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worksheets/sheet3.xml" ContentType="application/vnd.openxmlformats-officedocument.spreadsheetml.worksheet+xml"/>
  <Override PartName="/xl/drawings/drawing20.xml" ContentType="application/vnd.openxmlformats-officedocument.drawing+xml"/>
  <Override PartName="/xl/charts/colors18.xml" ContentType="application/vnd.ms-office.chartcolorstyle+xml"/>
  <Override PartName="/xl/charts/style18.xml" ContentType="application/vnd.ms-office.chartstyle+xml"/>
  <Override PartName="/xl/charts/chart18.xml" ContentType="application/vnd.openxmlformats-officedocument.drawingml.chart+xml"/>
  <Override PartName="/xl/worksheets/sheet2.xml" ContentType="application/vnd.openxmlformats-officedocument.spreadsheetml.worksheet+xml"/>
  <Override PartName="/xl/drawings/drawing19.xml" ContentType="application/vnd.openxmlformats-officedocument.drawing+xml"/>
  <Override PartName="/xl/charts/colors17.xml" ContentType="application/vnd.ms-office.chartcolorstyle+xml"/>
  <Override PartName="/xl/charts/style17.xml" ContentType="application/vnd.ms-office.chartstyle+xml"/>
  <Override PartName="/xl/drawings/drawing16.xml" ContentType="application/vnd.openxmlformats-officedocument.drawing+xml"/>
  <Override PartName="/xl/charts/colors14.xml" ContentType="application/vnd.ms-office.chartcolorstyle+xml"/>
  <Override PartName="/xl/charts/style14.xml" ContentType="application/vnd.ms-office.chartstyle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worksheets/sheet1.xml" ContentType="application/vnd.openxmlformats-officedocument.spreadsheetml.worksheet+xml"/>
  <Override PartName="/xl/charts/style13.xml" ContentType="application/vnd.ms-office.chartstyle+xml"/>
  <Override PartName="/xl/charts/chart13.xml" ContentType="application/vnd.openxmlformats-officedocument.drawingml.chart+xml"/>
  <Override PartName="/xl/charts/chart15.xml" ContentType="application/vnd.openxmlformats-officedocument.drawingml.chart+xml"/>
  <Override PartName="/xl/charts/style15.xml" ContentType="application/vnd.ms-office.chartstyle+xml"/>
  <Override PartName="/xl/charts/chart17.xml" ContentType="application/vnd.openxmlformats-officedocument.drawingml.chart+xml"/>
  <Override PartName="/xl/drawings/drawing18.xml" ContentType="application/vnd.openxmlformats-officedocument.drawing+xml"/>
  <Override PartName="/xl/charts/colors16.xml" ContentType="application/vnd.ms-office.chartcolorstyle+xml"/>
  <Override PartName="/xl/charts/style16.xml" ContentType="application/vnd.ms-office.chartstyle+xml"/>
  <Override PartName="/xl/charts/chart16.xml" ContentType="application/vnd.openxmlformats-officedocument.drawingml.chart+xml"/>
  <Override PartName="/xl/drawings/drawing17.xml" ContentType="application/vnd.openxmlformats-officedocument.drawing+xml"/>
  <Override PartName="/xl/charts/colors15.xml" ContentType="application/vnd.ms-office.chartcolorstyle+xml"/>
  <Override PartName="/xl/charts/colors13.xml" ContentType="application/vnd.ms-office.chartcolorstyle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2.xml" ContentType="application/vnd.ms-office.chartcolorstyle+xml"/>
  <Override PartName="/xl/charts/style2.xml" ContentType="application/vnd.ms-office.chartstyle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olors1.xml" ContentType="application/vnd.ms-office.chartcolorstyle+xml"/>
  <Override PartName="/xl/charts/colors3.xml" ContentType="application/vnd.ms-office.chartcolorstyle+xml"/>
  <Override PartName="/xl/drawings/drawing5.xml" ContentType="application/vnd.openxmlformats-officedocument.drawing+xml"/>
  <Override PartName="/xl/drawings/drawing7.xml" ContentType="application/vnd.openxmlformats-officedocument.drawing+xml"/>
  <Override PartName="/xl/drawings/drawing14.xml" ContentType="application/vnd.openxmlformats-officedocument.drawing+xml"/>
  <Override PartName="/xl/charts/style5.xml" ContentType="application/vnd.ms-office.chartstyle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olors4.xml" ContentType="application/vnd.ms-office.chartcolorstyle+xml"/>
  <Override PartName="/xl/charts/style4.xml" ContentType="application/vnd.ms-office.chartstyle+xml"/>
  <Override PartName="/xl/charts/chart4.xml" ContentType="application/vnd.openxmlformats-officedocument.drawingml.chart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4.xml" ContentType="application/vnd.openxmlformats-officedocument.spreadsheetml.worksheet+xml"/>
  <Override PartName="/xl/worksheets/sheet13.xml" ContentType="application/vnd.openxmlformats-officedocument.spreadsheetml.worksheet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charts/colors5.xml" ContentType="application/vnd.ms-office.chartcolorstyle+xml"/>
  <Override PartName="/xl/charts/style6.xml" ContentType="application/vnd.ms-office.chartstyle+xml"/>
  <Override PartName="/xl/charts/style10.xml" ContentType="application/vnd.ms-office.chartstyle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olors9.xml" ContentType="application/vnd.ms-office.chartcolorstyle+xml"/>
  <Override PartName="/xl/charts/style9.xml" ContentType="application/vnd.ms-office.chartstyle+xml"/>
  <Override PartName="/xl/charts/chart6.xml" ContentType="application/vnd.openxmlformats-officedocument.drawingml.chart+xml"/>
  <Override PartName="/xl/charts/colors10.xml" ContentType="application/vnd.ms-office.chartcolorstyle+xml"/>
  <Override PartName="/xl/drawings/drawing12.xml" ContentType="application/vnd.openxmlformats-officedocument.drawing+xml"/>
  <Override PartName="/xl/charts/colors12.xml" ContentType="application/vnd.ms-office.chartcolorstyle+xml"/>
  <Override PartName="/xl/charts/style12.xml" ContentType="application/vnd.ms-office.chartstyle+xml"/>
  <Override PartName="/xl/charts/chart12.xml" ContentType="application/vnd.openxmlformats-officedocument.drawingml.chart+xml"/>
  <Override PartName="/xl/drawings/drawing13.xml" ContentType="application/vnd.openxmlformats-officedocument.drawing+xml"/>
  <Override PartName="/xl/charts/colors11.xml" ContentType="application/vnd.ms-office.chartcolorstyle+xml"/>
  <Override PartName="/xl/charts/style11.xml" ContentType="application/vnd.ms-office.chartstyle+xml"/>
  <Override PartName="/xl/charts/chart11.xml" ContentType="application/vnd.openxmlformats-officedocument.drawingml.chart+xml"/>
  <Override PartName="/xl/drawings/drawing10.xml" ContentType="application/vnd.openxmlformats-officedocument.drawing+xml"/>
  <Override PartName="/xl/charts/chart9.xml" ContentType="application/vnd.openxmlformats-officedocument.drawingml.chart+xml"/>
  <Override PartName="/xl/drawings/drawing8.xml" ContentType="application/vnd.openxmlformats-officedocument.drawing+xml"/>
  <Override PartName="/xl/charts/colors8.xml" ContentType="application/vnd.ms-office.chartcolorstyle+xml"/>
  <Override PartName="/xl/charts/style7.xml" ContentType="application/vnd.ms-office.chartstyle+xml"/>
  <Override PartName="/xl/charts/chart8.xml" ContentType="application/vnd.openxmlformats-officedocument.drawingml.chart+xml"/>
  <Override PartName="/xl/charts/colors7.xml" ContentType="application/vnd.ms-office.chartcolorstyle+xml"/>
  <Override PartName="/xl/charts/chart7.xml" ContentType="application/vnd.openxmlformats-officedocument.drawingml.chart+xml"/>
  <Override PartName="/xl/charts/colors6.xml" ContentType="application/vnd.ms-office.chartcolorstyle+xml"/>
  <Override PartName="/xl/charts/style8.xml" ContentType="application/vnd.ms-office.chartstyle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Pasajeros total" sheetId="21" r:id="rId15"/>
    <sheet name="Pasajeros crucero" sheetId="22" r:id="rId16"/>
    <sheet name="Vehículos régimen pasaje" sheetId="23" r:id="rId17"/>
    <sheet name="Buques número" sheetId="24" r:id="rId18"/>
    <sheet name="Buques GT" sheetId="25" r:id="rId19"/>
    <sheet name="Cruceros" sheetId="26" r:id="rId20"/>
  </sheets>
  <definedNames>
    <definedName name="_xlnm.Print_Area" localSheetId="7">Avituallamiento!$A$1:$M$35</definedName>
    <definedName name="_xlnm.Print_Area" localSheetId="18">'Buques GT'!$A$1:$M$35</definedName>
    <definedName name="_xlnm.Print_Area" localSheetId="17">'Buques número'!$A$1:$M$35</definedName>
    <definedName name="_xlnm.Print_Area" localSheetId="19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5">'Pasajeros crucero'!$A$1:$M$35</definedName>
    <definedName name="_xlnm.Print_Area" localSheetId="14">'Pasajeros total'!$A$1:$M$35</definedName>
    <definedName name="_xlnm.Print_Area" localSheetId="6">Pesca!$A$1:$M$35</definedName>
    <definedName name="_xlnm.Print_Area" localSheetId="0">'Resumen general'!$A$1:$I$31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6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F35" i="23" l="1"/>
  <c r="F35" i="15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45" i="26"/>
  <c r="E62" i="26"/>
  <c r="E52" i="26"/>
  <c r="E46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31" i="4"/>
  <c r="I14" i="4"/>
  <c r="I26" i="4"/>
  <c r="I22" i="4"/>
  <c r="I29" i="4"/>
  <c r="I24" i="4"/>
  <c r="I9" i="4"/>
  <c r="I12" i="4"/>
  <c r="I15" i="4"/>
  <c r="I30" i="4"/>
  <c r="I11" i="4"/>
  <c r="I27" i="4"/>
  <c r="I28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3" i="5" l="1"/>
  <c r="G44" i="16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26"/>
  <c r="F46" i="26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D19" i="4"/>
  <c r="E19" i="4"/>
  <c r="F19" i="4"/>
  <c r="I10" i="4"/>
  <c r="I13" i="4"/>
  <c r="I18" i="4"/>
  <c r="G19" i="4"/>
  <c r="H19" i="4" l="1"/>
  <c r="I19" i="4"/>
</calcChain>
</file>

<file path=xl/sharedStrings.xml><?xml version="1.0" encoding="utf-8"?>
<sst xmlns="http://schemas.openxmlformats.org/spreadsheetml/2006/main" count="653" uniqueCount="93">
  <si>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</si>
  <si>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</si>
  <si>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</si>
  <si>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</si>
  <si>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</si>
  <si>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</si>
  <si>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</si>
  <si>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</si>
  <si>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</si>
  <si>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</si>
  <si>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</si>
  <si>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</si>
  <si>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</si>
  <si>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</si>
  <si>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</si>
  <si>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</si>
  <si>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</si>
  <si>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</si>
  <si>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</si>
  <si>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</si>
  <si>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</si>
  <si>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</si>
  <si>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</si>
  <si>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</si>
  <si>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</si>
  <si>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</si>
  <si>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</si>
  <si>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</si>
  <si>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</si>
  <si>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</si>
  <si>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</si>
  <si>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</si>
  <si>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</si>
  <si>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</si>
  <si>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</si>
  <si>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</si>
  <si>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</si>
  <si>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</si>
  <si>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</si>
  <si>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</si>
  <si>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</si>
  <si>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</si>
  <si>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</si>
  <si>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</si>
  <si>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</si>
  <si>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</si>
  <si>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</si>
  <si>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</si>
  <si>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</si>
  <si>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</si>
  <si>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</si>
  <si>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</si>
  <si>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</si>
  <si>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</si>
  <si>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</si>
  <si>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</si>
  <si>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</si>
  <si>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</si>
  <si>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</si>
  <si>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</si>
  <si>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</si>
  <si>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</si>
  <si>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</si>
  <si>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</si>
  <si>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</si>
  <si>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</si>
  <si>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</si>
  <si>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</si>
  <si>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</si>
  <si>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</si>
  <si>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</si>
  <si>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</si>
  <si>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</si>
  <si>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</si>
  <si>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</si>
  <si>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</si>
  <si>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</si>
  <si>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</si>
  <si>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</si>
  <si>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</si>
  <si>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</si>
  <si>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</si>
  <si>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</si>
  <si>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</si>
  <si>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</si>
  <si>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</si>
  <si>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</si>
  <si>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</si>
  <si>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</si>
  <si>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</si>
  <si>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</si>
  <si>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r>
      <t>Autoridad Portuaria</t>
    </r>
    <r>
      <rPr>
        <sz val="11"/>
        <color theme="1"/>
        <rFont val="Calibri"/>
        <family val="2"/>
        <scheme val="minor"/>
      </rPr>
      <t xml:space="preserve"> </t>
    </r>
  </si>
  <si>
    <t>Mes Febrero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</si>
</sst>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9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rgb="FF363636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rgb="FF363636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130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25" fillId="0" borderId="0" xfId="0" applyFont="1"/>
    <xf numFmtId="0" fontId="25" fillId="0" borderId="0" xfId="0" applyFont="1" applyAlignment="1"/>
    <xf numFmtId="0" fontId="28" fillId="0" borderId="0" xfId="0" applyFont="1"/>
    <xf numFmtId="14" fontId="29" fillId="0" borderId="0" xfId="0" applyNumberFormat="1" applyFont="1" applyAlignment="1">
      <alignment horizontal="right"/>
    </xf>
    <xf numFmtId="0" fontId="26" fillId="6" borderId="9" xfId="0" applyFont="1" applyFill="1" applyBorder="1" applyAlignment="1">
      <alignment horizontal="center"/>
    </xf>
    <xf numFmtId="0" fontId="30" fillId="2" borderId="9" xfId="0" applyFont="1" applyFill="1" applyBorder="1" applyAlignment="1">
      <alignment horizontal="left"/>
    </xf>
    <xf numFmtId="3" fontId="31" fillId="2" borderId="9" xfId="0" applyNumberFormat="1" applyFont="1" applyFill="1" applyBorder="1" applyAlignment="1">
      <alignment horizontal="right" vertical="center"/>
    </xf>
    <xf numFmtId="4" fontId="31" fillId="2" borderId="9" xfId="0" applyNumberFormat="1" applyFont="1" applyFill="1" applyBorder="1" applyAlignment="1">
      <alignment horizontal="right"/>
    </xf>
    <xf numFmtId="4" fontId="28" fillId="0" borderId="0" xfId="0" applyNumberFormat="1" applyFont="1"/>
    <xf numFmtId="0" fontId="30" fillId="5" borderId="9" xfId="0" applyFont="1" applyFill="1" applyBorder="1" applyAlignment="1">
      <alignment horizontal="left"/>
    </xf>
    <xf numFmtId="3" fontId="31" fillId="5" borderId="9" xfId="0" applyNumberFormat="1" applyFont="1" applyFill="1" applyBorder="1" applyAlignment="1">
      <alignment horizontal="right" vertical="center"/>
    </xf>
    <xf numFmtId="4" fontId="31" fillId="5" borderId="9" xfId="0" applyNumberFormat="1" applyFont="1" applyFill="1" applyBorder="1" applyAlignment="1">
      <alignment horizontal="right"/>
    </xf>
    <xf numFmtId="4" fontId="32" fillId="5" borderId="9" xfId="0" applyNumberFormat="1" applyFont="1" applyFill="1" applyBorder="1" applyAlignment="1">
      <alignment horizontal="right"/>
    </xf>
    <xf numFmtId="4" fontId="32" fillId="2" borderId="9" xfId="0" applyNumberFormat="1" applyFont="1" applyFill="1" applyBorder="1" applyAlignment="1">
      <alignment horizontal="right"/>
    </xf>
    <xf numFmtId="0" fontId="29" fillId="6" borderId="9" xfId="0" applyFont="1" applyFill="1" applyBorder="1" applyAlignment="1">
      <alignment horizontal="left"/>
    </xf>
    <xf numFmtId="3" fontId="29" fillId="6" borderId="9" xfId="0" applyNumberFormat="1" applyFont="1" applyFill="1" applyBorder="1" applyAlignment="1">
      <alignment horizontal="right"/>
    </xf>
    <xf numFmtId="4" fontId="29" fillId="6" borderId="9" xfId="0" applyNumberFormat="1" applyFont="1" applyFill="1" applyBorder="1" applyAlignment="1">
      <alignment horizontal="right"/>
    </xf>
    <xf numFmtId="0" fontId="33" fillId="0" borderId="0" xfId="0" applyFont="1"/>
    <xf numFmtId="3" fontId="33" fillId="0" borderId="0" xfId="0" applyNumberFormat="1" applyFont="1"/>
    <xf numFmtId="0" fontId="28" fillId="0" borderId="6" xfId="0" applyFont="1" applyBorder="1"/>
    <xf numFmtId="0" fontId="28" fillId="0" borderId="7" xfId="0" applyFont="1" applyBorder="1"/>
    <xf numFmtId="0" fontId="28" fillId="0" borderId="8" xfId="0" applyFont="1" applyBorder="1"/>
    <xf numFmtId="0" fontId="34" fillId="0" borderId="0" xfId="0" applyFont="1"/>
    <xf numFmtId="0" fontId="34" fillId="0" borderId="0" xfId="0" applyFont="1" applyAlignment="1"/>
    <xf numFmtId="0" fontId="37" fillId="0" borderId="0" xfId="0" applyFont="1"/>
    <xf numFmtId="14" fontId="38" fillId="0" borderId="0" xfId="0" applyNumberFormat="1" applyFont="1" applyAlignment="1">
      <alignment horizontal="right"/>
    </xf>
    <xf numFmtId="0" fontId="35" fillId="6" borderId="9" xfId="0" applyFont="1" applyFill="1" applyBorder="1" applyAlignment="1">
      <alignment horizontal="center"/>
    </xf>
    <xf numFmtId="0" fontId="39" fillId="2" borderId="9" xfId="0" applyFont="1" applyFill="1" applyBorder="1" applyAlignment="1">
      <alignment horizontal="left"/>
    </xf>
    <xf numFmtId="3" fontId="40" fillId="2" borderId="9" xfId="0" applyNumberFormat="1" applyFont="1" applyFill="1" applyBorder="1" applyAlignment="1">
      <alignment horizontal="right"/>
    </xf>
    <xf numFmtId="4" fontId="40" fillId="2" borderId="9" xfId="0" applyNumberFormat="1" applyFont="1" applyFill="1" applyBorder="1" applyAlignment="1">
      <alignment horizontal="right"/>
    </xf>
    <xf numFmtId="4" fontId="37" fillId="0" borderId="0" xfId="0" applyNumberFormat="1" applyFont="1"/>
    <xf numFmtId="0" fontId="39" fillId="5" borderId="9" xfId="0" applyFont="1" applyFill="1" applyBorder="1" applyAlignment="1">
      <alignment horizontal="left"/>
    </xf>
    <xf numFmtId="3" fontId="40" fillId="5" borderId="9" xfId="0" applyNumberFormat="1" applyFont="1" applyFill="1" applyBorder="1" applyAlignment="1">
      <alignment horizontal="right"/>
    </xf>
    <xf numFmtId="4" fontId="40" fillId="5" borderId="9" xfId="0" applyNumberFormat="1" applyFont="1" applyFill="1" applyBorder="1" applyAlignment="1">
      <alignment horizontal="right"/>
    </xf>
    <xf numFmtId="4" fontId="41" fillId="2" borderId="9" xfId="0" applyNumberFormat="1" applyFont="1" applyFill="1" applyBorder="1" applyAlignment="1">
      <alignment horizontal="right"/>
    </xf>
    <xf numFmtId="4" fontId="41" fillId="5" borderId="9" xfId="0" applyNumberFormat="1" applyFont="1" applyFill="1" applyBorder="1" applyAlignment="1">
      <alignment horizontal="right"/>
    </xf>
    <xf numFmtId="0" fontId="38" fillId="6" borderId="9" xfId="0" applyFont="1" applyFill="1" applyBorder="1" applyAlignment="1">
      <alignment horizontal="left"/>
    </xf>
    <xf numFmtId="3" fontId="38" fillId="6" borderId="9" xfId="0" applyNumberFormat="1" applyFont="1" applyFill="1" applyBorder="1" applyAlignment="1">
      <alignment horizontal="right"/>
    </xf>
    <xf numFmtId="4" fontId="38" fillId="6" borderId="9" xfId="0" applyNumberFormat="1" applyFont="1" applyFill="1" applyBorder="1" applyAlignment="1">
      <alignment horizontal="right"/>
    </xf>
    <xf numFmtId="0" fontId="42" fillId="0" borderId="0" xfId="0" applyFont="1"/>
    <xf numFmtId="3" fontId="42" fillId="0" borderId="0" xfId="0" applyNumberFormat="1" applyFont="1"/>
    <xf numFmtId="0" fontId="37" fillId="0" borderId="6" xfId="0" applyFont="1" applyBorder="1"/>
    <xf numFmtId="0" fontId="37" fillId="0" borderId="7" xfId="0" applyFont="1" applyBorder="1"/>
    <xf numFmtId="0" fontId="37" fillId="0" borderId="8" xfId="0" applyFont="1" applyBorder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7" fillId="6" borderId="9" xfId="0" applyFont="1" applyFill="1" applyBorder="1" applyAlignment="1">
      <alignment horizontal="center"/>
    </xf>
    <xf numFmtId="0" fontId="28" fillId="0" borderId="9" xfId="0" applyFont="1" applyBorder="1" applyAlignment="1">
      <alignment horizontal="center"/>
    </xf>
    <xf numFmtId="0" fontId="26" fillId="6" borderId="9" xfId="0" applyFont="1" applyFill="1" applyBorder="1" applyAlignment="1">
      <alignment horizontal="left" vertical="center"/>
    </xf>
    <xf numFmtId="0" fontId="28" fillId="0" borderId="9" xfId="0" applyFont="1" applyBorder="1" applyAlignment="1"/>
    <xf numFmtId="0" fontId="36" fillId="6" borderId="9" xfId="0" applyFont="1" applyFill="1" applyBorder="1" applyAlignment="1">
      <alignment horizontal="center"/>
    </xf>
    <xf numFmtId="0" fontId="37" fillId="0" borderId="9" xfId="0" applyFont="1" applyBorder="1" applyAlignment="1">
      <alignment horizontal="center"/>
    </xf>
    <xf numFmtId="0" fontId="35" fillId="6" borderId="9" xfId="0" applyFont="1" applyFill="1" applyBorder="1" applyAlignment="1">
      <alignment horizontal="left" vertical="center"/>
    </xf>
    <xf numFmtId="0" fontId="37" fillId="0" borderId="9" xfId="0" applyFont="1" applyBorder="1" applyAlignment="1"/>
    <xf numFmtId="0" fontId="43" fillId="0" borderId="0" xfId="0" applyFont="1"/>
    <xf numFmtId="0" fontId="44" fillId="0" borderId="0" xfId="0" applyFont="1" applyAlignment="1"/>
    <xf numFmtId="0" fontId="45" fillId="0" borderId="0" xfId="0" applyFont="1"/>
    <xf numFmtId="14" fontId="46" fillId="0" borderId="0" xfId="0" applyNumberFormat="1" applyFont="1" applyAlignment="1">
      <alignment horizontal="right"/>
    </xf>
    <xf numFmtId="0" fontId="43" fillId="4" borderId="0" xfId="0" applyFont="1" applyFill="1" applyAlignment="1">
      <alignment horizontal="center" vertical="center"/>
    </xf>
    <xf numFmtId="0" fontId="43" fillId="0" borderId="0" xfId="0" applyFont="1" applyAlignment="1"/>
    <xf numFmtId="0" fontId="43" fillId="4" borderId="5" xfId="0" applyFont="1" applyFill="1" applyBorder="1" applyAlignment="1">
      <alignment horizontal="center"/>
    </xf>
    <xf numFmtId="0" fontId="43" fillId="0" borderId="5" xfId="0" applyFont="1" applyBorder="1" applyAlignment="1">
      <alignment horizontal="center"/>
    </xf>
    <xf numFmtId="0" fontId="43" fillId="0" borderId="5" xfId="0" applyFont="1" applyBorder="1" applyAlignment="1"/>
    <xf numFmtId="0" fontId="47" fillId="4" borderId="1" xfId="0" applyFont="1" applyFill="1" applyBorder="1" applyAlignment="1">
      <alignment horizontal="center"/>
    </xf>
    <xf numFmtId="0" fontId="47" fillId="2" borderId="2" xfId="0" applyFont="1" applyFill="1" applyBorder="1" applyAlignment="1">
      <alignment horizontal="center" vertical="center"/>
    </xf>
    <xf numFmtId="0" fontId="47" fillId="2" borderId="1" xfId="0" applyFont="1" applyFill="1" applyBorder="1" applyAlignment="1">
      <alignment horizontal="left"/>
    </xf>
    <xf numFmtId="3" fontId="47" fillId="2" borderId="1" xfId="0" applyNumberFormat="1" applyFont="1" applyFill="1" applyBorder="1" applyAlignment="1">
      <alignment horizontal="right"/>
    </xf>
    <xf numFmtId="4" fontId="47" fillId="2" borderId="1" xfId="0" applyNumberFormat="1" applyFont="1" applyFill="1" applyBorder="1" applyAlignment="1">
      <alignment horizontal="right"/>
    </xf>
    <xf numFmtId="0" fontId="47" fillId="2" borderId="3" xfId="0" applyFont="1" applyFill="1" applyBorder="1" applyAlignment="1">
      <alignment horizontal="center" vertical="center"/>
    </xf>
    <xf numFmtId="0" fontId="47" fillId="2" borderId="4" xfId="0" applyFont="1" applyFill="1" applyBorder="1" applyAlignment="1">
      <alignment horizontal="center" vertical="center"/>
    </xf>
    <xf numFmtId="0" fontId="48" fillId="3" borderId="1" xfId="0" applyFont="1" applyFill="1" applyBorder="1" applyAlignment="1">
      <alignment horizontal="center" vertical="center"/>
    </xf>
    <xf numFmtId="0" fontId="47" fillId="5" borderId="1" xfId="0" applyFont="1" applyFill="1" applyBorder="1" applyAlignment="1">
      <alignment horizontal="center"/>
    </xf>
    <xf numFmtId="3" fontId="48" fillId="5" borderId="1" xfId="0" applyNumberFormat="1" applyFont="1" applyFill="1" applyBorder="1" applyAlignment="1">
      <alignment horizontal="right"/>
    </xf>
    <xf numFmtId="4" fontId="48" fillId="5" borderId="1" xfId="0" applyNumberFormat="1" applyFont="1" applyFill="1" applyBorder="1" applyAlignment="1">
      <alignment horizontal="right"/>
    </xf>
    <xf numFmtId="0" fontId="47" fillId="2" borderId="1" xfId="0" applyFont="1" applyFill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3" fillId="4" borderId="0" xfId="0" applyFont="1" applyFill="1" applyAlignment="1">
      <alignment horizontal="center" vertical="center"/>
    </xf>
    <xf numFmtId="0" fontId="47" fillId="4" borderId="1" xfId="0" applyFont="1" applyFill="1" applyBorder="1" applyAlignment="1">
      <alignment horizontal="right"/>
    </xf>
    <xf numFmtId="3" fontId="48" fillId="4" borderId="1" xfId="0" applyNumberFormat="1" applyFont="1" applyFill="1" applyBorder="1" applyAlignment="1">
      <alignment horizontal="right"/>
    </xf>
    <xf numFmtId="4" fontId="48" fillId="4" borderId="1" xfId="0" applyNumberFormat="1" applyFont="1" applyFill="1" applyBorder="1" applyAlignment="1">
      <alignment horizontal="right"/>
    </xf>
    <xf numFmtId="4" fontId="43" fillId="0" borderId="0" xfId="0" applyNumberFormat="1" applyFont="1"/>
    <xf numFmtId="0" fontId="47" fillId="2" borderId="4" xfId="0" applyFont="1" applyFill="1" applyBorder="1" applyAlignment="1">
      <alignment horizontal="center"/>
    </xf>
    <xf numFmtId="0" fontId="47" fillId="2" borderId="4" xfId="0" applyFont="1" applyFill="1" applyBorder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BILBAO</c:v>
                </c:pt>
                <c:pt idx="5">
                  <c:v>LAS PALMAS</c:v>
                </c:pt>
                <c:pt idx="6">
                  <c:v>CARTAGENA</c:v>
                </c:pt>
                <c:pt idx="7">
                  <c:v>SANTA CRUZ DE TENERIFE</c:v>
                </c:pt>
                <c:pt idx="8">
                  <c:v>HUELVA</c:v>
                </c:pt>
                <c:pt idx="9">
                  <c:v>GIJON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11168013</c:v>
                </c:pt>
                <c:pt idx="1">
                  <c:v>8084436</c:v>
                </c:pt>
                <c:pt idx="2">
                  <c:v>8071494</c:v>
                </c:pt>
                <c:pt idx="3">
                  <c:v>5987898</c:v>
                </c:pt>
                <c:pt idx="4">
                  <c:v>5857235</c:v>
                </c:pt>
                <c:pt idx="5">
                  <c:v>4510651</c:v>
                </c:pt>
                <c:pt idx="6">
                  <c:v>3551059</c:v>
                </c:pt>
                <c:pt idx="7">
                  <c:v>3125594</c:v>
                </c:pt>
                <c:pt idx="8">
                  <c:v>2881962</c:v>
                </c:pt>
                <c:pt idx="9">
                  <c:v>2829726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BILBAO</c:v>
                </c:pt>
                <c:pt idx="5">
                  <c:v>LAS PALMAS</c:v>
                </c:pt>
                <c:pt idx="6">
                  <c:v>CARTAGENA</c:v>
                </c:pt>
                <c:pt idx="7">
                  <c:v>SANTA CRUZ DE TENERIFE</c:v>
                </c:pt>
                <c:pt idx="8">
                  <c:v>HUELVA</c:v>
                </c:pt>
                <c:pt idx="9">
                  <c:v>GIJON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10397957</c:v>
                </c:pt>
                <c:pt idx="1">
                  <c:v>7122246</c:v>
                </c:pt>
                <c:pt idx="2">
                  <c:v>7268057</c:v>
                </c:pt>
                <c:pt idx="3">
                  <c:v>5152435</c:v>
                </c:pt>
                <c:pt idx="4">
                  <c:v>5626923</c:v>
                </c:pt>
                <c:pt idx="5">
                  <c:v>4015525</c:v>
                </c:pt>
                <c:pt idx="6">
                  <c:v>4571752</c:v>
                </c:pt>
                <c:pt idx="7">
                  <c:v>3149738</c:v>
                </c:pt>
                <c:pt idx="8">
                  <c:v>2925226</c:v>
                </c:pt>
                <c:pt idx="9">
                  <c:v>3308985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BILBAO</c:v>
                </c:pt>
                <c:pt idx="5">
                  <c:v>LAS PALMAS</c:v>
                </c:pt>
                <c:pt idx="6">
                  <c:v>CARTAGENA</c:v>
                </c:pt>
                <c:pt idx="7">
                  <c:v>SANTA CRUZ DE TENERIFE</c:v>
                </c:pt>
                <c:pt idx="8">
                  <c:v>HUELVA</c:v>
                </c:pt>
                <c:pt idx="9">
                  <c:v>GIJON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10291766</c:v>
                </c:pt>
                <c:pt idx="1">
                  <c:v>8043915</c:v>
                </c:pt>
                <c:pt idx="2">
                  <c:v>7916946</c:v>
                </c:pt>
                <c:pt idx="3">
                  <c:v>5958718</c:v>
                </c:pt>
                <c:pt idx="4">
                  <c:v>5737200</c:v>
                </c:pt>
                <c:pt idx="5">
                  <c:v>4178217</c:v>
                </c:pt>
                <c:pt idx="6">
                  <c:v>3539860</c:v>
                </c:pt>
                <c:pt idx="7">
                  <c:v>2965289</c:v>
                </c:pt>
                <c:pt idx="8">
                  <c:v>2866728</c:v>
                </c:pt>
                <c:pt idx="9">
                  <c:v>2789492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BILBAO</c:v>
                </c:pt>
                <c:pt idx="5">
                  <c:v>LAS PALMAS</c:v>
                </c:pt>
                <c:pt idx="6">
                  <c:v>CARTAGENA</c:v>
                </c:pt>
                <c:pt idx="7">
                  <c:v>SANTA CRUZ DE TENERIFE</c:v>
                </c:pt>
                <c:pt idx="8">
                  <c:v>HUELVA</c:v>
                </c:pt>
                <c:pt idx="9">
                  <c:v>GIJON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9575346</c:v>
                </c:pt>
                <c:pt idx="1">
                  <c:v>7079221</c:v>
                </c:pt>
                <c:pt idx="2">
                  <c:v>7120450</c:v>
                </c:pt>
                <c:pt idx="3">
                  <c:v>5115918</c:v>
                </c:pt>
                <c:pt idx="4">
                  <c:v>5482101</c:v>
                </c:pt>
                <c:pt idx="5">
                  <c:v>3677102</c:v>
                </c:pt>
                <c:pt idx="6">
                  <c:v>4546699</c:v>
                </c:pt>
                <c:pt idx="7">
                  <c:v>3018608</c:v>
                </c:pt>
                <c:pt idx="8">
                  <c:v>2907369</c:v>
                </c:pt>
                <c:pt idx="9">
                  <c:v>3273238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BILBAO</c:v>
                </c:pt>
                <c:pt idx="1">
                  <c:v>TARRAGONA</c:v>
                </c:pt>
                <c:pt idx="2">
                  <c:v>BAHIA DE ALGECIRAS</c:v>
                </c:pt>
                <c:pt idx="3">
                  <c:v>CARTAGENA</c:v>
                </c:pt>
                <c:pt idx="4">
                  <c:v>HUELVA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CASTELLON</c:v>
                </c:pt>
                <c:pt idx="8">
                  <c:v>A CORUÑA</c:v>
                </c:pt>
                <c:pt idx="9">
                  <c:v>LAS PALMAS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3665503</c:v>
                </c:pt>
                <c:pt idx="1">
                  <c:v>3474201</c:v>
                </c:pt>
                <c:pt idx="2">
                  <c:v>2943986</c:v>
                </c:pt>
                <c:pt idx="3">
                  <c:v>2640407</c:v>
                </c:pt>
                <c:pt idx="4">
                  <c:v>1990839</c:v>
                </c:pt>
                <c:pt idx="5">
                  <c:v>1864899</c:v>
                </c:pt>
                <c:pt idx="6">
                  <c:v>1519208</c:v>
                </c:pt>
                <c:pt idx="7">
                  <c:v>1438830</c:v>
                </c:pt>
                <c:pt idx="8">
                  <c:v>1436775</c:v>
                </c:pt>
                <c:pt idx="9">
                  <c:v>1018047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BILBAO</c:v>
                </c:pt>
                <c:pt idx="1">
                  <c:v>TARRAGONA</c:v>
                </c:pt>
                <c:pt idx="2">
                  <c:v>BAHIA DE ALGECIRAS</c:v>
                </c:pt>
                <c:pt idx="3">
                  <c:v>CARTAGENA</c:v>
                </c:pt>
                <c:pt idx="4">
                  <c:v>HUELVA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CASTELLON</c:v>
                </c:pt>
                <c:pt idx="8">
                  <c:v>A CORUÑA</c:v>
                </c:pt>
                <c:pt idx="9">
                  <c:v>LAS PALMAS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3557032</c:v>
                </c:pt>
                <c:pt idx="1">
                  <c:v>2901032</c:v>
                </c:pt>
                <c:pt idx="2">
                  <c:v>3306418</c:v>
                </c:pt>
                <c:pt idx="3">
                  <c:v>3423824</c:v>
                </c:pt>
                <c:pt idx="4">
                  <c:v>1792245</c:v>
                </c:pt>
                <c:pt idx="5">
                  <c:v>1968531</c:v>
                </c:pt>
                <c:pt idx="6">
                  <c:v>1596940</c:v>
                </c:pt>
                <c:pt idx="7">
                  <c:v>1419673</c:v>
                </c:pt>
                <c:pt idx="8">
                  <c:v>1329115</c:v>
                </c:pt>
                <c:pt idx="9">
                  <c:v>851568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VALENCIA</c:v>
                </c:pt>
                <c:pt idx="4">
                  <c:v>HUELVA</c:v>
                </c:pt>
                <c:pt idx="5">
                  <c:v>CARTAGENA</c:v>
                </c:pt>
                <c:pt idx="6">
                  <c:v>BILBAO</c:v>
                </c:pt>
                <c:pt idx="7">
                  <c:v>A CORUÑA</c:v>
                </c:pt>
                <c:pt idx="8">
                  <c:v>ALMERIA</c:v>
                </c:pt>
                <c:pt idx="9">
                  <c:v>BARCELONA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2402986</c:v>
                </c:pt>
                <c:pt idx="1">
                  <c:v>2254808</c:v>
                </c:pt>
                <c:pt idx="2">
                  <c:v>1218557</c:v>
                </c:pt>
                <c:pt idx="3">
                  <c:v>1060848</c:v>
                </c:pt>
                <c:pt idx="4">
                  <c:v>779045</c:v>
                </c:pt>
                <c:pt idx="5">
                  <c:v>766493</c:v>
                </c:pt>
                <c:pt idx="6">
                  <c:v>758212</c:v>
                </c:pt>
                <c:pt idx="7">
                  <c:v>715786</c:v>
                </c:pt>
                <c:pt idx="8">
                  <c:v>648496</c:v>
                </c:pt>
                <c:pt idx="9">
                  <c:v>625160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VALENCIA</c:v>
                </c:pt>
                <c:pt idx="4">
                  <c:v>HUELVA</c:v>
                </c:pt>
                <c:pt idx="5">
                  <c:v>CARTAGENA</c:v>
                </c:pt>
                <c:pt idx="6">
                  <c:v>BILBAO</c:v>
                </c:pt>
                <c:pt idx="7">
                  <c:v>A CORUÑA</c:v>
                </c:pt>
                <c:pt idx="8">
                  <c:v>ALMERIA</c:v>
                </c:pt>
                <c:pt idx="9">
                  <c:v>BARCELONA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2918516</c:v>
                </c:pt>
                <c:pt idx="1">
                  <c:v>1996286</c:v>
                </c:pt>
                <c:pt idx="2">
                  <c:v>1390328</c:v>
                </c:pt>
                <c:pt idx="3">
                  <c:v>1182819</c:v>
                </c:pt>
                <c:pt idx="4">
                  <c:v>1054198</c:v>
                </c:pt>
                <c:pt idx="5">
                  <c:v>956639</c:v>
                </c:pt>
                <c:pt idx="6">
                  <c:v>751885</c:v>
                </c:pt>
                <c:pt idx="7">
                  <c:v>606695</c:v>
                </c:pt>
                <c:pt idx="8">
                  <c:v>909632</c:v>
                </c:pt>
                <c:pt idx="9">
                  <c:v>620641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MALAGA</c:v>
                </c:pt>
                <c:pt idx="8">
                  <c:v>VIGO</c:v>
                </c:pt>
                <c:pt idx="9">
                  <c:v>BAHIA DE CADIZ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6965490</c:v>
                </c:pt>
                <c:pt idx="1">
                  <c:v>6160707</c:v>
                </c:pt>
                <c:pt idx="2">
                  <c:v>5426887</c:v>
                </c:pt>
                <c:pt idx="3">
                  <c:v>2879487</c:v>
                </c:pt>
                <c:pt idx="4">
                  <c:v>1498654</c:v>
                </c:pt>
                <c:pt idx="5">
                  <c:v>1313485</c:v>
                </c:pt>
                <c:pt idx="6">
                  <c:v>1204019</c:v>
                </c:pt>
                <c:pt idx="7">
                  <c:v>687027</c:v>
                </c:pt>
                <c:pt idx="8">
                  <c:v>616415</c:v>
                </c:pt>
                <c:pt idx="9">
                  <c:v>389294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MALAGA</c:v>
                </c:pt>
                <c:pt idx="8">
                  <c:v>VIGO</c:v>
                </c:pt>
                <c:pt idx="9">
                  <c:v>BAHIA DE CADIZ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5921639</c:v>
                </c:pt>
                <c:pt idx="1">
                  <c:v>5592513</c:v>
                </c:pt>
                <c:pt idx="2">
                  <c:v>4531278</c:v>
                </c:pt>
                <c:pt idx="3">
                  <c:v>2557255</c:v>
                </c:pt>
                <c:pt idx="4">
                  <c:v>1305744</c:v>
                </c:pt>
                <c:pt idx="5">
                  <c:v>1173184</c:v>
                </c:pt>
                <c:pt idx="6">
                  <c:v>1108944</c:v>
                </c:pt>
                <c:pt idx="7">
                  <c:v>494314</c:v>
                </c:pt>
                <c:pt idx="8">
                  <c:v>560980</c:v>
                </c:pt>
                <c:pt idx="9">
                  <c:v>485857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PASAIA</c:v>
                </c:pt>
                <c:pt idx="4">
                  <c:v>GIJON</c:v>
                </c:pt>
                <c:pt idx="5">
                  <c:v>AVILES</c:v>
                </c:pt>
                <c:pt idx="6">
                  <c:v>CASTELLON</c:v>
                </c:pt>
                <c:pt idx="7">
                  <c:v>SANTANDER</c:v>
                </c:pt>
                <c:pt idx="8">
                  <c:v>LAS PALMAS</c:v>
                </c:pt>
                <c:pt idx="9">
                  <c:v>HUELVA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8987</c:v>
                </c:pt>
                <c:pt idx="1">
                  <c:v>4684</c:v>
                </c:pt>
                <c:pt idx="2">
                  <c:v>3867</c:v>
                </c:pt>
                <c:pt idx="3">
                  <c:v>1899</c:v>
                </c:pt>
                <c:pt idx="4">
                  <c:v>1391</c:v>
                </c:pt>
                <c:pt idx="5">
                  <c:v>1325</c:v>
                </c:pt>
                <c:pt idx="6">
                  <c:v>1233</c:v>
                </c:pt>
                <c:pt idx="7">
                  <c:v>781</c:v>
                </c:pt>
                <c:pt idx="8">
                  <c:v>765</c:v>
                </c:pt>
                <c:pt idx="9">
                  <c:v>713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PASAIA</c:v>
                </c:pt>
                <c:pt idx="4">
                  <c:v>GIJON</c:v>
                </c:pt>
                <c:pt idx="5">
                  <c:v>AVILES</c:v>
                </c:pt>
                <c:pt idx="6">
                  <c:v>CASTELLON</c:v>
                </c:pt>
                <c:pt idx="7">
                  <c:v>SANTANDER</c:v>
                </c:pt>
                <c:pt idx="8">
                  <c:v>LAS PALMAS</c:v>
                </c:pt>
                <c:pt idx="9">
                  <c:v>HUELVA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9241</c:v>
                </c:pt>
                <c:pt idx="1">
                  <c:v>4357</c:v>
                </c:pt>
                <c:pt idx="2">
                  <c:v>3777</c:v>
                </c:pt>
                <c:pt idx="3">
                  <c:v>2711</c:v>
                </c:pt>
                <c:pt idx="4">
                  <c:v>1325</c:v>
                </c:pt>
                <c:pt idx="5">
                  <c:v>2411</c:v>
                </c:pt>
                <c:pt idx="6">
                  <c:v>848</c:v>
                </c:pt>
                <c:pt idx="7">
                  <c:v>487</c:v>
                </c:pt>
                <c:pt idx="8">
                  <c:v>720</c:v>
                </c:pt>
                <c:pt idx="9">
                  <c:v>282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VIGO</c:v>
                </c:pt>
                <c:pt idx="6">
                  <c:v>VALENCIA</c:v>
                </c:pt>
                <c:pt idx="7">
                  <c:v>GIJON</c:v>
                </c:pt>
                <c:pt idx="8">
                  <c:v>TARRAGONA</c:v>
                </c:pt>
                <c:pt idx="9">
                  <c:v>BILBAO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520204</c:v>
                </c:pt>
                <c:pt idx="1">
                  <c:v>331669</c:v>
                </c:pt>
                <c:pt idx="2">
                  <c:v>154104</c:v>
                </c:pt>
                <c:pt idx="3">
                  <c:v>151430</c:v>
                </c:pt>
                <c:pt idx="4">
                  <c:v>85202</c:v>
                </c:pt>
                <c:pt idx="5">
                  <c:v>64407</c:v>
                </c:pt>
                <c:pt idx="6">
                  <c:v>40348</c:v>
                </c:pt>
                <c:pt idx="7">
                  <c:v>38843</c:v>
                </c:pt>
                <c:pt idx="8">
                  <c:v>28796</c:v>
                </c:pt>
                <c:pt idx="9">
                  <c:v>21335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VIGO</c:v>
                </c:pt>
                <c:pt idx="6">
                  <c:v>VALENCIA</c:v>
                </c:pt>
                <c:pt idx="7">
                  <c:v>GIJON</c:v>
                </c:pt>
                <c:pt idx="8">
                  <c:v>TARRAGONA</c:v>
                </c:pt>
                <c:pt idx="9">
                  <c:v>BILBAO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478824</c:v>
                </c:pt>
                <c:pt idx="1">
                  <c:v>337703</c:v>
                </c:pt>
                <c:pt idx="2">
                  <c:v>146999</c:v>
                </c:pt>
                <c:pt idx="3">
                  <c:v>131034</c:v>
                </c:pt>
                <c:pt idx="4">
                  <c:v>73104</c:v>
                </c:pt>
                <c:pt idx="5">
                  <c:v>63120</c:v>
                </c:pt>
                <c:pt idx="6">
                  <c:v>42783</c:v>
                </c:pt>
                <c:pt idx="7">
                  <c:v>34422</c:v>
                </c:pt>
                <c:pt idx="8">
                  <c:v>36243</c:v>
                </c:pt>
                <c:pt idx="9">
                  <c:v>19850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MALAGA</c:v>
                </c:pt>
                <c:pt idx="6">
                  <c:v>CEUTA</c:v>
                </c:pt>
                <c:pt idx="7">
                  <c:v>BILBAO</c:v>
                </c:pt>
                <c:pt idx="8">
                  <c:v>BAHIA DE CADIZ</c:v>
                </c:pt>
                <c:pt idx="9">
                  <c:v>SANTA CRUZ DE TENERIFE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5794473</c:v>
                </c:pt>
                <c:pt idx="1">
                  <c:v>2102513</c:v>
                </c:pt>
                <c:pt idx="2">
                  <c:v>1938704</c:v>
                </c:pt>
                <c:pt idx="3">
                  <c:v>1622661</c:v>
                </c:pt>
                <c:pt idx="4">
                  <c:v>724214</c:v>
                </c:pt>
                <c:pt idx="5">
                  <c:v>295786</c:v>
                </c:pt>
                <c:pt idx="6">
                  <c:v>142100</c:v>
                </c:pt>
                <c:pt idx="7">
                  <c:v>139268</c:v>
                </c:pt>
                <c:pt idx="8">
                  <c:v>101528</c:v>
                </c:pt>
                <c:pt idx="9">
                  <c:v>79893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MALAGA</c:v>
                </c:pt>
                <c:pt idx="6">
                  <c:v>CEUTA</c:v>
                </c:pt>
                <c:pt idx="7">
                  <c:v>BILBAO</c:v>
                </c:pt>
                <c:pt idx="8">
                  <c:v>BAHIA DE CADIZ</c:v>
                </c:pt>
                <c:pt idx="9">
                  <c:v>SANTA CRUZ DE TENERIFE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4667581</c:v>
                </c:pt>
                <c:pt idx="1">
                  <c:v>1767303</c:v>
                </c:pt>
                <c:pt idx="2">
                  <c:v>1468577</c:v>
                </c:pt>
                <c:pt idx="3">
                  <c:v>1464642</c:v>
                </c:pt>
                <c:pt idx="4">
                  <c:v>479974</c:v>
                </c:pt>
                <c:pt idx="5">
                  <c:v>404525</c:v>
                </c:pt>
                <c:pt idx="6">
                  <c:v>106024</c:v>
                </c:pt>
                <c:pt idx="7">
                  <c:v>181011</c:v>
                </c:pt>
                <c:pt idx="8">
                  <c:v>26776</c:v>
                </c:pt>
                <c:pt idx="9">
                  <c:v>48806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BILBAO</c:v>
                </c:pt>
                <c:pt idx="7">
                  <c:v>VIGO</c:v>
                </c:pt>
                <c:pt idx="8">
                  <c:v>BAHIA DE CADIZ</c:v>
                </c:pt>
                <c:pt idx="9">
                  <c:v>BALEARES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5785033</c:v>
                </c:pt>
                <c:pt idx="1">
                  <c:v>2092599</c:v>
                </c:pt>
                <c:pt idx="2">
                  <c:v>1895712</c:v>
                </c:pt>
                <c:pt idx="3">
                  <c:v>1530006</c:v>
                </c:pt>
                <c:pt idx="4">
                  <c:v>295786</c:v>
                </c:pt>
                <c:pt idx="5">
                  <c:v>71838</c:v>
                </c:pt>
                <c:pt idx="6">
                  <c:v>15907</c:v>
                </c:pt>
                <c:pt idx="7">
                  <c:v>6463</c:v>
                </c:pt>
                <c:pt idx="8">
                  <c:v>4115</c:v>
                </c:pt>
                <c:pt idx="9">
                  <c:v>529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BILBAO</c:v>
                </c:pt>
                <c:pt idx="7">
                  <c:v>VIGO</c:v>
                </c:pt>
                <c:pt idx="8">
                  <c:v>BAHIA DE CADIZ</c:v>
                </c:pt>
                <c:pt idx="9">
                  <c:v>BALEARES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4664445</c:v>
                </c:pt>
                <c:pt idx="1">
                  <c:v>1759080</c:v>
                </c:pt>
                <c:pt idx="2">
                  <c:v>1415375</c:v>
                </c:pt>
                <c:pt idx="3">
                  <c:v>1448863</c:v>
                </c:pt>
                <c:pt idx="4">
                  <c:v>403520</c:v>
                </c:pt>
                <c:pt idx="5">
                  <c:v>44058</c:v>
                </c:pt>
                <c:pt idx="6">
                  <c:v>21772</c:v>
                </c:pt>
                <c:pt idx="7">
                  <c:v>5581</c:v>
                </c:pt>
                <c:pt idx="8">
                  <c:v>26776</c:v>
                </c:pt>
                <c:pt idx="9">
                  <c:v>1117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ALICANTE</c:v>
                </c:pt>
                <c:pt idx="9">
                  <c:v>BAHIA DE CADIZ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6125407</c:v>
                </c:pt>
                <c:pt idx="1">
                  <c:v>4954338</c:v>
                </c:pt>
                <c:pt idx="2">
                  <c:v>3981098</c:v>
                </c:pt>
                <c:pt idx="3">
                  <c:v>2121688</c:v>
                </c:pt>
                <c:pt idx="4">
                  <c:v>790039</c:v>
                </c:pt>
                <c:pt idx="5">
                  <c:v>618732</c:v>
                </c:pt>
                <c:pt idx="6">
                  <c:v>615103</c:v>
                </c:pt>
                <c:pt idx="7">
                  <c:v>371124</c:v>
                </c:pt>
                <c:pt idx="8">
                  <c:v>233093</c:v>
                </c:pt>
                <c:pt idx="9">
                  <c:v>180912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ALICANTE</c:v>
                </c:pt>
                <c:pt idx="9">
                  <c:v>BAHIA DE CADIZ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5174209</c:v>
                </c:pt>
                <c:pt idx="1">
                  <c:v>4392735</c:v>
                </c:pt>
                <c:pt idx="2">
                  <c:v>3325939</c:v>
                </c:pt>
                <c:pt idx="3">
                  <c:v>2039389</c:v>
                </c:pt>
                <c:pt idx="4">
                  <c:v>761955</c:v>
                </c:pt>
                <c:pt idx="5">
                  <c:v>534231</c:v>
                </c:pt>
                <c:pt idx="6">
                  <c:v>422443</c:v>
                </c:pt>
                <c:pt idx="7">
                  <c:v>344271</c:v>
                </c:pt>
                <c:pt idx="8">
                  <c:v>168904</c:v>
                </c:pt>
                <c:pt idx="9">
                  <c:v>224740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BAHIA DE CADIZ</c:v>
                </c:pt>
                <c:pt idx="7">
                  <c:v>VIGO</c:v>
                </c:pt>
                <c:pt idx="8">
                  <c:v>CEUTA</c:v>
                </c:pt>
                <c:pt idx="9">
                  <c:v>SANTANDER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1505275</c:v>
                </c:pt>
                <c:pt idx="1">
                  <c:v>1476232</c:v>
                </c:pt>
                <c:pt idx="2">
                  <c:v>815230</c:v>
                </c:pt>
                <c:pt idx="3">
                  <c:v>725055</c:v>
                </c:pt>
                <c:pt idx="4">
                  <c:v>599562</c:v>
                </c:pt>
                <c:pt idx="5">
                  <c:v>413306</c:v>
                </c:pt>
                <c:pt idx="6">
                  <c:v>222935</c:v>
                </c:pt>
                <c:pt idx="7">
                  <c:v>212731</c:v>
                </c:pt>
                <c:pt idx="8">
                  <c:v>155428</c:v>
                </c:pt>
                <c:pt idx="9">
                  <c:v>119894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BAHIA DE CADIZ</c:v>
                </c:pt>
                <c:pt idx="7">
                  <c:v>VIGO</c:v>
                </c:pt>
                <c:pt idx="8">
                  <c:v>CEUTA</c:v>
                </c:pt>
                <c:pt idx="9">
                  <c:v>SANTANDER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1271424</c:v>
                </c:pt>
                <c:pt idx="1">
                  <c:v>1300297</c:v>
                </c:pt>
                <c:pt idx="2">
                  <c:v>701586</c:v>
                </c:pt>
                <c:pt idx="3">
                  <c:v>571324</c:v>
                </c:pt>
                <c:pt idx="4">
                  <c:v>563147</c:v>
                </c:pt>
                <c:pt idx="5">
                  <c:v>431027</c:v>
                </c:pt>
                <c:pt idx="6">
                  <c:v>268211</c:v>
                </c:pt>
                <c:pt idx="7">
                  <c:v>170252</c:v>
                </c:pt>
                <c:pt idx="8">
                  <c:v>128845</c:v>
                </c:pt>
                <c:pt idx="9">
                  <c:v>123043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BILBAO</c:v>
                </c:pt>
                <c:pt idx="7">
                  <c:v>VIGO</c:v>
                </c:pt>
                <c:pt idx="8">
                  <c:v>ALICANTE</c:v>
                </c:pt>
                <c:pt idx="9">
                  <c:v>BALEARES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515761</c:v>
                </c:pt>
                <c:pt idx="1">
                  <c:v>470507</c:v>
                </c:pt>
                <c:pt idx="2">
                  <c:v>389754</c:v>
                </c:pt>
                <c:pt idx="3">
                  <c:v>200573</c:v>
                </c:pt>
                <c:pt idx="4">
                  <c:v>84936</c:v>
                </c:pt>
                <c:pt idx="5">
                  <c:v>79642</c:v>
                </c:pt>
                <c:pt idx="6">
                  <c:v>75425</c:v>
                </c:pt>
                <c:pt idx="7">
                  <c:v>35330</c:v>
                </c:pt>
                <c:pt idx="8">
                  <c:v>30353</c:v>
                </c:pt>
                <c:pt idx="9">
                  <c:v>28214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BILBAO</c:v>
                </c:pt>
                <c:pt idx="7">
                  <c:v>VIGO</c:v>
                </c:pt>
                <c:pt idx="8">
                  <c:v>ALICANTE</c:v>
                </c:pt>
                <c:pt idx="9">
                  <c:v>BALEARES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445507</c:v>
                </c:pt>
                <c:pt idx="1">
                  <c:v>416086</c:v>
                </c:pt>
                <c:pt idx="2">
                  <c:v>343390</c:v>
                </c:pt>
                <c:pt idx="3">
                  <c:v>191822</c:v>
                </c:pt>
                <c:pt idx="4">
                  <c:v>52830</c:v>
                </c:pt>
                <c:pt idx="5">
                  <c:v>70332</c:v>
                </c:pt>
                <c:pt idx="6">
                  <c:v>70925</c:v>
                </c:pt>
                <c:pt idx="7">
                  <c:v>35010</c:v>
                </c:pt>
                <c:pt idx="8">
                  <c:v>25273</c:v>
                </c:pt>
                <c:pt idx="9">
                  <c:v>28883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BAHIA DE CADIZ</c:v>
                </c:pt>
                <c:pt idx="7">
                  <c:v>BILBAO</c:v>
                </c:pt>
                <c:pt idx="8">
                  <c:v>VIGO</c:v>
                </c:pt>
                <c:pt idx="9">
                  <c:v>BALEARES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490372</c:v>
                </c:pt>
                <c:pt idx="1">
                  <c:v>152568</c:v>
                </c:pt>
                <c:pt idx="2">
                  <c:v>146526.5</c:v>
                </c:pt>
                <c:pt idx="3">
                  <c:v>119999</c:v>
                </c:pt>
                <c:pt idx="4">
                  <c:v>79700</c:v>
                </c:pt>
                <c:pt idx="5">
                  <c:v>5036</c:v>
                </c:pt>
                <c:pt idx="6">
                  <c:v>2039</c:v>
                </c:pt>
                <c:pt idx="7">
                  <c:v>1086</c:v>
                </c:pt>
                <c:pt idx="8">
                  <c:v>408</c:v>
                </c:pt>
                <c:pt idx="9">
                  <c:v>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BAHIA DE CADIZ</c:v>
                </c:pt>
                <c:pt idx="7">
                  <c:v>BILBAO</c:v>
                </c:pt>
                <c:pt idx="8">
                  <c:v>VIGO</c:v>
                </c:pt>
                <c:pt idx="9">
                  <c:v>BALEARES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326525</c:v>
                </c:pt>
                <c:pt idx="1">
                  <c:v>133404</c:v>
                </c:pt>
                <c:pt idx="2">
                  <c:v>120073</c:v>
                </c:pt>
                <c:pt idx="3">
                  <c:v>113545</c:v>
                </c:pt>
                <c:pt idx="4">
                  <c:v>51463</c:v>
                </c:pt>
                <c:pt idx="5">
                  <c:v>3106</c:v>
                </c:pt>
                <c:pt idx="6">
                  <c:v>6279</c:v>
                </c:pt>
                <c:pt idx="7">
                  <c:v>1177</c:v>
                </c:pt>
                <c:pt idx="8">
                  <c:v>468</c:v>
                </c:pt>
                <c:pt idx="9">
                  <c:v>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CEUTA</c:v>
                </c:pt>
                <c:pt idx="3">
                  <c:v>BALEARES</c:v>
                </c:pt>
                <c:pt idx="4">
                  <c:v>LAS PALMAS</c:v>
                </c:pt>
                <c:pt idx="5">
                  <c:v>ALMERIA</c:v>
                </c:pt>
                <c:pt idx="6">
                  <c:v>BARCELONA</c:v>
                </c:pt>
                <c:pt idx="7">
                  <c:v>MALAGA</c:v>
                </c:pt>
                <c:pt idx="8">
                  <c:v>MELILLA</c:v>
                </c:pt>
                <c:pt idx="9">
                  <c:v>ALICANTE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672564</c:v>
                </c:pt>
                <c:pt idx="1">
                  <c:v>634605</c:v>
                </c:pt>
                <c:pt idx="2">
                  <c:v>320887</c:v>
                </c:pt>
                <c:pt idx="3">
                  <c:v>246217</c:v>
                </c:pt>
                <c:pt idx="4">
                  <c:v>98634</c:v>
                </c:pt>
                <c:pt idx="5">
                  <c:v>94970</c:v>
                </c:pt>
                <c:pt idx="6">
                  <c:v>86298</c:v>
                </c:pt>
                <c:pt idx="7">
                  <c:v>53246</c:v>
                </c:pt>
                <c:pt idx="8">
                  <c:v>50351</c:v>
                </c:pt>
                <c:pt idx="9">
                  <c:v>27482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CEUTA</c:v>
                </c:pt>
                <c:pt idx="3">
                  <c:v>BALEARES</c:v>
                </c:pt>
                <c:pt idx="4">
                  <c:v>LAS PALMAS</c:v>
                </c:pt>
                <c:pt idx="5">
                  <c:v>ALMERIA</c:v>
                </c:pt>
                <c:pt idx="6">
                  <c:v>BARCELONA</c:v>
                </c:pt>
                <c:pt idx="7">
                  <c:v>MALAGA</c:v>
                </c:pt>
                <c:pt idx="8">
                  <c:v>MELILLA</c:v>
                </c:pt>
                <c:pt idx="9">
                  <c:v>ALICANTE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633091</c:v>
                </c:pt>
                <c:pt idx="1">
                  <c:v>588458</c:v>
                </c:pt>
                <c:pt idx="2">
                  <c:v>278796</c:v>
                </c:pt>
                <c:pt idx="3">
                  <c:v>261873</c:v>
                </c:pt>
                <c:pt idx="4">
                  <c:v>113694</c:v>
                </c:pt>
                <c:pt idx="5">
                  <c:v>100372</c:v>
                </c:pt>
                <c:pt idx="6">
                  <c:v>72845</c:v>
                </c:pt>
                <c:pt idx="7">
                  <c:v>45189</c:v>
                </c:pt>
                <c:pt idx="8">
                  <c:v>47849</c:v>
                </c:pt>
                <c:pt idx="9">
                  <c:v>25131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SANTA CRUZ DE TENERIFE</c:v>
                </c:pt>
                <c:pt idx="1">
                  <c:v>LAS PALMAS</c:v>
                </c:pt>
                <c:pt idx="2">
                  <c:v>BARCELONA</c:v>
                </c:pt>
                <c:pt idx="3">
                  <c:v>MALAGA</c:v>
                </c:pt>
                <c:pt idx="4">
                  <c:v>BAHIA DE CADIZ</c:v>
                </c:pt>
                <c:pt idx="5">
                  <c:v>VALENCIA</c:v>
                </c:pt>
                <c:pt idx="6">
                  <c:v>VIGO</c:v>
                </c:pt>
                <c:pt idx="7">
                  <c:v>A CORUÑA</c:v>
                </c:pt>
                <c:pt idx="8">
                  <c:v>BALEARES</c:v>
                </c:pt>
                <c:pt idx="9">
                  <c:v>#N/A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103088</c:v>
                </c:pt>
                <c:pt idx="1">
                  <c:v>43981</c:v>
                </c:pt>
                <c:pt idx="2">
                  <c:v>24177</c:v>
                </c:pt>
                <c:pt idx="3">
                  <c:v>22550</c:v>
                </c:pt>
                <c:pt idx="4">
                  <c:v>3626</c:v>
                </c:pt>
                <c:pt idx="5">
                  <c:v>2863</c:v>
                </c:pt>
                <c:pt idx="6">
                  <c:v>1047</c:v>
                </c:pt>
                <c:pt idx="7">
                  <c:v>538</c:v>
                </c:pt>
                <c:pt idx="8">
                  <c:v>295</c:v>
                </c:pt>
                <c:pt idx="9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SANTA CRUZ DE TENERIFE</c:v>
                </c:pt>
                <c:pt idx="1">
                  <c:v>LAS PALMAS</c:v>
                </c:pt>
                <c:pt idx="2">
                  <c:v>BARCELONA</c:v>
                </c:pt>
                <c:pt idx="3">
                  <c:v>MALAGA</c:v>
                </c:pt>
                <c:pt idx="4">
                  <c:v>BAHIA DE CADIZ</c:v>
                </c:pt>
                <c:pt idx="5">
                  <c:v>VALENCIA</c:v>
                </c:pt>
                <c:pt idx="6">
                  <c:v>VIGO</c:v>
                </c:pt>
                <c:pt idx="7">
                  <c:v>A CORUÑA</c:v>
                </c:pt>
                <c:pt idx="8">
                  <c:v>BALEARES</c:v>
                </c:pt>
                <c:pt idx="9">
                  <c:v>#N/A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87303</c:v>
                </c:pt>
                <c:pt idx="1">
                  <c:v>74524</c:v>
                </c:pt>
                <c:pt idx="2">
                  <c:v>14319</c:v>
                </c:pt>
                <c:pt idx="3">
                  <c:v>11649</c:v>
                </c:pt>
                <c:pt idx="4">
                  <c:v>2299</c:v>
                </c:pt>
                <c:pt idx="5">
                  <c:v>0</c:v>
                </c:pt>
                <c:pt idx="6">
                  <c:v>477</c:v>
                </c:pt>
                <c:pt idx="7">
                  <c:v>1379</c:v>
                </c:pt>
                <c:pt idx="8">
                  <c:v>13938</c:v>
                </c:pt>
                <c:pt idx="9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ALMERIA</c:v>
                </c:pt>
                <c:pt idx="5">
                  <c:v>BARCELONA</c:v>
                </c:pt>
                <c:pt idx="6">
                  <c:v>LAS PALMAS</c:v>
                </c:pt>
                <c:pt idx="7">
                  <c:v>MELILLA</c:v>
                </c:pt>
                <c:pt idx="8">
                  <c:v>VALENCIA</c:v>
                </c:pt>
                <c:pt idx="9">
                  <c:v>ALICANTE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143841</c:v>
                </c:pt>
                <c:pt idx="1">
                  <c:v>88946</c:v>
                </c:pt>
                <c:pt idx="2">
                  <c:v>66481</c:v>
                </c:pt>
                <c:pt idx="3">
                  <c:v>44250</c:v>
                </c:pt>
                <c:pt idx="4">
                  <c:v>19356</c:v>
                </c:pt>
                <c:pt idx="5">
                  <c:v>16103</c:v>
                </c:pt>
                <c:pt idx="6">
                  <c:v>13145</c:v>
                </c:pt>
                <c:pt idx="7">
                  <c:v>8687</c:v>
                </c:pt>
                <c:pt idx="8">
                  <c:v>5833</c:v>
                </c:pt>
                <c:pt idx="9">
                  <c:v>5688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ALMERIA</c:v>
                </c:pt>
                <c:pt idx="5">
                  <c:v>BARCELONA</c:v>
                </c:pt>
                <c:pt idx="6">
                  <c:v>LAS PALMAS</c:v>
                </c:pt>
                <c:pt idx="7">
                  <c:v>MELILLA</c:v>
                </c:pt>
                <c:pt idx="8">
                  <c:v>VALENCIA</c:v>
                </c:pt>
                <c:pt idx="9">
                  <c:v>ALICANTE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121931</c:v>
                </c:pt>
                <c:pt idx="1">
                  <c:v>79329</c:v>
                </c:pt>
                <c:pt idx="2">
                  <c:v>49810</c:v>
                </c:pt>
                <c:pt idx="3">
                  <c:v>40456</c:v>
                </c:pt>
                <c:pt idx="4">
                  <c:v>21017</c:v>
                </c:pt>
                <c:pt idx="5">
                  <c:v>14587</c:v>
                </c:pt>
                <c:pt idx="6">
                  <c:v>12013</c:v>
                </c:pt>
                <c:pt idx="7">
                  <c:v>7321</c:v>
                </c:pt>
                <c:pt idx="8">
                  <c:v>5056</c:v>
                </c:pt>
                <c:pt idx="9">
                  <c:v>4438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BARCELONA</c:v>
                </c:pt>
                <c:pt idx="5">
                  <c:v>BALEARES</c:v>
                </c:pt>
                <c:pt idx="6">
                  <c:v>VALENCIA</c:v>
                </c:pt>
                <c:pt idx="7">
                  <c:v>BILBAO</c:v>
                </c:pt>
                <c:pt idx="8">
                  <c:v>VIGO</c:v>
                </c:pt>
                <c:pt idx="9">
                  <c:v>TARRAGONA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3776</c:v>
                </c:pt>
                <c:pt idx="1">
                  <c:v>2919</c:v>
                </c:pt>
                <c:pt idx="2">
                  <c:v>2069</c:v>
                </c:pt>
                <c:pt idx="3">
                  <c:v>1810</c:v>
                </c:pt>
                <c:pt idx="4">
                  <c:v>1343</c:v>
                </c:pt>
                <c:pt idx="5">
                  <c:v>1238</c:v>
                </c:pt>
                <c:pt idx="6">
                  <c:v>1083</c:v>
                </c:pt>
                <c:pt idx="7">
                  <c:v>508</c:v>
                </c:pt>
                <c:pt idx="8">
                  <c:v>416</c:v>
                </c:pt>
                <c:pt idx="9">
                  <c:v>412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BARCELONA</c:v>
                </c:pt>
                <c:pt idx="5">
                  <c:v>BALEARES</c:v>
                </c:pt>
                <c:pt idx="6">
                  <c:v>VALENCIA</c:v>
                </c:pt>
                <c:pt idx="7">
                  <c:v>BILBAO</c:v>
                </c:pt>
                <c:pt idx="8">
                  <c:v>VIGO</c:v>
                </c:pt>
                <c:pt idx="9">
                  <c:v>TARRAGONA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3190</c:v>
                </c:pt>
                <c:pt idx="1">
                  <c:v>2906</c:v>
                </c:pt>
                <c:pt idx="2">
                  <c:v>1452</c:v>
                </c:pt>
                <c:pt idx="3">
                  <c:v>1680</c:v>
                </c:pt>
                <c:pt idx="4">
                  <c:v>1281</c:v>
                </c:pt>
                <c:pt idx="5">
                  <c:v>1208</c:v>
                </c:pt>
                <c:pt idx="6">
                  <c:v>1019</c:v>
                </c:pt>
                <c:pt idx="7">
                  <c:v>527</c:v>
                </c:pt>
                <c:pt idx="8">
                  <c:v>339</c:v>
                </c:pt>
                <c:pt idx="9">
                  <c:v>426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MALAGA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37810924</c:v>
                </c:pt>
                <c:pt idx="1">
                  <c:v>28895906</c:v>
                </c:pt>
                <c:pt idx="2">
                  <c:v>26253031</c:v>
                </c:pt>
                <c:pt idx="3">
                  <c:v>21761208</c:v>
                </c:pt>
                <c:pt idx="4">
                  <c:v>21633486</c:v>
                </c:pt>
                <c:pt idx="5">
                  <c:v>14002611</c:v>
                </c:pt>
                <c:pt idx="6">
                  <c:v>10602065</c:v>
                </c:pt>
                <c:pt idx="7">
                  <c:v>7255082</c:v>
                </c:pt>
                <c:pt idx="8">
                  <c:v>6284104</c:v>
                </c:pt>
                <c:pt idx="9">
                  <c:v>5516618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MALAGA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33806646</c:v>
                </c:pt>
                <c:pt idx="1">
                  <c:v>27503707</c:v>
                </c:pt>
                <c:pt idx="2">
                  <c:v>22324297</c:v>
                </c:pt>
                <c:pt idx="3">
                  <c:v>21530160</c:v>
                </c:pt>
                <c:pt idx="4">
                  <c:v>19209221</c:v>
                </c:pt>
                <c:pt idx="5">
                  <c:v>13820936</c:v>
                </c:pt>
                <c:pt idx="6">
                  <c:v>8346006</c:v>
                </c:pt>
                <c:pt idx="7">
                  <c:v>6808419</c:v>
                </c:pt>
                <c:pt idx="8">
                  <c:v>6379181</c:v>
                </c:pt>
                <c:pt idx="9">
                  <c:v>3920569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MALAGA</c:v>
                </c:pt>
                <c:pt idx="4">
                  <c:v>BAHIA DE CADIZ</c:v>
                </c:pt>
                <c:pt idx="5">
                  <c:v>VIGO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A CORUÑA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67</c:v>
                </c:pt>
                <c:pt idx="1">
                  <c:v>64</c:v>
                </c:pt>
                <c:pt idx="2">
                  <c:v>13</c:v>
                </c:pt>
                <c:pt idx="3">
                  <c:v>12</c:v>
                </c:pt>
                <c:pt idx="4">
                  <c:v>5</c:v>
                </c:pt>
                <c:pt idx="5">
                  <c:v>2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MALAGA</c:v>
                </c:pt>
                <c:pt idx="4">
                  <c:v>BAHIA DE CADIZ</c:v>
                </c:pt>
                <c:pt idx="5">
                  <c:v>VIGO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A CORUÑA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74</c:v>
                </c:pt>
                <c:pt idx="1">
                  <c:v>54</c:v>
                </c:pt>
                <c:pt idx="2">
                  <c:v>12</c:v>
                </c:pt>
                <c:pt idx="3">
                  <c:v>10</c:v>
                </c:pt>
                <c:pt idx="4">
                  <c:v>7</c:v>
                </c:pt>
                <c:pt idx="5">
                  <c:v>1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tabSelected="1" workbookViewId="0">
      <selection activeCell="D21" sqref="D21:H31"/>
    </sheetView>
  </sheetViews>
  <sheetFormatPr baseColWidth="10" defaultRowHeight="15" x14ac:dyDescent="0.25"/>
  <cols>
    <col min="1" max="1" width="28.28515625" style="101" bestFit="1" customWidth="1"/>
    <col min="2" max="2" width="16" style="101" bestFit="1" customWidth="1"/>
    <col min="3" max="3" width="26.5703125" style="101" bestFit="1" customWidth="1"/>
    <col min="4" max="16384" width="11.42578125" style="101"/>
  </cols>
  <sheetData>
    <row r="1" spans="1:9" ht="22.5" customHeight="1" x14ac:dyDescent="0.35">
      <c r="D1" s="102" t="s">
        <v>36</v>
      </c>
    </row>
    <row r="4" spans="1:9" x14ac:dyDescent="0.25">
      <c r="F4" s="103"/>
      <c r="G4" s="103"/>
      <c r="I4" s="104">
        <v>39198</v>
      </c>
    </row>
    <row r="6" spans="1:9" x14ac:dyDescent="0.25">
      <c r="A6" s="105" t="s">
        <v>39</v>
      </c>
      <c r="B6" s="106"/>
      <c r="C6" s="106"/>
      <c r="D6" s="107" t="s">
        <v>92</v>
      </c>
      <c r="E6" s="108"/>
      <c r="F6" s="107" t="s">
        <v>37</v>
      </c>
      <c r="G6" s="108"/>
      <c r="H6" s="107" t="s">
        <v>38</v>
      </c>
      <c r="I6" s="108"/>
    </row>
    <row r="7" spans="1:9" x14ac:dyDescent="0.25">
      <c r="A7" s="109"/>
      <c r="B7" s="109"/>
      <c r="C7" s="109"/>
      <c r="D7" s="110">
        <v>2006</v>
      </c>
      <c r="E7" s="110">
        <v>2007</v>
      </c>
      <c r="F7" s="110">
        <v>2006</v>
      </c>
      <c r="G7" s="110">
        <v>2007</v>
      </c>
      <c r="H7" s="110" t="s">
        <v>0</v>
      </c>
      <c r="I7" s="110" t="s">
        <v>3</v>
      </c>
    </row>
    <row r="8" spans="1:9" x14ac:dyDescent="0.25">
      <c r="A8" s="111" t="s">
        <v>12</v>
      </c>
      <c r="B8" s="111" t="s">
        <v>13</v>
      </c>
      <c r="C8" s="112" t="s">
        <v>14</v>
      </c>
      <c r="D8" s="113">
        <v>11767908</v>
      </c>
      <c r="E8" s="113">
        <v>12656585</v>
      </c>
      <c r="F8" s="113">
        <v>23974575</v>
      </c>
      <c r="G8" s="113">
        <v>24330024</v>
      </c>
      <c r="H8" s="113">
        <v>355449</v>
      </c>
      <c r="I8" s="114">
        <f>((G8*100/F8)-100)</f>
        <v>1.4826081379961948</v>
      </c>
    </row>
    <row r="9" spans="1:9" x14ac:dyDescent="0.25">
      <c r="A9" s="115"/>
      <c r="B9" s="116"/>
      <c r="C9" s="112" t="s">
        <v>15</v>
      </c>
      <c r="D9" s="113">
        <v>8459373</v>
      </c>
      <c r="E9" s="113">
        <v>7914166</v>
      </c>
      <c r="F9" s="113">
        <v>17925573</v>
      </c>
      <c r="G9" s="113">
        <v>16394186</v>
      </c>
      <c r="H9" s="113">
        <v>-1531387</v>
      </c>
      <c r="I9" s="114">
        <f t="shared" ref="I9:I19" si="0">((G9*100/F9)-100)</f>
        <v>-8.5430295589435303</v>
      </c>
    </row>
    <row r="10" spans="1:9" x14ac:dyDescent="0.25">
      <c r="A10" s="115"/>
      <c r="B10" s="111" t="s">
        <v>16</v>
      </c>
      <c r="C10" s="112" t="s">
        <v>17</v>
      </c>
      <c r="D10" s="113">
        <v>4440507</v>
      </c>
      <c r="E10" s="113">
        <v>4936491</v>
      </c>
      <c r="F10" s="113">
        <v>8547864</v>
      </c>
      <c r="G10" s="113">
        <v>9584996</v>
      </c>
      <c r="H10" s="113">
        <v>1037132</v>
      </c>
      <c r="I10" s="114">
        <f t="shared" si="0"/>
        <v>12.133230009274826</v>
      </c>
    </row>
    <row r="11" spans="1:9" x14ac:dyDescent="0.25">
      <c r="A11" s="115"/>
      <c r="B11" s="115"/>
      <c r="C11" s="112" t="s">
        <v>18</v>
      </c>
      <c r="D11" s="113">
        <v>8865701</v>
      </c>
      <c r="E11" s="113">
        <v>10376601</v>
      </c>
      <c r="F11" s="113">
        <v>18003066</v>
      </c>
      <c r="G11" s="113">
        <v>20722890</v>
      </c>
      <c r="H11" s="113">
        <v>2719824</v>
      </c>
      <c r="I11" s="114">
        <f t="shared" si="0"/>
        <v>15.107560012277915</v>
      </c>
    </row>
    <row r="12" spans="1:9" x14ac:dyDescent="0.25">
      <c r="A12" s="116"/>
      <c r="B12" s="116"/>
      <c r="C12" s="112" t="s">
        <v>2</v>
      </c>
      <c r="D12" s="113">
        <v>13306208</v>
      </c>
      <c r="E12" s="113">
        <v>15313092</v>
      </c>
      <c r="F12" s="113">
        <v>26550930</v>
      </c>
      <c r="G12" s="113">
        <v>30307886</v>
      </c>
      <c r="H12" s="113">
        <v>3756956</v>
      </c>
      <c r="I12" s="114">
        <f t="shared" si="0"/>
        <v>14.14999775902389</v>
      </c>
    </row>
    <row r="13" spans="1:9" x14ac:dyDescent="0.25">
      <c r="A13" s="117"/>
      <c r="B13" s="117"/>
      <c r="C13" s="118" t="s">
        <v>2</v>
      </c>
      <c r="D13" s="119">
        <v>33533489</v>
      </c>
      <c r="E13" s="119">
        <v>35883843</v>
      </c>
      <c r="F13" s="119">
        <v>68451078</v>
      </c>
      <c r="G13" s="119">
        <v>71032096</v>
      </c>
      <c r="H13" s="119">
        <v>2581018</v>
      </c>
      <c r="I13" s="120">
        <f t="shared" si="0"/>
        <v>3.7706024147640136</v>
      </c>
    </row>
    <row r="14" spans="1:9" x14ac:dyDescent="0.25">
      <c r="A14" s="111" t="s">
        <v>4</v>
      </c>
      <c r="B14" s="121" t="s">
        <v>5</v>
      </c>
      <c r="C14" s="112" t="s">
        <v>6</v>
      </c>
      <c r="D14" s="113">
        <v>17780</v>
      </c>
      <c r="E14" s="113">
        <v>15770</v>
      </c>
      <c r="F14" s="113">
        <v>30147</v>
      </c>
      <c r="G14" s="113">
        <v>28926</v>
      </c>
      <c r="H14" s="113">
        <v>-1221</v>
      </c>
      <c r="I14" s="114">
        <f t="shared" si="0"/>
        <v>-4.050154244203398</v>
      </c>
    </row>
    <row r="15" spans="1:9" x14ac:dyDescent="0.25">
      <c r="A15" s="115"/>
      <c r="B15" s="111" t="s">
        <v>7</v>
      </c>
      <c r="C15" s="112" t="s">
        <v>8</v>
      </c>
      <c r="D15" s="113">
        <v>542224</v>
      </c>
      <c r="E15" s="113">
        <v>544593</v>
      </c>
      <c r="F15" s="113">
        <v>1123519</v>
      </c>
      <c r="G15" s="113">
        <v>1150336</v>
      </c>
      <c r="H15" s="113">
        <v>26817</v>
      </c>
      <c r="I15" s="114">
        <f t="shared" si="0"/>
        <v>2.3868755223543161</v>
      </c>
    </row>
    <row r="16" spans="1:9" x14ac:dyDescent="0.25">
      <c r="A16" s="115"/>
      <c r="B16" s="116"/>
      <c r="C16" s="112" t="s">
        <v>9</v>
      </c>
      <c r="D16" s="113">
        <v>190565</v>
      </c>
      <c r="E16" s="113">
        <v>196013</v>
      </c>
      <c r="F16" s="113">
        <v>389945</v>
      </c>
      <c r="G16" s="113">
        <v>416184</v>
      </c>
      <c r="H16" s="113">
        <v>26239</v>
      </c>
      <c r="I16" s="114">
        <f t="shared" si="0"/>
        <v>6.728897665055328</v>
      </c>
    </row>
    <row r="17" spans="1:9" x14ac:dyDescent="0.25">
      <c r="A17" s="116"/>
      <c r="B17" s="121" t="s">
        <v>10</v>
      </c>
      <c r="C17" s="112" t="s">
        <v>11</v>
      </c>
      <c r="D17" s="113">
        <v>318932</v>
      </c>
      <c r="E17" s="113">
        <v>320008</v>
      </c>
      <c r="F17" s="113">
        <v>533235</v>
      </c>
      <c r="G17" s="113">
        <v>515869</v>
      </c>
      <c r="H17" s="113">
        <v>-17366</v>
      </c>
      <c r="I17" s="114">
        <f t="shared" si="0"/>
        <v>-3.2567254587564634</v>
      </c>
    </row>
    <row r="18" spans="1:9" x14ac:dyDescent="0.25">
      <c r="A18" s="122"/>
      <c r="B18" s="122"/>
      <c r="C18" s="118" t="s">
        <v>2</v>
      </c>
      <c r="D18" s="119">
        <v>1069501</v>
      </c>
      <c r="E18" s="119">
        <v>1076384</v>
      </c>
      <c r="F18" s="119">
        <v>2076846</v>
      </c>
      <c r="G18" s="119">
        <v>2111315</v>
      </c>
      <c r="H18" s="119">
        <v>34469</v>
      </c>
      <c r="I18" s="120">
        <f t="shared" si="0"/>
        <v>1.6596801110915322</v>
      </c>
    </row>
    <row r="19" spans="1:9" x14ac:dyDescent="0.25">
      <c r="A19" s="123"/>
      <c r="B19" s="123"/>
      <c r="C19" s="124" t="s">
        <v>1</v>
      </c>
      <c r="D19" s="125">
        <f>+D13+D18</f>
        <v>34602990</v>
      </c>
      <c r="E19" s="125">
        <f t="shared" ref="E19:G19" si="1">+E13+E18</f>
        <v>36960227</v>
      </c>
      <c r="F19" s="125">
        <f t="shared" si="1"/>
        <v>70527924</v>
      </c>
      <c r="G19" s="125">
        <f t="shared" si="1"/>
        <v>73143411</v>
      </c>
      <c r="H19" s="125">
        <f t="shared" ref="H19" si="2">G19-F19</f>
        <v>2615487</v>
      </c>
      <c r="I19" s="126">
        <f t="shared" si="0"/>
        <v>3.7084417797410225</v>
      </c>
    </row>
    <row r="20" spans="1:9" x14ac:dyDescent="0.25">
      <c r="A20" s="122"/>
      <c r="B20" s="122"/>
      <c r="I20" s="127"/>
    </row>
    <row r="21" spans="1:9" x14ac:dyDescent="0.25">
      <c r="A21" s="111" t="s">
        <v>19</v>
      </c>
      <c r="B21" s="111" t="s">
        <v>20</v>
      </c>
      <c r="C21" s="112" t="s">
        <v>21</v>
      </c>
      <c r="D21" s="113">
        <v>5186579</v>
      </c>
      <c r="E21" s="113">
        <v>6334631</v>
      </c>
      <c r="F21" s="113">
        <v>10664165</v>
      </c>
      <c r="G21" s="113">
        <v>13002979</v>
      </c>
      <c r="H21" s="113">
        <v>2338814</v>
      </c>
      <c r="I21" s="114">
        <f t="shared" ref="I21:I31" si="3">((G21*100/F21)-100)</f>
        <v>21.931524877944028</v>
      </c>
    </row>
    <row r="22" spans="1:9" x14ac:dyDescent="0.25">
      <c r="A22" s="115"/>
      <c r="B22" s="116"/>
      <c r="C22" s="112" t="s">
        <v>22</v>
      </c>
      <c r="D22" s="113">
        <v>4665067</v>
      </c>
      <c r="E22" s="113">
        <v>5753979</v>
      </c>
      <c r="F22" s="113">
        <v>9793110</v>
      </c>
      <c r="G22" s="113">
        <v>11698295</v>
      </c>
      <c r="H22" s="113">
        <v>1905185</v>
      </c>
      <c r="I22" s="114">
        <f t="shared" si="3"/>
        <v>19.454340858011392</v>
      </c>
    </row>
    <row r="23" spans="1:9" x14ac:dyDescent="0.25">
      <c r="A23" s="115"/>
      <c r="B23" s="121" t="s">
        <v>23</v>
      </c>
      <c r="C23" s="112" t="s">
        <v>24</v>
      </c>
      <c r="D23" s="113">
        <v>3244654</v>
      </c>
      <c r="E23" s="113">
        <v>3473485</v>
      </c>
      <c r="F23" s="113">
        <v>6172984</v>
      </c>
      <c r="G23" s="113">
        <v>6919267</v>
      </c>
      <c r="H23" s="113">
        <v>746283</v>
      </c>
      <c r="I23" s="114">
        <f t="shared" si="3"/>
        <v>12.089501608946335</v>
      </c>
    </row>
    <row r="24" spans="1:9" x14ac:dyDescent="0.25">
      <c r="A24" s="115"/>
      <c r="B24" s="111" t="s">
        <v>25</v>
      </c>
      <c r="C24" s="112" t="s">
        <v>26</v>
      </c>
      <c r="D24" s="113">
        <v>873337</v>
      </c>
      <c r="E24" s="113">
        <v>1001847.5</v>
      </c>
      <c r="F24" s="113">
        <v>1755078</v>
      </c>
      <c r="G24" s="113">
        <v>1994263</v>
      </c>
      <c r="H24" s="113">
        <v>239185</v>
      </c>
      <c r="I24" s="114">
        <f t="shared" si="3"/>
        <v>13.628169232364598</v>
      </c>
    </row>
    <row r="25" spans="1:9" x14ac:dyDescent="0.25">
      <c r="A25" s="115"/>
      <c r="B25" s="115"/>
      <c r="C25" s="112" t="s">
        <v>21</v>
      </c>
      <c r="D25" s="113">
        <v>365567</v>
      </c>
      <c r="E25" s="113">
        <v>495564</v>
      </c>
      <c r="F25" s="113">
        <v>756385</v>
      </c>
      <c r="G25" s="113">
        <v>997868.5</v>
      </c>
      <c r="H25" s="113">
        <v>241483.5</v>
      </c>
      <c r="I25" s="114">
        <f t="shared" si="3"/>
        <v>31.926003291974325</v>
      </c>
    </row>
    <row r="26" spans="1:9" x14ac:dyDescent="0.25">
      <c r="A26" s="115"/>
      <c r="B26" s="111" t="s">
        <v>27</v>
      </c>
      <c r="C26" s="112" t="s">
        <v>28</v>
      </c>
      <c r="D26" s="113">
        <v>1014687</v>
      </c>
      <c r="E26" s="113">
        <v>1064747</v>
      </c>
      <c r="F26" s="113">
        <v>2196836</v>
      </c>
      <c r="G26" s="113">
        <v>2320348</v>
      </c>
      <c r="H26" s="113">
        <v>123512</v>
      </c>
      <c r="I26" s="114">
        <f t="shared" si="3"/>
        <v>5.6222676613092659</v>
      </c>
    </row>
    <row r="27" spans="1:9" x14ac:dyDescent="0.25">
      <c r="A27" s="115"/>
      <c r="B27" s="116"/>
      <c r="C27" s="112" t="s">
        <v>29</v>
      </c>
      <c r="D27" s="113">
        <v>97688</v>
      </c>
      <c r="E27" s="113">
        <v>84544</v>
      </c>
      <c r="F27" s="113">
        <v>211965</v>
      </c>
      <c r="G27" s="113">
        <v>202165</v>
      </c>
      <c r="H27" s="113">
        <v>-9800</v>
      </c>
      <c r="I27" s="114">
        <f t="shared" si="3"/>
        <v>-4.6234048073974492</v>
      </c>
    </row>
    <row r="28" spans="1:9" x14ac:dyDescent="0.25">
      <c r="A28" s="115"/>
      <c r="B28" s="121" t="s">
        <v>30</v>
      </c>
      <c r="C28" s="112" t="s">
        <v>31</v>
      </c>
      <c r="D28" s="113">
        <v>151556</v>
      </c>
      <c r="E28" s="113">
        <v>185960</v>
      </c>
      <c r="F28" s="113">
        <v>363764</v>
      </c>
      <c r="G28" s="113">
        <v>421681</v>
      </c>
      <c r="H28" s="113">
        <v>57917</v>
      </c>
      <c r="I28" s="114">
        <f t="shared" si="3"/>
        <v>15.921586523130387</v>
      </c>
    </row>
    <row r="29" spans="1:9" x14ac:dyDescent="0.25">
      <c r="A29" s="115"/>
      <c r="B29" s="111" t="s">
        <v>32</v>
      </c>
      <c r="C29" s="112" t="s">
        <v>33</v>
      </c>
      <c r="D29" s="113">
        <v>8526</v>
      </c>
      <c r="E29" s="113">
        <v>9247</v>
      </c>
      <c r="F29" s="113">
        <v>17546</v>
      </c>
      <c r="G29" s="113">
        <v>19095</v>
      </c>
      <c r="H29" s="113">
        <v>1549</v>
      </c>
      <c r="I29" s="114">
        <f t="shared" si="3"/>
        <v>8.8282229567992658</v>
      </c>
    </row>
    <row r="30" spans="1:9" x14ac:dyDescent="0.25">
      <c r="A30" s="115"/>
      <c r="B30" s="115"/>
      <c r="C30" s="112" t="s">
        <v>34</v>
      </c>
      <c r="D30" s="113">
        <v>98140606</v>
      </c>
      <c r="E30" s="113">
        <v>105584567</v>
      </c>
      <c r="F30" s="113">
        <v>201296220</v>
      </c>
      <c r="G30" s="113">
        <v>218145500</v>
      </c>
      <c r="H30" s="113">
        <v>16849280</v>
      </c>
      <c r="I30" s="114">
        <f t="shared" si="3"/>
        <v>8.3703906610864323</v>
      </c>
    </row>
    <row r="31" spans="1:9" x14ac:dyDescent="0.25">
      <c r="A31" s="128"/>
      <c r="B31" s="129"/>
      <c r="C31" s="112" t="s">
        <v>35</v>
      </c>
      <c r="D31" s="113">
        <v>89</v>
      </c>
      <c r="E31" s="113">
        <v>89</v>
      </c>
      <c r="F31" s="113">
        <v>178</v>
      </c>
      <c r="G31" s="113">
        <v>167</v>
      </c>
      <c r="H31" s="113">
        <v>-11</v>
      </c>
      <c r="I31" s="114">
        <f t="shared" si="3"/>
        <v>-6.1797752808988804</v>
      </c>
    </row>
  </sheetData>
  <mergeCells count="14">
    <mergeCell ref="A21:A31"/>
    <mergeCell ref="B21:B22"/>
    <mergeCell ref="B24:B25"/>
    <mergeCell ref="B26:B27"/>
    <mergeCell ref="B29:B31"/>
    <mergeCell ref="D6:E6"/>
    <mergeCell ref="F6:G6"/>
    <mergeCell ref="H6:I6"/>
    <mergeCell ref="A6:C7"/>
    <mergeCell ref="A14:A17"/>
    <mergeCell ref="B15:B16"/>
    <mergeCell ref="A8:A12"/>
    <mergeCell ref="B8:B9"/>
    <mergeCell ref="B10:B1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71</v>
      </c>
    </row>
    <row r="2" spans="1:12" s="2" customFormat="1" ht="21" x14ac:dyDescent="0.35"/>
    <row r="5" spans="1:12" x14ac:dyDescent="0.25">
      <c r="A5" s="91" t="s">
        <v>70</v>
      </c>
      <c r="B5" s="89" t="str">
        <f>'Resumen general'!D6</f>
        <v>Mes Febrero</v>
      </c>
      <c r="C5" s="90"/>
      <c r="D5" s="89" t="str">
        <f>'Resumen general'!F6</f>
        <v>Acumulado desde Enero</v>
      </c>
      <c r="E5" s="90"/>
      <c r="F5" s="90"/>
      <c r="L5" s="39">
        <f>'Resumen general'!I4</f>
        <v>39198</v>
      </c>
    </row>
    <row r="6" spans="1:12" x14ac:dyDescent="0.25">
      <c r="A6" s="92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37">
        <v>911985</v>
      </c>
      <c r="C7" s="37">
        <v>1265827</v>
      </c>
      <c r="D7" s="37">
        <v>2174099</v>
      </c>
      <c r="E7" s="37">
        <v>2406838</v>
      </c>
      <c r="F7" s="10">
        <f>((E7*100)/D7)-100</f>
        <v>10.705078287603286</v>
      </c>
      <c r="G7" s="1"/>
      <c r="H7" s="1"/>
      <c r="I7" s="1"/>
    </row>
    <row r="8" spans="1:12" x14ac:dyDescent="0.25">
      <c r="A8" s="11" t="s">
        <v>42</v>
      </c>
      <c r="B8" s="38">
        <v>267105</v>
      </c>
      <c r="C8" s="38">
        <v>351211</v>
      </c>
      <c r="D8" s="38">
        <v>575044</v>
      </c>
      <c r="E8" s="38">
        <v>754013</v>
      </c>
      <c r="F8" s="13">
        <f t="shared" ref="F8:F35" si="0">((E8*100)/D8)-100</f>
        <v>31.122661918044543</v>
      </c>
      <c r="G8" s="1"/>
      <c r="H8" s="1"/>
      <c r="I8" s="1"/>
    </row>
    <row r="9" spans="1:12" x14ac:dyDescent="0.25">
      <c r="A9" s="8" t="s">
        <v>43</v>
      </c>
      <c r="B9" s="37">
        <v>473853</v>
      </c>
      <c r="C9" s="37">
        <v>321316</v>
      </c>
      <c r="D9" s="37">
        <v>1018599</v>
      </c>
      <c r="E9" s="37">
        <v>771843</v>
      </c>
      <c r="F9" s="10">
        <f t="shared" si="0"/>
        <v>-24.225038508775285</v>
      </c>
      <c r="G9" s="1"/>
      <c r="H9" s="1"/>
      <c r="I9" s="1"/>
    </row>
    <row r="10" spans="1:12" x14ac:dyDescent="0.25">
      <c r="A10" s="11" t="s">
        <v>44</v>
      </c>
      <c r="B10" s="38">
        <v>492322</v>
      </c>
      <c r="C10" s="38">
        <v>335034</v>
      </c>
      <c r="D10" s="38">
        <v>1009228</v>
      </c>
      <c r="E10" s="38">
        <v>734241</v>
      </c>
      <c r="F10" s="13">
        <f t="shared" si="0"/>
        <v>-27.247262263829384</v>
      </c>
      <c r="G10" s="1"/>
      <c r="H10" s="1"/>
      <c r="I10" s="1"/>
    </row>
    <row r="11" spans="1:12" x14ac:dyDescent="0.25">
      <c r="A11" s="8" t="s">
        <v>45</v>
      </c>
      <c r="B11" s="37">
        <v>4690236</v>
      </c>
      <c r="C11" s="37">
        <v>5498888</v>
      </c>
      <c r="D11" s="37">
        <v>10397957</v>
      </c>
      <c r="E11" s="37">
        <v>11168013</v>
      </c>
      <c r="F11" s="10">
        <f t="shared" si="0"/>
        <v>7.4058394355737391</v>
      </c>
      <c r="G11" s="1"/>
      <c r="H11" s="1"/>
      <c r="I11" s="1"/>
    </row>
    <row r="12" spans="1:12" x14ac:dyDescent="0.25">
      <c r="A12" s="11" t="s">
        <v>46</v>
      </c>
      <c r="B12" s="38">
        <v>454399</v>
      </c>
      <c r="C12" s="38">
        <v>417376</v>
      </c>
      <c r="D12" s="38">
        <v>1020590</v>
      </c>
      <c r="E12" s="38">
        <v>845810</v>
      </c>
      <c r="F12" s="13">
        <f t="shared" si="0"/>
        <v>-17.125388255812808</v>
      </c>
      <c r="G12" s="1"/>
      <c r="H12" s="1"/>
      <c r="I12" s="1"/>
    </row>
    <row r="13" spans="1:12" x14ac:dyDescent="0.25">
      <c r="A13" s="8" t="s">
        <v>47</v>
      </c>
      <c r="B13" s="37">
        <v>1060419</v>
      </c>
      <c r="C13" s="37">
        <v>1138326</v>
      </c>
      <c r="D13" s="37">
        <v>1970154</v>
      </c>
      <c r="E13" s="37">
        <v>2214371</v>
      </c>
      <c r="F13" s="10">
        <f t="shared" si="0"/>
        <v>12.395833016099246</v>
      </c>
      <c r="G13" s="1"/>
      <c r="H13" s="1"/>
      <c r="I13" s="1"/>
    </row>
    <row r="14" spans="1:12" x14ac:dyDescent="0.25">
      <c r="A14" s="11" t="s">
        <v>48</v>
      </c>
      <c r="B14" s="38">
        <v>3619375</v>
      </c>
      <c r="C14" s="38">
        <v>3932570</v>
      </c>
      <c r="D14" s="38">
        <v>7268057</v>
      </c>
      <c r="E14" s="38">
        <v>8071494</v>
      </c>
      <c r="F14" s="13">
        <f t="shared" si="0"/>
        <v>11.054357443812009</v>
      </c>
      <c r="G14" s="1"/>
      <c r="H14" s="1"/>
      <c r="I14" s="1"/>
    </row>
    <row r="15" spans="1:12" x14ac:dyDescent="0.25">
      <c r="A15" s="8" t="s">
        <v>49</v>
      </c>
      <c r="B15" s="37">
        <v>3052146</v>
      </c>
      <c r="C15" s="37">
        <v>3116221</v>
      </c>
      <c r="D15" s="37">
        <v>5626923</v>
      </c>
      <c r="E15" s="37">
        <v>5857235</v>
      </c>
      <c r="F15" s="10">
        <f t="shared" si="0"/>
        <v>4.0930362828849809</v>
      </c>
      <c r="G15" s="1"/>
      <c r="H15" s="1"/>
      <c r="I15" s="1"/>
    </row>
    <row r="16" spans="1:12" x14ac:dyDescent="0.25">
      <c r="A16" s="11" t="s">
        <v>50</v>
      </c>
      <c r="B16" s="38">
        <v>2271986</v>
      </c>
      <c r="C16" s="38">
        <v>1892432</v>
      </c>
      <c r="D16" s="38">
        <v>4571752</v>
      </c>
      <c r="E16" s="38">
        <v>3551059</v>
      </c>
      <c r="F16" s="13">
        <f t="shared" si="0"/>
        <v>-22.326079804853805</v>
      </c>
      <c r="G16" s="1"/>
      <c r="H16" s="1"/>
      <c r="I16" s="1"/>
    </row>
    <row r="17" spans="1:9" x14ac:dyDescent="0.25">
      <c r="A17" s="8" t="s">
        <v>51</v>
      </c>
      <c r="B17" s="37">
        <v>1013550</v>
      </c>
      <c r="C17" s="37">
        <v>1162391</v>
      </c>
      <c r="D17" s="37">
        <v>2023445</v>
      </c>
      <c r="E17" s="37">
        <v>2308266</v>
      </c>
      <c r="F17" s="10">
        <f t="shared" si="0"/>
        <v>14.076043579143487</v>
      </c>
      <c r="G17" s="1"/>
      <c r="H17" s="1"/>
      <c r="I17" s="1"/>
    </row>
    <row r="18" spans="1:9" x14ac:dyDescent="0.25">
      <c r="A18" s="11" t="s">
        <v>52</v>
      </c>
      <c r="B18" s="38">
        <v>171486</v>
      </c>
      <c r="C18" s="38">
        <v>190422</v>
      </c>
      <c r="D18" s="38">
        <v>370213</v>
      </c>
      <c r="E18" s="38">
        <v>409729</v>
      </c>
      <c r="F18" s="13">
        <f t="shared" si="0"/>
        <v>10.673855321125941</v>
      </c>
      <c r="G18" s="1"/>
      <c r="H18" s="1"/>
      <c r="I18" s="1"/>
    </row>
    <row r="19" spans="1:9" x14ac:dyDescent="0.25">
      <c r="A19" s="8" t="s">
        <v>53</v>
      </c>
      <c r="B19" s="37">
        <v>700706</v>
      </c>
      <c r="C19" s="37">
        <v>697282</v>
      </c>
      <c r="D19" s="37">
        <v>1609760</v>
      </c>
      <c r="E19" s="37">
        <v>1477924</v>
      </c>
      <c r="F19" s="10">
        <f t="shared" si="0"/>
        <v>-8.1897922671702617</v>
      </c>
      <c r="G19" s="1"/>
      <c r="H19" s="1"/>
      <c r="I19" s="1"/>
    </row>
    <row r="20" spans="1:9" x14ac:dyDescent="0.25">
      <c r="A20" s="11" t="s">
        <v>54</v>
      </c>
      <c r="B20" s="38">
        <v>1275146</v>
      </c>
      <c r="C20" s="38">
        <v>1378615</v>
      </c>
      <c r="D20" s="38">
        <v>3308985</v>
      </c>
      <c r="E20" s="38">
        <v>2829726</v>
      </c>
      <c r="F20" s="13">
        <f t="shared" si="0"/>
        <v>-14.483565202018141</v>
      </c>
      <c r="G20" s="1"/>
      <c r="H20" s="1"/>
      <c r="I20" s="1"/>
    </row>
    <row r="21" spans="1:9" x14ac:dyDescent="0.25">
      <c r="A21" s="8" t="s">
        <v>55</v>
      </c>
      <c r="B21" s="37">
        <v>1732146</v>
      </c>
      <c r="C21" s="37">
        <v>1756247</v>
      </c>
      <c r="D21" s="37">
        <v>2925226</v>
      </c>
      <c r="E21" s="37">
        <v>2881962</v>
      </c>
      <c r="F21" s="10">
        <f t="shared" si="0"/>
        <v>-1.4789968364837449</v>
      </c>
      <c r="G21" s="1"/>
      <c r="H21" s="1"/>
      <c r="I21" s="1"/>
    </row>
    <row r="22" spans="1:9" x14ac:dyDescent="0.25">
      <c r="A22" s="11" t="s">
        <v>56</v>
      </c>
      <c r="B22" s="38">
        <v>2005036</v>
      </c>
      <c r="C22" s="38">
        <v>2406096</v>
      </c>
      <c r="D22" s="38">
        <v>4015525</v>
      </c>
      <c r="E22" s="38">
        <v>4510651</v>
      </c>
      <c r="F22" s="13">
        <f t="shared" si="0"/>
        <v>12.3302930500993</v>
      </c>
      <c r="G22" s="1"/>
      <c r="H22" s="1"/>
      <c r="I22" s="1"/>
    </row>
    <row r="23" spans="1:9" x14ac:dyDescent="0.25">
      <c r="A23" s="8" t="s">
        <v>57</v>
      </c>
      <c r="B23" s="37">
        <v>416644</v>
      </c>
      <c r="C23" s="37">
        <v>450097</v>
      </c>
      <c r="D23" s="37">
        <v>820399</v>
      </c>
      <c r="E23" s="37">
        <v>946375</v>
      </c>
      <c r="F23" s="10">
        <f t="shared" si="0"/>
        <v>15.355455089535695</v>
      </c>
      <c r="G23" s="1"/>
      <c r="H23" s="1"/>
      <c r="I23" s="1"/>
    </row>
    <row r="24" spans="1:9" x14ac:dyDescent="0.25">
      <c r="A24" s="11" t="s">
        <v>58</v>
      </c>
      <c r="B24" s="38">
        <v>169637</v>
      </c>
      <c r="C24" s="38">
        <v>83180</v>
      </c>
      <c r="D24" s="38">
        <v>315511</v>
      </c>
      <c r="E24" s="38">
        <v>245868</v>
      </c>
      <c r="F24" s="13">
        <f t="shared" si="0"/>
        <v>-22.073081445654822</v>
      </c>
      <c r="G24" s="1"/>
      <c r="H24" s="1"/>
      <c r="I24" s="1"/>
    </row>
    <row r="25" spans="1:9" x14ac:dyDescent="0.25">
      <c r="A25" s="8" t="s">
        <v>59</v>
      </c>
      <c r="B25" s="37">
        <v>67062</v>
      </c>
      <c r="C25" s="37">
        <v>65660</v>
      </c>
      <c r="D25" s="37">
        <v>130434</v>
      </c>
      <c r="E25" s="37">
        <v>123942</v>
      </c>
      <c r="F25" s="10">
        <f t="shared" si="0"/>
        <v>-4.9772298633791792</v>
      </c>
      <c r="G25" s="1"/>
      <c r="H25" s="1"/>
      <c r="I25" s="1"/>
    </row>
    <row r="26" spans="1:9" x14ac:dyDescent="0.25">
      <c r="A26" s="11" t="s">
        <v>60</v>
      </c>
      <c r="B26" s="38">
        <v>237433</v>
      </c>
      <c r="C26" s="38">
        <v>223466</v>
      </c>
      <c r="D26" s="38">
        <v>436375</v>
      </c>
      <c r="E26" s="38">
        <v>427939</v>
      </c>
      <c r="F26" s="13">
        <f t="shared" si="0"/>
        <v>-1.9331996562589495</v>
      </c>
      <c r="G26" s="1"/>
      <c r="H26" s="1"/>
      <c r="I26" s="1"/>
    </row>
    <row r="27" spans="1:9" x14ac:dyDescent="0.25">
      <c r="A27" s="8" t="s">
        <v>61</v>
      </c>
      <c r="B27" s="37">
        <v>427632</v>
      </c>
      <c r="C27" s="37">
        <v>492401</v>
      </c>
      <c r="D27" s="37">
        <v>882913</v>
      </c>
      <c r="E27" s="37">
        <v>726083</v>
      </c>
      <c r="F27" s="10">
        <f t="shared" si="0"/>
        <v>-17.762792030471857</v>
      </c>
      <c r="G27" s="1"/>
      <c r="H27" s="1"/>
      <c r="I27" s="1"/>
    </row>
    <row r="28" spans="1:9" x14ac:dyDescent="0.25">
      <c r="A28" s="11" t="s">
        <v>62</v>
      </c>
      <c r="B28" s="38">
        <v>1546561</v>
      </c>
      <c r="C28" s="38">
        <v>1689833</v>
      </c>
      <c r="D28" s="38">
        <v>3149738</v>
      </c>
      <c r="E28" s="38">
        <v>3125594</v>
      </c>
      <c r="F28" s="13">
        <f t="shared" si="0"/>
        <v>-0.76653994713211659</v>
      </c>
      <c r="G28" s="1"/>
      <c r="H28" s="1"/>
      <c r="I28" s="1"/>
    </row>
    <row r="29" spans="1:9" x14ac:dyDescent="0.25">
      <c r="A29" s="8" t="s">
        <v>63</v>
      </c>
      <c r="B29" s="37">
        <v>347885</v>
      </c>
      <c r="C29" s="37">
        <v>399438</v>
      </c>
      <c r="D29" s="37">
        <v>806046</v>
      </c>
      <c r="E29" s="37">
        <v>863172</v>
      </c>
      <c r="F29" s="10">
        <f t="shared" si="0"/>
        <v>7.0871885723643544</v>
      </c>
      <c r="G29" s="1"/>
      <c r="H29" s="1"/>
      <c r="I29" s="1"/>
    </row>
    <row r="30" spans="1:9" x14ac:dyDescent="0.25">
      <c r="A30" s="11" t="s">
        <v>64</v>
      </c>
      <c r="B30" s="38">
        <v>396739</v>
      </c>
      <c r="C30" s="38">
        <v>348296</v>
      </c>
      <c r="D30" s="38">
        <v>860006</v>
      </c>
      <c r="E30" s="38">
        <v>791490</v>
      </c>
      <c r="F30" s="13">
        <f t="shared" si="0"/>
        <v>-7.9669211610151507</v>
      </c>
      <c r="G30" s="1"/>
      <c r="H30" s="1"/>
      <c r="I30" s="1"/>
    </row>
    <row r="31" spans="1:9" x14ac:dyDescent="0.25">
      <c r="A31" s="8" t="s">
        <v>65</v>
      </c>
      <c r="B31" s="37">
        <v>2658007</v>
      </c>
      <c r="C31" s="37">
        <v>2703870</v>
      </c>
      <c r="D31" s="37">
        <v>5152435</v>
      </c>
      <c r="E31" s="37">
        <v>5987898</v>
      </c>
      <c r="F31" s="10">
        <f t="shared" si="0"/>
        <v>16.214915860170962</v>
      </c>
      <c r="G31" s="1"/>
      <c r="H31" s="1"/>
      <c r="I31" s="1"/>
    </row>
    <row r="32" spans="1:9" x14ac:dyDescent="0.25">
      <c r="A32" s="11" t="s">
        <v>66</v>
      </c>
      <c r="B32" s="38">
        <v>3670183</v>
      </c>
      <c r="C32" s="38">
        <v>4133381</v>
      </c>
      <c r="D32" s="38">
        <v>7122246</v>
      </c>
      <c r="E32" s="38">
        <v>8084436</v>
      </c>
      <c r="F32" s="13">
        <f t="shared" si="0"/>
        <v>13.509642885123597</v>
      </c>
      <c r="G32" s="1"/>
      <c r="H32" s="1"/>
      <c r="I32" s="1"/>
    </row>
    <row r="33" spans="1:9" x14ac:dyDescent="0.25">
      <c r="A33" s="8" t="s">
        <v>67</v>
      </c>
      <c r="B33" s="37">
        <v>380493</v>
      </c>
      <c r="C33" s="37">
        <v>398013</v>
      </c>
      <c r="D33" s="37">
        <v>765968</v>
      </c>
      <c r="E33" s="37">
        <v>814799</v>
      </c>
      <c r="F33" s="10">
        <f t="shared" si="0"/>
        <v>6.3750704990286806</v>
      </c>
      <c r="G33" s="1"/>
      <c r="H33" s="1"/>
      <c r="I33" s="1"/>
    </row>
    <row r="34" spans="1:9" x14ac:dyDescent="0.25">
      <c r="A34" s="11" t="s">
        <v>68</v>
      </c>
      <c r="B34" s="38">
        <v>92818</v>
      </c>
      <c r="C34" s="38">
        <v>112338</v>
      </c>
      <c r="D34" s="38">
        <v>200296</v>
      </c>
      <c r="E34" s="38">
        <v>212640</v>
      </c>
      <c r="F34" s="13">
        <f t="shared" si="0"/>
        <v>6.162878939170028</v>
      </c>
      <c r="G34" s="1"/>
      <c r="H34" s="1"/>
      <c r="I34" s="1"/>
    </row>
    <row r="35" spans="1:9" x14ac:dyDescent="0.25">
      <c r="A35" s="14" t="s">
        <v>69</v>
      </c>
      <c r="B35" s="15">
        <f>SUM(B7:B34)</f>
        <v>34602990</v>
      </c>
      <c r="C35" s="15">
        <f t="shared" ref="C35:E35" si="1">SUM(C7:C34)</f>
        <v>36960227</v>
      </c>
      <c r="D35" s="15">
        <f t="shared" si="1"/>
        <v>70527924</v>
      </c>
      <c r="E35" s="15">
        <f t="shared" si="1"/>
        <v>73143411</v>
      </c>
      <c r="F35" s="16">
        <f t="shared" si="0"/>
        <v>3.7084417797410225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2406838</v>
      </c>
      <c r="C38" s="41">
        <f>D7</f>
        <v>2174099</v>
      </c>
      <c r="D38" s="41">
        <f>_xlfn.RANK.EQ(B38,$B$38:$B$65)+COUNTIF($B$38:$B$65,B38)-1</f>
        <v>11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11168013</v>
      </c>
      <c r="G38" s="42">
        <f>LOOKUP(E38,$A$38:$A$65,$C$38:$C$65)</f>
        <v>10397957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754013</v>
      </c>
      <c r="C39" s="41">
        <f t="shared" ref="C39:C65" si="5">D8</f>
        <v>575044</v>
      </c>
      <c r="D39" s="41">
        <f t="shared" ref="D39:D65" si="6">_xlfn.RANK.EQ(B39,$B$38:$B$65)+COUNTIF($B$38:$B$65,B39)-1</f>
        <v>21</v>
      </c>
      <c r="E39" s="42" t="str">
        <f t="shared" si="2"/>
        <v>VALENCIA</v>
      </c>
      <c r="F39" s="42">
        <f t="shared" ref="F39:F65" si="7">LOOKUP(E39,$A$38:$A$65,$B$38:$B$65)</f>
        <v>8084436</v>
      </c>
      <c r="G39" s="42">
        <f t="shared" ref="G39:G65" si="8">LOOKUP(E39,$A$38:$A$65,$C$38:$C$65)</f>
        <v>7122246</v>
      </c>
    </row>
    <row r="40" spans="1:9" x14ac:dyDescent="0.25">
      <c r="A40" s="42" t="str">
        <f t="shared" si="3"/>
        <v>ALMERIA</v>
      </c>
      <c r="B40" s="41">
        <f t="shared" si="4"/>
        <v>771843</v>
      </c>
      <c r="C40" s="41">
        <f t="shared" si="5"/>
        <v>1018599</v>
      </c>
      <c r="D40" s="41">
        <f t="shared" si="6"/>
        <v>20</v>
      </c>
      <c r="E40" s="42" t="str">
        <f t="shared" si="2"/>
        <v>BARCELONA</v>
      </c>
      <c r="F40" s="42">
        <f t="shared" si="7"/>
        <v>8071494</v>
      </c>
      <c r="G40" s="42">
        <f t="shared" si="8"/>
        <v>7268057</v>
      </c>
    </row>
    <row r="41" spans="1:9" x14ac:dyDescent="0.25">
      <c r="A41" s="42" t="str">
        <f t="shared" si="3"/>
        <v>AVILES</v>
      </c>
      <c r="B41" s="41">
        <f t="shared" si="4"/>
        <v>734241</v>
      </c>
      <c r="C41" s="41">
        <f t="shared" si="5"/>
        <v>1009228</v>
      </c>
      <c r="D41" s="41">
        <f t="shared" si="6"/>
        <v>22</v>
      </c>
      <c r="E41" s="42" t="str">
        <f t="shared" si="2"/>
        <v>TARRAGONA</v>
      </c>
      <c r="F41" s="42">
        <f t="shared" si="7"/>
        <v>5987898</v>
      </c>
      <c r="G41" s="42">
        <f t="shared" si="8"/>
        <v>5152435</v>
      </c>
    </row>
    <row r="42" spans="1:9" x14ac:dyDescent="0.25">
      <c r="A42" s="42" t="str">
        <f t="shared" si="3"/>
        <v>BAHIA DE ALGECIRAS</v>
      </c>
      <c r="B42" s="41">
        <f t="shared" si="4"/>
        <v>11168013</v>
      </c>
      <c r="C42" s="41">
        <f t="shared" si="5"/>
        <v>10397957</v>
      </c>
      <c r="D42" s="41">
        <f t="shared" si="6"/>
        <v>1</v>
      </c>
      <c r="E42" s="42" t="str">
        <f t="shared" si="2"/>
        <v>BILBAO</v>
      </c>
      <c r="F42" s="42">
        <f t="shared" si="7"/>
        <v>5857235</v>
      </c>
      <c r="G42" s="42">
        <f t="shared" si="8"/>
        <v>5626923</v>
      </c>
    </row>
    <row r="43" spans="1:9" x14ac:dyDescent="0.25">
      <c r="A43" s="42" t="str">
        <f t="shared" si="3"/>
        <v>BAHIA DE CADIZ</v>
      </c>
      <c r="B43" s="41">
        <f t="shared" si="4"/>
        <v>845810</v>
      </c>
      <c r="C43" s="41">
        <f t="shared" si="5"/>
        <v>1020590</v>
      </c>
      <c r="D43" s="41">
        <f t="shared" si="6"/>
        <v>17</v>
      </c>
      <c r="E43" s="42" t="str">
        <f t="shared" si="2"/>
        <v>LAS PALMAS</v>
      </c>
      <c r="F43" s="42">
        <f t="shared" si="7"/>
        <v>4510651</v>
      </c>
      <c r="G43" s="42">
        <f t="shared" si="8"/>
        <v>4015525</v>
      </c>
    </row>
    <row r="44" spans="1:9" x14ac:dyDescent="0.25">
      <c r="A44" s="42" t="str">
        <f t="shared" si="3"/>
        <v>BALEARES</v>
      </c>
      <c r="B44" s="41">
        <f t="shared" si="4"/>
        <v>2214371</v>
      </c>
      <c r="C44" s="41">
        <f t="shared" si="5"/>
        <v>1970154</v>
      </c>
      <c r="D44" s="41">
        <f t="shared" si="6"/>
        <v>13</v>
      </c>
      <c r="E44" s="42" t="str">
        <f t="shared" si="2"/>
        <v>CARTAGENA</v>
      </c>
      <c r="F44" s="42">
        <f t="shared" si="7"/>
        <v>3551059</v>
      </c>
      <c r="G44" s="42">
        <f t="shared" si="8"/>
        <v>4571752</v>
      </c>
    </row>
    <row r="45" spans="1:9" x14ac:dyDescent="0.25">
      <c r="A45" s="42" t="str">
        <f t="shared" si="3"/>
        <v>BARCELONA</v>
      </c>
      <c r="B45" s="41">
        <f t="shared" si="4"/>
        <v>8071494</v>
      </c>
      <c r="C45" s="41">
        <f t="shared" si="5"/>
        <v>7268057</v>
      </c>
      <c r="D45" s="41">
        <f t="shared" si="6"/>
        <v>3</v>
      </c>
      <c r="E45" s="42" t="str">
        <f t="shared" si="2"/>
        <v>SANTA CRUZ DE TENERIFE</v>
      </c>
      <c r="F45" s="42">
        <f t="shared" si="7"/>
        <v>3125594</v>
      </c>
      <c r="G45" s="42">
        <f t="shared" si="8"/>
        <v>3149738</v>
      </c>
    </row>
    <row r="46" spans="1:9" x14ac:dyDescent="0.25">
      <c r="A46" s="42" t="str">
        <f t="shared" si="3"/>
        <v>BILBAO</v>
      </c>
      <c r="B46" s="41">
        <f t="shared" si="4"/>
        <v>5857235</v>
      </c>
      <c r="C46" s="41">
        <f t="shared" si="5"/>
        <v>5626923</v>
      </c>
      <c r="D46" s="41">
        <f t="shared" si="6"/>
        <v>5</v>
      </c>
      <c r="E46" s="42" t="str">
        <f t="shared" si="2"/>
        <v>HUELVA</v>
      </c>
      <c r="F46" s="42">
        <f t="shared" si="7"/>
        <v>2881962</v>
      </c>
      <c r="G46" s="42">
        <f t="shared" si="8"/>
        <v>2925226</v>
      </c>
    </row>
    <row r="47" spans="1:9" x14ac:dyDescent="0.25">
      <c r="A47" s="42" t="str">
        <f t="shared" si="3"/>
        <v>CARTAGENA</v>
      </c>
      <c r="B47" s="41">
        <f t="shared" si="4"/>
        <v>3551059</v>
      </c>
      <c r="C47" s="41">
        <f t="shared" si="5"/>
        <v>4571752</v>
      </c>
      <c r="D47" s="41">
        <f t="shared" si="6"/>
        <v>7</v>
      </c>
      <c r="E47" s="42" t="str">
        <f t="shared" si="2"/>
        <v>GIJON</v>
      </c>
      <c r="F47" s="42">
        <f t="shared" si="7"/>
        <v>2829726</v>
      </c>
      <c r="G47" s="42">
        <f t="shared" si="8"/>
        <v>3308985</v>
      </c>
    </row>
    <row r="48" spans="1:9" x14ac:dyDescent="0.25">
      <c r="A48" s="42" t="str">
        <f t="shared" si="3"/>
        <v>CASTELLON</v>
      </c>
      <c r="B48" s="41">
        <f t="shared" si="4"/>
        <v>2308266</v>
      </c>
      <c r="C48" s="41">
        <f t="shared" si="5"/>
        <v>2023445</v>
      </c>
      <c r="D48" s="41">
        <f t="shared" si="6"/>
        <v>12</v>
      </c>
      <c r="E48" s="42" t="str">
        <f t="shared" si="2"/>
        <v>A CORUÑA</v>
      </c>
      <c r="F48" s="42">
        <f t="shared" si="7"/>
        <v>2406838</v>
      </c>
      <c r="G48" s="42">
        <f t="shared" si="8"/>
        <v>2174099</v>
      </c>
    </row>
    <row r="49" spans="1:7" x14ac:dyDescent="0.25">
      <c r="A49" s="42" t="str">
        <f t="shared" si="3"/>
        <v>CEUTA</v>
      </c>
      <c r="B49" s="41">
        <f t="shared" si="4"/>
        <v>409729</v>
      </c>
      <c r="C49" s="41">
        <f t="shared" si="5"/>
        <v>370213</v>
      </c>
      <c r="D49" s="41">
        <f t="shared" si="6"/>
        <v>25</v>
      </c>
      <c r="E49" s="42" t="str">
        <f t="shared" si="2"/>
        <v>CASTELLON</v>
      </c>
      <c r="F49" s="42">
        <f t="shared" si="7"/>
        <v>2308266</v>
      </c>
      <c r="G49" s="42">
        <f t="shared" si="8"/>
        <v>2023445</v>
      </c>
    </row>
    <row r="50" spans="1:7" x14ac:dyDescent="0.25">
      <c r="A50" s="42" t="str">
        <f t="shared" si="3"/>
        <v>FERROL-SAN CIBRAO</v>
      </c>
      <c r="B50" s="41">
        <f t="shared" si="4"/>
        <v>1477924</v>
      </c>
      <c r="C50" s="41">
        <f t="shared" si="5"/>
        <v>1609760</v>
      </c>
      <c r="D50" s="41">
        <f t="shared" si="6"/>
        <v>14</v>
      </c>
      <c r="E50" s="42" t="str">
        <f t="shared" si="2"/>
        <v>BALEARES</v>
      </c>
      <c r="F50" s="42">
        <f t="shared" si="7"/>
        <v>2214371</v>
      </c>
      <c r="G50" s="42">
        <f t="shared" si="8"/>
        <v>1970154</v>
      </c>
    </row>
    <row r="51" spans="1:7" x14ac:dyDescent="0.25">
      <c r="A51" s="42" t="str">
        <f t="shared" si="3"/>
        <v>GIJON</v>
      </c>
      <c r="B51" s="41">
        <f t="shared" si="4"/>
        <v>2829726</v>
      </c>
      <c r="C51" s="41">
        <f t="shared" si="5"/>
        <v>3308985</v>
      </c>
      <c r="D51" s="41">
        <f t="shared" si="6"/>
        <v>10</v>
      </c>
      <c r="E51" s="42" t="str">
        <f t="shared" si="2"/>
        <v>FERROL-SAN CIBRAO</v>
      </c>
      <c r="F51" s="42">
        <f t="shared" si="7"/>
        <v>1477924</v>
      </c>
      <c r="G51" s="42">
        <f t="shared" si="8"/>
        <v>1609760</v>
      </c>
    </row>
    <row r="52" spans="1:7" x14ac:dyDescent="0.25">
      <c r="A52" s="42" t="str">
        <f t="shared" si="3"/>
        <v>HUELVA</v>
      </c>
      <c r="B52" s="41">
        <f t="shared" si="4"/>
        <v>2881962</v>
      </c>
      <c r="C52" s="41">
        <f t="shared" si="5"/>
        <v>2925226</v>
      </c>
      <c r="D52" s="41">
        <f t="shared" si="6"/>
        <v>9</v>
      </c>
      <c r="E52" s="42" t="str">
        <f t="shared" si="2"/>
        <v>MALAGA</v>
      </c>
      <c r="F52" s="42">
        <f t="shared" si="7"/>
        <v>946375</v>
      </c>
      <c r="G52" s="42">
        <f t="shared" si="8"/>
        <v>820399</v>
      </c>
    </row>
    <row r="53" spans="1:7" x14ac:dyDescent="0.25">
      <c r="A53" s="42" t="str">
        <f t="shared" si="3"/>
        <v>LAS PALMAS</v>
      </c>
      <c r="B53" s="41">
        <f t="shared" si="4"/>
        <v>4510651</v>
      </c>
      <c r="C53" s="41">
        <f t="shared" si="5"/>
        <v>4015525</v>
      </c>
      <c r="D53" s="41">
        <f t="shared" si="6"/>
        <v>6</v>
      </c>
      <c r="E53" s="42" t="str">
        <f t="shared" si="2"/>
        <v>SANTANDER</v>
      </c>
      <c r="F53" s="42">
        <f t="shared" si="7"/>
        <v>863172</v>
      </c>
      <c r="G53" s="42">
        <f t="shared" si="8"/>
        <v>806046</v>
      </c>
    </row>
    <row r="54" spans="1:7" x14ac:dyDescent="0.25">
      <c r="A54" s="42" t="str">
        <f t="shared" si="3"/>
        <v>MALAGA</v>
      </c>
      <c r="B54" s="41">
        <f t="shared" si="4"/>
        <v>946375</v>
      </c>
      <c r="C54" s="41">
        <f t="shared" si="5"/>
        <v>820399</v>
      </c>
      <c r="D54" s="41">
        <f t="shared" si="6"/>
        <v>15</v>
      </c>
      <c r="E54" s="42" t="str">
        <f t="shared" si="2"/>
        <v>BAHIA DE CADIZ</v>
      </c>
      <c r="F54" s="42">
        <f t="shared" si="7"/>
        <v>845810</v>
      </c>
      <c r="G54" s="42">
        <f t="shared" si="8"/>
        <v>1020590</v>
      </c>
    </row>
    <row r="55" spans="1:7" x14ac:dyDescent="0.25">
      <c r="A55" s="42" t="str">
        <f t="shared" si="3"/>
        <v>MARIN Y RIA DE PONTEVEDRA</v>
      </c>
      <c r="B55" s="41">
        <f t="shared" si="4"/>
        <v>245868</v>
      </c>
      <c r="C55" s="41">
        <f t="shared" si="5"/>
        <v>315511</v>
      </c>
      <c r="D55" s="41">
        <f t="shared" si="6"/>
        <v>26</v>
      </c>
      <c r="E55" s="42" t="str">
        <f t="shared" si="2"/>
        <v>VIGO</v>
      </c>
      <c r="F55" s="42">
        <f t="shared" si="7"/>
        <v>814799</v>
      </c>
      <c r="G55" s="42">
        <f t="shared" si="8"/>
        <v>765968</v>
      </c>
    </row>
    <row r="56" spans="1:7" x14ac:dyDescent="0.25">
      <c r="A56" s="42" t="str">
        <f t="shared" si="3"/>
        <v>MELILLA</v>
      </c>
      <c r="B56" s="41">
        <f t="shared" si="4"/>
        <v>123942</v>
      </c>
      <c r="C56" s="41">
        <f t="shared" si="5"/>
        <v>130434</v>
      </c>
      <c r="D56" s="41">
        <f t="shared" si="6"/>
        <v>28</v>
      </c>
      <c r="E56" s="42" t="str">
        <f t="shared" si="2"/>
        <v>SEVILLA</v>
      </c>
      <c r="F56" s="42">
        <f t="shared" si="7"/>
        <v>791490</v>
      </c>
      <c r="G56" s="42">
        <f t="shared" si="8"/>
        <v>860006</v>
      </c>
    </row>
    <row r="57" spans="1:7" x14ac:dyDescent="0.25">
      <c r="A57" s="42" t="str">
        <f t="shared" si="3"/>
        <v>MOTRIL</v>
      </c>
      <c r="B57" s="41">
        <f t="shared" si="4"/>
        <v>427939</v>
      </c>
      <c r="C57" s="41">
        <f t="shared" si="5"/>
        <v>436375</v>
      </c>
      <c r="D57" s="41">
        <f t="shared" si="6"/>
        <v>24</v>
      </c>
      <c r="E57" s="42" t="str">
        <f t="shared" si="2"/>
        <v>ALMERIA</v>
      </c>
      <c r="F57" s="42">
        <f t="shared" si="7"/>
        <v>771843</v>
      </c>
      <c r="G57" s="42">
        <f t="shared" si="8"/>
        <v>1018599</v>
      </c>
    </row>
    <row r="58" spans="1:7" x14ac:dyDescent="0.25">
      <c r="A58" s="42" t="str">
        <f t="shared" si="3"/>
        <v>PASAIA</v>
      </c>
      <c r="B58" s="41">
        <f t="shared" si="4"/>
        <v>726083</v>
      </c>
      <c r="C58" s="41">
        <f t="shared" si="5"/>
        <v>882913</v>
      </c>
      <c r="D58" s="41">
        <f t="shared" si="6"/>
        <v>23</v>
      </c>
      <c r="E58" s="42" t="str">
        <f t="shared" si="2"/>
        <v>ALICANTE</v>
      </c>
      <c r="F58" s="42">
        <f t="shared" si="7"/>
        <v>754013</v>
      </c>
      <c r="G58" s="42">
        <f t="shared" si="8"/>
        <v>575044</v>
      </c>
    </row>
    <row r="59" spans="1:7" x14ac:dyDescent="0.25">
      <c r="A59" s="42" t="str">
        <f t="shared" si="3"/>
        <v>SANTA CRUZ DE TENERIFE</v>
      </c>
      <c r="B59" s="41">
        <f t="shared" si="4"/>
        <v>3125594</v>
      </c>
      <c r="C59" s="41">
        <f t="shared" si="5"/>
        <v>3149738</v>
      </c>
      <c r="D59" s="41">
        <f t="shared" si="6"/>
        <v>8</v>
      </c>
      <c r="E59" s="42" t="str">
        <f t="shared" si="2"/>
        <v>AVILES</v>
      </c>
      <c r="F59" s="42">
        <f t="shared" si="7"/>
        <v>734241</v>
      </c>
      <c r="G59" s="42">
        <f t="shared" si="8"/>
        <v>1009228</v>
      </c>
    </row>
    <row r="60" spans="1:7" x14ac:dyDescent="0.25">
      <c r="A60" s="42" t="str">
        <f t="shared" si="3"/>
        <v>SANTANDER</v>
      </c>
      <c r="B60" s="41">
        <f t="shared" si="4"/>
        <v>863172</v>
      </c>
      <c r="C60" s="41">
        <f t="shared" si="5"/>
        <v>806046</v>
      </c>
      <c r="D60" s="41">
        <f t="shared" si="6"/>
        <v>16</v>
      </c>
      <c r="E60" s="42" t="str">
        <f t="shared" si="2"/>
        <v>PASAIA</v>
      </c>
      <c r="F60" s="42">
        <f t="shared" si="7"/>
        <v>726083</v>
      </c>
      <c r="G60" s="42">
        <f t="shared" si="8"/>
        <v>882913</v>
      </c>
    </row>
    <row r="61" spans="1:7" x14ac:dyDescent="0.25">
      <c r="A61" s="42" t="str">
        <f t="shared" si="3"/>
        <v>SEVILLA</v>
      </c>
      <c r="B61" s="41">
        <f t="shared" si="4"/>
        <v>791490</v>
      </c>
      <c r="C61" s="41">
        <f t="shared" si="5"/>
        <v>860006</v>
      </c>
      <c r="D61" s="41">
        <f t="shared" si="6"/>
        <v>19</v>
      </c>
      <c r="E61" s="42" t="str">
        <f t="shared" si="2"/>
        <v>MOTRIL</v>
      </c>
      <c r="F61" s="42">
        <f t="shared" si="7"/>
        <v>427939</v>
      </c>
      <c r="G61" s="42">
        <f t="shared" si="8"/>
        <v>436375</v>
      </c>
    </row>
    <row r="62" spans="1:7" x14ac:dyDescent="0.25">
      <c r="A62" s="42" t="str">
        <f t="shared" si="3"/>
        <v>TARRAGONA</v>
      </c>
      <c r="B62" s="41">
        <f t="shared" si="4"/>
        <v>5987898</v>
      </c>
      <c r="C62" s="41">
        <f t="shared" si="5"/>
        <v>5152435</v>
      </c>
      <c r="D62" s="41">
        <f t="shared" si="6"/>
        <v>4</v>
      </c>
      <c r="E62" s="42" t="str">
        <f t="shared" si="2"/>
        <v>CEUTA</v>
      </c>
      <c r="F62" s="42">
        <f t="shared" si="7"/>
        <v>409729</v>
      </c>
      <c r="G62" s="42">
        <f t="shared" si="8"/>
        <v>370213</v>
      </c>
    </row>
    <row r="63" spans="1:7" x14ac:dyDescent="0.25">
      <c r="A63" s="42" t="str">
        <f t="shared" si="3"/>
        <v>VALENCIA</v>
      </c>
      <c r="B63" s="41">
        <f t="shared" si="4"/>
        <v>8084436</v>
      </c>
      <c r="C63" s="41">
        <f t="shared" si="5"/>
        <v>7122246</v>
      </c>
      <c r="D63" s="41">
        <f t="shared" si="6"/>
        <v>2</v>
      </c>
      <c r="E63" s="42" t="str">
        <f t="shared" si="2"/>
        <v>MARIN Y RIA DE PONTEVEDRA</v>
      </c>
      <c r="F63" s="42">
        <f t="shared" si="7"/>
        <v>245868</v>
      </c>
      <c r="G63" s="42">
        <f t="shared" si="8"/>
        <v>315511</v>
      </c>
    </row>
    <row r="64" spans="1:7" x14ac:dyDescent="0.25">
      <c r="A64" s="42" t="str">
        <f t="shared" si="3"/>
        <v>VIGO</v>
      </c>
      <c r="B64" s="41">
        <f t="shared" si="4"/>
        <v>814799</v>
      </c>
      <c r="C64" s="41">
        <f t="shared" si="5"/>
        <v>765968</v>
      </c>
      <c r="D64" s="41">
        <f t="shared" si="6"/>
        <v>18</v>
      </c>
      <c r="E64" s="42" t="str">
        <f t="shared" si="2"/>
        <v>VILAGARCIA</v>
      </c>
      <c r="F64" s="42">
        <f t="shared" si="7"/>
        <v>212640</v>
      </c>
      <c r="G64" s="42">
        <f t="shared" si="8"/>
        <v>200296</v>
      </c>
    </row>
    <row r="65" spans="1:7" x14ac:dyDescent="0.25">
      <c r="A65" s="42" t="str">
        <f t="shared" si="3"/>
        <v>VILAGARCIA</v>
      </c>
      <c r="B65" s="41">
        <f t="shared" si="4"/>
        <v>212640</v>
      </c>
      <c r="C65" s="41">
        <f t="shared" si="5"/>
        <v>200296</v>
      </c>
      <c r="D65" s="41">
        <f t="shared" si="6"/>
        <v>27</v>
      </c>
      <c r="E65" s="42" t="str">
        <f t="shared" si="2"/>
        <v>MELILLA</v>
      </c>
      <c r="F65" s="42">
        <f t="shared" si="7"/>
        <v>123942</v>
      </c>
      <c r="G65" s="42">
        <f t="shared" si="8"/>
        <v>130434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72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73</v>
      </c>
    </row>
    <row r="5" spans="1:12" x14ac:dyDescent="0.25">
      <c r="A5" s="91" t="s">
        <v>70</v>
      </c>
      <c r="B5" s="89" t="str">
        <f>'Resumen general'!D6</f>
        <v>Mes Febrero</v>
      </c>
      <c r="C5" s="90"/>
      <c r="D5" s="89" t="str">
        <f>'Resumen general'!F6</f>
        <v>Acumulado desde Enero</v>
      </c>
      <c r="E5" s="90"/>
      <c r="F5" s="90"/>
      <c r="L5" s="39">
        <f>'Resumen general'!I4</f>
        <v>39198</v>
      </c>
    </row>
    <row r="6" spans="1:12" x14ac:dyDescent="0.25">
      <c r="A6" s="92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37">
        <v>877180</v>
      </c>
      <c r="C7" s="37">
        <v>1234992</v>
      </c>
      <c r="D7" s="37">
        <v>2104561</v>
      </c>
      <c r="E7" s="37">
        <v>2341540</v>
      </c>
      <c r="F7" s="10">
        <f>((E7*100)/D7)-100</f>
        <v>11.26025807757533</v>
      </c>
      <c r="G7" s="1"/>
      <c r="H7" s="1"/>
      <c r="I7" s="1"/>
    </row>
    <row r="8" spans="1:12" x14ac:dyDescent="0.25">
      <c r="A8" s="11" t="s">
        <v>42</v>
      </c>
      <c r="B8" s="38">
        <v>263478</v>
      </c>
      <c r="C8" s="38">
        <v>346670</v>
      </c>
      <c r="D8" s="38">
        <v>567786</v>
      </c>
      <c r="E8" s="38">
        <v>744528</v>
      </c>
      <c r="F8" s="13">
        <f t="shared" ref="F8:F35" si="0">((E8*100)/D8)-100</f>
        <v>31.128277203030706</v>
      </c>
      <c r="G8" s="1"/>
      <c r="H8" s="1"/>
      <c r="I8" s="1"/>
    </row>
    <row r="9" spans="1:12" x14ac:dyDescent="0.25">
      <c r="A9" s="8" t="s">
        <v>43</v>
      </c>
      <c r="B9" s="37">
        <v>464757</v>
      </c>
      <c r="C9" s="37">
        <v>313889</v>
      </c>
      <c r="D9" s="37">
        <v>1000458</v>
      </c>
      <c r="E9" s="37">
        <v>753353</v>
      </c>
      <c r="F9" s="10">
        <f t="shared" si="0"/>
        <v>-24.699187772000428</v>
      </c>
      <c r="G9" s="1"/>
      <c r="H9" s="1"/>
      <c r="I9" s="1"/>
    </row>
    <row r="10" spans="1:12" x14ac:dyDescent="0.25">
      <c r="A10" s="11" t="s">
        <v>44</v>
      </c>
      <c r="B10" s="38">
        <v>486065</v>
      </c>
      <c r="C10" s="38">
        <v>331017</v>
      </c>
      <c r="D10" s="38">
        <v>996892</v>
      </c>
      <c r="E10" s="38">
        <v>725854</v>
      </c>
      <c r="F10" s="13">
        <f t="shared" si="0"/>
        <v>-27.188301240254717</v>
      </c>
      <c r="G10" s="1"/>
      <c r="H10" s="1"/>
      <c r="I10" s="1"/>
    </row>
    <row r="11" spans="1:12" x14ac:dyDescent="0.25">
      <c r="A11" s="8" t="s">
        <v>45</v>
      </c>
      <c r="B11" s="37">
        <v>4285508</v>
      </c>
      <c r="C11" s="37">
        <v>5054353</v>
      </c>
      <c r="D11" s="37">
        <v>9575346</v>
      </c>
      <c r="E11" s="37">
        <v>10291766</v>
      </c>
      <c r="F11" s="10">
        <f t="shared" si="0"/>
        <v>7.4819228464433536</v>
      </c>
      <c r="G11" s="1"/>
      <c r="H11" s="1"/>
      <c r="I11" s="1"/>
    </row>
    <row r="12" spans="1:12" x14ac:dyDescent="0.25">
      <c r="A12" s="11" t="s">
        <v>46</v>
      </c>
      <c r="B12" s="38">
        <v>448438</v>
      </c>
      <c r="C12" s="38">
        <v>409893</v>
      </c>
      <c r="D12" s="38">
        <v>1005333</v>
      </c>
      <c r="E12" s="38">
        <v>832396</v>
      </c>
      <c r="F12" s="13">
        <f t="shared" si="0"/>
        <v>-17.201961936990031</v>
      </c>
      <c r="G12" s="1"/>
      <c r="H12" s="1"/>
      <c r="I12" s="1"/>
    </row>
    <row r="13" spans="1:12" x14ac:dyDescent="0.25">
      <c r="A13" s="8" t="s">
        <v>47</v>
      </c>
      <c r="B13" s="37">
        <v>1057453</v>
      </c>
      <c r="C13" s="37">
        <v>1136441</v>
      </c>
      <c r="D13" s="37">
        <v>1956654</v>
      </c>
      <c r="E13" s="37">
        <v>2210418</v>
      </c>
      <c r="F13" s="10">
        <f t="shared" si="0"/>
        <v>12.969283276450511</v>
      </c>
      <c r="G13" s="1"/>
      <c r="H13" s="1"/>
      <c r="I13" s="1"/>
    </row>
    <row r="14" spans="1:12" x14ac:dyDescent="0.25">
      <c r="A14" s="11" t="s">
        <v>48</v>
      </c>
      <c r="B14" s="38">
        <v>3541865</v>
      </c>
      <c r="C14" s="38">
        <v>3852676</v>
      </c>
      <c r="D14" s="38">
        <v>7120450</v>
      </c>
      <c r="E14" s="38">
        <v>7916946</v>
      </c>
      <c r="F14" s="13">
        <f t="shared" si="0"/>
        <v>11.186034590510431</v>
      </c>
      <c r="G14" s="1"/>
      <c r="H14" s="1"/>
      <c r="I14" s="1"/>
    </row>
    <row r="15" spans="1:12" x14ac:dyDescent="0.25">
      <c r="A15" s="8" t="s">
        <v>49</v>
      </c>
      <c r="B15" s="37">
        <v>2917749</v>
      </c>
      <c r="C15" s="37">
        <v>3007229</v>
      </c>
      <c r="D15" s="37">
        <v>5482101</v>
      </c>
      <c r="E15" s="37">
        <v>5737200</v>
      </c>
      <c r="F15" s="10">
        <f t="shared" si="0"/>
        <v>4.6533071900718426</v>
      </c>
      <c r="G15" s="1"/>
      <c r="H15" s="1"/>
      <c r="I15" s="1"/>
    </row>
    <row r="16" spans="1:12" x14ac:dyDescent="0.25">
      <c r="A16" s="11" t="s">
        <v>50</v>
      </c>
      <c r="B16" s="38">
        <v>2262147</v>
      </c>
      <c r="C16" s="38">
        <v>1885785</v>
      </c>
      <c r="D16" s="38">
        <v>4546699</v>
      </c>
      <c r="E16" s="38">
        <v>3539860</v>
      </c>
      <c r="F16" s="13">
        <f t="shared" si="0"/>
        <v>-22.144395307452726</v>
      </c>
      <c r="G16" s="1"/>
      <c r="H16" s="1"/>
      <c r="I16" s="1"/>
    </row>
    <row r="17" spans="1:9" x14ac:dyDescent="0.25">
      <c r="A17" s="8" t="s">
        <v>51</v>
      </c>
      <c r="B17" s="37">
        <v>1010325</v>
      </c>
      <c r="C17" s="37">
        <v>1157649</v>
      </c>
      <c r="D17" s="37">
        <v>2017030</v>
      </c>
      <c r="E17" s="37">
        <v>2299652</v>
      </c>
      <c r="F17" s="10">
        <f t="shared" si="0"/>
        <v>14.011789611458425</v>
      </c>
      <c r="G17" s="1"/>
      <c r="H17" s="1"/>
      <c r="I17" s="1"/>
    </row>
    <row r="18" spans="1:9" x14ac:dyDescent="0.25">
      <c r="A18" s="11" t="s">
        <v>52</v>
      </c>
      <c r="B18" s="38">
        <v>135899</v>
      </c>
      <c r="C18" s="38">
        <v>153276</v>
      </c>
      <c r="D18" s="38">
        <v>297090</v>
      </c>
      <c r="E18" s="38">
        <v>324520</v>
      </c>
      <c r="F18" s="13">
        <f t="shared" si="0"/>
        <v>9.2328923895115906</v>
      </c>
      <c r="G18" s="1"/>
      <c r="H18" s="1"/>
      <c r="I18" s="1"/>
    </row>
    <row r="19" spans="1:9" x14ac:dyDescent="0.25">
      <c r="A19" s="8" t="s">
        <v>53</v>
      </c>
      <c r="B19" s="37">
        <v>699438</v>
      </c>
      <c r="C19" s="37">
        <v>695107</v>
      </c>
      <c r="D19" s="37">
        <v>1607643</v>
      </c>
      <c r="E19" s="37">
        <v>1473665</v>
      </c>
      <c r="F19" s="10">
        <f t="shared" si="0"/>
        <v>-8.3338154055346934</v>
      </c>
      <c r="G19" s="1"/>
      <c r="H19" s="1"/>
      <c r="I19" s="1"/>
    </row>
    <row r="20" spans="1:9" x14ac:dyDescent="0.25">
      <c r="A20" s="11" t="s">
        <v>54</v>
      </c>
      <c r="B20" s="38">
        <v>1264490</v>
      </c>
      <c r="C20" s="38">
        <v>1364384</v>
      </c>
      <c r="D20" s="38">
        <v>3273238</v>
      </c>
      <c r="E20" s="38">
        <v>2789492</v>
      </c>
      <c r="F20" s="13">
        <f t="shared" si="0"/>
        <v>-14.778821460584297</v>
      </c>
      <c r="G20" s="1"/>
      <c r="H20" s="1"/>
      <c r="I20" s="1"/>
    </row>
    <row r="21" spans="1:9" x14ac:dyDescent="0.25">
      <c r="A21" s="8" t="s">
        <v>55</v>
      </c>
      <c r="B21" s="37">
        <v>1726119</v>
      </c>
      <c r="C21" s="37">
        <v>1747275</v>
      </c>
      <c r="D21" s="37">
        <v>2907369</v>
      </c>
      <c r="E21" s="37">
        <v>2866728</v>
      </c>
      <c r="F21" s="10">
        <f t="shared" si="0"/>
        <v>-1.3978617781231009</v>
      </c>
      <c r="G21" s="1"/>
      <c r="H21" s="1"/>
      <c r="I21" s="1"/>
    </row>
    <row r="22" spans="1:9" x14ac:dyDescent="0.25">
      <c r="A22" s="11" t="s">
        <v>56</v>
      </c>
      <c r="B22" s="38">
        <v>1838872</v>
      </c>
      <c r="C22" s="38">
        <v>2239933</v>
      </c>
      <c r="D22" s="38">
        <v>3677102</v>
      </c>
      <c r="E22" s="38">
        <v>4178217</v>
      </c>
      <c r="F22" s="13">
        <f t="shared" si="0"/>
        <v>13.627987474919109</v>
      </c>
      <c r="G22" s="1"/>
      <c r="H22" s="1"/>
      <c r="I22" s="1"/>
    </row>
    <row r="23" spans="1:9" x14ac:dyDescent="0.25">
      <c r="A23" s="8" t="s">
        <v>57</v>
      </c>
      <c r="B23" s="37">
        <v>414064</v>
      </c>
      <c r="C23" s="37">
        <v>446024</v>
      </c>
      <c r="D23" s="37">
        <v>812994</v>
      </c>
      <c r="E23" s="37">
        <v>937878</v>
      </c>
      <c r="F23" s="10">
        <f t="shared" si="0"/>
        <v>15.360998974162172</v>
      </c>
      <c r="G23" s="1"/>
      <c r="H23" s="1"/>
      <c r="I23" s="1"/>
    </row>
    <row r="24" spans="1:9" x14ac:dyDescent="0.25">
      <c r="A24" s="11" t="s">
        <v>58</v>
      </c>
      <c r="B24" s="38">
        <v>164977</v>
      </c>
      <c r="C24" s="38">
        <v>79744</v>
      </c>
      <c r="D24" s="38">
        <v>303470</v>
      </c>
      <c r="E24" s="38">
        <v>234381</v>
      </c>
      <c r="F24" s="13">
        <f t="shared" si="0"/>
        <v>-22.766336046396674</v>
      </c>
      <c r="G24" s="1"/>
      <c r="H24" s="1"/>
      <c r="I24" s="1"/>
    </row>
    <row r="25" spans="1:9" x14ac:dyDescent="0.25">
      <c r="A25" s="8" t="s">
        <v>59</v>
      </c>
      <c r="B25" s="37">
        <v>65836</v>
      </c>
      <c r="C25" s="37">
        <v>65660</v>
      </c>
      <c r="D25" s="37">
        <v>128241</v>
      </c>
      <c r="E25" s="37">
        <v>123942</v>
      </c>
      <c r="F25" s="10">
        <f t="shared" si="0"/>
        <v>-3.3522820314875901</v>
      </c>
      <c r="G25" s="1"/>
      <c r="H25" s="1"/>
      <c r="I25" s="1"/>
    </row>
    <row r="26" spans="1:9" x14ac:dyDescent="0.25">
      <c r="A26" s="11" t="s">
        <v>60</v>
      </c>
      <c r="B26" s="38">
        <v>236245</v>
      </c>
      <c r="C26" s="38">
        <v>222542</v>
      </c>
      <c r="D26" s="38">
        <v>433896</v>
      </c>
      <c r="E26" s="38">
        <v>425573</v>
      </c>
      <c r="F26" s="13">
        <f t="shared" si="0"/>
        <v>-1.9182015966959796</v>
      </c>
      <c r="G26" s="1"/>
      <c r="H26" s="1"/>
      <c r="I26" s="1"/>
    </row>
    <row r="27" spans="1:9" x14ac:dyDescent="0.25">
      <c r="A27" s="8" t="s">
        <v>61</v>
      </c>
      <c r="B27" s="37">
        <v>422365</v>
      </c>
      <c r="C27" s="37">
        <v>487784</v>
      </c>
      <c r="D27" s="37">
        <v>873014</v>
      </c>
      <c r="E27" s="37">
        <v>718174</v>
      </c>
      <c r="F27" s="10">
        <f t="shared" si="0"/>
        <v>-17.736256234149735</v>
      </c>
      <c r="G27" s="1"/>
      <c r="H27" s="1"/>
      <c r="I27" s="1"/>
    </row>
    <row r="28" spans="1:9" x14ac:dyDescent="0.25">
      <c r="A28" s="11" t="s">
        <v>62</v>
      </c>
      <c r="B28" s="38">
        <v>1488233</v>
      </c>
      <c r="C28" s="38">
        <v>1623365</v>
      </c>
      <c r="D28" s="38">
        <v>3018608</v>
      </c>
      <c r="E28" s="38">
        <v>2965289</v>
      </c>
      <c r="F28" s="13">
        <f t="shared" si="0"/>
        <v>-1.7663439572147155</v>
      </c>
      <c r="G28" s="1"/>
      <c r="H28" s="1"/>
      <c r="I28" s="1"/>
    </row>
    <row r="29" spans="1:9" x14ac:dyDescent="0.25">
      <c r="A29" s="8" t="s">
        <v>63</v>
      </c>
      <c r="B29" s="37">
        <v>343146</v>
      </c>
      <c r="C29" s="37">
        <v>396732</v>
      </c>
      <c r="D29" s="37">
        <v>796904</v>
      </c>
      <c r="E29" s="37">
        <v>853782</v>
      </c>
      <c r="F29" s="10">
        <f t="shared" si="0"/>
        <v>7.1373716282011372</v>
      </c>
      <c r="G29" s="1"/>
      <c r="H29" s="1"/>
      <c r="I29" s="1"/>
    </row>
    <row r="30" spans="1:9" x14ac:dyDescent="0.25">
      <c r="A30" s="11" t="s">
        <v>64</v>
      </c>
      <c r="B30" s="38">
        <v>396739</v>
      </c>
      <c r="C30" s="38">
        <v>348296</v>
      </c>
      <c r="D30" s="38">
        <v>860006</v>
      </c>
      <c r="E30" s="38">
        <v>791490</v>
      </c>
      <c r="F30" s="13">
        <f t="shared" si="0"/>
        <v>-7.9669211610151507</v>
      </c>
      <c r="G30" s="1"/>
      <c r="H30" s="1"/>
      <c r="I30" s="1"/>
    </row>
    <row r="31" spans="1:9" x14ac:dyDescent="0.25">
      <c r="A31" s="8" t="s">
        <v>65</v>
      </c>
      <c r="B31" s="37">
        <v>2640750</v>
      </c>
      <c r="C31" s="37">
        <v>2693417</v>
      </c>
      <c r="D31" s="37">
        <v>5115918</v>
      </c>
      <c r="E31" s="37">
        <v>5958718</v>
      </c>
      <c r="F31" s="10">
        <f t="shared" si="0"/>
        <v>16.474071711079034</v>
      </c>
      <c r="G31" s="1"/>
      <c r="H31" s="1"/>
      <c r="I31" s="1"/>
    </row>
    <row r="32" spans="1:9" x14ac:dyDescent="0.25">
      <c r="A32" s="11" t="s">
        <v>66</v>
      </c>
      <c r="B32" s="38">
        <v>3645299</v>
      </c>
      <c r="C32" s="38">
        <v>4114477</v>
      </c>
      <c r="D32" s="38">
        <v>7079221</v>
      </c>
      <c r="E32" s="38">
        <v>8043915</v>
      </c>
      <c r="F32" s="13">
        <f t="shared" si="0"/>
        <v>13.627120837165563</v>
      </c>
      <c r="G32" s="1"/>
      <c r="H32" s="1"/>
      <c r="I32" s="1"/>
    </row>
    <row r="33" spans="1:9" x14ac:dyDescent="0.25">
      <c r="A33" s="8" t="s">
        <v>67</v>
      </c>
      <c r="B33" s="37">
        <v>343508</v>
      </c>
      <c r="C33" s="37">
        <v>363393</v>
      </c>
      <c r="D33" s="37">
        <v>693507</v>
      </c>
      <c r="E33" s="37">
        <v>741391</v>
      </c>
      <c r="F33" s="10">
        <f t="shared" si="0"/>
        <v>6.9046166801488624</v>
      </c>
      <c r="G33" s="1"/>
      <c r="H33" s="1"/>
      <c r="I33" s="1"/>
    </row>
    <row r="34" spans="1:9" x14ac:dyDescent="0.25">
      <c r="A34" s="11" t="s">
        <v>68</v>
      </c>
      <c r="B34" s="38">
        <v>92544</v>
      </c>
      <c r="C34" s="38">
        <v>111840</v>
      </c>
      <c r="D34" s="38">
        <v>199547</v>
      </c>
      <c r="E34" s="38">
        <v>211428</v>
      </c>
      <c r="F34" s="13">
        <f t="shared" si="0"/>
        <v>5.9539857777866843</v>
      </c>
      <c r="G34" s="1"/>
      <c r="H34" s="1"/>
      <c r="I34" s="1"/>
    </row>
    <row r="35" spans="1:9" x14ac:dyDescent="0.25">
      <c r="A35" s="14" t="s">
        <v>69</v>
      </c>
      <c r="B35" s="15">
        <f>SUM(B7:B34)</f>
        <v>33533489</v>
      </c>
      <c r="C35" s="15">
        <f>SUM(C7:C34)</f>
        <v>35883843</v>
      </c>
      <c r="D35" s="15">
        <f t="shared" ref="D35:E35" si="1">SUM(D7:D34)</f>
        <v>68451078</v>
      </c>
      <c r="E35" s="15">
        <f t="shared" si="1"/>
        <v>71032096</v>
      </c>
      <c r="F35" s="16">
        <f t="shared" si="0"/>
        <v>3.7706024147640136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2341540</v>
      </c>
      <c r="C38" s="41">
        <f>D7</f>
        <v>2104561</v>
      </c>
      <c r="D38" s="41">
        <f>_xlfn.RANK.EQ(B38,$B$38:$B$65)+COUNTIF($B$38:$B$65,B38)-1</f>
        <v>11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10291766</v>
      </c>
      <c r="G38" s="42">
        <f>LOOKUP(E38,$A$38:$A$65,$C$38:$C$65)</f>
        <v>9575346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744528</v>
      </c>
      <c r="C39" s="41">
        <f t="shared" ref="C39:C65" si="5">D8</f>
        <v>567786</v>
      </c>
      <c r="D39" s="41">
        <f t="shared" ref="D39:D65" si="6">_xlfn.RANK.EQ(B39,$B$38:$B$65)+COUNTIF($B$38:$B$65,B39)-1</f>
        <v>20</v>
      </c>
      <c r="E39" s="42" t="str">
        <f t="shared" si="2"/>
        <v>VALENCIA</v>
      </c>
      <c r="F39" s="42">
        <f t="shared" ref="F39:F54" si="7">LOOKUP(E39,$A$38:$A$65,$B$38:$B$65)</f>
        <v>8043915</v>
      </c>
      <c r="G39" s="42">
        <f t="shared" ref="G39:G65" si="8">LOOKUP(E39,$A$38:$A$65,$C$38:$C$65)</f>
        <v>7079221</v>
      </c>
    </row>
    <row r="40" spans="1:9" x14ac:dyDescent="0.25">
      <c r="A40" s="42" t="str">
        <f t="shared" si="3"/>
        <v>ALMERIA</v>
      </c>
      <c r="B40" s="41">
        <f t="shared" si="4"/>
        <v>753353</v>
      </c>
      <c r="C40" s="41">
        <f t="shared" si="5"/>
        <v>1000458</v>
      </c>
      <c r="D40" s="41">
        <f t="shared" si="6"/>
        <v>19</v>
      </c>
      <c r="E40" s="42" t="str">
        <f t="shared" si="2"/>
        <v>BARCELONA</v>
      </c>
      <c r="F40" s="42">
        <f t="shared" si="7"/>
        <v>7916946</v>
      </c>
      <c r="G40" s="42">
        <f t="shared" si="8"/>
        <v>7120450</v>
      </c>
    </row>
    <row r="41" spans="1:9" x14ac:dyDescent="0.25">
      <c r="A41" s="42" t="str">
        <f t="shared" si="3"/>
        <v>AVILES</v>
      </c>
      <c r="B41" s="41">
        <f t="shared" si="4"/>
        <v>725854</v>
      </c>
      <c r="C41" s="41">
        <f t="shared" si="5"/>
        <v>996892</v>
      </c>
      <c r="D41" s="41">
        <f t="shared" si="6"/>
        <v>22</v>
      </c>
      <c r="E41" s="42" t="str">
        <f t="shared" si="2"/>
        <v>TARRAGONA</v>
      </c>
      <c r="F41" s="42">
        <f t="shared" si="7"/>
        <v>5958718</v>
      </c>
      <c r="G41" s="42">
        <f t="shared" si="8"/>
        <v>5115918</v>
      </c>
    </row>
    <row r="42" spans="1:9" x14ac:dyDescent="0.25">
      <c r="A42" s="42" t="str">
        <f t="shared" si="3"/>
        <v>BAHIA DE ALGECIRAS</v>
      </c>
      <c r="B42" s="41">
        <f t="shared" si="4"/>
        <v>10291766</v>
      </c>
      <c r="C42" s="41">
        <f t="shared" si="5"/>
        <v>9575346</v>
      </c>
      <c r="D42" s="41">
        <f t="shared" si="6"/>
        <v>1</v>
      </c>
      <c r="E42" s="42" t="str">
        <f t="shared" si="2"/>
        <v>BILBAO</v>
      </c>
      <c r="F42" s="42">
        <f t="shared" si="7"/>
        <v>5737200</v>
      </c>
      <c r="G42" s="42">
        <f t="shared" si="8"/>
        <v>5482101</v>
      </c>
    </row>
    <row r="43" spans="1:9" x14ac:dyDescent="0.25">
      <c r="A43" s="42" t="str">
        <f t="shared" si="3"/>
        <v>BAHIA DE CADIZ</v>
      </c>
      <c r="B43" s="41">
        <f t="shared" si="4"/>
        <v>832396</v>
      </c>
      <c r="C43" s="41">
        <f t="shared" si="5"/>
        <v>1005333</v>
      </c>
      <c r="D43" s="41">
        <f t="shared" si="6"/>
        <v>17</v>
      </c>
      <c r="E43" s="42" t="str">
        <f t="shared" si="2"/>
        <v>LAS PALMAS</v>
      </c>
      <c r="F43" s="42">
        <f t="shared" si="7"/>
        <v>4178217</v>
      </c>
      <c r="G43" s="42">
        <f t="shared" si="8"/>
        <v>3677102</v>
      </c>
    </row>
    <row r="44" spans="1:9" x14ac:dyDescent="0.25">
      <c r="A44" s="42" t="str">
        <f t="shared" si="3"/>
        <v>BALEARES</v>
      </c>
      <c r="B44" s="41">
        <f t="shared" si="4"/>
        <v>2210418</v>
      </c>
      <c r="C44" s="41">
        <f t="shared" si="5"/>
        <v>1956654</v>
      </c>
      <c r="D44" s="41">
        <f t="shared" si="6"/>
        <v>13</v>
      </c>
      <c r="E44" s="42" t="str">
        <f t="shared" si="2"/>
        <v>CARTAGENA</v>
      </c>
      <c r="F44" s="42">
        <f t="shared" si="7"/>
        <v>3539860</v>
      </c>
      <c r="G44" s="42">
        <f t="shared" si="8"/>
        <v>4546699</v>
      </c>
    </row>
    <row r="45" spans="1:9" x14ac:dyDescent="0.25">
      <c r="A45" s="42" t="str">
        <f t="shared" si="3"/>
        <v>BARCELONA</v>
      </c>
      <c r="B45" s="41">
        <f t="shared" si="4"/>
        <v>7916946</v>
      </c>
      <c r="C45" s="41">
        <f t="shared" si="5"/>
        <v>7120450</v>
      </c>
      <c r="D45" s="41">
        <f t="shared" si="6"/>
        <v>3</v>
      </c>
      <c r="E45" s="42" t="str">
        <f t="shared" si="2"/>
        <v>SANTA CRUZ DE TENERIFE</v>
      </c>
      <c r="F45" s="42">
        <f t="shared" si="7"/>
        <v>2965289</v>
      </c>
      <c r="G45" s="42">
        <f t="shared" si="8"/>
        <v>3018608</v>
      </c>
    </row>
    <row r="46" spans="1:9" x14ac:dyDescent="0.25">
      <c r="A46" s="42" t="str">
        <f t="shared" si="3"/>
        <v>BILBAO</v>
      </c>
      <c r="B46" s="41">
        <f t="shared" si="4"/>
        <v>5737200</v>
      </c>
      <c r="C46" s="41">
        <f t="shared" si="5"/>
        <v>5482101</v>
      </c>
      <c r="D46" s="41">
        <f t="shared" si="6"/>
        <v>5</v>
      </c>
      <c r="E46" s="42" t="str">
        <f t="shared" si="2"/>
        <v>HUELVA</v>
      </c>
      <c r="F46" s="42">
        <f t="shared" si="7"/>
        <v>2866728</v>
      </c>
      <c r="G46" s="42">
        <f t="shared" si="8"/>
        <v>2907369</v>
      </c>
    </row>
    <row r="47" spans="1:9" x14ac:dyDescent="0.25">
      <c r="A47" s="42" t="str">
        <f t="shared" si="3"/>
        <v>CARTAGENA</v>
      </c>
      <c r="B47" s="41">
        <f t="shared" si="4"/>
        <v>3539860</v>
      </c>
      <c r="C47" s="41">
        <f t="shared" si="5"/>
        <v>4546699</v>
      </c>
      <c r="D47" s="41">
        <f t="shared" si="6"/>
        <v>7</v>
      </c>
      <c r="E47" s="42" t="str">
        <f t="shared" si="2"/>
        <v>GIJON</v>
      </c>
      <c r="F47" s="42">
        <f t="shared" si="7"/>
        <v>2789492</v>
      </c>
      <c r="G47" s="42">
        <f t="shared" si="8"/>
        <v>3273238</v>
      </c>
    </row>
    <row r="48" spans="1:9" x14ac:dyDescent="0.25">
      <c r="A48" s="42" t="str">
        <f t="shared" si="3"/>
        <v>CASTELLON</v>
      </c>
      <c r="B48" s="41">
        <f t="shared" si="4"/>
        <v>2299652</v>
      </c>
      <c r="C48" s="41">
        <f t="shared" si="5"/>
        <v>2017030</v>
      </c>
      <c r="D48" s="41">
        <f t="shared" si="6"/>
        <v>12</v>
      </c>
      <c r="E48" s="42" t="str">
        <f t="shared" si="2"/>
        <v>A CORUÑA</v>
      </c>
      <c r="F48" s="42">
        <f t="shared" si="7"/>
        <v>2341540</v>
      </c>
      <c r="G48" s="42">
        <f t="shared" si="8"/>
        <v>2104561</v>
      </c>
    </row>
    <row r="49" spans="1:7" x14ac:dyDescent="0.25">
      <c r="A49" s="42" t="str">
        <f t="shared" si="3"/>
        <v>CEUTA</v>
      </c>
      <c r="B49" s="41">
        <f t="shared" si="4"/>
        <v>324520</v>
      </c>
      <c r="C49" s="41">
        <f t="shared" si="5"/>
        <v>297090</v>
      </c>
      <c r="D49" s="41">
        <f t="shared" si="6"/>
        <v>25</v>
      </c>
      <c r="E49" s="42" t="str">
        <f t="shared" si="2"/>
        <v>CASTELLON</v>
      </c>
      <c r="F49" s="42">
        <f t="shared" si="7"/>
        <v>2299652</v>
      </c>
      <c r="G49" s="42">
        <f t="shared" si="8"/>
        <v>2017030</v>
      </c>
    </row>
    <row r="50" spans="1:7" x14ac:dyDescent="0.25">
      <c r="A50" s="42" t="str">
        <f t="shared" si="3"/>
        <v>FERROL-SAN CIBRAO</v>
      </c>
      <c r="B50" s="41">
        <f t="shared" si="4"/>
        <v>1473665</v>
      </c>
      <c r="C50" s="41">
        <f t="shared" si="5"/>
        <v>1607643</v>
      </c>
      <c r="D50" s="41">
        <f t="shared" si="6"/>
        <v>14</v>
      </c>
      <c r="E50" s="42" t="str">
        <f t="shared" si="2"/>
        <v>BALEARES</v>
      </c>
      <c r="F50" s="42">
        <f t="shared" si="7"/>
        <v>2210418</v>
      </c>
      <c r="G50" s="42">
        <f t="shared" si="8"/>
        <v>1956654</v>
      </c>
    </row>
    <row r="51" spans="1:7" x14ac:dyDescent="0.25">
      <c r="A51" s="42" t="str">
        <f t="shared" si="3"/>
        <v>GIJON</v>
      </c>
      <c r="B51" s="41">
        <f t="shared" si="4"/>
        <v>2789492</v>
      </c>
      <c r="C51" s="41">
        <f t="shared" si="5"/>
        <v>3273238</v>
      </c>
      <c r="D51" s="41">
        <f t="shared" si="6"/>
        <v>10</v>
      </c>
      <c r="E51" s="42" t="str">
        <f t="shared" si="2"/>
        <v>FERROL-SAN CIBRAO</v>
      </c>
      <c r="F51" s="42">
        <f t="shared" si="7"/>
        <v>1473665</v>
      </c>
      <c r="G51" s="42">
        <f t="shared" si="8"/>
        <v>1607643</v>
      </c>
    </row>
    <row r="52" spans="1:7" x14ac:dyDescent="0.25">
      <c r="A52" s="42" t="str">
        <f t="shared" si="3"/>
        <v>HUELVA</v>
      </c>
      <c r="B52" s="41">
        <f t="shared" si="4"/>
        <v>2866728</v>
      </c>
      <c r="C52" s="41">
        <f t="shared" si="5"/>
        <v>2907369</v>
      </c>
      <c r="D52" s="41">
        <f t="shared" si="6"/>
        <v>9</v>
      </c>
      <c r="E52" s="42" t="str">
        <f t="shared" si="2"/>
        <v>MALAGA</v>
      </c>
      <c r="F52" s="42">
        <f t="shared" si="7"/>
        <v>937878</v>
      </c>
      <c r="G52" s="42">
        <f t="shared" si="8"/>
        <v>812994</v>
      </c>
    </row>
    <row r="53" spans="1:7" x14ac:dyDescent="0.25">
      <c r="A53" s="42" t="str">
        <f t="shared" si="3"/>
        <v>LAS PALMAS</v>
      </c>
      <c r="B53" s="41">
        <f t="shared" si="4"/>
        <v>4178217</v>
      </c>
      <c r="C53" s="41">
        <f t="shared" si="5"/>
        <v>3677102</v>
      </c>
      <c r="D53" s="41">
        <f t="shared" si="6"/>
        <v>6</v>
      </c>
      <c r="E53" s="42" t="str">
        <f t="shared" si="2"/>
        <v>SANTANDER</v>
      </c>
      <c r="F53" s="42">
        <f t="shared" si="7"/>
        <v>853782</v>
      </c>
      <c r="G53" s="42">
        <f t="shared" si="8"/>
        <v>796904</v>
      </c>
    </row>
    <row r="54" spans="1:7" x14ac:dyDescent="0.25">
      <c r="A54" s="42" t="str">
        <f t="shared" si="3"/>
        <v>MALAGA</v>
      </c>
      <c r="B54" s="41">
        <f t="shared" si="4"/>
        <v>937878</v>
      </c>
      <c r="C54" s="41">
        <f t="shared" si="5"/>
        <v>812994</v>
      </c>
      <c r="D54" s="41">
        <f t="shared" si="6"/>
        <v>15</v>
      </c>
      <c r="E54" s="42" t="str">
        <f t="shared" si="2"/>
        <v>BAHIA DE CADIZ</v>
      </c>
      <c r="F54" s="42">
        <f t="shared" si="7"/>
        <v>832396</v>
      </c>
      <c r="G54" s="42">
        <f t="shared" si="8"/>
        <v>1005333</v>
      </c>
    </row>
    <row r="55" spans="1:7" x14ac:dyDescent="0.25">
      <c r="A55" s="42" t="str">
        <f t="shared" si="3"/>
        <v>MARIN Y RIA DE PONTEVEDRA</v>
      </c>
      <c r="B55" s="41">
        <f t="shared" si="4"/>
        <v>234381</v>
      </c>
      <c r="C55" s="41">
        <f t="shared" si="5"/>
        <v>303470</v>
      </c>
      <c r="D55" s="41">
        <f t="shared" si="6"/>
        <v>26</v>
      </c>
      <c r="E55" s="42" t="str">
        <f t="shared" si="2"/>
        <v>SEVILLA</v>
      </c>
      <c r="F55" s="42">
        <f t="shared" ref="F55:F65" si="9">LOOKUP(E55,$A$38:$A$65,$B$38:$B$65)</f>
        <v>791490</v>
      </c>
      <c r="G55" s="42">
        <f t="shared" si="8"/>
        <v>860006</v>
      </c>
    </row>
    <row r="56" spans="1:7" x14ac:dyDescent="0.25">
      <c r="A56" s="42" t="str">
        <f t="shared" si="3"/>
        <v>MELILLA</v>
      </c>
      <c r="B56" s="41">
        <f t="shared" si="4"/>
        <v>123942</v>
      </c>
      <c r="C56" s="41">
        <f t="shared" si="5"/>
        <v>128241</v>
      </c>
      <c r="D56" s="41">
        <f t="shared" si="6"/>
        <v>28</v>
      </c>
      <c r="E56" s="42" t="str">
        <f t="shared" si="2"/>
        <v>ALMERIA</v>
      </c>
      <c r="F56" s="42">
        <f t="shared" si="9"/>
        <v>753353</v>
      </c>
      <c r="G56" s="42">
        <f t="shared" si="8"/>
        <v>1000458</v>
      </c>
    </row>
    <row r="57" spans="1:7" x14ac:dyDescent="0.25">
      <c r="A57" s="42" t="str">
        <f t="shared" si="3"/>
        <v>MOTRIL</v>
      </c>
      <c r="B57" s="41">
        <f t="shared" si="4"/>
        <v>425573</v>
      </c>
      <c r="C57" s="41">
        <f t="shared" si="5"/>
        <v>433896</v>
      </c>
      <c r="D57" s="41">
        <f t="shared" si="6"/>
        <v>24</v>
      </c>
      <c r="E57" s="42" t="str">
        <f t="shared" si="2"/>
        <v>ALICANTE</v>
      </c>
      <c r="F57" s="42">
        <f t="shared" si="9"/>
        <v>744528</v>
      </c>
      <c r="G57" s="42">
        <f t="shared" si="8"/>
        <v>567786</v>
      </c>
    </row>
    <row r="58" spans="1:7" x14ac:dyDescent="0.25">
      <c r="A58" s="42" t="str">
        <f t="shared" si="3"/>
        <v>PASAIA</v>
      </c>
      <c r="B58" s="41">
        <f t="shared" si="4"/>
        <v>718174</v>
      </c>
      <c r="C58" s="41">
        <f t="shared" si="5"/>
        <v>873014</v>
      </c>
      <c r="D58" s="41">
        <f t="shared" si="6"/>
        <v>23</v>
      </c>
      <c r="E58" s="42" t="str">
        <f t="shared" si="2"/>
        <v>VIGO</v>
      </c>
      <c r="F58" s="42">
        <f t="shared" si="9"/>
        <v>741391</v>
      </c>
      <c r="G58" s="42">
        <f t="shared" si="8"/>
        <v>693507</v>
      </c>
    </row>
    <row r="59" spans="1:7" x14ac:dyDescent="0.25">
      <c r="A59" s="42" t="str">
        <f t="shared" si="3"/>
        <v>SANTA CRUZ DE TENERIFE</v>
      </c>
      <c r="B59" s="41">
        <f t="shared" si="4"/>
        <v>2965289</v>
      </c>
      <c r="C59" s="41">
        <f t="shared" si="5"/>
        <v>3018608</v>
      </c>
      <c r="D59" s="41">
        <f t="shared" si="6"/>
        <v>8</v>
      </c>
      <c r="E59" s="42" t="str">
        <f t="shared" si="2"/>
        <v>AVILES</v>
      </c>
      <c r="F59" s="42">
        <f t="shared" si="9"/>
        <v>725854</v>
      </c>
      <c r="G59" s="42">
        <f t="shared" si="8"/>
        <v>996892</v>
      </c>
    </row>
    <row r="60" spans="1:7" x14ac:dyDescent="0.25">
      <c r="A60" s="42" t="str">
        <f t="shared" si="3"/>
        <v>SANTANDER</v>
      </c>
      <c r="B60" s="41">
        <f t="shared" si="4"/>
        <v>853782</v>
      </c>
      <c r="C60" s="41">
        <f t="shared" si="5"/>
        <v>796904</v>
      </c>
      <c r="D60" s="41">
        <f t="shared" si="6"/>
        <v>16</v>
      </c>
      <c r="E60" s="42" t="str">
        <f t="shared" si="2"/>
        <v>PASAIA</v>
      </c>
      <c r="F60" s="42">
        <f t="shared" si="9"/>
        <v>718174</v>
      </c>
      <c r="G60" s="42">
        <f t="shared" si="8"/>
        <v>873014</v>
      </c>
    </row>
    <row r="61" spans="1:7" x14ac:dyDescent="0.25">
      <c r="A61" s="42" t="str">
        <f t="shared" si="3"/>
        <v>SEVILLA</v>
      </c>
      <c r="B61" s="41">
        <f t="shared" si="4"/>
        <v>791490</v>
      </c>
      <c r="C61" s="41">
        <f t="shared" si="5"/>
        <v>860006</v>
      </c>
      <c r="D61" s="41">
        <f t="shared" si="6"/>
        <v>18</v>
      </c>
      <c r="E61" s="42" t="str">
        <f t="shared" si="2"/>
        <v>MOTRIL</v>
      </c>
      <c r="F61" s="42">
        <f t="shared" si="9"/>
        <v>425573</v>
      </c>
      <c r="G61" s="42">
        <f t="shared" si="8"/>
        <v>433896</v>
      </c>
    </row>
    <row r="62" spans="1:7" x14ac:dyDescent="0.25">
      <c r="A62" s="42" t="str">
        <f t="shared" si="3"/>
        <v>TARRAGONA</v>
      </c>
      <c r="B62" s="41">
        <f t="shared" si="4"/>
        <v>5958718</v>
      </c>
      <c r="C62" s="41">
        <f t="shared" si="5"/>
        <v>5115918</v>
      </c>
      <c r="D62" s="41">
        <f t="shared" si="6"/>
        <v>4</v>
      </c>
      <c r="E62" s="42" t="str">
        <f t="shared" si="2"/>
        <v>CEUTA</v>
      </c>
      <c r="F62" s="42">
        <f t="shared" si="9"/>
        <v>324520</v>
      </c>
      <c r="G62" s="42">
        <f t="shared" si="8"/>
        <v>297090</v>
      </c>
    </row>
    <row r="63" spans="1:7" x14ac:dyDescent="0.25">
      <c r="A63" s="42" t="str">
        <f t="shared" si="3"/>
        <v>VALENCIA</v>
      </c>
      <c r="B63" s="41">
        <f t="shared" si="4"/>
        <v>8043915</v>
      </c>
      <c r="C63" s="41">
        <f t="shared" si="5"/>
        <v>7079221</v>
      </c>
      <c r="D63" s="41">
        <f t="shared" si="6"/>
        <v>2</v>
      </c>
      <c r="E63" s="42" t="str">
        <f t="shared" si="2"/>
        <v>MARIN Y RIA DE PONTEVEDRA</v>
      </c>
      <c r="F63" s="42">
        <f t="shared" si="9"/>
        <v>234381</v>
      </c>
      <c r="G63" s="42">
        <f t="shared" si="8"/>
        <v>303470</v>
      </c>
    </row>
    <row r="64" spans="1:7" x14ac:dyDescent="0.25">
      <c r="A64" s="42" t="str">
        <f t="shared" si="3"/>
        <v>VIGO</v>
      </c>
      <c r="B64" s="41">
        <f t="shared" si="4"/>
        <v>741391</v>
      </c>
      <c r="C64" s="41">
        <f t="shared" si="5"/>
        <v>693507</v>
      </c>
      <c r="D64" s="41">
        <f t="shared" si="6"/>
        <v>21</v>
      </c>
      <c r="E64" s="42" t="str">
        <f t="shared" si="2"/>
        <v>VILAGARCIA</v>
      </c>
      <c r="F64" s="42">
        <f t="shared" si="9"/>
        <v>211428</v>
      </c>
      <c r="G64" s="42">
        <f t="shared" si="8"/>
        <v>199547</v>
      </c>
    </row>
    <row r="65" spans="1:7" x14ac:dyDescent="0.25">
      <c r="A65" s="42" t="str">
        <f t="shared" si="3"/>
        <v>VILAGARCIA</v>
      </c>
      <c r="B65" s="41">
        <f t="shared" si="4"/>
        <v>211428</v>
      </c>
      <c r="C65" s="41">
        <f t="shared" si="5"/>
        <v>199547</v>
      </c>
      <c r="D65" s="41">
        <f t="shared" si="6"/>
        <v>27</v>
      </c>
      <c r="E65" s="42" t="str">
        <f t="shared" si="2"/>
        <v>MELILLA</v>
      </c>
      <c r="F65" s="42">
        <f t="shared" si="9"/>
        <v>123942</v>
      </c>
      <c r="G65" s="42">
        <f t="shared" si="8"/>
        <v>128241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style="47" bestFit="1" customWidth="1"/>
    <col min="2" max="4" width="11.5703125" style="47" bestFit="1" customWidth="1"/>
    <col min="5" max="5" width="11.42578125" style="47"/>
    <col min="6" max="6" width="9" style="47" bestFit="1" customWidth="1"/>
    <col min="7" max="7" width="11.5703125" style="47" bestFit="1" customWidth="1"/>
    <col min="8" max="16384" width="11.42578125" style="47"/>
  </cols>
  <sheetData>
    <row r="1" spans="1:12" s="45" customFormat="1" ht="22.5" customHeight="1" x14ac:dyDescent="0.35">
      <c r="F1" s="46" t="s">
        <v>74</v>
      </c>
    </row>
    <row r="2" spans="1:12" s="45" customFormat="1" ht="21" x14ac:dyDescent="0.35"/>
    <row r="5" spans="1:12" x14ac:dyDescent="0.25">
      <c r="A5" s="95" t="s">
        <v>91</v>
      </c>
      <c r="B5" s="93" t="str">
        <f>'Resumen general'!D6</f>
        <v>Mes Febrero</v>
      </c>
      <c r="C5" s="94"/>
      <c r="D5" s="93" t="str">
        <f>'Resumen general'!F6</f>
        <v>Acumulado desde Enero</v>
      </c>
      <c r="E5" s="94"/>
      <c r="F5" s="94"/>
      <c r="L5" s="48">
        <f>'Resumen general'!I4</f>
        <v>39198</v>
      </c>
    </row>
    <row r="6" spans="1:12" x14ac:dyDescent="0.25">
      <c r="A6" s="96"/>
      <c r="B6" s="49">
        <f>'Resumen general'!D7</f>
        <v>2006</v>
      </c>
      <c r="C6" s="49">
        <f>'Resumen general'!E7</f>
        <v>2007</v>
      </c>
      <c r="D6" s="49">
        <f>'Resumen general'!F7</f>
        <v>2006</v>
      </c>
      <c r="E6" s="49">
        <f>'Resumen general'!G7</f>
        <v>2007</v>
      </c>
      <c r="F6" s="49" t="s">
        <v>40</v>
      </c>
    </row>
    <row r="7" spans="1:12" x14ac:dyDescent="0.25">
      <c r="A7" s="50" t="s">
        <v>41</v>
      </c>
      <c r="B7" s="51">
        <v>574774</v>
      </c>
      <c r="C7" s="51">
        <v>766253</v>
      </c>
      <c r="D7" s="51">
        <v>1329115</v>
      </c>
      <c r="E7" s="51">
        <v>1436775</v>
      </c>
      <c r="F7" s="52">
        <f>((E7*100)/D7)-100</f>
        <v>8.1001267760878477</v>
      </c>
      <c r="G7" s="53"/>
      <c r="H7" s="53"/>
      <c r="I7" s="53"/>
    </row>
    <row r="8" spans="1:12" x14ac:dyDescent="0.25">
      <c r="A8" s="54" t="s">
        <v>42</v>
      </c>
      <c r="B8" s="55">
        <v>10749</v>
      </c>
      <c r="C8" s="55">
        <v>15100</v>
      </c>
      <c r="D8" s="55">
        <v>25822</v>
      </c>
      <c r="E8" s="55">
        <v>25202</v>
      </c>
      <c r="F8" s="56">
        <f t="shared" ref="F8:F35" si="0">((E8*100)/D8)-100</f>
        <v>-2.40105336534738</v>
      </c>
      <c r="G8" s="53"/>
      <c r="H8" s="53"/>
      <c r="I8" s="53"/>
    </row>
    <row r="9" spans="1:12" x14ac:dyDescent="0.25">
      <c r="A9" s="50" t="s">
        <v>43</v>
      </c>
      <c r="B9" s="51">
        <v>0</v>
      </c>
      <c r="C9" s="51">
        <v>0</v>
      </c>
      <c r="D9" s="51">
        <v>0</v>
      </c>
      <c r="E9" s="51">
        <v>0</v>
      </c>
      <c r="F9" s="52" t="e">
        <f t="shared" si="0"/>
        <v>#DIV/0!</v>
      </c>
      <c r="G9" s="53"/>
      <c r="H9" s="53"/>
      <c r="I9" s="53"/>
    </row>
    <row r="10" spans="1:12" x14ac:dyDescent="0.25">
      <c r="A10" s="54" t="s">
        <v>44</v>
      </c>
      <c r="B10" s="55">
        <v>76598</v>
      </c>
      <c r="C10" s="55">
        <v>62910</v>
      </c>
      <c r="D10" s="55">
        <v>135864</v>
      </c>
      <c r="E10" s="55">
        <v>118502</v>
      </c>
      <c r="F10" s="56">
        <f t="shared" si="0"/>
        <v>-12.778955426014249</v>
      </c>
      <c r="G10" s="53"/>
      <c r="H10" s="53"/>
      <c r="I10" s="53"/>
    </row>
    <row r="11" spans="1:12" x14ac:dyDescent="0.25">
      <c r="A11" s="50" t="s">
        <v>45</v>
      </c>
      <c r="B11" s="51">
        <v>1378484</v>
      </c>
      <c r="C11" s="51">
        <v>1484212</v>
      </c>
      <c r="D11" s="51">
        <v>3306418</v>
      </c>
      <c r="E11" s="51">
        <v>2943986</v>
      </c>
      <c r="F11" s="52">
        <f t="shared" si="0"/>
        <v>-10.96146948147512</v>
      </c>
      <c r="G11" s="53"/>
      <c r="H11" s="53"/>
      <c r="I11" s="53"/>
    </row>
    <row r="12" spans="1:12" x14ac:dyDescent="0.25">
      <c r="A12" s="54" t="s">
        <v>46</v>
      </c>
      <c r="B12" s="55">
        <v>7455</v>
      </c>
      <c r="C12" s="55">
        <v>7423</v>
      </c>
      <c r="D12" s="55">
        <v>14861</v>
      </c>
      <c r="E12" s="55">
        <v>15139</v>
      </c>
      <c r="F12" s="56">
        <f t="shared" si="0"/>
        <v>1.8706681919117187</v>
      </c>
      <c r="G12" s="53"/>
      <c r="H12" s="53"/>
      <c r="I12" s="53"/>
    </row>
    <row r="13" spans="1:12" x14ac:dyDescent="0.25">
      <c r="A13" s="50" t="s">
        <v>47</v>
      </c>
      <c r="B13" s="51">
        <v>163375</v>
      </c>
      <c r="C13" s="51">
        <v>136142</v>
      </c>
      <c r="D13" s="51">
        <v>287108</v>
      </c>
      <c r="E13" s="51">
        <v>283276</v>
      </c>
      <c r="F13" s="52">
        <f t="shared" si="0"/>
        <v>-1.3346893851790895</v>
      </c>
      <c r="G13" s="53"/>
      <c r="H13" s="53"/>
      <c r="I13" s="53"/>
    </row>
    <row r="14" spans="1:12" x14ac:dyDescent="0.25">
      <c r="A14" s="54" t="s">
        <v>48</v>
      </c>
      <c r="B14" s="55">
        <v>950693</v>
      </c>
      <c r="C14" s="55">
        <v>792504</v>
      </c>
      <c r="D14" s="55">
        <v>1968531</v>
      </c>
      <c r="E14" s="55">
        <v>1864899</v>
      </c>
      <c r="F14" s="56">
        <f t="shared" si="0"/>
        <v>-5.2644332245720307</v>
      </c>
      <c r="G14" s="53"/>
      <c r="H14" s="53"/>
      <c r="I14" s="53"/>
    </row>
    <row r="15" spans="1:12" x14ac:dyDescent="0.25">
      <c r="A15" s="50" t="s">
        <v>49</v>
      </c>
      <c r="B15" s="51">
        <v>1807388</v>
      </c>
      <c r="C15" s="51">
        <v>1820683</v>
      </c>
      <c r="D15" s="51">
        <v>3557032</v>
      </c>
      <c r="E15" s="51">
        <v>3665503</v>
      </c>
      <c r="F15" s="52">
        <f t="shared" si="0"/>
        <v>3.0494805781899004</v>
      </c>
      <c r="G15" s="53"/>
      <c r="H15" s="53"/>
      <c r="I15" s="53"/>
    </row>
    <row r="16" spans="1:12" x14ac:dyDescent="0.25">
      <c r="A16" s="54" t="s">
        <v>50</v>
      </c>
      <c r="B16" s="55">
        <v>1717471</v>
      </c>
      <c r="C16" s="55">
        <v>1443267</v>
      </c>
      <c r="D16" s="55">
        <v>3423824</v>
      </c>
      <c r="E16" s="55">
        <v>2640407</v>
      </c>
      <c r="F16" s="56">
        <f t="shared" si="0"/>
        <v>-22.881345536452812</v>
      </c>
      <c r="G16" s="53"/>
      <c r="H16" s="53"/>
      <c r="I16" s="53"/>
    </row>
    <row r="17" spans="1:9" x14ac:dyDescent="0.25">
      <c r="A17" s="50" t="s">
        <v>51</v>
      </c>
      <c r="B17" s="51">
        <v>714355</v>
      </c>
      <c r="C17" s="51">
        <v>763119</v>
      </c>
      <c r="D17" s="51">
        <v>1419673</v>
      </c>
      <c r="E17" s="51">
        <v>1438830</v>
      </c>
      <c r="F17" s="52">
        <f t="shared" si="0"/>
        <v>1.3493952480606453</v>
      </c>
      <c r="G17" s="53"/>
      <c r="H17" s="53"/>
      <c r="I17" s="53"/>
    </row>
    <row r="18" spans="1:9" x14ac:dyDescent="0.25">
      <c r="A18" s="54" t="s">
        <v>52</v>
      </c>
      <c r="B18" s="55">
        <v>62794</v>
      </c>
      <c r="C18" s="55">
        <v>70083</v>
      </c>
      <c r="D18" s="55">
        <v>154898</v>
      </c>
      <c r="E18" s="55">
        <v>156215</v>
      </c>
      <c r="F18" s="56">
        <f t="shared" si="0"/>
        <v>0.85023693010884926</v>
      </c>
      <c r="G18" s="53"/>
      <c r="H18" s="53"/>
      <c r="I18" s="53"/>
    </row>
    <row r="19" spans="1:9" x14ac:dyDescent="0.25">
      <c r="A19" s="50" t="s">
        <v>53</v>
      </c>
      <c r="B19" s="51">
        <v>71642</v>
      </c>
      <c r="C19" s="51">
        <v>81036</v>
      </c>
      <c r="D19" s="51">
        <v>140082</v>
      </c>
      <c r="E19" s="51">
        <v>125509</v>
      </c>
      <c r="F19" s="52">
        <f t="shared" si="0"/>
        <v>-10.403192415870706</v>
      </c>
      <c r="G19" s="53"/>
      <c r="H19" s="53"/>
      <c r="I19" s="53"/>
    </row>
    <row r="20" spans="1:9" x14ac:dyDescent="0.25">
      <c r="A20" s="54" t="s">
        <v>54</v>
      </c>
      <c r="B20" s="55">
        <v>118013</v>
      </c>
      <c r="C20" s="55">
        <v>107646</v>
      </c>
      <c r="D20" s="55">
        <v>264518</v>
      </c>
      <c r="E20" s="55">
        <v>275136</v>
      </c>
      <c r="F20" s="56">
        <f t="shared" si="0"/>
        <v>4.0140935588504334</v>
      </c>
      <c r="G20" s="53"/>
      <c r="H20" s="53"/>
      <c r="I20" s="53"/>
    </row>
    <row r="21" spans="1:9" x14ac:dyDescent="0.25">
      <c r="A21" s="50" t="s">
        <v>55</v>
      </c>
      <c r="B21" s="51">
        <v>1035990</v>
      </c>
      <c r="C21" s="51">
        <v>1209784</v>
      </c>
      <c r="D21" s="51">
        <v>1792245</v>
      </c>
      <c r="E21" s="51">
        <v>1990839</v>
      </c>
      <c r="F21" s="52">
        <f t="shared" si="0"/>
        <v>11.080739519429542</v>
      </c>
      <c r="G21" s="53"/>
      <c r="H21" s="53"/>
      <c r="I21" s="53"/>
    </row>
    <row r="22" spans="1:9" x14ac:dyDescent="0.25">
      <c r="A22" s="54" t="s">
        <v>56</v>
      </c>
      <c r="B22" s="55">
        <v>448059</v>
      </c>
      <c r="C22" s="55">
        <v>625280</v>
      </c>
      <c r="D22" s="55">
        <v>851568</v>
      </c>
      <c r="E22" s="55">
        <v>1018047</v>
      </c>
      <c r="F22" s="56">
        <f t="shared" si="0"/>
        <v>19.549701256975368</v>
      </c>
      <c r="G22" s="53"/>
      <c r="H22" s="53"/>
      <c r="I22" s="53"/>
    </row>
    <row r="23" spans="1:9" x14ac:dyDescent="0.25">
      <c r="A23" s="50" t="s">
        <v>57</v>
      </c>
      <c r="B23" s="51">
        <v>10536</v>
      </c>
      <c r="C23" s="51">
        <v>7658</v>
      </c>
      <c r="D23" s="51">
        <v>14856</v>
      </c>
      <c r="E23" s="51">
        <v>9774</v>
      </c>
      <c r="F23" s="52">
        <f t="shared" si="0"/>
        <v>-34.208400646203557</v>
      </c>
      <c r="G23" s="53"/>
      <c r="H23" s="53"/>
      <c r="I23" s="53"/>
    </row>
    <row r="24" spans="1:9" x14ac:dyDescent="0.25">
      <c r="A24" s="54" t="s">
        <v>58</v>
      </c>
      <c r="B24" s="55">
        <v>0</v>
      </c>
      <c r="C24" s="55">
        <v>10</v>
      </c>
      <c r="D24" s="55">
        <v>0</v>
      </c>
      <c r="E24" s="55">
        <v>10</v>
      </c>
      <c r="F24" s="57" t="e">
        <f t="shared" si="0"/>
        <v>#DIV/0!</v>
      </c>
      <c r="G24" s="53"/>
      <c r="H24" s="53"/>
      <c r="I24" s="53"/>
    </row>
    <row r="25" spans="1:9" x14ac:dyDescent="0.25">
      <c r="A25" s="50" t="s">
        <v>59</v>
      </c>
      <c r="B25" s="51">
        <v>4307</v>
      </c>
      <c r="C25" s="51">
        <v>6808</v>
      </c>
      <c r="D25" s="51">
        <v>9706</v>
      </c>
      <c r="E25" s="51">
        <v>11274</v>
      </c>
      <c r="F25" s="52">
        <f t="shared" si="0"/>
        <v>16.154955697506693</v>
      </c>
      <c r="G25" s="53"/>
      <c r="H25" s="53"/>
      <c r="I25" s="53"/>
    </row>
    <row r="26" spans="1:9" x14ac:dyDescent="0.25">
      <c r="A26" s="54" t="s">
        <v>60</v>
      </c>
      <c r="B26" s="55">
        <v>111315</v>
      </c>
      <c r="C26" s="55">
        <v>130344</v>
      </c>
      <c r="D26" s="55">
        <v>240326</v>
      </c>
      <c r="E26" s="55">
        <v>229451</v>
      </c>
      <c r="F26" s="56">
        <f t="shared" si="0"/>
        <v>-4.5251034012133573</v>
      </c>
      <c r="G26" s="53"/>
      <c r="H26" s="53"/>
      <c r="I26" s="53"/>
    </row>
    <row r="27" spans="1:9" x14ac:dyDescent="0.25">
      <c r="A27" s="50" t="s">
        <v>61</v>
      </c>
      <c r="B27" s="51">
        <v>0</v>
      </c>
      <c r="C27" s="51">
        <v>0</v>
      </c>
      <c r="D27" s="51">
        <v>0</v>
      </c>
      <c r="E27" s="51">
        <v>0</v>
      </c>
      <c r="F27" s="58" t="e">
        <f t="shared" si="0"/>
        <v>#DIV/0!</v>
      </c>
      <c r="G27" s="53"/>
      <c r="H27" s="53"/>
      <c r="I27" s="53"/>
    </row>
    <row r="28" spans="1:9" x14ac:dyDescent="0.25">
      <c r="A28" s="54" t="s">
        <v>62</v>
      </c>
      <c r="B28" s="55">
        <v>729685</v>
      </c>
      <c r="C28" s="55">
        <v>861048</v>
      </c>
      <c r="D28" s="55">
        <v>1596940</v>
      </c>
      <c r="E28" s="55">
        <v>1519208</v>
      </c>
      <c r="F28" s="56">
        <f t="shared" si="0"/>
        <v>-4.8675592069833584</v>
      </c>
      <c r="G28" s="53"/>
      <c r="H28" s="53"/>
      <c r="I28" s="53"/>
    </row>
    <row r="29" spans="1:9" x14ac:dyDescent="0.25">
      <c r="A29" s="50" t="s">
        <v>63</v>
      </c>
      <c r="B29" s="51">
        <v>30762</v>
      </c>
      <c r="C29" s="51">
        <v>24082</v>
      </c>
      <c r="D29" s="51">
        <v>69196</v>
      </c>
      <c r="E29" s="51">
        <v>85873</v>
      </c>
      <c r="F29" s="52">
        <f t="shared" si="0"/>
        <v>24.101104110064171</v>
      </c>
      <c r="G29" s="53"/>
      <c r="H29" s="53"/>
      <c r="I29" s="53"/>
    </row>
    <row r="30" spans="1:9" x14ac:dyDescent="0.25">
      <c r="A30" s="54" t="s">
        <v>64</v>
      </c>
      <c r="B30" s="55">
        <v>33193</v>
      </c>
      <c r="C30" s="55">
        <v>28040</v>
      </c>
      <c r="D30" s="55">
        <v>79997</v>
      </c>
      <c r="E30" s="55">
        <v>72904</v>
      </c>
      <c r="F30" s="56">
        <f t="shared" si="0"/>
        <v>-8.866582496843634</v>
      </c>
      <c r="G30" s="53"/>
      <c r="H30" s="53"/>
      <c r="I30" s="53"/>
    </row>
    <row r="31" spans="1:9" x14ac:dyDescent="0.25">
      <c r="A31" s="50" t="s">
        <v>65</v>
      </c>
      <c r="B31" s="51">
        <v>1500685</v>
      </c>
      <c r="C31" s="51">
        <v>1722771</v>
      </c>
      <c r="D31" s="51">
        <v>2901032</v>
      </c>
      <c r="E31" s="51">
        <v>3474201</v>
      </c>
      <c r="F31" s="52">
        <f t="shared" si="0"/>
        <v>19.757417360442773</v>
      </c>
      <c r="G31" s="53"/>
      <c r="H31" s="53"/>
      <c r="I31" s="53"/>
    </row>
    <row r="32" spans="1:9" x14ac:dyDescent="0.25">
      <c r="A32" s="54" t="s">
        <v>66</v>
      </c>
      <c r="B32" s="55">
        <v>160206</v>
      </c>
      <c r="C32" s="55">
        <v>436765</v>
      </c>
      <c r="D32" s="55">
        <v>303889</v>
      </c>
      <c r="E32" s="55">
        <v>822360</v>
      </c>
      <c r="F32" s="56">
        <f t="shared" si="0"/>
        <v>170.61196686948193</v>
      </c>
      <c r="G32" s="53"/>
      <c r="H32" s="53"/>
      <c r="I32" s="53"/>
    </row>
    <row r="33" spans="1:9" x14ac:dyDescent="0.25">
      <c r="A33" s="50" t="s">
        <v>67</v>
      </c>
      <c r="B33" s="51">
        <v>14784</v>
      </c>
      <c r="C33" s="51">
        <v>11192</v>
      </c>
      <c r="D33" s="51">
        <v>20313</v>
      </c>
      <c r="E33" s="51">
        <v>16574</v>
      </c>
      <c r="F33" s="52">
        <f t="shared" si="0"/>
        <v>-18.406931521685621</v>
      </c>
      <c r="G33" s="53"/>
      <c r="H33" s="53"/>
      <c r="I33" s="53"/>
    </row>
    <row r="34" spans="1:9" x14ac:dyDescent="0.25">
      <c r="A34" s="54" t="s">
        <v>68</v>
      </c>
      <c r="B34" s="55">
        <v>34595</v>
      </c>
      <c r="C34" s="55">
        <v>42425</v>
      </c>
      <c r="D34" s="55">
        <v>66761</v>
      </c>
      <c r="E34" s="55">
        <v>90130</v>
      </c>
      <c r="F34" s="56">
        <f t="shared" si="0"/>
        <v>35.003969383322612</v>
      </c>
      <c r="G34" s="53"/>
      <c r="H34" s="53"/>
      <c r="I34" s="53"/>
    </row>
    <row r="35" spans="1:9" x14ac:dyDescent="0.25">
      <c r="A35" s="59" t="s">
        <v>69</v>
      </c>
      <c r="B35" s="60">
        <f>SUM(B7:B34)</f>
        <v>11767908</v>
      </c>
      <c r="C35" s="60">
        <f t="shared" ref="C35:E35" si="1">SUM(C7:C34)</f>
        <v>12656585</v>
      </c>
      <c r="D35" s="60">
        <f t="shared" si="1"/>
        <v>23974575</v>
      </c>
      <c r="E35" s="60">
        <f t="shared" si="1"/>
        <v>24330024</v>
      </c>
      <c r="F35" s="61">
        <f t="shared" si="0"/>
        <v>1.4826081379961948</v>
      </c>
      <c r="G35" s="53"/>
      <c r="H35" s="53"/>
      <c r="I35" s="53"/>
    </row>
    <row r="37" spans="1:9" x14ac:dyDescent="0.25">
      <c r="A37" s="62"/>
      <c r="B37" s="62">
        <f>E6</f>
        <v>2007</v>
      </c>
      <c r="C37" s="62">
        <f>D6</f>
        <v>2006</v>
      </c>
      <c r="D37" s="62"/>
      <c r="E37" s="62"/>
      <c r="F37" s="62">
        <f>B37</f>
        <v>2007</v>
      </c>
      <c r="G37" s="62">
        <f>C37</f>
        <v>2006</v>
      </c>
    </row>
    <row r="38" spans="1:9" x14ac:dyDescent="0.25">
      <c r="A38" s="62" t="str">
        <f>A7</f>
        <v>A CORUÑA</v>
      </c>
      <c r="B38" s="63">
        <f>E7</f>
        <v>1436775</v>
      </c>
      <c r="C38" s="63">
        <f>D7</f>
        <v>1329115</v>
      </c>
      <c r="D38" s="63">
        <f>_xlfn.RANK.EQ(B38,$B$38:$B$65)+COUNTIF($B$38:$B$65,B38)-1</f>
        <v>9</v>
      </c>
      <c r="E38" s="62" t="str">
        <f t="shared" ref="E38:E65" si="2">INDEX($A$38:$B$65,MATCH(ROW()-37,$D$38:$D$65,0),1)</f>
        <v>BILBAO</v>
      </c>
      <c r="F38" s="62">
        <f>LOOKUP(E38,$A$38:$A$65,$B$38:$B$65)</f>
        <v>3665503</v>
      </c>
      <c r="G38" s="62">
        <f>LOOKUP(E38,$A$38:$A$65,$C$38:$C$65)</f>
        <v>3557032</v>
      </c>
    </row>
    <row r="39" spans="1:9" x14ac:dyDescent="0.25">
      <c r="A39" s="62" t="str">
        <f t="shared" ref="A39:A65" si="3">A8</f>
        <v>ALICANTE</v>
      </c>
      <c r="B39" s="63">
        <f t="shared" ref="B39:B65" si="4">E8</f>
        <v>25202</v>
      </c>
      <c r="C39" s="63">
        <f t="shared" ref="C39:C65" si="5">D8</f>
        <v>25822</v>
      </c>
      <c r="D39" s="63">
        <f t="shared" ref="D39:D65" si="6">_xlfn.RANK.EQ(B39,$B$38:$B$65)+COUNTIF($B$38:$B$65,B39)-1</f>
        <v>21</v>
      </c>
      <c r="E39" s="62" t="str">
        <f t="shared" si="2"/>
        <v>TARRAGONA</v>
      </c>
      <c r="F39" s="62">
        <f t="shared" ref="F39:F54" si="7">LOOKUP(E39,$A$38:$A$65,$B$38:$B$65)</f>
        <v>3474201</v>
      </c>
      <c r="G39" s="62">
        <f t="shared" ref="G39:G65" si="8">LOOKUP(E39,$A$38:$A$65,$C$38:$C$65)</f>
        <v>2901032</v>
      </c>
    </row>
    <row r="40" spans="1:9" x14ac:dyDescent="0.25">
      <c r="A40" s="62" t="str">
        <f t="shared" si="3"/>
        <v>ALMERIA</v>
      </c>
      <c r="B40" s="63">
        <f t="shared" si="4"/>
        <v>0</v>
      </c>
      <c r="C40" s="63">
        <f t="shared" si="5"/>
        <v>0</v>
      </c>
      <c r="D40" s="63">
        <f t="shared" si="6"/>
        <v>28</v>
      </c>
      <c r="E40" s="62" t="str">
        <f t="shared" si="2"/>
        <v>BAHIA DE ALGECIRAS</v>
      </c>
      <c r="F40" s="62">
        <f t="shared" si="7"/>
        <v>2943986</v>
      </c>
      <c r="G40" s="62">
        <f t="shared" si="8"/>
        <v>3306418</v>
      </c>
    </row>
    <row r="41" spans="1:9" x14ac:dyDescent="0.25">
      <c r="A41" s="62" t="str">
        <f t="shared" si="3"/>
        <v>AVILES</v>
      </c>
      <c r="B41" s="63">
        <f t="shared" si="4"/>
        <v>118502</v>
      </c>
      <c r="C41" s="63">
        <f t="shared" si="5"/>
        <v>135864</v>
      </c>
      <c r="D41" s="63">
        <f t="shared" si="6"/>
        <v>17</v>
      </c>
      <c r="E41" s="62" t="str">
        <f t="shared" si="2"/>
        <v>CARTAGENA</v>
      </c>
      <c r="F41" s="62">
        <f t="shared" si="7"/>
        <v>2640407</v>
      </c>
      <c r="G41" s="62">
        <f t="shared" si="8"/>
        <v>3423824</v>
      </c>
    </row>
    <row r="42" spans="1:9" x14ac:dyDescent="0.25">
      <c r="A42" s="62" t="str">
        <f t="shared" si="3"/>
        <v>BAHIA DE ALGECIRAS</v>
      </c>
      <c r="B42" s="63">
        <f t="shared" si="4"/>
        <v>2943986</v>
      </c>
      <c r="C42" s="63">
        <f t="shared" si="5"/>
        <v>3306418</v>
      </c>
      <c r="D42" s="63">
        <f t="shared" si="6"/>
        <v>3</v>
      </c>
      <c r="E42" s="62" t="str">
        <f t="shared" si="2"/>
        <v>HUELVA</v>
      </c>
      <c r="F42" s="62">
        <f t="shared" si="7"/>
        <v>1990839</v>
      </c>
      <c r="G42" s="62">
        <f t="shared" si="8"/>
        <v>1792245</v>
      </c>
    </row>
    <row r="43" spans="1:9" x14ac:dyDescent="0.25">
      <c r="A43" s="62" t="str">
        <f t="shared" si="3"/>
        <v>BAHIA DE CADIZ</v>
      </c>
      <c r="B43" s="63">
        <f t="shared" si="4"/>
        <v>15139</v>
      </c>
      <c r="C43" s="63">
        <f t="shared" si="5"/>
        <v>14861</v>
      </c>
      <c r="D43" s="63">
        <f t="shared" si="6"/>
        <v>23</v>
      </c>
      <c r="E43" s="62" t="str">
        <f t="shared" si="2"/>
        <v>BARCELONA</v>
      </c>
      <c r="F43" s="62">
        <f t="shared" si="7"/>
        <v>1864899</v>
      </c>
      <c r="G43" s="62">
        <f t="shared" si="8"/>
        <v>1968531</v>
      </c>
    </row>
    <row r="44" spans="1:9" x14ac:dyDescent="0.25">
      <c r="A44" s="62" t="str">
        <f t="shared" si="3"/>
        <v>BALEARES</v>
      </c>
      <c r="B44" s="63">
        <f t="shared" si="4"/>
        <v>283276</v>
      </c>
      <c r="C44" s="63">
        <f t="shared" si="5"/>
        <v>287108</v>
      </c>
      <c r="D44" s="63">
        <f t="shared" si="6"/>
        <v>12</v>
      </c>
      <c r="E44" s="62" t="str">
        <f t="shared" si="2"/>
        <v>SANTA CRUZ DE TENERIFE</v>
      </c>
      <c r="F44" s="62">
        <f t="shared" si="7"/>
        <v>1519208</v>
      </c>
      <c r="G44" s="62">
        <f t="shared" si="8"/>
        <v>1596940</v>
      </c>
    </row>
    <row r="45" spans="1:9" x14ac:dyDescent="0.25">
      <c r="A45" s="62" t="str">
        <f t="shared" si="3"/>
        <v>BARCELONA</v>
      </c>
      <c r="B45" s="63">
        <f t="shared" si="4"/>
        <v>1864899</v>
      </c>
      <c r="C45" s="63">
        <f t="shared" si="5"/>
        <v>1968531</v>
      </c>
      <c r="D45" s="63">
        <f t="shared" si="6"/>
        <v>6</v>
      </c>
      <c r="E45" s="62" t="str">
        <f t="shared" si="2"/>
        <v>CASTELLON</v>
      </c>
      <c r="F45" s="62">
        <f t="shared" si="7"/>
        <v>1438830</v>
      </c>
      <c r="G45" s="62">
        <f t="shared" si="8"/>
        <v>1419673</v>
      </c>
    </row>
    <row r="46" spans="1:9" x14ac:dyDescent="0.25">
      <c r="A46" s="62" t="str">
        <f t="shared" si="3"/>
        <v>BILBAO</v>
      </c>
      <c r="B46" s="63">
        <f t="shared" si="4"/>
        <v>3665503</v>
      </c>
      <c r="C46" s="63">
        <f t="shared" si="5"/>
        <v>3557032</v>
      </c>
      <c r="D46" s="63">
        <f t="shared" si="6"/>
        <v>1</v>
      </c>
      <c r="E46" s="62" t="str">
        <f t="shared" si="2"/>
        <v>A CORUÑA</v>
      </c>
      <c r="F46" s="62">
        <f t="shared" si="7"/>
        <v>1436775</v>
      </c>
      <c r="G46" s="62">
        <f t="shared" si="8"/>
        <v>1329115</v>
      </c>
    </row>
    <row r="47" spans="1:9" x14ac:dyDescent="0.25">
      <c r="A47" s="62" t="str">
        <f t="shared" si="3"/>
        <v>CARTAGENA</v>
      </c>
      <c r="B47" s="63">
        <f t="shared" si="4"/>
        <v>2640407</v>
      </c>
      <c r="C47" s="63">
        <f t="shared" si="5"/>
        <v>3423824</v>
      </c>
      <c r="D47" s="63">
        <f t="shared" si="6"/>
        <v>4</v>
      </c>
      <c r="E47" s="62" t="str">
        <f t="shared" si="2"/>
        <v>LAS PALMAS</v>
      </c>
      <c r="F47" s="62">
        <f t="shared" si="7"/>
        <v>1018047</v>
      </c>
      <c r="G47" s="62">
        <f t="shared" si="8"/>
        <v>851568</v>
      </c>
    </row>
    <row r="48" spans="1:9" x14ac:dyDescent="0.25">
      <c r="A48" s="62" t="str">
        <f t="shared" si="3"/>
        <v>CASTELLON</v>
      </c>
      <c r="B48" s="63">
        <f t="shared" si="4"/>
        <v>1438830</v>
      </c>
      <c r="C48" s="63">
        <f t="shared" si="5"/>
        <v>1419673</v>
      </c>
      <c r="D48" s="63">
        <f t="shared" si="6"/>
        <v>8</v>
      </c>
      <c r="E48" s="62" t="str">
        <f t="shared" si="2"/>
        <v>VALENCIA</v>
      </c>
      <c r="F48" s="62">
        <f t="shared" si="7"/>
        <v>822360</v>
      </c>
      <c r="G48" s="62">
        <f t="shared" si="8"/>
        <v>303889</v>
      </c>
    </row>
    <row r="49" spans="1:7" x14ac:dyDescent="0.25">
      <c r="A49" s="62" t="str">
        <f t="shared" si="3"/>
        <v>CEUTA</v>
      </c>
      <c r="B49" s="63">
        <f t="shared" si="4"/>
        <v>156215</v>
      </c>
      <c r="C49" s="63">
        <f t="shared" si="5"/>
        <v>154898</v>
      </c>
      <c r="D49" s="63">
        <f t="shared" si="6"/>
        <v>15</v>
      </c>
      <c r="E49" s="62" t="str">
        <f t="shared" si="2"/>
        <v>BALEARES</v>
      </c>
      <c r="F49" s="62">
        <f t="shared" si="7"/>
        <v>283276</v>
      </c>
      <c r="G49" s="62">
        <f t="shared" si="8"/>
        <v>287108</v>
      </c>
    </row>
    <row r="50" spans="1:7" x14ac:dyDescent="0.25">
      <c r="A50" s="62" t="str">
        <f t="shared" si="3"/>
        <v>FERROL-SAN CIBRAO</v>
      </c>
      <c r="B50" s="63">
        <f t="shared" si="4"/>
        <v>125509</v>
      </c>
      <c r="C50" s="63">
        <f t="shared" si="5"/>
        <v>140082</v>
      </c>
      <c r="D50" s="63">
        <f t="shared" si="6"/>
        <v>16</v>
      </c>
      <c r="E50" s="62" t="str">
        <f t="shared" si="2"/>
        <v>GIJON</v>
      </c>
      <c r="F50" s="62">
        <f t="shared" si="7"/>
        <v>275136</v>
      </c>
      <c r="G50" s="62">
        <f t="shared" si="8"/>
        <v>264518</v>
      </c>
    </row>
    <row r="51" spans="1:7" x14ac:dyDescent="0.25">
      <c r="A51" s="62" t="str">
        <f t="shared" si="3"/>
        <v>GIJON</v>
      </c>
      <c r="B51" s="63">
        <f t="shared" si="4"/>
        <v>275136</v>
      </c>
      <c r="C51" s="63">
        <f t="shared" si="5"/>
        <v>264518</v>
      </c>
      <c r="D51" s="63">
        <f t="shared" si="6"/>
        <v>13</v>
      </c>
      <c r="E51" s="62" t="str">
        <f t="shared" si="2"/>
        <v>MOTRIL</v>
      </c>
      <c r="F51" s="62">
        <f t="shared" si="7"/>
        <v>229451</v>
      </c>
      <c r="G51" s="62">
        <f t="shared" si="8"/>
        <v>240326</v>
      </c>
    </row>
    <row r="52" spans="1:7" x14ac:dyDescent="0.25">
      <c r="A52" s="62" t="str">
        <f t="shared" si="3"/>
        <v>HUELVA</v>
      </c>
      <c r="B52" s="63">
        <f t="shared" si="4"/>
        <v>1990839</v>
      </c>
      <c r="C52" s="63">
        <f t="shared" si="5"/>
        <v>1792245</v>
      </c>
      <c r="D52" s="63">
        <f t="shared" si="6"/>
        <v>5</v>
      </c>
      <c r="E52" s="62" t="str">
        <f t="shared" si="2"/>
        <v>CEUTA</v>
      </c>
      <c r="F52" s="62">
        <f t="shared" si="7"/>
        <v>156215</v>
      </c>
      <c r="G52" s="62">
        <f t="shared" si="8"/>
        <v>154898</v>
      </c>
    </row>
    <row r="53" spans="1:7" x14ac:dyDescent="0.25">
      <c r="A53" s="62" t="str">
        <f t="shared" si="3"/>
        <v>LAS PALMAS</v>
      </c>
      <c r="B53" s="63">
        <f t="shared" si="4"/>
        <v>1018047</v>
      </c>
      <c r="C53" s="63">
        <f t="shared" si="5"/>
        <v>851568</v>
      </c>
      <c r="D53" s="63">
        <f t="shared" si="6"/>
        <v>10</v>
      </c>
      <c r="E53" s="62" t="str">
        <f t="shared" si="2"/>
        <v>FERROL-SAN CIBRAO</v>
      </c>
      <c r="F53" s="62">
        <f t="shared" si="7"/>
        <v>125509</v>
      </c>
      <c r="G53" s="62">
        <f t="shared" si="8"/>
        <v>140082</v>
      </c>
    </row>
    <row r="54" spans="1:7" x14ac:dyDescent="0.25">
      <c r="A54" s="62" t="str">
        <f t="shared" si="3"/>
        <v>MALAGA</v>
      </c>
      <c r="B54" s="63">
        <f t="shared" si="4"/>
        <v>9774</v>
      </c>
      <c r="C54" s="63">
        <f t="shared" si="5"/>
        <v>14856</v>
      </c>
      <c r="D54" s="63">
        <f t="shared" si="6"/>
        <v>25</v>
      </c>
      <c r="E54" s="62" t="str">
        <f t="shared" si="2"/>
        <v>AVILES</v>
      </c>
      <c r="F54" s="62">
        <f t="shared" si="7"/>
        <v>118502</v>
      </c>
      <c r="G54" s="62">
        <f t="shared" si="8"/>
        <v>135864</v>
      </c>
    </row>
    <row r="55" spans="1:7" x14ac:dyDescent="0.25">
      <c r="A55" s="62" t="str">
        <f t="shared" si="3"/>
        <v>MARIN Y RIA DE PONTEVEDRA</v>
      </c>
      <c r="B55" s="63">
        <f t="shared" si="4"/>
        <v>10</v>
      </c>
      <c r="C55" s="63">
        <f t="shared" si="5"/>
        <v>0</v>
      </c>
      <c r="D55" s="63">
        <f t="shared" si="6"/>
        <v>26</v>
      </c>
      <c r="E55" s="62" t="str">
        <f t="shared" si="2"/>
        <v>VILAGARCIA</v>
      </c>
      <c r="F55" s="62">
        <f t="shared" ref="F55:F65" si="9">LOOKUP(E55,$A$38:$A$65,$B$38:$B$65)</f>
        <v>90130</v>
      </c>
      <c r="G55" s="62">
        <f t="shared" si="8"/>
        <v>66761</v>
      </c>
    </row>
    <row r="56" spans="1:7" x14ac:dyDescent="0.25">
      <c r="A56" s="62" t="str">
        <f t="shared" si="3"/>
        <v>MELILLA</v>
      </c>
      <c r="B56" s="63">
        <f t="shared" si="4"/>
        <v>11274</v>
      </c>
      <c r="C56" s="63">
        <f t="shared" si="5"/>
        <v>9706</v>
      </c>
      <c r="D56" s="63">
        <f t="shared" si="6"/>
        <v>24</v>
      </c>
      <c r="E56" s="62" t="str">
        <f t="shared" si="2"/>
        <v>SANTANDER</v>
      </c>
      <c r="F56" s="62">
        <f t="shared" si="9"/>
        <v>85873</v>
      </c>
      <c r="G56" s="62">
        <f t="shared" si="8"/>
        <v>69196</v>
      </c>
    </row>
    <row r="57" spans="1:7" x14ac:dyDescent="0.25">
      <c r="A57" s="62" t="str">
        <f t="shared" si="3"/>
        <v>MOTRIL</v>
      </c>
      <c r="B57" s="63">
        <f t="shared" si="4"/>
        <v>229451</v>
      </c>
      <c r="C57" s="63">
        <f t="shared" si="5"/>
        <v>240326</v>
      </c>
      <c r="D57" s="63">
        <f t="shared" si="6"/>
        <v>14</v>
      </c>
      <c r="E57" s="62" t="str">
        <f t="shared" si="2"/>
        <v>SEVILLA</v>
      </c>
      <c r="F57" s="62">
        <f t="shared" si="9"/>
        <v>72904</v>
      </c>
      <c r="G57" s="62">
        <f t="shared" si="8"/>
        <v>79997</v>
      </c>
    </row>
    <row r="58" spans="1:7" x14ac:dyDescent="0.25">
      <c r="A58" s="62" t="str">
        <f t="shared" si="3"/>
        <v>PASAIA</v>
      </c>
      <c r="B58" s="63">
        <f t="shared" si="4"/>
        <v>0</v>
      </c>
      <c r="C58" s="63">
        <f t="shared" si="5"/>
        <v>0</v>
      </c>
      <c r="D58" s="63">
        <f t="shared" si="6"/>
        <v>28</v>
      </c>
      <c r="E58" s="62" t="str">
        <f t="shared" si="2"/>
        <v>ALICANTE</v>
      </c>
      <c r="F58" s="62">
        <f t="shared" si="9"/>
        <v>25202</v>
      </c>
      <c r="G58" s="62">
        <f t="shared" si="8"/>
        <v>25822</v>
      </c>
    </row>
    <row r="59" spans="1:7" x14ac:dyDescent="0.25">
      <c r="A59" s="62" t="str">
        <f t="shared" si="3"/>
        <v>SANTA CRUZ DE TENERIFE</v>
      </c>
      <c r="B59" s="63">
        <f t="shared" si="4"/>
        <v>1519208</v>
      </c>
      <c r="C59" s="63">
        <f t="shared" si="5"/>
        <v>1596940</v>
      </c>
      <c r="D59" s="63">
        <f t="shared" si="6"/>
        <v>7</v>
      </c>
      <c r="E59" s="62" t="str">
        <f t="shared" si="2"/>
        <v>VIGO</v>
      </c>
      <c r="F59" s="62">
        <f t="shared" si="9"/>
        <v>16574</v>
      </c>
      <c r="G59" s="62">
        <f t="shared" si="8"/>
        <v>20313</v>
      </c>
    </row>
    <row r="60" spans="1:7" x14ac:dyDescent="0.25">
      <c r="A60" s="62" t="str">
        <f t="shared" si="3"/>
        <v>SANTANDER</v>
      </c>
      <c r="B60" s="63">
        <f t="shared" si="4"/>
        <v>85873</v>
      </c>
      <c r="C60" s="63">
        <f t="shared" si="5"/>
        <v>69196</v>
      </c>
      <c r="D60" s="63">
        <f t="shared" si="6"/>
        <v>19</v>
      </c>
      <c r="E60" s="62" t="str">
        <f t="shared" si="2"/>
        <v>BAHIA DE CADIZ</v>
      </c>
      <c r="F60" s="62">
        <f t="shared" si="9"/>
        <v>15139</v>
      </c>
      <c r="G60" s="62">
        <f t="shared" si="8"/>
        <v>14861</v>
      </c>
    </row>
    <row r="61" spans="1:7" x14ac:dyDescent="0.25">
      <c r="A61" s="62" t="str">
        <f t="shared" si="3"/>
        <v>SEVILLA</v>
      </c>
      <c r="B61" s="63">
        <f t="shared" si="4"/>
        <v>72904</v>
      </c>
      <c r="C61" s="63">
        <f t="shared" si="5"/>
        <v>79997</v>
      </c>
      <c r="D61" s="63">
        <f t="shared" si="6"/>
        <v>20</v>
      </c>
      <c r="E61" s="62" t="str">
        <f t="shared" si="2"/>
        <v>MELILLA</v>
      </c>
      <c r="F61" s="62">
        <f t="shared" si="9"/>
        <v>11274</v>
      </c>
      <c r="G61" s="62">
        <f t="shared" si="8"/>
        <v>9706</v>
      </c>
    </row>
    <row r="62" spans="1:7" x14ac:dyDescent="0.25">
      <c r="A62" s="62" t="str">
        <f t="shared" si="3"/>
        <v>TARRAGONA</v>
      </c>
      <c r="B62" s="63">
        <f t="shared" si="4"/>
        <v>3474201</v>
      </c>
      <c r="C62" s="63">
        <f t="shared" si="5"/>
        <v>2901032</v>
      </c>
      <c r="D62" s="63">
        <f t="shared" si="6"/>
        <v>2</v>
      </c>
      <c r="E62" s="62" t="str">
        <f t="shared" si="2"/>
        <v>MALAGA</v>
      </c>
      <c r="F62" s="62">
        <f t="shared" si="9"/>
        <v>9774</v>
      </c>
      <c r="G62" s="62">
        <f t="shared" si="8"/>
        <v>14856</v>
      </c>
    </row>
    <row r="63" spans="1:7" x14ac:dyDescent="0.25">
      <c r="A63" s="62" t="str">
        <f t="shared" si="3"/>
        <v>VALENCIA</v>
      </c>
      <c r="B63" s="63">
        <f t="shared" si="4"/>
        <v>822360</v>
      </c>
      <c r="C63" s="63">
        <f t="shared" si="5"/>
        <v>303889</v>
      </c>
      <c r="D63" s="63">
        <f t="shared" si="6"/>
        <v>11</v>
      </c>
      <c r="E63" s="62" t="str">
        <f t="shared" si="2"/>
        <v>MARIN Y RIA DE PONTEVEDRA</v>
      </c>
      <c r="F63" s="62">
        <f t="shared" si="9"/>
        <v>10</v>
      </c>
      <c r="G63" s="62">
        <f t="shared" si="8"/>
        <v>0</v>
      </c>
    </row>
    <row r="64" spans="1:7" x14ac:dyDescent="0.25">
      <c r="A64" s="62" t="str">
        <f t="shared" si="3"/>
        <v>VIGO</v>
      </c>
      <c r="B64" s="63">
        <f t="shared" si="4"/>
        <v>16574</v>
      </c>
      <c r="C64" s="63">
        <f t="shared" si="5"/>
        <v>20313</v>
      </c>
      <c r="D64" s="63">
        <f t="shared" si="6"/>
        <v>22</v>
      </c>
      <c r="E64" s="62" t="e">
        <f t="shared" si="2"/>
        <v>#N/A</v>
      </c>
      <c r="F64" s="62" t="e">
        <f t="shared" si="9"/>
        <v>#N/A</v>
      </c>
      <c r="G64" s="62" t="e">
        <f t="shared" si="8"/>
        <v>#N/A</v>
      </c>
    </row>
    <row r="65" spans="1:7" x14ac:dyDescent="0.25">
      <c r="A65" s="62" t="str">
        <f t="shared" si="3"/>
        <v>VILAGARCIA</v>
      </c>
      <c r="B65" s="63">
        <f t="shared" si="4"/>
        <v>90130</v>
      </c>
      <c r="C65" s="63">
        <f t="shared" si="5"/>
        <v>66761</v>
      </c>
      <c r="D65" s="63">
        <f t="shared" si="6"/>
        <v>18</v>
      </c>
      <c r="E65" s="62" t="str">
        <f t="shared" si="2"/>
        <v>ALMERIA</v>
      </c>
      <c r="F65" s="62">
        <f t="shared" si="9"/>
        <v>0</v>
      </c>
      <c r="G65" s="62">
        <f t="shared" si="8"/>
        <v>0</v>
      </c>
    </row>
    <row r="67" spans="1:7" x14ac:dyDescent="0.25">
      <c r="A67" s="64"/>
      <c r="B67" s="65"/>
      <c r="C67" s="65"/>
      <c r="D67" s="65"/>
      <c r="E67" s="65"/>
      <c r="F67" s="6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</row>
    <row r="2" spans="1:12" s="2" customFormat="1" ht="21" x14ac:dyDescent="0.35"/>
    <row r="5" spans="1:12" x14ac:dyDescent="0.25">
      <c r="A5" s="91" t="s">
        <v>70</v>
      </c>
      <c r="B5" s="89" t="str">
        <f>'Resumen general'!D6</f>
        <v>Mes Febrero</v>
      </c>
      <c r="C5" s="90"/>
      <c r="D5" s="89" t="str">
        <f>'Resumen general'!F6</f>
        <v>Acumulado desde Enero</v>
      </c>
      <c r="E5" s="90"/>
      <c r="F5" s="90"/>
      <c r="L5" s="39">
        <f>'Resumen general'!I4</f>
        <v>39198</v>
      </c>
    </row>
    <row r="6" spans="1:12" x14ac:dyDescent="0.25">
      <c r="A6" s="92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19">
        <v>229646</v>
      </c>
      <c r="C7" s="19">
        <v>376661</v>
      </c>
      <c r="D7" s="19">
        <v>606695</v>
      </c>
      <c r="E7" s="19">
        <v>715786</v>
      </c>
      <c r="F7" s="10">
        <f>((E7*100)/D7)-100</f>
        <v>17.981193186032527</v>
      </c>
      <c r="G7" s="1"/>
      <c r="H7" s="1"/>
      <c r="I7" s="1"/>
    </row>
    <row r="8" spans="1:12" x14ac:dyDescent="0.25">
      <c r="A8" s="11" t="s">
        <v>42</v>
      </c>
      <c r="B8" s="20">
        <v>124501</v>
      </c>
      <c r="C8" s="20">
        <v>168952</v>
      </c>
      <c r="D8" s="20">
        <v>294995</v>
      </c>
      <c r="E8" s="20">
        <v>361738</v>
      </c>
      <c r="F8" s="13">
        <f t="shared" ref="F8:F35" si="0">((E8*100)/D8)-100</f>
        <v>22.625129239478639</v>
      </c>
      <c r="G8" s="1"/>
      <c r="H8" s="1"/>
      <c r="I8" s="1"/>
    </row>
    <row r="9" spans="1:12" x14ac:dyDescent="0.25">
      <c r="A9" s="8" t="s">
        <v>43</v>
      </c>
      <c r="B9" s="19">
        <v>418943</v>
      </c>
      <c r="C9" s="19">
        <v>263052</v>
      </c>
      <c r="D9" s="19">
        <v>909632</v>
      </c>
      <c r="E9" s="19">
        <v>648496</v>
      </c>
      <c r="F9" s="10">
        <f t="shared" si="0"/>
        <v>-28.707873073946388</v>
      </c>
      <c r="G9" s="1"/>
      <c r="H9" s="1"/>
      <c r="I9" s="1"/>
    </row>
    <row r="10" spans="1:12" x14ac:dyDescent="0.25">
      <c r="A10" s="11" t="s">
        <v>44</v>
      </c>
      <c r="B10" s="20">
        <v>284295</v>
      </c>
      <c r="C10" s="20">
        <v>140351</v>
      </c>
      <c r="D10" s="20">
        <v>648705</v>
      </c>
      <c r="E10" s="20">
        <v>393451</v>
      </c>
      <c r="F10" s="13">
        <f t="shared" si="0"/>
        <v>-39.348239954987243</v>
      </c>
      <c r="G10" s="1"/>
      <c r="H10" s="1"/>
      <c r="I10" s="1"/>
    </row>
    <row r="11" spans="1:12" x14ac:dyDescent="0.25">
      <c r="A11" s="8" t="s">
        <v>45</v>
      </c>
      <c r="B11" s="19">
        <v>85046</v>
      </c>
      <c r="C11" s="19">
        <v>119261</v>
      </c>
      <c r="D11" s="19">
        <v>347289</v>
      </c>
      <c r="E11" s="19">
        <v>382290</v>
      </c>
      <c r="F11" s="10">
        <f t="shared" si="0"/>
        <v>10.078349731779582</v>
      </c>
      <c r="G11" s="1"/>
      <c r="H11" s="1"/>
      <c r="I11" s="1"/>
    </row>
    <row r="12" spans="1:12" x14ac:dyDescent="0.25">
      <c r="A12" s="11" t="s">
        <v>46</v>
      </c>
      <c r="B12" s="20">
        <v>215559</v>
      </c>
      <c r="C12" s="20">
        <v>226869</v>
      </c>
      <c r="D12" s="20">
        <v>504615</v>
      </c>
      <c r="E12" s="20">
        <v>427963</v>
      </c>
      <c r="F12" s="13">
        <f t="shared" si="0"/>
        <v>-15.190194504721418</v>
      </c>
      <c r="G12" s="1"/>
      <c r="H12" s="1"/>
      <c r="I12" s="1"/>
    </row>
    <row r="13" spans="1:12" x14ac:dyDescent="0.25">
      <c r="A13" s="8" t="s">
        <v>47</v>
      </c>
      <c r="B13" s="19">
        <v>182151</v>
      </c>
      <c r="C13" s="19">
        <v>226588</v>
      </c>
      <c r="D13" s="19">
        <v>363802</v>
      </c>
      <c r="E13" s="19">
        <v>428488</v>
      </c>
      <c r="F13" s="10">
        <f t="shared" si="0"/>
        <v>17.780550959038152</v>
      </c>
      <c r="G13" s="1"/>
      <c r="H13" s="1"/>
      <c r="I13" s="1"/>
    </row>
    <row r="14" spans="1:12" x14ac:dyDescent="0.25">
      <c r="A14" s="11" t="s">
        <v>48</v>
      </c>
      <c r="B14" s="20">
        <v>286862</v>
      </c>
      <c r="C14" s="20">
        <v>268613</v>
      </c>
      <c r="D14" s="20">
        <v>620641</v>
      </c>
      <c r="E14" s="20">
        <v>625160</v>
      </c>
      <c r="F14" s="13">
        <f t="shared" si="0"/>
        <v>0.72811818748681389</v>
      </c>
      <c r="G14" s="1"/>
      <c r="H14" s="1"/>
      <c r="I14" s="1"/>
    </row>
    <row r="15" spans="1:12" x14ac:dyDescent="0.25">
      <c r="A15" s="8" t="s">
        <v>49</v>
      </c>
      <c r="B15" s="19">
        <v>448819</v>
      </c>
      <c r="C15" s="19">
        <v>453507</v>
      </c>
      <c r="D15" s="19">
        <v>751885</v>
      </c>
      <c r="E15" s="19">
        <v>758212</v>
      </c>
      <c r="F15" s="10">
        <f t="shared" si="0"/>
        <v>0.84148506753027164</v>
      </c>
      <c r="G15" s="1"/>
      <c r="H15" s="1"/>
      <c r="I15" s="1"/>
    </row>
    <row r="16" spans="1:12" x14ac:dyDescent="0.25">
      <c r="A16" s="11" t="s">
        <v>50</v>
      </c>
      <c r="B16" s="20">
        <v>465067</v>
      </c>
      <c r="C16" s="20">
        <v>374645</v>
      </c>
      <c r="D16" s="20">
        <v>956639</v>
      </c>
      <c r="E16" s="20">
        <v>766493</v>
      </c>
      <c r="F16" s="13">
        <f t="shared" si="0"/>
        <v>-19.876463326291315</v>
      </c>
      <c r="G16" s="1"/>
      <c r="H16" s="1"/>
      <c r="I16" s="1"/>
    </row>
    <row r="17" spans="1:9" x14ac:dyDescent="0.25">
      <c r="A17" s="8" t="s">
        <v>51</v>
      </c>
      <c r="B17" s="19">
        <v>193332</v>
      </c>
      <c r="C17" s="19">
        <v>264654</v>
      </c>
      <c r="D17" s="19">
        <v>406470</v>
      </c>
      <c r="E17" s="19">
        <v>593198</v>
      </c>
      <c r="F17" s="10">
        <f t="shared" si="0"/>
        <v>45.938937682977837</v>
      </c>
      <c r="G17" s="1"/>
      <c r="H17" s="1"/>
      <c r="I17" s="1"/>
    </row>
    <row r="18" spans="1:9" x14ac:dyDescent="0.25">
      <c r="A18" s="11" t="s">
        <v>52</v>
      </c>
      <c r="B18" s="20">
        <v>5423</v>
      </c>
      <c r="C18" s="20">
        <v>6644</v>
      </c>
      <c r="D18" s="20">
        <v>10286</v>
      </c>
      <c r="E18" s="20">
        <v>11148</v>
      </c>
      <c r="F18" s="13">
        <f t="shared" si="0"/>
        <v>8.380322768811979</v>
      </c>
      <c r="G18" s="1"/>
      <c r="H18" s="1"/>
      <c r="I18" s="1"/>
    </row>
    <row r="19" spans="1:9" x14ac:dyDescent="0.25">
      <c r="A19" s="8" t="s">
        <v>53</v>
      </c>
      <c r="B19" s="19">
        <v>584298</v>
      </c>
      <c r="C19" s="19">
        <v>563083</v>
      </c>
      <c r="D19" s="19">
        <v>1390328</v>
      </c>
      <c r="E19" s="19">
        <v>1218557</v>
      </c>
      <c r="F19" s="10">
        <f t="shared" si="0"/>
        <v>-12.35471054312363</v>
      </c>
      <c r="G19" s="1"/>
      <c r="H19" s="1"/>
      <c r="I19" s="1"/>
    </row>
    <row r="20" spans="1:9" x14ac:dyDescent="0.25">
      <c r="A20" s="11" t="s">
        <v>54</v>
      </c>
      <c r="B20" s="20">
        <v>1098403</v>
      </c>
      <c r="C20" s="20">
        <v>1216189</v>
      </c>
      <c r="D20" s="20">
        <v>2918516</v>
      </c>
      <c r="E20" s="20">
        <v>2402986</v>
      </c>
      <c r="F20" s="13">
        <f t="shared" si="0"/>
        <v>-17.664114227915832</v>
      </c>
      <c r="G20" s="1"/>
      <c r="H20" s="1"/>
      <c r="I20" s="1"/>
    </row>
    <row r="21" spans="1:9" x14ac:dyDescent="0.25">
      <c r="A21" s="8" t="s">
        <v>55</v>
      </c>
      <c r="B21" s="19">
        <v>649929</v>
      </c>
      <c r="C21" s="19">
        <v>458676</v>
      </c>
      <c r="D21" s="19">
        <v>1054198</v>
      </c>
      <c r="E21" s="19">
        <v>779045</v>
      </c>
      <c r="F21" s="10">
        <f t="shared" si="0"/>
        <v>-26.100694556430582</v>
      </c>
      <c r="G21" s="1"/>
      <c r="H21" s="1"/>
      <c r="I21" s="1"/>
    </row>
    <row r="22" spans="1:9" x14ac:dyDescent="0.25">
      <c r="A22" s="11" t="s">
        <v>56</v>
      </c>
      <c r="B22" s="20">
        <v>154963</v>
      </c>
      <c r="C22" s="20">
        <v>145094</v>
      </c>
      <c r="D22" s="20">
        <v>268279</v>
      </c>
      <c r="E22" s="20">
        <v>280683</v>
      </c>
      <c r="F22" s="13">
        <f t="shared" si="0"/>
        <v>4.6235448916985717</v>
      </c>
      <c r="G22" s="1"/>
      <c r="H22" s="1"/>
      <c r="I22" s="1"/>
    </row>
    <row r="23" spans="1:9" x14ac:dyDescent="0.25">
      <c r="A23" s="8" t="s">
        <v>57</v>
      </c>
      <c r="B23" s="19">
        <v>154858</v>
      </c>
      <c r="C23" s="19">
        <v>157332</v>
      </c>
      <c r="D23" s="19">
        <v>303824</v>
      </c>
      <c r="E23" s="19">
        <v>241077</v>
      </c>
      <c r="F23" s="10">
        <f t="shared" si="0"/>
        <v>-20.652417188898838</v>
      </c>
      <c r="G23" s="1"/>
      <c r="H23" s="1"/>
      <c r="I23" s="1"/>
    </row>
    <row r="24" spans="1:9" x14ac:dyDescent="0.25">
      <c r="A24" s="11" t="s">
        <v>58</v>
      </c>
      <c r="B24" s="20">
        <v>91833</v>
      </c>
      <c r="C24" s="20">
        <v>17330</v>
      </c>
      <c r="D24" s="20">
        <v>153408</v>
      </c>
      <c r="E24" s="20">
        <v>102020</v>
      </c>
      <c r="F24" s="13">
        <f t="shared" si="0"/>
        <v>-33.49760116812682</v>
      </c>
      <c r="G24" s="1"/>
      <c r="H24" s="1"/>
      <c r="I24" s="1"/>
    </row>
    <row r="25" spans="1:9" x14ac:dyDescent="0.25">
      <c r="A25" s="8" t="s">
        <v>59</v>
      </c>
      <c r="B25" s="19">
        <v>3851</v>
      </c>
      <c r="C25" s="19">
        <v>5253</v>
      </c>
      <c r="D25" s="19">
        <v>6804</v>
      </c>
      <c r="E25" s="19">
        <v>7191</v>
      </c>
      <c r="F25" s="10">
        <f t="shared" si="0"/>
        <v>5.687830687830683</v>
      </c>
      <c r="G25" s="1"/>
      <c r="H25" s="1"/>
      <c r="I25" s="1"/>
    </row>
    <row r="26" spans="1:9" x14ac:dyDescent="0.25">
      <c r="A26" s="11" t="s">
        <v>60</v>
      </c>
      <c r="B26" s="20">
        <v>97033</v>
      </c>
      <c r="C26" s="20">
        <v>84069</v>
      </c>
      <c r="D26" s="20">
        <v>153512</v>
      </c>
      <c r="E26" s="20">
        <v>164649</v>
      </c>
      <c r="F26" s="13">
        <f t="shared" si="0"/>
        <v>7.2548074417635036</v>
      </c>
      <c r="G26" s="1"/>
      <c r="H26" s="1"/>
      <c r="I26" s="1"/>
    </row>
    <row r="27" spans="1:9" x14ac:dyDescent="0.25">
      <c r="A27" s="8" t="s">
        <v>61</v>
      </c>
      <c r="B27" s="19">
        <v>246320</v>
      </c>
      <c r="C27" s="19">
        <v>260352</v>
      </c>
      <c r="D27" s="19">
        <v>505435</v>
      </c>
      <c r="E27" s="19">
        <v>362030</v>
      </c>
      <c r="F27" s="10">
        <f t="shared" si="0"/>
        <v>-28.372589947273141</v>
      </c>
      <c r="G27" s="1"/>
      <c r="H27" s="1"/>
      <c r="I27" s="1"/>
    </row>
    <row r="28" spans="1:9" x14ac:dyDescent="0.25">
      <c r="A28" s="11" t="s">
        <v>62</v>
      </c>
      <c r="B28" s="20">
        <v>207815</v>
      </c>
      <c r="C28" s="20">
        <v>151868</v>
      </c>
      <c r="D28" s="20">
        <v>312724</v>
      </c>
      <c r="E28" s="20">
        <v>242062</v>
      </c>
      <c r="F28" s="13">
        <f t="shared" si="0"/>
        <v>-22.595643442780215</v>
      </c>
      <c r="G28" s="1"/>
      <c r="H28" s="1"/>
      <c r="I28" s="1"/>
    </row>
    <row r="29" spans="1:9" x14ac:dyDescent="0.25">
      <c r="A29" s="8" t="s">
        <v>63</v>
      </c>
      <c r="B29" s="19">
        <v>229621</v>
      </c>
      <c r="C29" s="19">
        <v>280923</v>
      </c>
      <c r="D29" s="19">
        <v>562258</v>
      </c>
      <c r="E29" s="19">
        <v>570152</v>
      </c>
      <c r="F29" s="10">
        <f t="shared" si="0"/>
        <v>1.403981801948575</v>
      </c>
      <c r="G29" s="1"/>
      <c r="H29" s="1"/>
      <c r="I29" s="1"/>
    </row>
    <row r="30" spans="1:9" x14ac:dyDescent="0.25">
      <c r="A30" s="11" t="s">
        <v>64</v>
      </c>
      <c r="B30" s="20">
        <v>232971</v>
      </c>
      <c r="C30" s="20">
        <v>150457</v>
      </c>
      <c r="D30" s="20">
        <v>478041</v>
      </c>
      <c r="E30" s="20">
        <v>390374</v>
      </c>
      <c r="F30" s="13">
        <f t="shared" si="0"/>
        <v>-18.338803575425544</v>
      </c>
      <c r="G30" s="1"/>
      <c r="H30" s="1"/>
      <c r="I30" s="1"/>
    </row>
    <row r="31" spans="1:9" x14ac:dyDescent="0.25">
      <c r="A31" s="8" t="s">
        <v>65</v>
      </c>
      <c r="B31" s="19">
        <v>1023178</v>
      </c>
      <c r="C31" s="19">
        <v>859351</v>
      </c>
      <c r="D31" s="19">
        <v>1996286</v>
      </c>
      <c r="E31" s="19">
        <v>2254808</v>
      </c>
      <c r="F31" s="10">
        <f t="shared" si="0"/>
        <v>12.950148425626395</v>
      </c>
      <c r="G31" s="1"/>
      <c r="H31" s="1"/>
      <c r="I31" s="1"/>
    </row>
    <row r="32" spans="1:9" x14ac:dyDescent="0.25">
      <c r="A32" s="11" t="s">
        <v>66</v>
      </c>
      <c r="B32" s="20">
        <v>638737</v>
      </c>
      <c r="C32" s="20">
        <v>558642</v>
      </c>
      <c r="D32" s="20">
        <v>1182819</v>
      </c>
      <c r="E32" s="20">
        <v>1060848</v>
      </c>
      <c r="F32" s="13">
        <f t="shared" si="0"/>
        <v>-10.311890492120938</v>
      </c>
      <c r="G32" s="1"/>
      <c r="H32" s="1"/>
      <c r="I32" s="1"/>
    </row>
    <row r="33" spans="1:9" x14ac:dyDescent="0.25">
      <c r="A33" s="8" t="s">
        <v>67</v>
      </c>
      <c r="B33" s="19">
        <v>59772</v>
      </c>
      <c r="C33" s="19">
        <v>58884</v>
      </c>
      <c r="D33" s="19">
        <v>112214</v>
      </c>
      <c r="E33" s="19">
        <v>108402</v>
      </c>
      <c r="F33" s="10">
        <f t="shared" si="0"/>
        <v>-3.3970805781809759</v>
      </c>
      <c r="G33" s="1"/>
      <c r="H33" s="1"/>
      <c r="I33" s="1"/>
    </row>
    <row r="34" spans="1:9" x14ac:dyDescent="0.25">
      <c r="A34" s="11" t="s">
        <v>68</v>
      </c>
      <c r="B34" s="20">
        <v>46147</v>
      </c>
      <c r="C34" s="20">
        <v>56866</v>
      </c>
      <c r="D34" s="20">
        <v>105273</v>
      </c>
      <c r="E34" s="20">
        <v>96879</v>
      </c>
      <c r="F34" s="13">
        <f t="shared" si="0"/>
        <v>-7.9735544726568008</v>
      </c>
      <c r="G34" s="1"/>
      <c r="H34" s="1"/>
      <c r="I34" s="1"/>
    </row>
    <row r="35" spans="1:9" x14ac:dyDescent="0.25">
      <c r="A35" s="14" t="s">
        <v>69</v>
      </c>
      <c r="B35" s="15">
        <f>SUM(B7:B34)</f>
        <v>8459373</v>
      </c>
      <c r="C35" s="15">
        <f t="shared" ref="C35:E35" si="1">SUM(C7:C34)</f>
        <v>7914166</v>
      </c>
      <c r="D35" s="15">
        <f t="shared" si="1"/>
        <v>17925573</v>
      </c>
      <c r="E35" s="15">
        <f t="shared" si="1"/>
        <v>16394186</v>
      </c>
      <c r="F35" s="16">
        <f t="shared" si="0"/>
        <v>-8.5430295589435303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715786</v>
      </c>
      <c r="C38" s="41">
        <f>D7</f>
        <v>606695</v>
      </c>
      <c r="D38" s="41">
        <f>_xlfn.RANK.EQ(B38,$B$38:$B$65)+COUNTIF($B$38:$B$65,B38)-1</f>
        <v>8</v>
      </c>
      <c r="E38" s="42" t="str">
        <f t="shared" ref="E38:E65" si="2">INDEX($A$38:$B$65,MATCH(ROW()-37,$D$38:$D$65,0),1)</f>
        <v>GIJON</v>
      </c>
      <c r="F38" s="42">
        <f>LOOKUP(E38,$A$38:$A$65,$B$38:$B$65)</f>
        <v>2402986</v>
      </c>
      <c r="G38" s="42">
        <f>LOOKUP(E38,$A$38:$A$65,$C$38:$C$65)</f>
        <v>2918516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361738</v>
      </c>
      <c r="C39" s="41">
        <f t="shared" ref="C39:C65" si="5">D8</f>
        <v>294995</v>
      </c>
      <c r="D39" s="41">
        <f t="shared" ref="D39:D65" si="6">_xlfn.RANK.EQ(B39,$B$38:$B$65)+COUNTIF($B$38:$B$65,B39)-1</f>
        <v>19</v>
      </c>
      <c r="E39" s="42" t="str">
        <f t="shared" si="2"/>
        <v>TARRAGONA</v>
      </c>
      <c r="F39" s="42">
        <f t="shared" ref="F39:F54" si="7">LOOKUP(E39,$A$38:$A$65,$B$38:$B$65)</f>
        <v>2254808</v>
      </c>
      <c r="G39" s="42">
        <f t="shared" ref="G39:G65" si="8">LOOKUP(E39,$A$38:$A$65,$C$38:$C$65)</f>
        <v>1996286</v>
      </c>
    </row>
    <row r="40" spans="1:9" x14ac:dyDescent="0.25">
      <c r="A40" s="42" t="str">
        <f t="shared" si="3"/>
        <v>ALMERIA</v>
      </c>
      <c r="B40" s="41">
        <f t="shared" si="4"/>
        <v>648496</v>
      </c>
      <c r="C40" s="41">
        <f t="shared" si="5"/>
        <v>909632</v>
      </c>
      <c r="D40" s="41">
        <f t="shared" si="6"/>
        <v>9</v>
      </c>
      <c r="E40" s="42" t="str">
        <f t="shared" si="2"/>
        <v>FERROL-SAN CIBRAO</v>
      </c>
      <c r="F40" s="42">
        <f t="shared" si="7"/>
        <v>1218557</v>
      </c>
      <c r="G40" s="42">
        <f t="shared" si="8"/>
        <v>1390328</v>
      </c>
    </row>
    <row r="41" spans="1:9" x14ac:dyDescent="0.25">
      <c r="A41" s="42" t="str">
        <f t="shared" si="3"/>
        <v>AVILES</v>
      </c>
      <c r="B41" s="41">
        <f t="shared" si="4"/>
        <v>393451</v>
      </c>
      <c r="C41" s="41">
        <f t="shared" si="5"/>
        <v>648705</v>
      </c>
      <c r="D41" s="41">
        <f t="shared" si="6"/>
        <v>15</v>
      </c>
      <c r="E41" s="42" t="str">
        <f t="shared" si="2"/>
        <v>VALENCIA</v>
      </c>
      <c r="F41" s="42">
        <f t="shared" si="7"/>
        <v>1060848</v>
      </c>
      <c r="G41" s="42">
        <f t="shared" si="8"/>
        <v>1182819</v>
      </c>
    </row>
    <row r="42" spans="1:9" x14ac:dyDescent="0.25">
      <c r="A42" s="42" t="str">
        <f t="shared" si="3"/>
        <v>BAHIA DE ALGECIRAS</v>
      </c>
      <c r="B42" s="41">
        <f t="shared" si="4"/>
        <v>382290</v>
      </c>
      <c r="C42" s="41">
        <f t="shared" si="5"/>
        <v>347289</v>
      </c>
      <c r="D42" s="41">
        <f t="shared" si="6"/>
        <v>17</v>
      </c>
      <c r="E42" s="42" t="str">
        <f t="shared" si="2"/>
        <v>HUELVA</v>
      </c>
      <c r="F42" s="42">
        <f t="shared" si="7"/>
        <v>779045</v>
      </c>
      <c r="G42" s="42">
        <f t="shared" si="8"/>
        <v>1054198</v>
      </c>
    </row>
    <row r="43" spans="1:9" x14ac:dyDescent="0.25">
      <c r="A43" s="42" t="str">
        <f t="shared" si="3"/>
        <v>BAHIA DE CADIZ</v>
      </c>
      <c r="B43" s="41">
        <f t="shared" si="4"/>
        <v>427963</v>
      </c>
      <c r="C43" s="41">
        <f t="shared" si="5"/>
        <v>504615</v>
      </c>
      <c r="D43" s="41">
        <f t="shared" si="6"/>
        <v>14</v>
      </c>
      <c r="E43" s="42" t="str">
        <f t="shared" si="2"/>
        <v>CARTAGENA</v>
      </c>
      <c r="F43" s="42">
        <f t="shared" si="7"/>
        <v>766493</v>
      </c>
      <c r="G43" s="42">
        <f t="shared" si="8"/>
        <v>956639</v>
      </c>
    </row>
    <row r="44" spans="1:9" x14ac:dyDescent="0.25">
      <c r="A44" s="42" t="str">
        <f t="shared" si="3"/>
        <v>BALEARES</v>
      </c>
      <c r="B44" s="41">
        <f t="shared" si="4"/>
        <v>428488</v>
      </c>
      <c r="C44" s="41">
        <f t="shared" si="5"/>
        <v>363802</v>
      </c>
      <c r="D44" s="41">
        <f t="shared" si="6"/>
        <v>13</v>
      </c>
      <c r="E44" s="42" t="str">
        <f t="shared" si="2"/>
        <v>BILBAO</v>
      </c>
      <c r="F44" s="42">
        <f t="shared" si="7"/>
        <v>758212</v>
      </c>
      <c r="G44" s="42">
        <f t="shared" si="8"/>
        <v>751885</v>
      </c>
    </row>
    <row r="45" spans="1:9" x14ac:dyDescent="0.25">
      <c r="A45" s="42" t="str">
        <f t="shared" si="3"/>
        <v>BARCELONA</v>
      </c>
      <c r="B45" s="41">
        <f t="shared" si="4"/>
        <v>625160</v>
      </c>
      <c r="C45" s="41">
        <f t="shared" si="5"/>
        <v>620641</v>
      </c>
      <c r="D45" s="41">
        <f t="shared" si="6"/>
        <v>10</v>
      </c>
      <c r="E45" s="42" t="str">
        <f t="shared" si="2"/>
        <v>A CORUÑA</v>
      </c>
      <c r="F45" s="42">
        <f t="shared" si="7"/>
        <v>715786</v>
      </c>
      <c r="G45" s="42">
        <f t="shared" si="8"/>
        <v>606695</v>
      </c>
    </row>
    <row r="46" spans="1:9" x14ac:dyDescent="0.25">
      <c r="A46" s="42" t="str">
        <f t="shared" si="3"/>
        <v>BILBAO</v>
      </c>
      <c r="B46" s="41">
        <f t="shared" si="4"/>
        <v>758212</v>
      </c>
      <c r="C46" s="41">
        <f t="shared" si="5"/>
        <v>751885</v>
      </c>
      <c r="D46" s="41">
        <f t="shared" si="6"/>
        <v>7</v>
      </c>
      <c r="E46" s="42" t="str">
        <f t="shared" si="2"/>
        <v>ALMERIA</v>
      </c>
      <c r="F46" s="42">
        <f t="shared" si="7"/>
        <v>648496</v>
      </c>
      <c r="G46" s="42">
        <f t="shared" si="8"/>
        <v>909632</v>
      </c>
    </row>
    <row r="47" spans="1:9" x14ac:dyDescent="0.25">
      <c r="A47" s="42" t="str">
        <f t="shared" si="3"/>
        <v>CARTAGENA</v>
      </c>
      <c r="B47" s="41">
        <f t="shared" si="4"/>
        <v>766493</v>
      </c>
      <c r="C47" s="41">
        <f t="shared" si="5"/>
        <v>956639</v>
      </c>
      <c r="D47" s="41">
        <f t="shared" si="6"/>
        <v>6</v>
      </c>
      <c r="E47" s="42" t="str">
        <f t="shared" si="2"/>
        <v>BARCELONA</v>
      </c>
      <c r="F47" s="42">
        <f t="shared" si="7"/>
        <v>625160</v>
      </c>
      <c r="G47" s="42">
        <f t="shared" si="8"/>
        <v>620641</v>
      </c>
    </row>
    <row r="48" spans="1:9" x14ac:dyDescent="0.25">
      <c r="A48" s="42" t="str">
        <f t="shared" si="3"/>
        <v>CASTELLON</v>
      </c>
      <c r="B48" s="41">
        <f t="shared" si="4"/>
        <v>593198</v>
      </c>
      <c r="C48" s="41">
        <f t="shared" si="5"/>
        <v>406470</v>
      </c>
      <c r="D48" s="41">
        <f t="shared" si="6"/>
        <v>11</v>
      </c>
      <c r="E48" s="42" t="str">
        <f t="shared" si="2"/>
        <v>CASTELLON</v>
      </c>
      <c r="F48" s="42">
        <f t="shared" si="7"/>
        <v>593198</v>
      </c>
      <c r="G48" s="42">
        <f t="shared" si="8"/>
        <v>406470</v>
      </c>
    </row>
    <row r="49" spans="1:7" x14ac:dyDescent="0.25">
      <c r="A49" s="42" t="str">
        <f t="shared" si="3"/>
        <v>CEUTA</v>
      </c>
      <c r="B49" s="41">
        <f t="shared" si="4"/>
        <v>11148</v>
      </c>
      <c r="C49" s="41">
        <f t="shared" si="5"/>
        <v>10286</v>
      </c>
      <c r="D49" s="41">
        <f t="shared" si="6"/>
        <v>27</v>
      </c>
      <c r="E49" s="42" t="str">
        <f t="shared" si="2"/>
        <v>SANTANDER</v>
      </c>
      <c r="F49" s="42">
        <f t="shared" si="7"/>
        <v>570152</v>
      </c>
      <c r="G49" s="42">
        <f t="shared" si="8"/>
        <v>562258</v>
      </c>
    </row>
    <row r="50" spans="1:7" x14ac:dyDescent="0.25">
      <c r="A50" s="42" t="str">
        <f t="shared" si="3"/>
        <v>FERROL-SAN CIBRAO</v>
      </c>
      <c r="B50" s="41">
        <f t="shared" si="4"/>
        <v>1218557</v>
      </c>
      <c r="C50" s="41">
        <f t="shared" si="5"/>
        <v>1390328</v>
      </c>
      <c r="D50" s="41">
        <f t="shared" si="6"/>
        <v>3</v>
      </c>
      <c r="E50" s="42" t="str">
        <f t="shared" si="2"/>
        <v>BALEARES</v>
      </c>
      <c r="F50" s="42">
        <f t="shared" si="7"/>
        <v>428488</v>
      </c>
      <c r="G50" s="42">
        <f t="shared" si="8"/>
        <v>363802</v>
      </c>
    </row>
    <row r="51" spans="1:7" x14ac:dyDescent="0.25">
      <c r="A51" s="42" t="str">
        <f t="shared" si="3"/>
        <v>GIJON</v>
      </c>
      <c r="B51" s="41">
        <f t="shared" si="4"/>
        <v>2402986</v>
      </c>
      <c r="C51" s="41">
        <f t="shared" si="5"/>
        <v>2918516</v>
      </c>
      <c r="D51" s="41">
        <f t="shared" si="6"/>
        <v>1</v>
      </c>
      <c r="E51" s="42" t="str">
        <f t="shared" si="2"/>
        <v>BAHIA DE CADIZ</v>
      </c>
      <c r="F51" s="42">
        <f t="shared" si="7"/>
        <v>427963</v>
      </c>
      <c r="G51" s="42">
        <f t="shared" si="8"/>
        <v>504615</v>
      </c>
    </row>
    <row r="52" spans="1:7" x14ac:dyDescent="0.25">
      <c r="A52" s="42" t="str">
        <f t="shared" si="3"/>
        <v>HUELVA</v>
      </c>
      <c r="B52" s="41">
        <f t="shared" si="4"/>
        <v>779045</v>
      </c>
      <c r="C52" s="41">
        <f t="shared" si="5"/>
        <v>1054198</v>
      </c>
      <c r="D52" s="41">
        <f t="shared" si="6"/>
        <v>5</v>
      </c>
      <c r="E52" s="42" t="str">
        <f t="shared" si="2"/>
        <v>AVILES</v>
      </c>
      <c r="F52" s="42">
        <f t="shared" si="7"/>
        <v>393451</v>
      </c>
      <c r="G52" s="42">
        <f t="shared" si="8"/>
        <v>648705</v>
      </c>
    </row>
    <row r="53" spans="1:7" x14ac:dyDescent="0.25">
      <c r="A53" s="42" t="str">
        <f t="shared" si="3"/>
        <v>LAS PALMAS</v>
      </c>
      <c r="B53" s="41">
        <f t="shared" si="4"/>
        <v>280683</v>
      </c>
      <c r="C53" s="41">
        <f t="shared" si="5"/>
        <v>268279</v>
      </c>
      <c r="D53" s="41">
        <f t="shared" si="6"/>
        <v>20</v>
      </c>
      <c r="E53" s="42" t="str">
        <f t="shared" si="2"/>
        <v>SEVILLA</v>
      </c>
      <c r="F53" s="42">
        <f t="shared" si="7"/>
        <v>390374</v>
      </c>
      <c r="G53" s="42">
        <f t="shared" si="8"/>
        <v>478041</v>
      </c>
    </row>
    <row r="54" spans="1:7" x14ac:dyDescent="0.25">
      <c r="A54" s="42" t="str">
        <f t="shared" si="3"/>
        <v>MALAGA</v>
      </c>
      <c r="B54" s="41">
        <f t="shared" si="4"/>
        <v>241077</v>
      </c>
      <c r="C54" s="41">
        <f t="shared" si="5"/>
        <v>303824</v>
      </c>
      <c r="D54" s="41">
        <f t="shared" si="6"/>
        <v>22</v>
      </c>
      <c r="E54" s="42" t="str">
        <f t="shared" si="2"/>
        <v>BAHIA DE ALGECIRAS</v>
      </c>
      <c r="F54" s="42">
        <f t="shared" si="7"/>
        <v>382290</v>
      </c>
      <c r="G54" s="42">
        <f t="shared" si="8"/>
        <v>347289</v>
      </c>
    </row>
    <row r="55" spans="1:7" x14ac:dyDescent="0.25">
      <c r="A55" s="42" t="str">
        <f t="shared" si="3"/>
        <v>MARIN Y RIA DE PONTEVEDRA</v>
      </c>
      <c r="B55" s="41">
        <f t="shared" si="4"/>
        <v>102020</v>
      </c>
      <c r="C55" s="41">
        <f t="shared" si="5"/>
        <v>153408</v>
      </c>
      <c r="D55" s="41">
        <f t="shared" si="6"/>
        <v>25</v>
      </c>
      <c r="E55" s="42" t="str">
        <f t="shared" si="2"/>
        <v>PASAIA</v>
      </c>
      <c r="F55" s="42">
        <f t="shared" ref="F55:F65" si="9">LOOKUP(E55,$A$38:$A$65,$B$38:$B$65)</f>
        <v>362030</v>
      </c>
      <c r="G55" s="42">
        <f t="shared" si="8"/>
        <v>505435</v>
      </c>
    </row>
    <row r="56" spans="1:7" x14ac:dyDescent="0.25">
      <c r="A56" s="42" t="str">
        <f t="shared" si="3"/>
        <v>MELILLA</v>
      </c>
      <c r="B56" s="41">
        <f t="shared" si="4"/>
        <v>7191</v>
      </c>
      <c r="C56" s="41">
        <f t="shared" si="5"/>
        <v>6804</v>
      </c>
      <c r="D56" s="41">
        <f t="shared" si="6"/>
        <v>28</v>
      </c>
      <c r="E56" s="42" t="str">
        <f t="shared" si="2"/>
        <v>ALICANTE</v>
      </c>
      <c r="F56" s="42">
        <f t="shared" si="9"/>
        <v>361738</v>
      </c>
      <c r="G56" s="42">
        <f t="shared" si="8"/>
        <v>294995</v>
      </c>
    </row>
    <row r="57" spans="1:7" x14ac:dyDescent="0.25">
      <c r="A57" s="42" t="str">
        <f t="shared" si="3"/>
        <v>MOTRIL</v>
      </c>
      <c r="B57" s="41">
        <f t="shared" si="4"/>
        <v>164649</v>
      </c>
      <c r="C57" s="41">
        <f t="shared" si="5"/>
        <v>153512</v>
      </c>
      <c r="D57" s="41">
        <f t="shared" si="6"/>
        <v>23</v>
      </c>
      <c r="E57" s="42" t="str">
        <f t="shared" si="2"/>
        <v>LAS PALMAS</v>
      </c>
      <c r="F57" s="42">
        <f t="shared" si="9"/>
        <v>280683</v>
      </c>
      <c r="G57" s="42">
        <f t="shared" si="8"/>
        <v>268279</v>
      </c>
    </row>
    <row r="58" spans="1:7" x14ac:dyDescent="0.25">
      <c r="A58" s="42" t="str">
        <f t="shared" si="3"/>
        <v>PASAIA</v>
      </c>
      <c r="B58" s="41">
        <f t="shared" si="4"/>
        <v>362030</v>
      </c>
      <c r="C58" s="41">
        <f t="shared" si="5"/>
        <v>505435</v>
      </c>
      <c r="D58" s="41">
        <f t="shared" si="6"/>
        <v>18</v>
      </c>
      <c r="E58" s="42" t="str">
        <f t="shared" si="2"/>
        <v>SANTA CRUZ DE TENERIFE</v>
      </c>
      <c r="F58" s="42">
        <f t="shared" si="9"/>
        <v>242062</v>
      </c>
      <c r="G58" s="42">
        <f t="shared" si="8"/>
        <v>312724</v>
      </c>
    </row>
    <row r="59" spans="1:7" x14ac:dyDescent="0.25">
      <c r="A59" s="42" t="str">
        <f t="shared" si="3"/>
        <v>SANTA CRUZ DE TENERIFE</v>
      </c>
      <c r="B59" s="41">
        <f t="shared" si="4"/>
        <v>242062</v>
      </c>
      <c r="C59" s="41">
        <f t="shared" si="5"/>
        <v>312724</v>
      </c>
      <c r="D59" s="41">
        <f t="shared" si="6"/>
        <v>21</v>
      </c>
      <c r="E59" s="42" t="str">
        <f t="shared" si="2"/>
        <v>MALAGA</v>
      </c>
      <c r="F59" s="42">
        <f t="shared" si="9"/>
        <v>241077</v>
      </c>
      <c r="G59" s="42">
        <f t="shared" si="8"/>
        <v>303824</v>
      </c>
    </row>
    <row r="60" spans="1:7" x14ac:dyDescent="0.25">
      <c r="A60" s="42" t="str">
        <f t="shared" si="3"/>
        <v>SANTANDER</v>
      </c>
      <c r="B60" s="41">
        <f t="shared" si="4"/>
        <v>570152</v>
      </c>
      <c r="C60" s="41">
        <f t="shared" si="5"/>
        <v>562258</v>
      </c>
      <c r="D60" s="41">
        <f t="shared" si="6"/>
        <v>12</v>
      </c>
      <c r="E60" s="42" t="str">
        <f t="shared" si="2"/>
        <v>MOTRIL</v>
      </c>
      <c r="F60" s="42">
        <f t="shared" si="9"/>
        <v>164649</v>
      </c>
      <c r="G60" s="42">
        <f t="shared" si="8"/>
        <v>153512</v>
      </c>
    </row>
    <row r="61" spans="1:7" x14ac:dyDescent="0.25">
      <c r="A61" s="42" t="str">
        <f t="shared" si="3"/>
        <v>SEVILLA</v>
      </c>
      <c r="B61" s="41">
        <f t="shared" si="4"/>
        <v>390374</v>
      </c>
      <c r="C61" s="41">
        <f t="shared" si="5"/>
        <v>478041</v>
      </c>
      <c r="D61" s="41">
        <f t="shared" si="6"/>
        <v>16</v>
      </c>
      <c r="E61" s="42" t="str">
        <f t="shared" si="2"/>
        <v>VIGO</v>
      </c>
      <c r="F61" s="42">
        <f t="shared" si="9"/>
        <v>108402</v>
      </c>
      <c r="G61" s="42">
        <f t="shared" si="8"/>
        <v>112214</v>
      </c>
    </row>
    <row r="62" spans="1:7" x14ac:dyDescent="0.25">
      <c r="A62" s="42" t="str">
        <f t="shared" si="3"/>
        <v>TARRAGONA</v>
      </c>
      <c r="B62" s="41">
        <f t="shared" si="4"/>
        <v>2254808</v>
      </c>
      <c r="C62" s="41">
        <f t="shared" si="5"/>
        <v>1996286</v>
      </c>
      <c r="D62" s="41">
        <f t="shared" si="6"/>
        <v>2</v>
      </c>
      <c r="E62" s="42" t="str">
        <f t="shared" si="2"/>
        <v>MARIN Y RIA DE PONTEVEDRA</v>
      </c>
      <c r="F62" s="42">
        <f t="shared" si="9"/>
        <v>102020</v>
      </c>
      <c r="G62" s="42">
        <f t="shared" si="8"/>
        <v>153408</v>
      </c>
    </row>
    <row r="63" spans="1:7" x14ac:dyDescent="0.25">
      <c r="A63" s="42" t="str">
        <f t="shared" si="3"/>
        <v>VALENCIA</v>
      </c>
      <c r="B63" s="41">
        <f t="shared" si="4"/>
        <v>1060848</v>
      </c>
      <c r="C63" s="41">
        <f t="shared" si="5"/>
        <v>1182819</v>
      </c>
      <c r="D63" s="41">
        <f t="shared" si="6"/>
        <v>4</v>
      </c>
      <c r="E63" s="42" t="str">
        <f t="shared" si="2"/>
        <v>VILAGARCIA</v>
      </c>
      <c r="F63" s="42">
        <f t="shared" si="9"/>
        <v>96879</v>
      </c>
      <c r="G63" s="42">
        <f t="shared" si="8"/>
        <v>105273</v>
      </c>
    </row>
    <row r="64" spans="1:7" x14ac:dyDescent="0.25">
      <c r="A64" s="42" t="str">
        <f t="shared" si="3"/>
        <v>VIGO</v>
      </c>
      <c r="B64" s="41">
        <f t="shared" si="4"/>
        <v>108402</v>
      </c>
      <c r="C64" s="41">
        <f t="shared" si="5"/>
        <v>112214</v>
      </c>
      <c r="D64" s="41">
        <f t="shared" si="6"/>
        <v>24</v>
      </c>
      <c r="E64" s="42" t="str">
        <f t="shared" si="2"/>
        <v>CEUTA</v>
      </c>
      <c r="F64" s="42">
        <f t="shared" si="9"/>
        <v>11148</v>
      </c>
      <c r="G64" s="42">
        <f t="shared" si="8"/>
        <v>10286</v>
      </c>
    </row>
    <row r="65" spans="1:7" x14ac:dyDescent="0.25">
      <c r="A65" s="42" t="str">
        <f t="shared" si="3"/>
        <v>VILAGARCIA</v>
      </c>
      <c r="B65" s="41">
        <f t="shared" si="4"/>
        <v>96879</v>
      </c>
      <c r="C65" s="41">
        <f t="shared" si="5"/>
        <v>105273</v>
      </c>
      <c r="D65" s="41">
        <f t="shared" si="6"/>
        <v>26</v>
      </c>
      <c r="E65" s="42" t="str">
        <f t="shared" si="2"/>
        <v>MELILLA</v>
      </c>
      <c r="F65" s="42">
        <f t="shared" si="9"/>
        <v>7191</v>
      </c>
      <c r="G65" s="42">
        <f t="shared" si="8"/>
        <v>6804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76</v>
      </c>
    </row>
    <row r="2" spans="1:12" s="2" customFormat="1" ht="21" x14ac:dyDescent="0.35"/>
    <row r="5" spans="1:12" x14ac:dyDescent="0.25">
      <c r="A5" s="91" t="s">
        <v>70</v>
      </c>
      <c r="B5" s="89" t="str">
        <f>'Resumen general'!D6</f>
        <v>Mes Febrero</v>
      </c>
      <c r="C5" s="90"/>
      <c r="D5" s="89" t="str">
        <f>'Resumen general'!F6</f>
        <v>Acumulado desde Enero</v>
      </c>
      <c r="E5" s="90"/>
      <c r="F5" s="90"/>
      <c r="L5" s="39">
        <f>'Resumen general'!I4</f>
        <v>39198</v>
      </c>
    </row>
    <row r="6" spans="1:12" x14ac:dyDescent="0.25">
      <c r="A6" s="92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21">
        <v>72760</v>
      </c>
      <c r="C7" s="21">
        <v>92078</v>
      </c>
      <c r="D7" s="21">
        <v>168751</v>
      </c>
      <c r="E7" s="21">
        <v>188979</v>
      </c>
      <c r="F7" s="10">
        <f>((E7*100)/D7)-100</f>
        <v>11.986891929529307</v>
      </c>
      <c r="G7" s="1"/>
      <c r="H7" s="1"/>
      <c r="I7" s="1"/>
    </row>
    <row r="8" spans="1:12" x14ac:dyDescent="0.25">
      <c r="A8" s="11" t="s">
        <v>42</v>
      </c>
      <c r="B8" s="22">
        <v>128228</v>
      </c>
      <c r="C8" s="22">
        <v>162618</v>
      </c>
      <c r="D8" s="22">
        <v>246969</v>
      </c>
      <c r="E8" s="22">
        <v>357588</v>
      </c>
      <c r="F8" s="13">
        <f t="shared" ref="F8:F35" si="0">((E8*100)/D8)-100</f>
        <v>44.790641740461353</v>
      </c>
      <c r="G8" s="1"/>
      <c r="H8" s="1"/>
      <c r="I8" s="1"/>
    </row>
    <row r="9" spans="1:12" x14ac:dyDescent="0.25">
      <c r="A9" s="8" t="s">
        <v>43</v>
      </c>
      <c r="B9" s="21">
        <v>45814</v>
      </c>
      <c r="C9" s="21">
        <v>50837</v>
      </c>
      <c r="D9" s="21">
        <v>90826</v>
      </c>
      <c r="E9" s="21">
        <v>104857</v>
      </c>
      <c r="F9" s="10">
        <f t="shared" si="0"/>
        <v>15.448219672780922</v>
      </c>
      <c r="G9" s="1"/>
      <c r="H9" s="1"/>
      <c r="I9" s="1"/>
    </row>
    <row r="10" spans="1:12" x14ac:dyDescent="0.25">
      <c r="A10" s="11" t="s">
        <v>44</v>
      </c>
      <c r="B10" s="22">
        <v>125172</v>
      </c>
      <c r="C10" s="22">
        <v>127756</v>
      </c>
      <c r="D10" s="22">
        <v>212323</v>
      </c>
      <c r="E10" s="22">
        <v>213901</v>
      </c>
      <c r="F10" s="13">
        <f t="shared" si="0"/>
        <v>0.74320728324298102</v>
      </c>
      <c r="G10" s="1"/>
      <c r="H10" s="1"/>
      <c r="I10" s="1"/>
    </row>
    <row r="11" spans="1:12" x14ac:dyDescent="0.25">
      <c r="A11" s="8" t="s">
        <v>45</v>
      </c>
      <c r="B11" s="21">
        <v>2821978</v>
      </c>
      <c r="C11" s="21">
        <v>3450880</v>
      </c>
      <c r="D11" s="21">
        <v>5921639</v>
      </c>
      <c r="E11" s="21">
        <v>6965490</v>
      </c>
      <c r="F11" s="10">
        <f t="shared" si="0"/>
        <v>17.627737861088804</v>
      </c>
      <c r="G11" s="1"/>
      <c r="H11" s="1"/>
      <c r="I11" s="1"/>
    </row>
    <row r="12" spans="1:12" x14ac:dyDescent="0.25">
      <c r="A12" s="11" t="s">
        <v>46</v>
      </c>
      <c r="B12" s="22">
        <v>225424</v>
      </c>
      <c r="C12" s="22">
        <v>175601</v>
      </c>
      <c r="D12" s="22">
        <v>485857</v>
      </c>
      <c r="E12" s="22">
        <v>389294</v>
      </c>
      <c r="F12" s="13">
        <f t="shared" si="0"/>
        <v>-19.8747779696495</v>
      </c>
      <c r="G12" s="1"/>
      <c r="H12" s="1"/>
      <c r="I12" s="1"/>
    </row>
    <row r="13" spans="1:12" x14ac:dyDescent="0.25">
      <c r="A13" s="8" t="s">
        <v>47</v>
      </c>
      <c r="B13" s="21">
        <v>711927</v>
      </c>
      <c r="C13" s="21">
        <v>773711</v>
      </c>
      <c r="D13" s="21">
        <v>1305744</v>
      </c>
      <c r="E13" s="21">
        <v>1498654</v>
      </c>
      <c r="F13" s="10">
        <f t="shared" si="0"/>
        <v>14.773952627773895</v>
      </c>
      <c r="G13" s="1"/>
      <c r="H13" s="1"/>
      <c r="I13" s="1"/>
    </row>
    <row r="14" spans="1:12" x14ac:dyDescent="0.25">
      <c r="A14" s="11" t="s">
        <v>48</v>
      </c>
      <c r="B14" s="22">
        <v>2304310</v>
      </c>
      <c r="C14" s="22">
        <v>2791559</v>
      </c>
      <c r="D14" s="22">
        <v>4531278</v>
      </c>
      <c r="E14" s="22">
        <v>5426887</v>
      </c>
      <c r="F14" s="13">
        <f t="shared" si="0"/>
        <v>19.765042003602517</v>
      </c>
      <c r="G14" s="1"/>
      <c r="H14" s="1"/>
      <c r="I14" s="1"/>
    </row>
    <row r="15" spans="1:12" x14ac:dyDescent="0.25">
      <c r="A15" s="8" t="s">
        <v>49</v>
      </c>
      <c r="B15" s="21">
        <v>661542</v>
      </c>
      <c r="C15" s="21">
        <v>733039</v>
      </c>
      <c r="D15" s="21">
        <v>1173184</v>
      </c>
      <c r="E15" s="21">
        <v>1313485</v>
      </c>
      <c r="F15" s="10">
        <f t="shared" si="0"/>
        <v>11.958993644645687</v>
      </c>
      <c r="G15" s="1"/>
      <c r="H15" s="1"/>
      <c r="I15" s="1"/>
    </row>
    <row r="16" spans="1:12" x14ac:dyDescent="0.25">
      <c r="A16" s="11" t="s">
        <v>50</v>
      </c>
      <c r="B16" s="22">
        <v>79609</v>
      </c>
      <c r="C16" s="22">
        <v>67873</v>
      </c>
      <c r="D16" s="22">
        <v>166236</v>
      </c>
      <c r="E16" s="22">
        <v>132960</v>
      </c>
      <c r="F16" s="13">
        <f t="shared" si="0"/>
        <v>-20.017324767198446</v>
      </c>
      <c r="G16" s="1"/>
      <c r="H16" s="1"/>
      <c r="I16" s="1"/>
    </row>
    <row r="17" spans="1:9" x14ac:dyDescent="0.25">
      <c r="A17" s="8" t="s">
        <v>51</v>
      </c>
      <c r="B17" s="21">
        <v>102638</v>
      </c>
      <c r="C17" s="21">
        <v>129876</v>
      </c>
      <c r="D17" s="21">
        <v>190887</v>
      </c>
      <c r="E17" s="21">
        <v>267624</v>
      </c>
      <c r="F17" s="10">
        <f t="shared" si="0"/>
        <v>40.200223168680935</v>
      </c>
      <c r="G17" s="1"/>
      <c r="H17" s="1"/>
      <c r="I17" s="1"/>
    </row>
    <row r="18" spans="1:9" x14ac:dyDescent="0.25">
      <c r="A18" s="11" t="s">
        <v>52</v>
      </c>
      <c r="B18" s="22">
        <v>67682</v>
      </c>
      <c r="C18" s="22">
        <v>76549</v>
      </c>
      <c r="D18" s="22">
        <v>131906</v>
      </c>
      <c r="E18" s="22">
        <v>157157</v>
      </c>
      <c r="F18" s="13">
        <f t="shared" si="0"/>
        <v>19.143177717465463</v>
      </c>
      <c r="G18" s="1"/>
      <c r="H18" s="1"/>
      <c r="I18" s="1"/>
    </row>
    <row r="19" spans="1:9" x14ac:dyDescent="0.25">
      <c r="A19" s="8" t="s">
        <v>53</v>
      </c>
      <c r="B19" s="21">
        <v>43498</v>
      </c>
      <c r="C19" s="21">
        <v>50988</v>
      </c>
      <c r="D19" s="21">
        <v>77233</v>
      </c>
      <c r="E19" s="21">
        <v>129599</v>
      </c>
      <c r="F19" s="10">
        <f t="shared" si="0"/>
        <v>67.802623231002286</v>
      </c>
      <c r="G19" s="1"/>
      <c r="H19" s="1"/>
      <c r="I19" s="1"/>
    </row>
    <row r="20" spans="1:9" x14ac:dyDescent="0.25">
      <c r="A20" s="11" t="s">
        <v>54</v>
      </c>
      <c r="B20" s="22">
        <v>48074</v>
      </c>
      <c r="C20" s="22">
        <v>40549</v>
      </c>
      <c r="D20" s="22">
        <v>90204</v>
      </c>
      <c r="E20" s="22">
        <v>111370</v>
      </c>
      <c r="F20" s="13">
        <f t="shared" si="0"/>
        <v>23.464591370670917</v>
      </c>
      <c r="G20" s="1"/>
      <c r="H20" s="1"/>
      <c r="I20" s="1"/>
    </row>
    <row r="21" spans="1:9" x14ac:dyDescent="0.25">
      <c r="A21" s="8" t="s">
        <v>55</v>
      </c>
      <c r="B21" s="21">
        <v>40200</v>
      </c>
      <c r="C21" s="21">
        <v>78815</v>
      </c>
      <c r="D21" s="21">
        <v>60926</v>
      </c>
      <c r="E21" s="21">
        <v>96844</v>
      </c>
      <c r="F21" s="10">
        <f t="shared" si="0"/>
        <v>58.953484555033981</v>
      </c>
      <c r="G21" s="1"/>
      <c r="H21" s="1"/>
      <c r="I21" s="1"/>
    </row>
    <row r="22" spans="1:9" x14ac:dyDescent="0.25">
      <c r="A22" s="11" t="s">
        <v>56</v>
      </c>
      <c r="B22" s="22">
        <v>1235850</v>
      </c>
      <c r="C22" s="22">
        <v>1469559</v>
      </c>
      <c r="D22" s="22">
        <v>2557255</v>
      </c>
      <c r="E22" s="22">
        <v>2879487</v>
      </c>
      <c r="F22" s="13">
        <f t="shared" si="0"/>
        <v>12.600698796170107</v>
      </c>
      <c r="G22" s="1"/>
      <c r="H22" s="1"/>
      <c r="I22" s="1"/>
    </row>
    <row r="23" spans="1:9" x14ac:dyDescent="0.25">
      <c r="A23" s="8" t="s">
        <v>57</v>
      </c>
      <c r="B23" s="21">
        <v>248670</v>
      </c>
      <c r="C23" s="21">
        <v>281034</v>
      </c>
      <c r="D23" s="21">
        <v>494314</v>
      </c>
      <c r="E23" s="21">
        <v>687027</v>
      </c>
      <c r="F23" s="10">
        <f t="shared" si="0"/>
        <v>38.985948202964096</v>
      </c>
      <c r="G23" s="1"/>
      <c r="H23" s="1"/>
      <c r="I23" s="1"/>
    </row>
    <row r="24" spans="1:9" x14ac:dyDescent="0.25">
      <c r="A24" s="11" t="s">
        <v>58</v>
      </c>
      <c r="B24" s="22">
        <v>73144</v>
      </c>
      <c r="C24" s="22">
        <v>62404</v>
      </c>
      <c r="D24" s="22">
        <v>150062</v>
      </c>
      <c r="E24" s="22">
        <v>132351</v>
      </c>
      <c r="F24" s="13">
        <f t="shared" si="0"/>
        <v>-11.80245498527276</v>
      </c>
      <c r="G24" s="1"/>
      <c r="H24" s="1"/>
      <c r="I24" s="1"/>
    </row>
    <row r="25" spans="1:9" x14ac:dyDescent="0.25">
      <c r="A25" s="8" t="s">
        <v>59</v>
      </c>
      <c r="B25" s="21">
        <v>57678</v>
      </c>
      <c r="C25" s="21">
        <v>53599</v>
      </c>
      <c r="D25" s="21">
        <v>111731</v>
      </c>
      <c r="E25" s="21">
        <v>105477</v>
      </c>
      <c r="F25" s="10">
        <f t="shared" si="0"/>
        <v>-5.5973722601605687</v>
      </c>
      <c r="G25" s="1"/>
      <c r="H25" s="1"/>
      <c r="I25" s="1"/>
    </row>
    <row r="26" spans="1:9" x14ac:dyDescent="0.25">
      <c r="A26" s="11" t="s">
        <v>60</v>
      </c>
      <c r="B26" s="22">
        <v>27897</v>
      </c>
      <c r="C26" s="22">
        <v>8129</v>
      </c>
      <c r="D26" s="22">
        <v>40058</v>
      </c>
      <c r="E26" s="22">
        <v>31473</v>
      </c>
      <c r="F26" s="13">
        <f t="shared" si="0"/>
        <v>-21.431424434569877</v>
      </c>
      <c r="G26" s="1"/>
      <c r="H26" s="1"/>
      <c r="I26" s="1"/>
    </row>
    <row r="27" spans="1:9" x14ac:dyDescent="0.25">
      <c r="A27" s="8" t="s">
        <v>61</v>
      </c>
      <c r="B27" s="21">
        <v>176045</v>
      </c>
      <c r="C27" s="21">
        <v>227432</v>
      </c>
      <c r="D27" s="21">
        <v>367579</v>
      </c>
      <c r="E27" s="21">
        <v>356144</v>
      </c>
      <c r="F27" s="10">
        <f t="shared" si="0"/>
        <v>-3.1108958890469864</v>
      </c>
      <c r="G27" s="1"/>
      <c r="H27" s="1"/>
      <c r="I27" s="1"/>
    </row>
    <row r="28" spans="1:9" x14ac:dyDescent="0.25">
      <c r="A28" s="11" t="s">
        <v>62</v>
      </c>
      <c r="B28" s="22">
        <v>550733</v>
      </c>
      <c r="C28" s="22">
        <v>610449</v>
      </c>
      <c r="D28" s="22">
        <v>1108944</v>
      </c>
      <c r="E28" s="22">
        <v>1204019</v>
      </c>
      <c r="F28" s="13">
        <f t="shared" si="0"/>
        <v>8.5734716992021305</v>
      </c>
      <c r="G28" s="1"/>
      <c r="H28" s="1"/>
      <c r="I28" s="1"/>
    </row>
    <row r="29" spans="1:9" x14ac:dyDescent="0.25">
      <c r="A29" s="8" t="s">
        <v>63</v>
      </c>
      <c r="B29" s="21">
        <v>82763</v>
      </c>
      <c r="C29" s="21">
        <v>91727</v>
      </c>
      <c r="D29" s="21">
        <v>165450</v>
      </c>
      <c r="E29" s="21">
        <v>197757</v>
      </c>
      <c r="F29" s="10">
        <f t="shared" si="0"/>
        <v>19.526745240253859</v>
      </c>
      <c r="G29" s="1"/>
      <c r="H29" s="1"/>
      <c r="I29" s="1"/>
    </row>
    <row r="30" spans="1:9" x14ac:dyDescent="0.25">
      <c r="A30" s="11" t="s">
        <v>64</v>
      </c>
      <c r="B30" s="22">
        <v>130575</v>
      </c>
      <c r="C30" s="22">
        <v>169799</v>
      </c>
      <c r="D30" s="22">
        <v>301968</v>
      </c>
      <c r="E30" s="22">
        <v>328212</v>
      </c>
      <c r="F30" s="13">
        <f t="shared" si="0"/>
        <v>8.6909871244635184</v>
      </c>
      <c r="G30" s="1"/>
      <c r="H30" s="1"/>
      <c r="I30" s="1"/>
    </row>
    <row r="31" spans="1:9" x14ac:dyDescent="0.25">
      <c r="A31" s="8" t="s">
        <v>65</v>
      </c>
      <c r="B31" s="21">
        <v>116887</v>
      </c>
      <c r="C31" s="21">
        <v>111295</v>
      </c>
      <c r="D31" s="21">
        <v>218600</v>
      </c>
      <c r="E31" s="21">
        <v>229709</v>
      </c>
      <c r="F31" s="10">
        <f t="shared" si="0"/>
        <v>5.081884720951507</v>
      </c>
      <c r="G31" s="1"/>
      <c r="H31" s="1"/>
      <c r="I31" s="1"/>
    </row>
    <row r="32" spans="1:9" x14ac:dyDescent="0.25">
      <c r="A32" s="11" t="s">
        <v>66</v>
      </c>
      <c r="B32" s="22">
        <v>2846356</v>
      </c>
      <c r="C32" s="22">
        <v>3119070</v>
      </c>
      <c r="D32" s="22">
        <v>5592513</v>
      </c>
      <c r="E32" s="22">
        <v>6160707</v>
      </c>
      <c r="F32" s="13">
        <f t="shared" si="0"/>
        <v>10.159904858513514</v>
      </c>
      <c r="G32" s="1"/>
      <c r="H32" s="1"/>
      <c r="I32" s="1"/>
    </row>
    <row r="33" spans="1:9" x14ac:dyDescent="0.25">
      <c r="A33" s="8" t="s">
        <v>67</v>
      </c>
      <c r="B33" s="21">
        <v>268952</v>
      </c>
      <c r="C33" s="21">
        <v>293317</v>
      </c>
      <c r="D33" s="21">
        <v>560980</v>
      </c>
      <c r="E33" s="21">
        <v>616415</v>
      </c>
      <c r="F33" s="10">
        <f t="shared" si="0"/>
        <v>9.8818139684124162</v>
      </c>
      <c r="G33" s="1"/>
      <c r="H33" s="1"/>
      <c r="I33" s="1"/>
    </row>
    <row r="34" spans="1:9" x14ac:dyDescent="0.25">
      <c r="A34" s="11" t="s">
        <v>68</v>
      </c>
      <c r="B34" s="22">
        <v>11802</v>
      </c>
      <c r="C34" s="22">
        <v>12549</v>
      </c>
      <c r="D34" s="22">
        <v>27513</v>
      </c>
      <c r="E34" s="22">
        <v>24419</v>
      </c>
      <c r="F34" s="13">
        <f t="shared" si="0"/>
        <v>-11.245592992403587</v>
      </c>
      <c r="G34" s="1"/>
      <c r="H34" s="1"/>
      <c r="I34" s="1"/>
    </row>
    <row r="35" spans="1:9" x14ac:dyDescent="0.25">
      <c r="A35" s="14" t="s">
        <v>69</v>
      </c>
      <c r="B35" s="15">
        <f>SUM(B7:B34)</f>
        <v>13306208</v>
      </c>
      <c r="C35" s="15">
        <f t="shared" ref="C35:E35" si="1">SUM(C7:C34)</f>
        <v>15313092</v>
      </c>
      <c r="D35" s="15">
        <f t="shared" si="1"/>
        <v>26550930</v>
      </c>
      <c r="E35" s="15">
        <f t="shared" si="1"/>
        <v>30307886</v>
      </c>
      <c r="F35" s="16">
        <f t="shared" si="0"/>
        <v>14.14999775902389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188979</v>
      </c>
      <c r="C38" s="41">
        <f>D7</f>
        <v>168751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6965490</v>
      </c>
      <c r="G38" s="42">
        <f>LOOKUP(E38,$A$38:$A$65,$C$38:$C$65)</f>
        <v>5921639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357588</v>
      </c>
      <c r="C39" s="41">
        <f t="shared" ref="C39:C65" si="5">D8</f>
        <v>246969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6160707</v>
      </c>
      <c r="G39" s="42">
        <f t="shared" ref="G39:G65" si="8">LOOKUP(E39,$A$38:$A$65,$C$38:$C$65)</f>
        <v>5592513</v>
      </c>
    </row>
    <row r="40" spans="1:9" x14ac:dyDescent="0.25">
      <c r="A40" s="42" t="str">
        <f t="shared" si="3"/>
        <v>ALMERIA</v>
      </c>
      <c r="B40" s="41">
        <f t="shared" si="4"/>
        <v>104857</v>
      </c>
      <c r="C40" s="41">
        <f t="shared" si="5"/>
        <v>90826</v>
      </c>
      <c r="D40" s="41">
        <f t="shared" si="6"/>
        <v>25</v>
      </c>
      <c r="E40" s="42" t="str">
        <f t="shared" si="2"/>
        <v>BARCELONA</v>
      </c>
      <c r="F40" s="42">
        <f t="shared" si="7"/>
        <v>5426887</v>
      </c>
      <c r="G40" s="42">
        <f t="shared" si="8"/>
        <v>4531278</v>
      </c>
    </row>
    <row r="41" spans="1:9" x14ac:dyDescent="0.25">
      <c r="A41" s="42" t="str">
        <f t="shared" si="3"/>
        <v>AVILES</v>
      </c>
      <c r="B41" s="41">
        <f t="shared" si="4"/>
        <v>213901</v>
      </c>
      <c r="C41" s="41">
        <f t="shared" si="5"/>
        <v>212323</v>
      </c>
      <c r="D41" s="41">
        <f t="shared" si="6"/>
        <v>16</v>
      </c>
      <c r="E41" s="42" t="str">
        <f t="shared" si="2"/>
        <v>LAS PALMAS</v>
      </c>
      <c r="F41" s="42">
        <f t="shared" si="7"/>
        <v>2879487</v>
      </c>
      <c r="G41" s="42">
        <f t="shared" si="8"/>
        <v>2557255</v>
      </c>
    </row>
    <row r="42" spans="1:9" x14ac:dyDescent="0.25">
      <c r="A42" s="42" t="str">
        <f t="shared" si="3"/>
        <v>BAHIA DE ALGECIRAS</v>
      </c>
      <c r="B42" s="41">
        <f t="shared" si="4"/>
        <v>6965490</v>
      </c>
      <c r="C42" s="41">
        <f t="shared" si="5"/>
        <v>5921639</v>
      </c>
      <c r="D42" s="41">
        <f t="shared" si="6"/>
        <v>1</v>
      </c>
      <c r="E42" s="42" t="str">
        <f t="shared" si="2"/>
        <v>BALEARES</v>
      </c>
      <c r="F42" s="42">
        <f t="shared" si="7"/>
        <v>1498654</v>
      </c>
      <c r="G42" s="42">
        <f t="shared" si="8"/>
        <v>1305744</v>
      </c>
    </row>
    <row r="43" spans="1:9" x14ac:dyDescent="0.25">
      <c r="A43" s="42" t="str">
        <f t="shared" si="3"/>
        <v>BAHIA DE CADIZ</v>
      </c>
      <c r="B43" s="41">
        <f t="shared" si="4"/>
        <v>389294</v>
      </c>
      <c r="C43" s="41">
        <f t="shared" si="5"/>
        <v>485857</v>
      </c>
      <c r="D43" s="41">
        <f t="shared" si="6"/>
        <v>10</v>
      </c>
      <c r="E43" s="42" t="str">
        <f t="shared" si="2"/>
        <v>BILBAO</v>
      </c>
      <c r="F43" s="42">
        <f t="shared" si="7"/>
        <v>1313485</v>
      </c>
      <c r="G43" s="42">
        <f t="shared" si="8"/>
        <v>1173184</v>
      </c>
    </row>
    <row r="44" spans="1:9" x14ac:dyDescent="0.25">
      <c r="A44" s="42" t="str">
        <f t="shared" si="3"/>
        <v>BALEARES</v>
      </c>
      <c r="B44" s="41">
        <f t="shared" si="4"/>
        <v>1498654</v>
      </c>
      <c r="C44" s="41">
        <f t="shared" si="5"/>
        <v>1305744</v>
      </c>
      <c r="D44" s="41">
        <f t="shared" si="6"/>
        <v>5</v>
      </c>
      <c r="E44" s="42" t="str">
        <f t="shared" si="2"/>
        <v>SANTA CRUZ DE TENERIFE</v>
      </c>
      <c r="F44" s="42">
        <f t="shared" si="7"/>
        <v>1204019</v>
      </c>
      <c r="G44" s="42">
        <f t="shared" si="8"/>
        <v>1108944</v>
      </c>
    </row>
    <row r="45" spans="1:9" x14ac:dyDescent="0.25">
      <c r="A45" s="42" t="str">
        <f t="shared" si="3"/>
        <v>BARCELONA</v>
      </c>
      <c r="B45" s="41">
        <f t="shared" si="4"/>
        <v>5426887</v>
      </c>
      <c r="C45" s="41">
        <f t="shared" si="5"/>
        <v>4531278</v>
      </c>
      <c r="D45" s="41">
        <f t="shared" si="6"/>
        <v>3</v>
      </c>
      <c r="E45" s="42" t="str">
        <f t="shared" si="2"/>
        <v>MALAGA</v>
      </c>
      <c r="F45" s="42">
        <f t="shared" si="7"/>
        <v>687027</v>
      </c>
      <c r="G45" s="42">
        <f t="shared" si="8"/>
        <v>494314</v>
      </c>
    </row>
    <row r="46" spans="1:9" x14ac:dyDescent="0.25">
      <c r="A46" s="42" t="str">
        <f t="shared" si="3"/>
        <v>BILBAO</v>
      </c>
      <c r="B46" s="41">
        <f t="shared" si="4"/>
        <v>1313485</v>
      </c>
      <c r="C46" s="41">
        <f t="shared" si="5"/>
        <v>1173184</v>
      </c>
      <c r="D46" s="41">
        <f t="shared" si="6"/>
        <v>6</v>
      </c>
      <c r="E46" s="42" t="str">
        <f t="shared" si="2"/>
        <v>VIGO</v>
      </c>
      <c r="F46" s="42">
        <f t="shared" si="7"/>
        <v>616415</v>
      </c>
      <c r="G46" s="42">
        <f t="shared" si="8"/>
        <v>560980</v>
      </c>
    </row>
    <row r="47" spans="1:9" x14ac:dyDescent="0.25">
      <c r="A47" s="42" t="str">
        <f t="shared" si="3"/>
        <v>CARTAGENA</v>
      </c>
      <c r="B47" s="41">
        <f t="shared" si="4"/>
        <v>132960</v>
      </c>
      <c r="C47" s="41">
        <f t="shared" si="5"/>
        <v>166236</v>
      </c>
      <c r="D47" s="41">
        <f t="shared" si="6"/>
        <v>20</v>
      </c>
      <c r="E47" s="42" t="str">
        <f t="shared" si="2"/>
        <v>BAHIA DE CADIZ</v>
      </c>
      <c r="F47" s="42">
        <f t="shared" si="7"/>
        <v>389294</v>
      </c>
      <c r="G47" s="42">
        <f t="shared" si="8"/>
        <v>485857</v>
      </c>
    </row>
    <row r="48" spans="1:9" x14ac:dyDescent="0.25">
      <c r="A48" s="42" t="str">
        <f t="shared" si="3"/>
        <v>CASTELLON</v>
      </c>
      <c r="B48" s="41">
        <f t="shared" si="4"/>
        <v>267624</v>
      </c>
      <c r="C48" s="41">
        <f t="shared" si="5"/>
        <v>190887</v>
      </c>
      <c r="D48" s="41">
        <f t="shared" si="6"/>
        <v>14</v>
      </c>
      <c r="E48" s="42" t="str">
        <f t="shared" si="2"/>
        <v>ALICANTE</v>
      </c>
      <c r="F48" s="42">
        <f t="shared" si="7"/>
        <v>357588</v>
      </c>
      <c r="G48" s="42">
        <f t="shared" si="8"/>
        <v>246969</v>
      </c>
    </row>
    <row r="49" spans="1:7" x14ac:dyDescent="0.25">
      <c r="A49" s="42" t="str">
        <f t="shared" si="3"/>
        <v>CEUTA</v>
      </c>
      <c r="B49" s="41">
        <f t="shared" si="4"/>
        <v>157157</v>
      </c>
      <c r="C49" s="41">
        <f t="shared" si="5"/>
        <v>131906</v>
      </c>
      <c r="D49" s="41">
        <f t="shared" si="6"/>
        <v>19</v>
      </c>
      <c r="E49" s="42" t="str">
        <f t="shared" si="2"/>
        <v>PASAIA</v>
      </c>
      <c r="F49" s="42">
        <f t="shared" si="7"/>
        <v>356144</v>
      </c>
      <c r="G49" s="42">
        <f t="shared" si="8"/>
        <v>367579</v>
      </c>
    </row>
    <row r="50" spans="1:7" x14ac:dyDescent="0.25">
      <c r="A50" s="42" t="str">
        <f t="shared" si="3"/>
        <v>FERROL-SAN CIBRAO</v>
      </c>
      <c r="B50" s="41">
        <f t="shared" si="4"/>
        <v>129599</v>
      </c>
      <c r="C50" s="41">
        <f t="shared" si="5"/>
        <v>77233</v>
      </c>
      <c r="D50" s="41">
        <f t="shared" si="6"/>
        <v>22</v>
      </c>
      <c r="E50" s="42" t="str">
        <f t="shared" si="2"/>
        <v>SEVILLA</v>
      </c>
      <c r="F50" s="42">
        <f t="shared" si="7"/>
        <v>328212</v>
      </c>
      <c r="G50" s="42">
        <f t="shared" si="8"/>
        <v>301968</v>
      </c>
    </row>
    <row r="51" spans="1:7" x14ac:dyDescent="0.25">
      <c r="A51" s="42" t="str">
        <f t="shared" si="3"/>
        <v>GIJON</v>
      </c>
      <c r="B51" s="41">
        <f t="shared" si="4"/>
        <v>111370</v>
      </c>
      <c r="C51" s="41">
        <f t="shared" si="5"/>
        <v>90204</v>
      </c>
      <c r="D51" s="41">
        <f t="shared" si="6"/>
        <v>23</v>
      </c>
      <c r="E51" s="42" t="str">
        <f t="shared" si="2"/>
        <v>CASTELLON</v>
      </c>
      <c r="F51" s="42">
        <f t="shared" si="7"/>
        <v>267624</v>
      </c>
      <c r="G51" s="42">
        <f t="shared" si="8"/>
        <v>190887</v>
      </c>
    </row>
    <row r="52" spans="1:7" x14ac:dyDescent="0.25">
      <c r="A52" s="42" t="str">
        <f t="shared" si="3"/>
        <v>HUELVA</v>
      </c>
      <c r="B52" s="41">
        <f t="shared" si="4"/>
        <v>96844</v>
      </c>
      <c r="C52" s="41">
        <f t="shared" si="5"/>
        <v>60926</v>
      </c>
      <c r="D52" s="41">
        <f t="shared" si="6"/>
        <v>26</v>
      </c>
      <c r="E52" s="42" t="str">
        <f t="shared" si="2"/>
        <v>TARRAGONA</v>
      </c>
      <c r="F52" s="42">
        <f t="shared" si="7"/>
        <v>229709</v>
      </c>
      <c r="G52" s="42">
        <f t="shared" si="8"/>
        <v>218600</v>
      </c>
    </row>
    <row r="53" spans="1:7" x14ac:dyDescent="0.25">
      <c r="A53" s="42" t="str">
        <f t="shared" si="3"/>
        <v>LAS PALMAS</v>
      </c>
      <c r="B53" s="41">
        <f t="shared" si="4"/>
        <v>2879487</v>
      </c>
      <c r="C53" s="41">
        <f t="shared" si="5"/>
        <v>2557255</v>
      </c>
      <c r="D53" s="41">
        <f t="shared" si="6"/>
        <v>4</v>
      </c>
      <c r="E53" s="42" t="str">
        <f t="shared" si="2"/>
        <v>AVILES</v>
      </c>
      <c r="F53" s="42">
        <f t="shared" si="7"/>
        <v>213901</v>
      </c>
      <c r="G53" s="42">
        <f t="shared" si="8"/>
        <v>212323</v>
      </c>
    </row>
    <row r="54" spans="1:7" x14ac:dyDescent="0.25">
      <c r="A54" s="42" t="str">
        <f t="shared" si="3"/>
        <v>MALAGA</v>
      </c>
      <c r="B54" s="41">
        <f t="shared" si="4"/>
        <v>687027</v>
      </c>
      <c r="C54" s="41">
        <f t="shared" si="5"/>
        <v>494314</v>
      </c>
      <c r="D54" s="41">
        <f t="shared" si="6"/>
        <v>8</v>
      </c>
      <c r="E54" s="42" t="str">
        <f t="shared" si="2"/>
        <v>SANTANDER</v>
      </c>
      <c r="F54" s="42">
        <f t="shared" si="7"/>
        <v>197757</v>
      </c>
      <c r="G54" s="42">
        <f t="shared" si="8"/>
        <v>165450</v>
      </c>
    </row>
    <row r="55" spans="1:7" x14ac:dyDescent="0.25">
      <c r="A55" s="42" t="str">
        <f t="shared" si="3"/>
        <v>MARIN Y RIA DE PONTEVEDRA</v>
      </c>
      <c r="B55" s="41">
        <f t="shared" si="4"/>
        <v>132351</v>
      </c>
      <c r="C55" s="41">
        <f t="shared" si="5"/>
        <v>150062</v>
      </c>
      <c r="D55" s="41">
        <f t="shared" si="6"/>
        <v>21</v>
      </c>
      <c r="E55" s="42" t="str">
        <f t="shared" si="2"/>
        <v>A CORUÑA</v>
      </c>
      <c r="F55" s="42">
        <f t="shared" ref="F55:F65" si="9">LOOKUP(E55,$A$38:$A$65,$B$38:$B$65)</f>
        <v>188979</v>
      </c>
      <c r="G55" s="42">
        <f t="shared" si="8"/>
        <v>168751</v>
      </c>
    </row>
    <row r="56" spans="1:7" x14ac:dyDescent="0.25">
      <c r="A56" s="42" t="str">
        <f t="shared" si="3"/>
        <v>MELILLA</v>
      </c>
      <c r="B56" s="41">
        <f t="shared" si="4"/>
        <v>105477</v>
      </c>
      <c r="C56" s="41">
        <f t="shared" si="5"/>
        <v>111731</v>
      </c>
      <c r="D56" s="41">
        <f t="shared" si="6"/>
        <v>24</v>
      </c>
      <c r="E56" s="42" t="str">
        <f t="shared" si="2"/>
        <v>CEUTA</v>
      </c>
      <c r="F56" s="42">
        <f t="shared" si="9"/>
        <v>157157</v>
      </c>
      <c r="G56" s="42">
        <f t="shared" si="8"/>
        <v>131906</v>
      </c>
    </row>
    <row r="57" spans="1:7" x14ac:dyDescent="0.25">
      <c r="A57" s="42" t="str">
        <f t="shared" si="3"/>
        <v>MOTRIL</v>
      </c>
      <c r="B57" s="41">
        <f t="shared" si="4"/>
        <v>31473</v>
      </c>
      <c r="C57" s="41">
        <f t="shared" si="5"/>
        <v>40058</v>
      </c>
      <c r="D57" s="41">
        <f t="shared" si="6"/>
        <v>27</v>
      </c>
      <c r="E57" s="42" t="str">
        <f t="shared" si="2"/>
        <v>CARTAGENA</v>
      </c>
      <c r="F57" s="42">
        <f t="shared" si="9"/>
        <v>132960</v>
      </c>
      <c r="G57" s="42">
        <f t="shared" si="8"/>
        <v>166236</v>
      </c>
    </row>
    <row r="58" spans="1:7" x14ac:dyDescent="0.25">
      <c r="A58" s="42" t="str">
        <f t="shared" si="3"/>
        <v>PASAIA</v>
      </c>
      <c r="B58" s="41">
        <f t="shared" si="4"/>
        <v>356144</v>
      </c>
      <c r="C58" s="41">
        <f t="shared" si="5"/>
        <v>367579</v>
      </c>
      <c r="D58" s="41">
        <f t="shared" si="6"/>
        <v>12</v>
      </c>
      <c r="E58" s="42" t="str">
        <f t="shared" si="2"/>
        <v>MARIN Y RIA DE PONTEVEDRA</v>
      </c>
      <c r="F58" s="42">
        <f t="shared" si="9"/>
        <v>132351</v>
      </c>
      <c r="G58" s="42">
        <f t="shared" si="8"/>
        <v>150062</v>
      </c>
    </row>
    <row r="59" spans="1:7" x14ac:dyDescent="0.25">
      <c r="A59" s="42" t="str">
        <f t="shared" si="3"/>
        <v>SANTA CRUZ DE TENERIFE</v>
      </c>
      <c r="B59" s="41">
        <f t="shared" si="4"/>
        <v>1204019</v>
      </c>
      <c r="C59" s="41">
        <f t="shared" si="5"/>
        <v>1108944</v>
      </c>
      <c r="D59" s="41">
        <f t="shared" si="6"/>
        <v>7</v>
      </c>
      <c r="E59" s="42" t="str">
        <f t="shared" si="2"/>
        <v>FERROL-SAN CIBRAO</v>
      </c>
      <c r="F59" s="42">
        <f t="shared" si="9"/>
        <v>129599</v>
      </c>
      <c r="G59" s="42">
        <f t="shared" si="8"/>
        <v>77233</v>
      </c>
    </row>
    <row r="60" spans="1:7" x14ac:dyDescent="0.25">
      <c r="A60" s="42" t="str">
        <f t="shared" si="3"/>
        <v>SANTANDER</v>
      </c>
      <c r="B60" s="41">
        <f t="shared" si="4"/>
        <v>197757</v>
      </c>
      <c r="C60" s="41">
        <f t="shared" si="5"/>
        <v>165450</v>
      </c>
      <c r="D60" s="41">
        <f t="shared" si="6"/>
        <v>17</v>
      </c>
      <c r="E60" s="42" t="str">
        <f t="shared" si="2"/>
        <v>GIJON</v>
      </c>
      <c r="F60" s="42">
        <f t="shared" si="9"/>
        <v>111370</v>
      </c>
      <c r="G60" s="42">
        <f t="shared" si="8"/>
        <v>90204</v>
      </c>
    </row>
    <row r="61" spans="1:7" x14ac:dyDescent="0.25">
      <c r="A61" s="42" t="str">
        <f t="shared" si="3"/>
        <v>SEVILLA</v>
      </c>
      <c r="B61" s="41">
        <f t="shared" si="4"/>
        <v>328212</v>
      </c>
      <c r="C61" s="41">
        <f t="shared" si="5"/>
        <v>301968</v>
      </c>
      <c r="D61" s="41">
        <f t="shared" si="6"/>
        <v>13</v>
      </c>
      <c r="E61" s="42" t="str">
        <f t="shared" si="2"/>
        <v>MELILLA</v>
      </c>
      <c r="F61" s="42">
        <f t="shared" si="9"/>
        <v>105477</v>
      </c>
      <c r="G61" s="42">
        <f t="shared" si="8"/>
        <v>111731</v>
      </c>
    </row>
    <row r="62" spans="1:7" x14ac:dyDescent="0.25">
      <c r="A62" s="42" t="str">
        <f t="shared" si="3"/>
        <v>TARRAGONA</v>
      </c>
      <c r="B62" s="41">
        <f t="shared" si="4"/>
        <v>229709</v>
      </c>
      <c r="C62" s="41">
        <f t="shared" si="5"/>
        <v>218600</v>
      </c>
      <c r="D62" s="41">
        <f t="shared" si="6"/>
        <v>15</v>
      </c>
      <c r="E62" s="42" t="str">
        <f t="shared" si="2"/>
        <v>ALMERIA</v>
      </c>
      <c r="F62" s="42">
        <f t="shared" si="9"/>
        <v>104857</v>
      </c>
      <c r="G62" s="42">
        <f t="shared" si="8"/>
        <v>90826</v>
      </c>
    </row>
    <row r="63" spans="1:7" x14ac:dyDescent="0.25">
      <c r="A63" s="42" t="str">
        <f t="shared" si="3"/>
        <v>VALENCIA</v>
      </c>
      <c r="B63" s="41">
        <f t="shared" si="4"/>
        <v>6160707</v>
      </c>
      <c r="C63" s="41">
        <f t="shared" si="5"/>
        <v>5592513</v>
      </c>
      <c r="D63" s="41">
        <f t="shared" si="6"/>
        <v>2</v>
      </c>
      <c r="E63" s="42" t="str">
        <f t="shared" si="2"/>
        <v>HUELVA</v>
      </c>
      <c r="F63" s="42">
        <f t="shared" si="9"/>
        <v>96844</v>
      </c>
      <c r="G63" s="42">
        <f t="shared" si="8"/>
        <v>60926</v>
      </c>
    </row>
    <row r="64" spans="1:7" x14ac:dyDescent="0.25">
      <c r="A64" s="42" t="str">
        <f t="shared" si="3"/>
        <v>VIGO</v>
      </c>
      <c r="B64" s="41">
        <f t="shared" si="4"/>
        <v>616415</v>
      </c>
      <c r="C64" s="41">
        <f t="shared" si="5"/>
        <v>560980</v>
      </c>
      <c r="D64" s="41">
        <f t="shared" si="6"/>
        <v>9</v>
      </c>
      <c r="E64" s="42" t="str">
        <f t="shared" si="2"/>
        <v>MOTRIL</v>
      </c>
      <c r="F64" s="42">
        <f t="shared" si="9"/>
        <v>31473</v>
      </c>
      <c r="G64" s="42">
        <f t="shared" si="8"/>
        <v>40058</v>
      </c>
    </row>
    <row r="65" spans="1:7" x14ac:dyDescent="0.25">
      <c r="A65" s="42" t="str">
        <f t="shared" si="3"/>
        <v>VILAGARCIA</v>
      </c>
      <c r="B65" s="41">
        <f t="shared" si="4"/>
        <v>24419</v>
      </c>
      <c r="C65" s="41">
        <f t="shared" si="5"/>
        <v>27513</v>
      </c>
      <c r="D65" s="41">
        <f t="shared" si="6"/>
        <v>28</v>
      </c>
      <c r="E65" s="42" t="str">
        <f t="shared" si="2"/>
        <v>VILAGARCIA</v>
      </c>
      <c r="F65" s="42">
        <f t="shared" si="9"/>
        <v>24419</v>
      </c>
      <c r="G65" s="42">
        <f t="shared" si="8"/>
        <v>27513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91" t="s">
        <v>70</v>
      </c>
      <c r="B5" s="89" t="str">
        <f>'Resumen general'!D6</f>
        <v>Mes Febrero</v>
      </c>
      <c r="C5" s="90"/>
      <c r="D5" s="89" t="str">
        <f>'Resumen general'!F6</f>
        <v>Acumulado desde Enero</v>
      </c>
      <c r="E5" s="90"/>
      <c r="F5" s="90"/>
      <c r="L5" s="39">
        <f>'Resumen general'!I4</f>
        <v>39198</v>
      </c>
    </row>
    <row r="6" spans="1:12" x14ac:dyDescent="0.25">
      <c r="A6" s="92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23">
        <v>2289</v>
      </c>
      <c r="C7" s="23">
        <v>2434</v>
      </c>
      <c r="D7" s="23">
        <v>4357</v>
      </c>
      <c r="E7" s="23">
        <v>4684</v>
      </c>
      <c r="F7" s="10">
        <f>((E7*100)/D7)-100</f>
        <v>7.5051641037411088</v>
      </c>
      <c r="G7" s="1"/>
      <c r="H7" s="1"/>
      <c r="I7" s="1"/>
    </row>
    <row r="8" spans="1:12" x14ac:dyDescent="0.25">
      <c r="A8" s="11" t="s">
        <v>42</v>
      </c>
      <c r="B8" s="24">
        <v>227</v>
      </c>
      <c r="C8" s="24">
        <v>0</v>
      </c>
      <c r="D8" s="24">
        <v>374</v>
      </c>
      <c r="E8" s="24">
        <v>0</v>
      </c>
      <c r="F8" s="13">
        <f t="shared" ref="F8:F35" si="0">((E8*100)/D8)-100</f>
        <v>-100</v>
      </c>
      <c r="G8" s="1"/>
      <c r="H8" s="1"/>
      <c r="I8" s="1"/>
    </row>
    <row r="9" spans="1:12" x14ac:dyDescent="0.25">
      <c r="A9" s="8" t="s">
        <v>43</v>
      </c>
      <c r="B9" s="23">
        <v>116</v>
      </c>
      <c r="C9" s="23">
        <v>113</v>
      </c>
      <c r="D9" s="23">
        <v>228</v>
      </c>
      <c r="E9" s="23">
        <v>248</v>
      </c>
      <c r="F9" s="10">
        <f t="shared" si="0"/>
        <v>8.771929824561397</v>
      </c>
      <c r="G9" s="1"/>
      <c r="H9" s="1"/>
      <c r="I9" s="1"/>
    </row>
    <row r="10" spans="1:12" x14ac:dyDescent="0.25">
      <c r="A10" s="11" t="s">
        <v>44</v>
      </c>
      <c r="B10" s="24">
        <v>1569</v>
      </c>
      <c r="C10" s="24">
        <v>847</v>
      </c>
      <c r="D10" s="24">
        <v>2411</v>
      </c>
      <c r="E10" s="24">
        <v>1325</v>
      </c>
      <c r="F10" s="13">
        <f t="shared" si="0"/>
        <v>-45.043550394027378</v>
      </c>
      <c r="G10" s="1"/>
      <c r="H10" s="1"/>
      <c r="I10" s="1"/>
    </row>
    <row r="11" spans="1:12" x14ac:dyDescent="0.25">
      <c r="A11" s="8" t="s">
        <v>45</v>
      </c>
      <c r="B11" s="23">
        <v>94</v>
      </c>
      <c r="C11" s="23">
        <v>96</v>
      </c>
      <c r="D11" s="23">
        <v>180</v>
      </c>
      <c r="E11" s="23">
        <v>168</v>
      </c>
      <c r="F11" s="10">
        <f t="shared" si="0"/>
        <v>-6.6666666666666714</v>
      </c>
      <c r="G11" s="1"/>
      <c r="H11" s="1"/>
      <c r="I11" s="1"/>
    </row>
    <row r="12" spans="1:12" x14ac:dyDescent="0.25">
      <c r="A12" s="11" t="s">
        <v>46</v>
      </c>
      <c r="B12" s="24">
        <v>1832</v>
      </c>
      <c r="C12" s="24">
        <v>1878</v>
      </c>
      <c r="D12" s="24">
        <v>3777</v>
      </c>
      <c r="E12" s="24">
        <v>3867</v>
      </c>
      <c r="F12" s="13">
        <f t="shared" si="0"/>
        <v>2.3828435266084256</v>
      </c>
      <c r="G12" s="1"/>
      <c r="H12" s="1"/>
      <c r="I12" s="1"/>
    </row>
    <row r="13" spans="1:12" x14ac:dyDescent="0.25">
      <c r="A13" s="8" t="s">
        <v>47</v>
      </c>
      <c r="B13" s="23">
        <v>233</v>
      </c>
      <c r="C13" s="23">
        <v>197</v>
      </c>
      <c r="D13" s="23">
        <v>462</v>
      </c>
      <c r="E13" s="23">
        <v>428</v>
      </c>
      <c r="F13" s="10">
        <f t="shared" si="0"/>
        <v>-7.3593073593073655</v>
      </c>
      <c r="G13" s="1"/>
      <c r="H13" s="1"/>
      <c r="I13" s="1"/>
    </row>
    <row r="14" spans="1:12" x14ac:dyDescent="0.25">
      <c r="A14" s="11" t="s">
        <v>48</v>
      </c>
      <c r="B14" s="24">
        <v>247</v>
      </c>
      <c r="C14" s="24">
        <v>365</v>
      </c>
      <c r="D14" s="24">
        <v>608</v>
      </c>
      <c r="E14" s="24">
        <v>444</v>
      </c>
      <c r="F14" s="13">
        <f t="shared" si="0"/>
        <v>-26.973684210526315</v>
      </c>
      <c r="G14" s="1"/>
      <c r="H14" s="1"/>
      <c r="I14" s="1"/>
    </row>
    <row r="15" spans="1:12" x14ac:dyDescent="0.25">
      <c r="A15" s="8" t="s">
        <v>49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50</v>
      </c>
      <c r="B16" s="24">
        <v>109</v>
      </c>
      <c r="C16" s="24">
        <v>113</v>
      </c>
      <c r="D16" s="24">
        <v>199</v>
      </c>
      <c r="E16" s="24">
        <v>225</v>
      </c>
      <c r="F16" s="13">
        <f t="shared" si="0"/>
        <v>13.065326633165824</v>
      </c>
      <c r="G16" s="1"/>
      <c r="H16" s="1"/>
      <c r="I16" s="1"/>
    </row>
    <row r="17" spans="1:9" x14ac:dyDescent="0.25">
      <c r="A17" s="8" t="s">
        <v>51</v>
      </c>
      <c r="B17" s="23">
        <v>640</v>
      </c>
      <c r="C17" s="23">
        <v>992</v>
      </c>
      <c r="D17" s="23">
        <v>848</v>
      </c>
      <c r="E17" s="23">
        <v>1233</v>
      </c>
      <c r="F17" s="10">
        <f t="shared" si="0"/>
        <v>45.40094339622641</v>
      </c>
      <c r="G17" s="1"/>
      <c r="H17" s="1"/>
      <c r="I17" s="1"/>
    </row>
    <row r="18" spans="1:9" x14ac:dyDescent="0.25">
      <c r="A18" s="11" t="s">
        <v>52</v>
      </c>
      <c r="B18" s="24">
        <v>7</v>
      </c>
      <c r="C18" s="24">
        <v>0</v>
      </c>
      <c r="D18" s="24">
        <v>19</v>
      </c>
      <c r="E18" s="24">
        <v>6</v>
      </c>
      <c r="F18" s="13">
        <f t="shared" si="0"/>
        <v>-68.421052631578945</v>
      </c>
      <c r="G18" s="1"/>
      <c r="H18" s="1"/>
      <c r="I18" s="1"/>
    </row>
    <row r="19" spans="1:9" x14ac:dyDescent="0.25">
      <c r="A19" s="8" t="s">
        <v>53</v>
      </c>
      <c r="B19" s="23">
        <v>11</v>
      </c>
      <c r="C19" s="23">
        <v>7</v>
      </c>
      <c r="D19" s="23">
        <v>21</v>
      </c>
      <c r="E19" s="23">
        <v>17</v>
      </c>
      <c r="F19" s="10">
        <f t="shared" si="0"/>
        <v>-19.047619047619051</v>
      </c>
      <c r="G19" s="1"/>
      <c r="H19" s="1"/>
      <c r="I19" s="1"/>
    </row>
    <row r="20" spans="1:9" x14ac:dyDescent="0.25">
      <c r="A20" s="11" t="s">
        <v>54</v>
      </c>
      <c r="B20" s="24">
        <v>1224</v>
      </c>
      <c r="C20" s="24">
        <v>768</v>
      </c>
      <c r="D20" s="24">
        <v>1325</v>
      </c>
      <c r="E20" s="24">
        <v>1391</v>
      </c>
      <c r="F20" s="13">
        <f t="shared" si="0"/>
        <v>4.9811320754716917</v>
      </c>
      <c r="G20" s="1"/>
      <c r="H20" s="1"/>
      <c r="I20" s="1"/>
    </row>
    <row r="21" spans="1:9" x14ac:dyDescent="0.25">
      <c r="A21" s="8" t="s">
        <v>55</v>
      </c>
      <c r="B21" s="23">
        <v>148</v>
      </c>
      <c r="C21" s="23">
        <v>359</v>
      </c>
      <c r="D21" s="23">
        <v>282</v>
      </c>
      <c r="E21" s="23">
        <v>713</v>
      </c>
      <c r="F21" s="10">
        <f t="shared" si="0"/>
        <v>152.8368794326241</v>
      </c>
      <c r="G21" s="1"/>
      <c r="H21" s="1"/>
      <c r="I21" s="1"/>
    </row>
    <row r="22" spans="1:9" x14ac:dyDescent="0.25">
      <c r="A22" s="11" t="s">
        <v>56</v>
      </c>
      <c r="B22" s="24">
        <v>409</v>
      </c>
      <c r="C22" s="24">
        <v>408</v>
      </c>
      <c r="D22" s="24">
        <v>720</v>
      </c>
      <c r="E22" s="24">
        <v>765</v>
      </c>
      <c r="F22" s="13">
        <f t="shared" si="0"/>
        <v>6.25</v>
      </c>
      <c r="G22" s="1"/>
      <c r="H22" s="1"/>
      <c r="I22" s="1"/>
    </row>
    <row r="23" spans="1:9" x14ac:dyDescent="0.25">
      <c r="A23" s="8" t="s">
        <v>57</v>
      </c>
      <c r="B23" s="23">
        <v>285</v>
      </c>
      <c r="C23" s="23">
        <v>0</v>
      </c>
      <c r="D23" s="23">
        <v>439</v>
      </c>
      <c r="E23" s="23">
        <v>0</v>
      </c>
      <c r="F23" s="10">
        <f t="shared" si="0"/>
        <v>-100</v>
      </c>
      <c r="G23" s="1"/>
      <c r="H23" s="1"/>
      <c r="I23" s="1"/>
    </row>
    <row r="24" spans="1:9" x14ac:dyDescent="0.25">
      <c r="A24" s="11" t="s">
        <v>58</v>
      </c>
      <c r="B24" s="24">
        <v>390</v>
      </c>
      <c r="C24" s="24">
        <v>329</v>
      </c>
      <c r="D24" s="24">
        <v>682</v>
      </c>
      <c r="E24" s="24">
        <v>617</v>
      </c>
      <c r="F24" s="13">
        <f t="shared" si="0"/>
        <v>-9.5307917888563054</v>
      </c>
      <c r="G24" s="1"/>
      <c r="H24" s="1"/>
      <c r="I24" s="1"/>
    </row>
    <row r="25" spans="1:9" x14ac:dyDescent="0.25">
      <c r="A25" s="8" t="s">
        <v>59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24">
        <v>70</v>
      </c>
      <c r="C26" s="24">
        <v>86</v>
      </c>
      <c r="D26" s="24">
        <v>164</v>
      </c>
      <c r="E26" s="24">
        <v>187</v>
      </c>
      <c r="F26" s="13">
        <f t="shared" si="0"/>
        <v>14.024390243902445</v>
      </c>
      <c r="G26" s="1"/>
      <c r="H26" s="1"/>
      <c r="I26" s="1"/>
    </row>
    <row r="27" spans="1:9" x14ac:dyDescent="0.25">
      <c r="A27" s="8" t="s">
        <v>61</v>
      </c>
      <c r="B27" s="23">
        <v>1950</v>
      </c>
      <c r="C27" s="23">
        <v>1210</v>
      </c>
      <c r="D27" s="23">
        <v>2711</v>
      </c>
      <c r="E27" s="23">
        <v>1899</v>
      </c>
      <c r="F27" s="10">
        <f t="shared" si="0"/>
        <v>-29.952047215049802</v>
      </c>
      <c r="G27" s="1"/>
      <c r="H27" s="1"/>
      <c r="I27" s="1"/>
    </row>
    <row r="28" spans="1:9" x14ac:dyDescent="0.25">
      <c r="A28" s="11" t="s">
        <v>62</v>
      </c>
      <c r="B28" s="24">
        <v>47</v>
      </c>
      <c r="C28" s="24">
        <v>155</v>
      </c>
      <c r="D28" s="24">
        <v>96</v>
      </c>
      <c r="E28" s="24">
        <v>384</v>
      </c>
      <c r="F28" s="13">
        <f t="shared" si="0"/>
        <v>300</v>
      </c>
      <c r="G28" s="1"/>
      <c r="H28" s="1"/>
      <c r="I28" s="1"/>
    </row>
    <row r="29" spans="1:9" x14ac:dyDescent="0.25">
      <c r="A29" s="8" t="s">
        <v>63</v>
      </c>
      <c r="B29" s="23">
        <v>266</v>
      </c>
      <c r="C29" s="23">
        <v>446</v>
      </c>
      <c r="D29" s="23">
        <v>487</v>
      </c>
      <c r="E29" s="23">
        <v>781</v>
      </c>
      <c r="F29" s="10">
        <f t="shared" si="0"/>
        <v>60.369609856262826</v>
      </c>
      <c r="G29" s="1"/>
      <c r="H29" s="1"/>
      <c r="I29" s="1"/>
    </row>
    <row r="30" spans="1:9" x14ac:dyDescent="0.25">
      <c r="A30" s="11" t="s">
        <v>64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3">
        <v>139</v>
      </c>
      <c r="C31" s="23">
        <v>212</v>
      </c>
      <c r="D31" s="23">
        <v>274</v>
      </c>
      <c r="E31" s="23">
        <v>384</v>
      </c>
      <c r="F31" s="10">
        <f t="shared" si="0"/>
        <v>40.145985401459853</v>
      </c>
      <c r="G31" s="1"/>
      <c r="H31" s="1"/>
      <c r="I31" s="1"/>
    </row>
    <row r="32" spans="1:9" x14ac:dyDescent="0.25">
      <c r="A32" s="11" t="s">
        <v>66</v>
      </c>
      <c r="B32" s="24">
        <v>142</v>
      </c>
      <c r="C32" s="24">
        <v>61</v>
      </c>
      <c r="D32" s="24">
        <v>242</v>
      </c>
      <c r="E32" s="24">
        <v>173</v>
      </c>
      <c r="F32" s="13">
        <f t="shared" si="0"/>
        <v>-28.512396694214871</v>
      </c>
      <c r="G32" s="1"/>
      <c r="H32" s="1"/>
      <c r="I32" s="1"/>
    </row>
    <row r="33" spans="1:9" x14ac:dyDescent="0.25">
      <c r="A33" s="8" t="s">
        <v>67</v>
      </c>
      <c r="B33" s="23">
        <v>5336</v>
      </c>
      <c r="C33" s="23">
        <v>4694</v>
      </c>
      <c r="D33" s="23">
        <v>9241</v>
      </c>
      <c r="E33" s="23">
        <v>8987</v>
      </c>
      <c r="F33" s="10">
        <f t="shared" si="0"/>
        <v>-2.7486202791905612</v>
      </c>
      <c r="G33" s="1"/>
      <c r="H33" s="1"/>
      <c r="I33" s="1"/>
    </row>
    <row r="34" spans="1:9" x14ac:dyDescent="0.25">
      <c r="A34" s="11" t="s">
        <v>68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17780</v>
      </c>
      <c r="C35" s="15">
        <f t="shared" ref="C35:E35" si="1">SUM(C7:C34)</f>
        <v>15770</v>
      </c>
      <c r="D35" s="15">
        <f t="shared" si="1"/>
        <v>30147</v>
      </c>
      <c r="E35" s="15">
        <f t="shared" si="1"/>
        <v>28926</v>
      </c>
      <c r="F35" s="16">
        <f t="shared" si="0"/>
        <v>-4.050154244203398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4684</v>
      </c>
      <c r="C38" s="41">
        <f>D7</f>
        <v>4357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8987</v>
      </c>
      <c r="G38" s="42">
        <f>LOOKUP(E38,$A$38:$A$65,$C$38:$C$65)</f>
        <v>9241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374</v>
      </c>
      <c r="D39" s="41">
        <f t="shared" ref="D39:D65" si="6">_xlfn.RANK.EQ(B39,$B$38:$B$65)+COUNTIF($B$38:$B$65,B39)-1</f>
        <v>28</v>
      </c>
      <c r="E39" s="42" t="str">
        <f t="shared" si="2"/>
        <v>A CORUÑA</v>
      </c>
      <c r="F39" s="42">
        <f t="shared" ref="F39:F54" si="7">LOOKUP(E39,$A$38:$A$65,$B$38:$B$65)</f>
        <v>4684</v>
      </c>
      <c r="G39" s="42">
        <f t="shared" ref="G39:G65" si="8">LOOKUP(E39,$A$38:$A$65,$C$38:$C$65)</f>
        <v>4357</v>
      </c>
    </row>
    <row r="40" spans="1:9" x14ac:dyDescent="0.25">
      <c r="A40" s="42" t="str">
        <f t="shared" si="3"/>
        <v>ALMERIA</v>
      </c>
      <c r="B40" s="41">
        <f t="shared" si="4"/>
        <v>248</v>
      </c>
      <c r="C40" s="41">
        <f t="shared" si="5"/>
        <v>228</v>
      </c>
      <c r="D40" s="41">
        <f t="shared" si="6"/>
        <v>16</v>
      </c>
      <c r="E40" s="42" t="str">
        <f t="shared" si="2"/>
        <v>BAHIA DE CADIZ</v>
      </c>
      <c r="F40" s="42">
        <f t="shared" si="7"/>
        <v>3867</v>
      </c>
      <c r="G40" s="42">
        <f t="shared" si="8"/>
        <v>3777</v>
      </c>
    </row>
    <row r="41" spans="1:9" x14ac:dyDescent="0.25">
      <c r="A41" s="42" t="str">
        <f t="shared" si="3"/>
        <v>AVILES</v>
      </c>
      <c r="B41" s="41">
        <f t="shared" si="4"/>
        <v>1325</v>
      </c>
      <c r="C41" s="41">
        <f t="shared" si="5"/>
        <v>2411</v>
      </c>
      <c r="D41" s="41">
        <f t="shared" si="6"/>
        <v>6</v>
      </c>
      <c r="E41" s="42" t="str">
        <f t="shared" si="2"/>
        <v>PASAIA</v>
      </c>
      <c r="F41" s="42">
        <f t="shared" si="7"/>
        <v>1899</v>
      </c>
      <c r="G41" s="42">
        <f t="shared" si="8"/>
        <v>2711</v>
      </c>
    </row>
    <row r="42" spans="1:9" x14ac:dyDescent="0.25">
      <c r="A42" s="42" t="str">
        <f t="shared" si="3"/>
        <v>BAHIA DE ALGECIRAS</v>
      </c>
      <c r="B42" s="41">
        <f t="shared" si="4"/>
        <v>168</v>
      </c>
      <c r="C42" s="41">
        <f t="shared" si="5"/>
        <v>180</v>
      </c>
      <c r="D42" s="41">
        <f t="shared" si="6"/>
        <v>20</v>
      </c>
      <c r="E42" s="42" t="str">
        <f t="shared" si="2"/>
        <v>GIJON</v>
      </c>
      <c r="F42" s="42">
        <f t="shared" si="7"/>
        <v>1391</v>
      </c>
      <c r="G42" s="42">
        <f t="shared" si="8"/>
        <v>1325</v>
      </c>
    </row>
    <row r="43" spans="1:9" x14ac:dyDescent="0.25">
      <c r="A43" s="42" t="str">
        <f t="shared" si="3"/>
        <v>BAHIA DE CADIZ</v>
      </c>
      <c r="B43" s="41">
        <f t="shared" si="4"/>
        <v>3867</v>
      </c>
      <c r="C43" s="41">
        <f t="shared" si="5"/>
        <v>3777</v>
      </c>
      <c r="D43" s="41">
        <f t="shared" si="6"/>
        <v>3</v>
      </c>
      <c r="E43" s="42" t="str">
        <f t="shared" si="2"/>
        <v>AVILES</v>
      </c>
      <c r="F43" s="42">
        <f t="shared" si="7"/>
        <v>1325</v>
      </c>
      <c r="G43" s="42">
        <f t="shared" si="8"/>
        <v>2411</v>
      </c>
    </row>
    <row r="44" spans="1:9" x14ac:dyDescent="0.25">
      <c r="A44" s="42" t="str">
        <f t="shared" si="3"/>
        <v>BALEARES</v>
      </c>
      <c r="B44" s="41">
        <f t="shared" si="4"/>
        <v>428</v>
      </c>
      <c r="C44" s="41">
        <f t="shared" si="5"/>
        <v>462</v>
      </c>
      <c r="D44" s="41">
        <f t="shared" si="6"/>
        <v>13</v>
      </c>
      <c r="E44" s="42" t="str">
        <f t="shared" si="2"/>
        <v>CASTELLON</v>
      </c>
      <c r="F44" s="42">
        <f t="shared" si="7"/>
        <v>1233</v>
      </c>
      <c r="G44" s="42">
        <f t="shared" si="8"/>
        <v>848</v>
      </c>
    </row>
    <row r="45" spans="1:9" x14ac:dyDescent="0.25">
      <c r="A45" s="42" t="str">
        <f t="shared" si="3"/>
        <v>BARCELONA</v>
      </c>
      <c r="B45" s="41">
        <f t="shared" si="4"/>
        <v>444</v>
      </c>
      <c r="C45" s="41">
        <f t="shared" si="5"/>
        <v>608</v>
      </c>
      <c r="D45" s="41">
        <f t="shared" si="6"/>
        <v>12</v>
      </c>
      <c r="E45" s="42" t="str">
        <f t="shared" si="2"/>
        <v>SANTANDER</v>
      </c>
      <c r="F45" s="42">
        <f t="shared" si="7"/>
        <v>781</v>
      </c>
      <c r="G45" s="42">
        <f t="shared" si="8"/>
        <v>487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LAS PALMAS</v>
      </c>
      <c r="F46" s="42">
        <f t="shared" si="7"/>
        <v>765</v>
      </c>
      <c r="G46" s="42">
        <f t="shared" si="8"/>
        <v>720</v>
      </c>
    </row>
    <row r="47" spans="1:9" x14ac:dyDescent="0.25">
      <c r="A47" s="42" t="str">
        <f t="shared" si="3"/>
        <v>CARTAGENA</v>
      </c>
      <c r="B47" s="41">
        <f t="shared" si="4"/>
        <v>225</v>
      </c>
      <c r="C47" s="41">
        <f t="shared" si="5"/>
        <v>199</v>
      </c>
      <c r="D47" s="41">
        <f t="shared" si="6"/>
        <v>17</v>
      </c>
      <c r="E47" s="42" t="str">
        <f t="shared" si="2"/>
        <v>HUELVA</v>
      </c>
      <c r="F47" s="42">
        <f t="shared" si="7"/>
        <v>713</v>
      </c>
      <c r="G47" s="42">
        <f t="shared" si="8"/>
        <v>282</v>
      </c>
    </row>
    <row r="48" spans="1:9" x14ac:dyDescent="0.25">
      <c r="A48" s="42" t="str">
        <f t="shared" si="3"/>
        <v>CASTELLON</v>
      </c>
      <c r="B48" s="41">
        <f t="shared" si="4"/>
        <v>1233</v>
      </c>
      <c r="C48" s="41">
        <f t="shared" si="5"/>
        <v>848</v>
      </c>
      <c r="D48" s="41">
        <f t="shared" si="6"/>
        <v>7</v>
      </c>
      <c r="E48" s="42" t="str">
        <f t="shared" si="2"/>
        <v>MARIN Y RIA DE PONTEVEDRA</v>
      </c>
      <c r="F48" s="42">
        <f t="shared" si="7"/>
        <v>617</v>
      </c>
      <c r="G48" s="42">
        <f t="shared" si="8"/>
        <v>682</v>
      </c>
    </row>
    <row r="49" spans="1:7" x14ac:dyDescent="0.25">
      <c r="A49" s="42" t="str">
        <f t="shared" si="3"/>
        <v>CEUTA</v>
      </c>
      <c r="B49" s="41">
        <f t="shared" si="4"/>
        <v>6</v>
      </c>
      <c r="C49" s="41">
        <f t="shared" si="5"/>
        <v>19</v>
      </c>
      <c r="D49" s="41">
        <f t="shared" si="6"/>
        <v>22</v>
      </c>
      <c r="E49" s="42" t="str">
        <f t="shared" si="2"/>
        <v>BARCELONA</v>
      </c>
      <c r="F49" s="42">
        <f t="shared" si="7"/>
        <v>444</v>
      </c>
      <c r="G49" s="42">
        <f t="shared" si="8"/>
        <v>608</v>
      </c>
    </row>
    <row r="50" spans="1:7" x14ac:dyDescent="0.25">
      <c r="A50" s="42" t="str">
        <f t="shared" si="3"/>
        <v>FERROL-SAN CIBRAO</v>
      </c>
      <c r="B50" s="41">
        <f t="shared" si="4"/>
        <v>17</v>
      </c>
      <c r="C50" s="41">
        <f t="shared" si="5"/>
        <v>21</v>
      </c>
      <c r="D50" s="41">
        <f t="shared" si="6"/>
        <v>21</v>
      </c>
      <c r="E50" s="42" t="str">
        <f t="shared" si="2"/>
        <v>BALEARES</v>
      </c>
      <c r="F50" s="42">
        <f t="shared" si="7"/>
        <v>428</v>
      </c>
      <c r="G50" s="42">
        <f t="shared" si="8"/>
        <v>462</v>
      </c>
    </row>
    <row r="51" spans="1:7" x14ac:dyDescent="0.25">
      <c r="A51" s="42" t="str">
        <f t="shared" si="3"/>
        <v>GIJON</v>
      </c>
      <c r="B51" s="41">
        <f t="shared" si="4"/>
        <v>1391</v>
      </c>
      <c r="C51" s="41">
        <f t="shared" si="5"/>
        <v>1325</v>
      </c>
      <c r="D51" s="41">
        <f t="shared" si="6"/>
        <v>5</v>
      </c>
      <c r="E51" s="42" t="e">
        <f t="shared" si="2"/>
        <v>#N/A</v>
      </c>
      <c r="F51" s="42" t="e">
        <f t="shared" si="7"/>
        <v>#N/A</v>
      </c>
      <c r="G51" s="42" t="e">
        <f t="shared" si="8"/>
        <v>#N/A</v>
      </c>
    </row>
    <row r="52" spans="1:7" x14ac:dyDescent="0.25">
      <c r="A52" s="42" t="str">
        <f t="shared" si="3"/>
        <v>HUELVA</v>
      </c>
      <c r="B52" s="41">
        <f t="shared" si="4"/>
        <v>713</v>
      </c>
      <c r="C52" s="41">
        <f t="shared" si="5"/>
        <v>282</v>
      </c>
      <c r="D52" s="41">
        <f t="shared" si="6"/>
        <v>10</v>
      </c>
      <c r="E52" s="42" t="str">
        <f t="shared" si="2"/>
        <v>SANTA CRUZ DE TENERIFE</v>
      </c>
      <c r="F52" s="42">
        <f t="shared" si="7"/>
        <v>384</v>
      </c>
      <c r="G52" s="42">
        <f t="shared" si="8"/>
        <v>96</v>
      </c>
    </row>
    <row r="53" spans="1:7" x14ac:dyDescent="0.25">
      <c r="A53" s="42" t="str">
        <f t="shared" si="3"/>
        <v>LAS PALMAS</v>
      </c>
      <c r="B53" s="41">
        <f t="shared" si="4"/>
        <v>765</v>
      </c>
      <c r="C53" s="41">
        <f t="shared" si="5"/>
        <v>720</v>
      </c>
      <c r="D53" s="41">
        <f t="shared" si="6"/>
        <v>9</v>
      </c>
      <c r="E53" s="42" t="str">
        <f t="shared" si="2"/>
        <v>ALMERIA</v>
      </c>
      <c r="F53" s="42">
        <f t="shared" si="7"/>
        <v>248</v>
      </c>
      <c r="G53" s="42">
        <f t="shared" si="8"/>
        <v>228</v>
      </c>
    </row>
    <row r="54" spans="1:7" x14ac:dyDescent="0.25">
      <c r="A54" s="42" t="str">
        <f t="shared" si="3"/>
        <v>MALAGA</v>
      </c>
      <c r="B54" s="41">
        <f t="shared" si="4"/>
        <v>0</v>
      </c>
      <c r="C54" s="41">
        <f t="shared" si="5"/>
        <v>439</v>
      </c>
      <c r="D54" s="41">
        <f t="shared" si="6"/>
        <v>28</v>
      </c>
      <c r="E54" s="42" t="str">
        <f t="shared" si="2"/>
        <v>CARTAGENA</v>
      </c>
      <c r="F54" s="42">
        <f t="shared" si="7"/>
        <v>225</v>
      </c>
      <c r="G54" s="42">
        <f t="shared" si="8"/>
        <v>199</v>
      </c>
    </row>
    <row r="55" spans="1:7" x14ac:dyDescent="0.25">
      <c r="A55" s="42" t="str">
        <f t="shared" si="3"/>
        <v>MARIN Y RIA DE PONTEVEDRA</v>
      </c>
      <c r="B55" s="41">
        <f t="shared" si="4"/>
        <v>617</v>
      </c>
      <c r="C55" s="41">
        <f t="shared" si="5"/>
        <v>682</v>
      </c>
      <c r="D55" s="41">
        <f t="shared" si="6"/>
        <v>11</v>
      </c>
      <c r="E55" s="42" t="str">
        <f t="shared" si="2"/>
        <v>MOTRIL</v>
      </c>
      <c r="F55" s="42">
        <f t="shared" ref="F55:F65" si="9">LOOKUP(E55,$A$38:$A$65,$B$38:$B$65)</f>
        <v>187</v>
      </c>
      <c r="G55" s="42">
        <f t="shared" si="8"/>
        <v>164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VALENCIA</v>
      </c>
      <c r="F56" s="42">
        <f t="shared" si="9"/>
        <v>173</v>
      </c>
      <c r="G56" s="42">
        <f t="shared" si="8"/>
        <v>242</v>
      </c>
    </row>
    <row r="57" spans="1:7" x14ac:dyDescent="0.25">
      <c r="A57" s="42" t="str">
        <f t="shared" si="3"/>
        <v>MOTRIL</v>
      </c>
      <c r="B57" s="41">
        <f t="shared" si="4"/>
        <v>187</v>
      </c>
      <c r="C57" s="41">
        <f t="shared" si="5"/>
        <v>164</v>
      </c>
      <c r="D57" s="41">
        <f t="shared" si="6"/>
        <v>18</v>
      </c>
      <c r="E57" s="42" t="str">
        <f t="shared" si="2"/>
        <v>BAHIA DE ALGECIRAS</v>
      </c>
      <c r="F57" s="42">
        <f t="shared" si="9"/>
        <v>168</v>
      </c>
      <c r="G57" s="42">
        <f t="shared" si="8"/>
        <v>180</v>
      </c>
    </row>
    <row r="58" spans="1:7" x14ac:dyDescent="0.25">
      <c r="A58" s="42" t="str">
        <f t="shared" si="3"/>
        <v>PASAIA</v>
      </c>
      <c r="B58" s="41">
        <f t="shared" si="4"/>
        <v>1899</v>
      </c>
      <c r="C58" s="41">
        <f t="shared" si="5"/>
        <v>2711</v>
      </c>
      <c r="D58" s="41">
        <f t="shared" si="6"/>
        <v>4</v>
      </c>
      <c r="E58" s="42" t="str">
        <f t="shared" si="2"/>
        <v>FERROL-SAN CIBRAO</v>
      </c>
      <c r="F58" s="42">
        <f t="shared" si="9"/>
        <v>17</v>
      </c>
      <c r="G58" s="42">
        <f t="shared" si="8"/>
        <v>21</v>
      </c>
    </row>
    <row r="59" spans="1:7" x14ac:dyDescent="0.25">
      <c r="A59" s="42" t="str">
        <f t="shared" si="3"/>
        <v>SANTA CRUZ DE TENERIFE</v>
      </c>
      <c r="B59" s="41">
        <f t="shared" si="4"/>
        <v>384</v>
      </c>
      <c r="C59" s="41">
        <f t="shared" si="5"/>
        <v>96</v>
      </c>
      <c r="D59" s="41">
        <f t="shared" si="6"/>
        <v>15</v>
      </c>
      <c r="E59" s="42" t="str">
        <f t="shared" si="2"/>
        <v>CEUTA</v>
      </c>
      <c r="F59" s="42">
        <f t="shared" si="9"/>
        <v>6</v>
      </c>
      <c r="G59" s="42">
        <f t="shared" si="8"/>
        <v>19</v>
      </c>
    </row>
    <row r="60" spans="1:7" x14ac:dyDescent="0.25">
      <c r="A60" s="42" t="str">
        <f t="shared" si="3"/>
        <v>SANTANDER</v>
      </c>
      <c r="B60" s="41">
        <f t="shared" si="4"/>
        <v>781</v>
      </c>
      <c r="C60" s="41">
        <f t="shared" si="5"/>
        <v>487</v>
      </c>
      <c r="D60" s="41">
        <f t="shared" si="6"/>
        <v>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384</v>
      </c>
      <c r="C62" s="41">
        <f t="shared" si="5"/>
        <v>274</v>
      </c>
      <c r="D62" s="41">
        <f t="shared" si="6"/>
        <v>15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173</v>
      </c>
      <c r="C63" s="41">
        <f t="shared" si="5"/>
        <v>242</v>
      </c>
      <c r="D63" s="41">
        <f t="shared" si="6"/>
        <v>19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8987</v>
      </c>
      <c r="C64" s="41">
        <f t="shared" si="5"/>
        <v>9241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ALICANTE</v>
      </c>
      <c r="F65" s="42">
        <f t="shared" si="9"/>
        <v>0</v>
      </c>
      <c r="G65" s="42">
        <f t="shared" si="8"/>
        <v>374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91" t="s">
        <v>70</v>
      </c>
      <c r="B5" s="89" t="str">
        <f>'Resumen general'!D6</f>
        <v>Mes Febrero</v>
      </c>
      <c r="C5" s="90"/>
      <c r="D5" s="89" t="str">
        <f>'Resumen general'!F6</f>
        <v>Acumulado desde Enero</v>
      </c>
      <c r="E5" s="90"/>
      <c r="F5" s="90"/>
      <c r="L5" s="39">
        <f>'Resumen general'!I4</f>
        <v>39198</v>
      </c>
    </row>
    <row r="6" spans="1:12" x14ac:dyDescent="0.25">
      <c r="A6" s="92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25">
        <v>7049</v>
      </c>
      <c r="C7" s="25">
        <v>4404</v>
      </c>
      <c r="D7" s="25">
        <v>11012</v>
      </c>
      <c r="E7" s="25">
        <v>9699</v>
      </c>
      <c r="F7" s="10">
        <f>((E7*100)/D7)-100</f>
        <v>-11.923356338539776</v>
      </c>
      <c r="G7" s="1"/>
      <c r="H7" s="1"/>
      <c r="I7" s="1"/>
    </row>
    <row r="8" spans="1:12" x14ac:dyDescent="0.25">
      <c r="A8" s="11" t="s">
        <v>42</v>
      </c>
      <c r="B8" s="26">
        <v>3400</v>
      </c>
      <c r="C8" s="26">
        <v>4541</v>
      </c>
      <c r="D8" s="26">
        <v>6884</v>
      </c>
      <c r="E8" s="26">
        <v>9485</v>
      </c>
      <c r="F8" s="13">
        <f t="shared" ref="F8:F35" si="0">((E8*100)/D8)-100</f>
        <v>37.783265543288792</v>
      </c>
      <c r="G8" s="1"/>
      <c r="H8" s="1"/>
      <c r="I8" s="1"/>
    </row>
    <row r="9" spans="1:12" x14ac:dyDescent="0.25">
      <c r="A9" s="8" t="s">
        <v>43</v>
      </c>
      <c r="B9" s="25">
        <v>8980</v>
      </c>
      <c r="C9" s="25">
        <v>7314</v>
      </c>
      <c r="D9" s="25">
        <v>17913</v>
      </c>
      <c r="E9" s="25">
        <v>18242</v>
      </c>
      <c r="F9" s="10">
        <f t="shared" si="0"/>
        <v>1.836654943337237</v>
      </c>
      <c r="G9" s="1"/>
      <c r="H9" s="1"/>
      <c r="I9" s="1"/>
    </row>
    <row r="10" spans="1:12" x14ac:dyDescent="0.25">
      <c r="A10" s="11" t="s">
        <v>44</v>
      </c>
      <c r="B10" s="26">
        <v>4688</v>
      </c>
      <c r="C10" s="26">
        <v>3170</v>
      </c>
      <c r="D10" s="26">
        <v>9925</v>
      </c>
      <c r="E10" s="26">
        <v>7062</v>
      </c>
      <c r="F10" s="13">
        <f t="shared" si="0"/>
        <v>-28.846347607052891</v>
      </c>
      <c r="G10" s="1"/>
      <c r="H10" s="1"/>
      <c r="I10" s="1"/>
    </row>
    <row r="11" spans="1:12" x14ac:dyDescent="0.25">
      <c r="A11" s="8" t="s">
        <v>45</v>
      </c>
      <c r="B11" s="25">
        <v>237175</v>
      </c>
      <c r="C11" s="25">
        <v>248315</v>
      </c>
      <c r="D11" s="25">
        <v>478824</v>
      </c>
      <c r="E11" s="25">
        <v>520204</v>
      </c>
      <c r="F11" s="10">
        <f t="shared" si="0"/>
        <v>8.6420062486425024</v>
      </c>
      <c r="G11" s="1"/>
      <c r="H11" s="1"/>
      <c r="I11" s="1"/>
    </row>
    <row r="12" spans="1:12" x14ac:dyDescent="0.25">
      <c r="A12" s="11" t="s">
        <v>46</v>
      </c>
      <c r="B12" s="26">
        <v>4129</v>
      </c>
      <c r="C12" s="26">
        <v>5605</v>
      </c>
      <c r="D12" s="26">
        <v>11480</v>
      </c>
      <c r="E12" s="26">
        <v>9547</v>
      </c>
      <c r="F12" s="13">
        <f t="shared" si="0"/>
        <v>-16.837979094076658</v>
      </c>
      <c r="G12" s="1"/>
      <c r="H12" s="1"/>
      <c r="I12" s="1"/>
    </row>
    <row r="13" spans="1:12" x14ac:dyDescent="0.25">
      <c r="A13" s="8" t="s">
        <v>47</v>
      </c>
      <c r="B13" s="25">
        <v>1832</v>
      </c>
      <c r="C13" s="25">
        <v>778</v>
      </c>
      <c r="D13" s="25">
        <v>2890</v>
      </c>
      <c r="E13" s="25">
        <v>1660</v>
      </c>
      <c r="F13" s="10">
        <f t="shared" si="0"/>
        <v>-42.560553633217992</v>
      </c>
      <c r="G13" s="1"/>
      <c r="H13" s="1"/>
      <c r="I13" s="1"/>
    </row>
    <row r="14" spans="1:12" x14ac:dyDescent="0.25">
      <c r="A14" s="11" t="s">
        <v>48</v>
      </c>
      <c r="B14" s="26">
        <v>77263</v>
      </c>
      <c r="C14" s="26">
        <v>79529</v>
      </c>
      <c r="D14" s="26">
        <v>146999</v>
      </c>
      <c r="E14" s="26">
        <v>154104</v>
      </c>
      <c r="F14" s="13">
        <f t="shared" si="0"/>
        <v>4.8333662133755979</v>
      </c>
      <c r="G14" s="1"/>
      <c r="H14" s="1"/>
      <c r="I14" s="1"/>
    </row>
    <row r="15" spans="1:12" x14ac:dyDescent="0.25">
      <c r="A15" s="8" t="s">
        <v>49</v>
      </c>
      <c r="B15" s="25">
        <v>9425</v>
      </c>
      <c r="C15" s="25">
        <v>10292</v>
      </c>
      <c r="D15" s="25">
        <v>19850</v>
      </c>
      <c r="E15" s="25">
        <v>21335</v>
      </c>
      <c r="F15" s="10">
        <f t="shared" si="0"/>
        <v>7.4811083123425703</v>
      </c>
      <c r="G15" s="1"/>
      <c r="H15" s="1"/>
      <c r="I15" s="1"/>
    </row>
    <row r="16" spans="1:12" x14ac:dyDescent="0.25">
      <c r="A16" s="11" t="s">
        <v>50</v>
      </c>
      <c r="B16" s="26">
        <v>9673</v>
      </c>
      <c r="C16" s="26">
        <v>6534</v>
      </c>
      <c r="D16" s="26">
        <v>24723</v>
      </c>
      <c r="E16" s="26">
        <v>10974</v>
      </c>
      <c r="F16" s="13">
        <f t="shared" si="0"/>
        <v>-55.612182987501519</v>
      </c>
      <c r="G16" s="1"/>
      <c r="H16" s="1"/>
      <c r="I16" s="1"/>
    </row>
    <row r="17" spans="1:9" x14ac:dyDescent="0.25">
      <c r="A17" s="8" t="s">
        <v>51</v>
      </c>
      <c r="B17" s="25">
        <v>2585</v>
      </c>
      <c r="C17" s="25">
        <v>3750</v>
      </c>
      <c r="D17" s="25">
        <v>5567</v>
      </c>
      <c r="E17" s="25">
        <v>7381</v>
      </c>
      <c r="F17" s="10">
        <f t="shared" si="0"/>
        <v>32.584875157176214</v>
      </c>
      <c r="G17" s="1"/>
      <c r="H17" s="1"/>
      <c r="I17" s="1"/>
    </row>
    <row r="18" spans="1:9" x14ac:dyDescent="0.25">
      <c r="A18" s="11" t="s">
        <v>52</v>
      </c>
      <c r="B18" s="26">
        <v>35580</v>
      </c>
      <c r="C18" s="26">
        <v>37145</v>
      </c>
      <c r="D18" s="26">
        <v>73104</v>
      </c>
      <c r="E18" s="26">
        <v>85202</v>
      </c>
      <c r="F18" s="13">
        <f t="shared" si="0"/>
        <v>16.54902604508645</v>
      </c>
      <c r="G18" s="1"/>
      <c r="H18" s="1"/>
      <c r="I18" s="1"/>
    </row>
    <row r="19" spans="1:9" x14ac:dyDescent="0.25">
      <c r="A19" s="8" t="s">
        <v>53</v>
      </c>
      <c r="B19" s="25">
        <v>1257</v>
      </c>
      <c r="C19" s="25">
        <v>2168</v>
      </c>
      <c r="D19" s="25">
        <v>1988</v>
      </c>
      <c r="E19" s="25">
        <v>4234</v>
      </c>
      <c r="F19" s="10">
        <f t="shared" si="0"/>
        <v>112.97786720321932</v>
      </c>
      <c r="G19" s="1"/>
      <c r="H19" s="1"/>
      <c r="I19" s="1"/>
    </row>
    <row r="20" spans="1:9" x14ac:dyDescent="0.25">
      <c r="A20" s="11" t="s">
        <v>54</v>
      </c>
      <c r="B20" s="26">
        <v>9432</v>
      </c>
      <c r="C20" s="26">
        <v>13463</v>
      </c>
      <c r="D20" s="26">
        <v>34422</v>
      </c>
      <c r="E20" s="26">
        <v>38843</v>
      </c>
      <c r="F20" s="13">
        <f t="shared" si="0"/>
        <v>12.84353030038929</v>
      </c>
      <c r="G20" s="1"/>
      <c r="H20" s="1"/>
      <c r="I20" s="1"/>
    </row>
    <row r="21" spans="1:9" x14ac:dyDescent="0.25">
      <c r="A21" s="8" t="s">
        <v>55</v>
      </c>
      <c r="B21" s="25">
        <v>5879</v>
      </c>
      <c r="C21" s="25">
        <v>8613</v>
      </c>
      <c r="D21" s="25">
        <v>17575</v>
      </c>
      <c r="E21" s="25">
        <v>14521</v>
      </c>
      <c r="F21" s="10">
        <f t="shared" si="0"/>
        <v>-17.376955903271693</v>
      </c>
      <c r="G21" s="1"/>
      <c r="H21" s="1"/>
      <c r="I21" s="1"/>
    </row>
    <row r="22" spans="1:9" x14ac:dyDescent="0.25">
      <c r="A22" s="11" t="s">
        <v>56</v>
      </c>
      <c r="B22" s="26">
        <v>165755</v>
      </c>
      <c r="C22" s="26">
        <v>165755</v>
      </c>
      <c r="D22" s="26">
        <v>337703</v>
      </c>
      <c r="E22" s="26">
        <v>331669</v>
      </c>
      <c r="F22" s="13">
        <f t="shared" si="0"/>
        <v>-1.7867771384915159</v>
      </c>
      <c r="G22" s="1"/>
      <c r="H22" s="1"/>
      <c r="I22" s="1"/>
    </row>
    <row r="23" spans="1:9" x14ac:dyDescent="0.25">
      <c r="A23" s="8" t="s">
        <v>57</v>
      </c>
      <c r="B23" s="25">
        <v>2295</v>
      </c>
      <c r="C23" s="25">
        <v>4073</v>
      </c>
      <c r="D23" s="25">
        <v>6966</v>
      </c>
      <c r="E23" s="25">
        <v>8497</v>
      </c>
      <c r="F23" s="10">
        <f t="shared" si="0"/>
        <v>21.978179730117716</v>
      </c>
      <c r="G23" s="1"/>
      <c r="H23" s="1"/>
      <c r="I23" s="1"/>
    </row>
    <row r="24" spans="1:9" x14ac:dyDescent="0.25">
      <c r="A24" s="11" t="s">
        <v>58</v>
      </c>
      <c r="B24" s="26">
        <v>4270</v>
      </c>
      <c r="C24" s="26">
        <v>3107</v>
      </c>
      <c r="D24" s="26">
        <v>11359</v>
      </c>
      <c r="E24" s="26">
        <v>10870</v>
      </c>
      <c r="F24" s="13">
        <f t="shared" si="0"/>
        <v>-4.3049564222202719</v>
      </c>
      <c r="G24" s="1"/>
      <c r="H24" s="1"/>
      <c r="I24" s="1"/>
    </row>
    <row r="25" spans="1:9" x14ac:dyDescent="0.25">
      <c r="A25" s="8" t="s">
        <v>59</v>
      </c>
      <c r="B25" s="25">
        <v>1226</v>
      </c>
      <c r="C25" s="25">
        <v>0</v>
      </c>
      <c r="D25" s="25">
        <v>2193</v>
      </c>
      <c r="E25" s="25">
        <v>0</v>
      </c>
      <c r="F25" s="10">
        <f t="shared" si="0"/>
        <v>-100</v>
      </c>
      <c r="G25" s="1"/>
      <c r="H25" s="1"/>
      <c r="I25" s="1"/>
    </row>
    <row r="26" spans="1:9" x14ac:dyDescent="0.25">
      <c r="A26" s="11" t="s">
        <v>60</v>
      </c>
      <c r="B26" s="26">
        <v>1118</v>
      </c>
      <c r="C26" s="26">
        <v>838</v>
      </c>
      <c r="D26" s="26">
        <v>2315</v>
      </c>
      <c r="E26" s="26">
        <v>2179</v>
      </c>
      <c r="F26" s="13">
        <f t="shared" si="0"/>
        <v>-5.8747300215982676</v>
      </c>
      <c r="G26" s="1"/>
      <c r="H26" s="1"/>
      <c r="I26" s="1"/>
    </row>
    <row r="27" spans="1:9" x14ac:dyDescent="0.25">
      <c r="A27" s="8" t="s">
        <v>61</v>
      </c>
      <c r="B27" s="25">
        <v>3317</v>
      </c>
      <c r="C27" s="25">
        <v>3407</v>
      </c>
      <c r="D27" s="25">
        <v>7188</v>
      </c>
      <c r="E27" s="25">
        <v>6010</v>
      </c>
      <c r="F27" s="10">
        <f t="shared" si="0"/>
        <v>-16.388425153032827</v>
      </c>
      <c r="G27" s="1"/>
      <c r="H27" s="1"/>
      <c r="I27" s="1"/>
    </row>
    <row r="28" spans="1:9" x14ac:dyDescent="0.25">
      <c r="A28" s="11" t="s">
        <v>62</v>
      </c>
      <c r="B28" s="26">
        <v>58281</v>
      </c>
      <c r="C28" s="26">
        <v>66051</v>
      </c>
      <c r="D28" s="26">
        <v>131034</v>
      </c>
      <c r="E28" s="26">
        <v>151430</v>
      </c>
      <c r="F28" s="13">
        <f t="shared" si="0"/>
        <v>15.565425767358093</v>
      </c>
      <c r="G28" s="1"/>
      <c r="H28" s="1"/>
      <c r="I28" s="1"/>
    </row>
    <row r="29" spans="1:9" x14ac:dyDescent="0.25">
      <c r="A29" s="8" t="s">
        <v>63</v>
      </c>
      <c r="B29" s="25">
        <v>4473</v>
      </c>
      <c r="C29" s="25">
        <v>2260</v>
      </c>
      <c r="D29" s="25">
        <v>8655</v>
      </c>
      <c r="E29" s="25">
        <v>8609</v>
      </c>
      <c r="F29" s="10">
        <f t="shared" si="0"/>
        <v>-0.53148469093009965</v>
      </c>
      <c r="G29" s="1"/>
      <c r="H29" s="1"/>
      <c r="I29" s="1"/>
    </row>
    <row r="30" spans="1:9" x14ac:dyDescent="0.25">
      <c r="A30" s="11" t="s">
        <v>64</v>
      </c>
      <c r="B30" s="26">
        <v>0</v>
      </c>
      <c r="C30" s="26">
        <v>0</v>
      </c>
      <c r="D30" s="26">
        <v>0</v>
      </c>
      <c r="E30" s="26">
        <v>0</v>
      </c>
      <c r="F30" s="13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5">
        <v>17118</v>
      </c>
      <c r="C31" s="25">
        <v>10241</v>
      </c>
      <c r="D31" s="25">
        <v>36243</v>
      </c>
      <c r="E31" s="25">
        <v>28796</v>
      </c>
      <c r="F31" s="10">
        <f t="shared" si="0"/>
        <v>-20.547416052755011</v>
      </c>
      <c r="G31" s="1"/>
      <c r="H31" s="1"/>
      <c r="I31" s="1"/>
    </row>
    <row r="32" spans="1:9" x14ac:dyDescent="0.25">
      <c r="A32" s="11" t="s">
        <v>66</v>
      </c>
      <c r="B32" s="26">
        <v>24742</v>
      </c>
      <c r="C32" s="26">
        <v>18843</v>
      </c>
      <c r="D32" s="26">
        <v>42783</v>
      </c>
      <c r="E32" s="26">
        <v>40348</v>
      </c>
      <c r="F32" s="13">
        <f t="shared" si="0"/>
        <v>-5.6915129841292043</v>
      </c>
      <c r="G32" s="1"/>
      <c r="H32" s="1"/>
      <c r="I32" s="1"/>
    </row>
    <row r="33" spans="1:9" x14ac:dyDescent="0.25">
      <c r="A33" s="8" t="s">
        <v>67</v>
      </c>
      <c r="B33" s="25">
        <v>31573</v>
      </c>
      <c r="C33" s="25">
        <v>29912</v>
      </c>
      <c r="D33" s="25">
        <v>63120</v>
      </c>
      <c r="E33" s="25">
        <v>64407</v>
      </c>
      <c r="F33" s="10">
        <f t="shared" si="0"/>
        <v>2.0389733840304132</v>
      </c>
      <c r="G33" s="1"/>
      <c r="H33" s="1"/>
      <c r="I33" s="1"/>
    </row>
    <row r="34" spans="1:9" x14ac:dyDescent="0.25">
      <c r="A34" s="11" t="s">
        <v>68</v>
      </c>
      <c r="B34" s="26">
        <v>274</v>
      </c>
      <c r="C34" s="26">
        <v>498</v>
      </c>
      <c r="D34" s="26">
        <v>749</v>
      </c>
      <c r="E34" s="26">
        <v>1212</v>
      </c>
      <c r="F34" s="13">
        <f t="shared" si="0"/>
        <v>61.815754339118826</v>
      </c>
      <c r="G34" s="1"/>
      <c r="H34" s="1"/>
      <c r="I34" s="1"/>
    </row>
    <row r="35" spans="1:9" x14ac:dyDescent="0.25">
      <c r="A35" s="14" t="s">
        <v>69</v>
      </c>
      <c r="B35" s="15">
        <f>SUM(B7:B34)</f>
        <v>732789</v>
      </c>
      <c r="C35" s="15">
        <f>SUM(C7:C34)</f>
        <v>740606</v>
      </c>
      <c r="D35" s="15">
        <f t="shared" ref="D35:E35" si="1">SUM(D7:D34)</f>
        <v>1513464</v>
      </c>
      <c r="E35" s="15">
        <f t="shared" si="1"/>
        <v>1566520</v>
      </c>
      <c r="F35" s="16">
        <f t="shared" si="0"/>
        <v>3.5056003974987249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9699</v>
      </c>
      <c r="C38" s="41">
        <f>D7</f>
        <v>11012</v>
      </c>
      <c r="D38" s="41">
        <f>_xlfn.RANK.EQ(B38,$B$38:$B$65)+COUNTIF($B$38:$B$65,B38)-1</f>
        <v>15</v>
      </c>
      <c r="E38" s="42" t="str">
        <f t="shared" ref="E38:E65" si="2">INDEX($A$38:$B$65,MATCH(ROW()-37,$D$38:$D$65,0),1)</f>
        <v>BAHIA DE ALGECIRAS</v>
      </c>
      <c r="F38" s="42">
        <f>LOOKUP(E38,$A$38:$A$65,$B$38:$B$65)</f>
        <v>520204</v>
      </c>
      <c r="G38" s="42">
        <f>LOOKUP(E38,$A$38:$A$65,$C$38:$C$65)</f>
        <v>478824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9485</v>
      </c>
      <c r="C39" s="41">
        <f t="shared" ref="C39:C65" si="5">D8</f>
        <v>6884</v>
      </c>
      <c r="D39" s="41">
        <f t="shared" ref="D39:D65" si="6">_xlfn.RANK.EQ(B39,$B$38:$B$65)+COUNTIF($B$38:$B$65,B39)-1</f>
        <v>17</v>
      </c>
      <c r="E39" s="42" t="str">
        <f t="shared" si="2"/>
        <v>LAS PALMAS</v>
      </c>
      <c r="F39" s="42">
        <f t="shared" ref="F39:F54" si="7">LOOKUP(E39,$A$38:$A$65,$B$38:$B$65)</f>
        <v>331669</v>
      </c>
      <c r="G39" s="42">
        <f t="shared" ref="G39:G65" si="8">LOOKUP(E39,$A$38:$A$65,$C$38:$C$65)</f>
        <v>337703</v>
      </c>
    </row>
    <row r="40" spans="1:9" x14ac:dyDescent="0.25">
      <c r="A40" s="42" t="str">
        <f t="shared" si="3"/>
        <v>ALMERIA</v>
      </c>
      <c r="B40" s="41">
        <f t="shared" si="4"/>
        <v>18242</v>
      </c>
      <c r="C40" s="41">
        <f t="shared" si="5"/>
        <v>17913</v>
      </c>
      <c r="D40" s="41">
        <f t="shared" si="6"/>
        <v>11</v>
      </c>
      <c r="E40" s="42" t="str">
        <f t="shared" si="2"/>
        <v>BARCELONA</v>
      </c>
      <c r="F40" s="42">
        <f t="shared" si="7"/>
        <v>154104</v>
      </c>
      <c r="G40" s="42">
        <f t="shared" si="8"/>
        <v>146999</v>
      </c>
    </row>
    <row r="41" spans="1:9" x14ac:dyDescent="0.25">
      <c r="A41" s="42" t="str">
        <f t="shared" si="3"/>
        <v>AVILES</v>
      </c>
      <c r="B41" s="41">
        <f t="shared" si="4"/>
        <v>7062</v>
      </c>
      <c r="C41" s="41">
        <f t="shared" si="5"/>
        <v>9925</v>
      </c>
      <c r="D41" s="41">
        <f t="shared" si="6"/>
        <v>21</v>
      </c>
      <c r="E41" s="42" t="str">
        <f t="shared" si="2"/>
        <v>SANTA CRUZ DE TENERIFE</v>
      </c>
      <c r="F41" s="42">
        <f t="shared" si="7"/>
        <v>151430</v>
      </c>
      <c r="G41" s="42">
        <f t="shared" si="8"/>
        <v>131034</v>
      </c>
    </row>
    <row r="42" spans="1:9" x14ac:dyDescent="0.25">
      <c r="A42" s="42" t="str">
        <f t="shared" si="3"/>
        <v>BAHIA DE ALGECIRAS</v>
      </c>
      <c r="B42" s="41">
        <f t="shared" si="4"/>
        <v>520204</v>
      </c>
      <c r="C42" s="41">
        <f t="shared" si="5"/>
        <v>478824</v>
      </c>
      <c r="D42" s="41">
        <f t="shared" si="6"/>
        <v>1</v>
      </c>
      <c r="E42" s="42" t="str">
        <f t="shared" si="2"/>
        <v>CEUTA</v>
      </c>
      <c r="F42" s="42">
        <f t="shared" si="7"/>
        <v>85202</v>
      </c>
      <c r="G42" s="42">
        <f t="shared" si="8"/>
        <v>73104</v>
      </c>
    </row>
    <row r="43" spans="1:9" x14ac:dyDescent="0.25">
      <c r="A43" s="42" t="str">
        <f t="shared" si="3"/>
        <v>BAHIA DE CADIZ</v>
      </c>
      <c r="B43" s="41">
        <f t="shared" si="4"/>
        <v>9547</v>
      </c>
      <c r="C43" s="41">
        <f t="shared" si="5"/>
        <v>11480</v>
      </c>
      <c r="D43" s="41">
        <f t="shared" si="6"/>
        <v>16</v>
      </c>
      <c r="E43" s="42" t="str">
        <f t="shared" si="2"/>
        <v>VIGO</v>
      </c>
      <c r="F43" s="42">
        <f t="shared" si="7"/>
        <v>64407</v>
      </c>
      <c r="G43" s="42">
        <f t="shared" si="8"/>
        <v>63120</v>
      </c>
    </row>
    <row r="44" spans="1:9" x14ac:dyDescent="0.25">
      <c r="A44" s="42" t="str">
        <f t="shared" si="3"/>
        <v>BALEARES</v>
      </c>
      <c r="B44" s="41">
        <f t="shared" si="4"/>
        <v>1660</v>
      </c>
      <c r="C44" s="41">
        <f t="shared" si="5"/>
        <v>2890</v>
      </c>
      <c r="D44" s="41">
        <f t="shared" si="6"/>
        <v>25</v>
      </c>
      <c r="E44" s="42" t="str">
        <f t="shared" si="2"/>
        <v>VALENCIA</v>
      </c>
      <c r="F44" s="42">
        <f t="shared" si="7"/>
        <v>40348</v>
      </c>
      <c r="G44" s="42">
        <f t="shared" si="8"/>
        <v>42783</v>
      </c>
    </row>
    <row r="45" spans="1:9" x14ac:dyDescent="0.25">
      <c r="A45" s="42" t="str">
        <f t="shared" si="3"/>
        <v>BARCELONA</v>
      </c>
      <c r="B45" s="41">
        <f t="shared" si="4"/>
        <v>154104</v>
      </c>
      <c r="C45" s="41">
        <f t="shared" si="5"/>
        <v>146999</v>
      </c>
      <c r="D45" s="41">
        <f t="shared" si="6"/>
        <v>3</v>
      </c>
      <c r="E45" s="42" t="str">
        <f t="shared" si="2"/>
        <v>GIJON</v>
      </c>
      <c r="F45" s="42">
        <f t="shared" si="7"/>
        <v>38843</v>
      </c>
      <c r="G45" s="42">
        <f t="shared" si="8"/>
        <v>34422</v>
      </c>
    </row>
    <row r="46" spans="1:9" x14ac:dyDescent="0.25">
      <c r="A46" s="42" t="str">
        <f t="shared" si="3"/>
        <v>BILBAO</v>
      </c>
      <c r="B46" s="41">
        <f t="shared" si="4"/>
        <v>21335</v>
      </c>
      <c r="C46" s="41">
        <f t="shared" si="5"/>
        <v>19850</v>
      </c>
      <c r="D46" s="41">
        <f t="shared" si="6"/>
        <v>10</v>
      </c>
      <c r="E46" s="42" t="str">
        <f t="shared" si="2"/>
        <v>TARRAGONA</v>
      </c>
      <c r="F46" s="42">
        <f t="shared" si="7"/>
        <v>28796</v>
      </c>
      <c r="G46" s="42">
        <f t="shared" si="8"/>
        <v>36243</v>
      </c>
    </row>
    <row r="47" spans="1:9" x14ac:dyDescent="0.25">
      <c r="A47" s="42" t="str">
        <f t="shared" si="3"/>
        <v>CARTAGENA</v>
      </c>
      <c r="B47" s="41">
        <f t="shared" si="4"/>
        <v>10974</v>
      </c>
      <c r="C47" s="41">
        <f t="shared" si="5"/>
        <v>24723</v>
      </c>
      <c r="D47" s="41">
        <f t="shared" si="6"/>
        <v>13</v>
      </c>
      <c r="E47" s="42" t="str">
        <f t="shared" si="2"/>
        <v>BILBAO</v>
      </c>
      <c r="F47" s="42">
        <f t="shared" si="7"/>
        <v>21335</v>
      </c>
      <c r="G47" s="42">
        <f t="shared" si="8"/>
        <v>19850</v>
      </c>
    </row>
    <row r="48" spans="1:9" x14ac:dyDescent="0.25">
      <c r="A48" s="42" t="str">
        <f t="shared" si="3"/>
        <v>CASTELLON</v>
      </c>
      <c r="B48" s="41">
        <f t="shared" si="4"/>
        <v>7381</v>
      </c>
      <c r="C48" s="41">
        <f t="shared" si="5"/>
        <v>5567</v>
      </c>
      <c r="D48" s="41">
        <f t="shared" si="6"/>
        <v>20</v>
      </c>
      <c r="E48" s="42" t="str">
        <f t="shared" si="2"/>
        <v>ALMERIA</v>
      </c>
      <c r="F48" s="42">
        <f t="shared" si="7"/>
        <v>18242</v>
      </c>
      <c r="G48" s="42">
        <f t="shared" si="8"/>
        <v>17913</v>
      </c>
    </row>
    <row r="49" spans="1:7" x14ac:dyDescent="0.25">
      <c r="A49" s="42" t="str">
        <f t="shared" si="3"/>
        <v>CEUTA</v>
      </c>
      <c r="B49" s="41">
        <f t="shared" si="4"/>
        <v>85202</v>
      </c>
      <c r="C49" s="41">
        <f t="shared" si="5"/>
        <v>73104</v>
      </c>
      <c r="D49" s="41">
        <f t="shared" si="6"/>
        <v>5</v>
      </c>
      <c r="E49" s="42" t="str">
        <f t="shared" si="2"/>
        <v>HUELVA</v>
      </c>
      <c r="F49" s="42">
        <f t="shared" si="7"/>
        <v>14521</v>
      </c>
      <c r="G49" s="42">
        <f t="shared" si="8"/>
        <v>17575</v>
      </c>
    </row>
    <row r="50" spans="1:7" x14ac:dyDescent="0.25">
      <c r="A50" s="42" t="str">
        <f t="shared" si="3"/>
        <v>FERROL-SAN CIBRAO</v>
      </c>
      <c r="B50" s="41">
        <f t="shared" si="4"/>
        <v>4234</v>
      </c>
      <c r="C50" s="41">
        <f t="shared" si="5"/>
        <v>1988</v>
      </c>
      <c r="D50" s="41">
        <f t="shared" si="6"/>
        <v>23</v>
      </c>
      <c r="E50" s="42" t="str">
        <f t="shared" si="2"/>
        <v>CARTAGENA</v>
      </c>
      <c r="F50" s="42">
        <f t="shared" si="7"/>
        <v>10974</v>
      </c>
      <c r="G50" s="42">
        <f t="shared" si="8"/>
        <v>24723</v>
      </c>
    </row>
    <row r="51" spans="1:7" x14ac:dyDescent="0.25">
      <c r="A51" s="42" t="str">
        <f t="shared" si="3"/>
        <v>GIJON</v>
      </c>
      <c r="B51" s="41">
        <f t="shared" si="4"/>
        <v>38843</v>
      </c>
      <c r="C51" s="41">
        <f t="shared" si="5"/>
        <v>34422</v>
      </c>
      <c r="D51" s="41">
        <f t="shared" si="6"/>
        <v>8</v>
      </c>
      <c r="E51" s="42" t="str">
        <f t="shared" si="2"/>
        <v>MARIN Y RIA DE PONTEVEDRA</v>
      </c>
      <c r="F51" s="42">
        <f t="shared" si="7"/>
        <v>10870</v>
      </c>
      <c r="G51" s="42">
        <f t="shared" si="8"/>
        <v>11359</v>
      </c>
    </row>
    <row r="52" spans="1:7" x14ac:dyDescent="0.25">
      <c r="A52" s="42" t="str">
        <f t="shared" si="3"/>
        <v>HUELVA</v>
      </c>
      <c r="B52" s="41">
        <f t="shared" si="4"/>
        <v>14521</v>
      </c>
      <c r="C52" s="41">
        <f t="shared" si="5"/>
        <v>17575</v>
      </c>
      <c r="D52" s="41">
        <f t="shared" si="6"/>
        <v>12</v>
      </c>
      <c r="E52" s="42" t="str">
        <f t="shared" si="2"/>
        <v>A CORUÑA</v>
      </c>
      <c r="F52" s="42">
        <f t="shared" si="7"/>
        <v>9699</v>
      </c>
      <c r="G52" s="42">
        <f t="shared" si="8"/>
        <v>11012</v>
      </c>
    </row>
    <row r="53" spans="1:7" x14ac:dyDescent="0.25">
      <c r="A53" s="42" t="str">
        <f t="shared" si="3"/>
        <v>LAS PALMAS</v>
      </c>
      <c r="B53" s="41">
        <f t="shared" si="4"/>
        <v>331669</v>
      </c>
      <c r="C53" s="41">
        <f t="shared" si="5"/>
        <v>337703</v>
      </c>
      <c r="D53" s="41">
        <f t="shared" si="6"/>
        <v>2</v>
      </c>
      <c r="E53" s="42" t="str">
        <f t="shared" si="2"/>
        <v>BAHIA DE CADIZ</v>
      </c>
      <c r="F53" s="42">
        <f t="shared" si="7"/>
        <v>9547</v>
      </c>
      <c r="G53" s="42">
        <f t="shared" si="8"/>
        <v>11480</v>
      </c>
    </row>
    <row r="54" spans="1:7" x14ac:dyDescent="0.25">
      <c r="A54" s="42" t="str">
        <f t="shared" si="3"/>
        <v>MALAGA</v>
      </c>
      <c r="B54" s="41">
        <f t="shared" si="4"/>
        <v>8497</v>
      </c>
      <c r="C54" s="41">
        <f t="shared" si="5"/>
        <v>6966</v>
      </c>
      <c r="D54" s="41">
        <f t="shared" si="6"/>
        <v>19</v>
      </c>
      <c r="E54" s="42" t="str">
        <f t="shared" si="2"/>
        <v>ALICANTE</v>
      </c>
      <c r="F54" s="42">
        <f t="shared" si="7"/>
        <v>9485</v>
      </c>
      <c r="G54" s="42">
        <f t="shared" si="8"/>
        <v>6884</v>
      </c>
    </row>
    <row r="55" spans="1:7" x14ac:dyDescent="0.25">
      <c r="A55" s="42" t="str">
        <f t="shared" si="3"/>
        <v>MARIN Y RIA DE PONTEVEDRA</v>
      </c>
      <c r="B55" s="41">
        <f t="shared" si="4"/>
        <v>10870</v>
      </c>
      <c r="C55" s="41">
        <f t="shared" si="5"/>
        <v>11359</v>
      </c>
      <c r="D55" s="41">
        <f t="shared" si="6"/>
        <v>14</v>
      </c>
      <c r="E55" s="42" t="str">
        <f t="shared" si="2"/>
        <v>SANTANDER</v>
      </c>
      <c r="F55" s="42">
        <f t="shared" ref="F55:F65" si="9">LOOKUP(E55,$A$38:$A$65,$B$38:$B$65)</f>
        <v>8609</v>
      </c>
      <c r="G55" s="42">
        <f t="shared" si="8"/>
        <v>8655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2193</v>
      </c>
      <c r="D56" s="41">
        <f t="shared" si="6"/>
        <v>28</v>
      </c>
      <c r="E56" s="42" t="str">
        <f t="shared" si="2"/>
        <v>MALAGA</v>
      </c>
      <c r="F56" s="42">
        <f t="shared" si="9"/>
        <v>8497</v>
      </c>
      <c r="G56" s="42">
        <f t="shared" si="8"/>
        <v>6966</v>
      </c>
    </row>
    <row r="57" spans="1:7" x14ac:dyDescent="0.25">
      <c r="A57" s="42" t="str">
        <f t="shared" si="3"/>
        <v>MOTRIL</v>
      </c>
      <c r="B57" s="41">
        <f t="shared" si="4"/>
        <v>2179</v>
      </c>
      <c r="C57" s="41">
        <f t="shared" si="5"/>
        <v>2315</v>
      </c>
      <c r="D57" s="41">
        <f t="shared" si="6"/>
        <v>24</v>
      </c>
      <c r="E57" s="42" t="str">
        <f t="shared" si="2"/>
        <v>CASTELLON</v>
      </c>
      <c r="F57" s="42">
        <f t="shared" si="9"/>
        <v>7381</v>
      </c>
      <c r="G57" s="42">
        <f t="shared" si="8"/>
        <v>5567</v>
      </c>
    </row>
    <row r="58" spans="1:7" x14ac:dyDescent="0.25">
      <c r="A58" s="42" t="str">
        <f t="shared" si="3"/>
        <v>PASAIA</v>
      </c>
      <c r="B58" s="41">
        <f t="shared" si="4"/>
        <v>6010</v>
      </c>
      <c r="C58" s="41">
        <f t="shared" si="5"/>
        <v>7188</v>
      </c>
      <c r="D58" s="41">
        <f t="shared" si="6"/>
        <v>22</v>
      </c>
      <c r="E58" s="42" t="str">
        <f t="shared" si="2"/>
        <v>AVILES</v>
      </c>
      <c r="F58" s="42">
        <f t="shared" si="9"/>
        <v>7062</v>
      </c>
      <c r="G58" s="42">
        <f t="shared" si="8"/>
        <v>9925</v>
      </c>
    </row>
    <row r="59" spans="1:7" x14ac:dyDescent="0.25">
      <c r="A59" s="42" t="str">
        <f t="shared" si="3"/>
        <v>SANTA CRUZ DE TENERIFE</v>
      </c>
      <c r="B59" s="41">
        <f t="shared" si="4"/>
        <v>151430</v>
      </c>
      <c r="C59" s="41">
        <f t="shared" si="5"/>
        <v>131034</v>
      </c>
      <c r="D59" s="41">
        <f t="shared" si="6"/>
        <v>4</v>
      </c>
      <c r="E59" s="42" t="str">
        <f t="shared" si="2"/>
        <v>PASAIA</v>
      </c>
      <c r="F59" s="42">
        <f t="shared" si="9"/>
        <v>6010</v>
      </c>
      <c r="G59" s="42">
        <f t="shared" si="8"/>
        <v>7188</v>
      </c>
    </row>
    <row r="60" spans="1:7" x14ac:dyDescent="0.25">
      <c r="A60" s="42" t="str">
        <f t="shared" si="3"/>
        <v>SANTANDER</v>
      </c>
      <c r="B60" s="41">
        <f t="shared" si="4"/>
        <v>8609</v>
      </c>
      <c r="C60" s="41">
        <f t="shared" si="5"/>
        <v>8655</v>
      </c>
      <c r="D60" s="41">
        <f t="shared" si="6"/>
        <v>18</v>
      </c>
      <c r="E60" s="42" t="str">
        <f t="shared" si="2"/>
        <v>FERROL-SAN CIBRAO</v>
      </c>
      <c r="F60" s="42">
        <f t="shared" si="9"/>
        <v>4234</v>
      </c>
      <c r="G60" s="42">
        <f t="shared" si="8"/>
        <v>1988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MOTRIL</v>
      </c>
      <c r="F61" s="42">
        <f t="shared" si="9"/>
        <v>2179</v>
      </c>
      <c r="G61" s="42">
        <f t="shared" si="8"/>
        <v>2315</v>
      </c>
    </row>
    <row r="62" spans="1:7" x14ac:dyDescent="0.25">
      <c r="A62" s="42" t="str">
        <f t="shared" si="3"/>
        <v>TARRAGONA</v>
      </c>
      <c r="B62" s="41">
        <f t="shared" si="4"/>
        <v>28796</v>
      </c>
      <c r="C62" s="41">
        <f t="shared" si="5"/>
        <v>36243</v>
      </c>
      <c r="D62" s="41">
        <f t="shared" si="6"/>
        <v>9</v>
      </c>
      <c r="E62" s="42" t="str">
        <f t="shared" si="2"/>
        <v>BALEARES</v>
      </c>
      <c r="F62" s="42">
        <f t="shared" si="9"/>
        <v>1660</v>
      </c>
      <c r="G62" s="42">
        <f t="shared" si="8"/>
        <v>2890</v>
      </c>
    </row>
    <row r="63" spans="1:7" x14ac:dyDescent="0.25">
      <c r="A63" s="42" t="str">
        <f t="shared" si="3"/>
        <v>VALENCIA</v>
      </c>
      <c r="B63" s="41">
        <f t="shared" si="4"/>
        <v>40348</v>
      </c>
      <c r="C63" s="41">
        <f t="shared" si="5"/>
        <v>42783</v>
      </c>
      <c r="D63" s="41">
        <f t="shared" si="6"/>
        <v>7</v>
      </c>
      <c r="E63" s="42" t="str">
        <f t="shared" si="2"/>
        <v>VILAGARCIA</v>
      </c>
      <c r="F63" s="42">
        <f t="shared" si="9"/>
        <v>1212</v>
      </c>
      <c r="G63" s="42">
        <f t="shared" si="8"/>
        <v>749</v>
      </c>
    </row>
    <row r="64" spans="1:7" x14ac:dyDescent="0.25">
      <c r="A64" s="42" t="str">
        <f t="shared" si="3"/>
        <v>VIGO</v>
      </c>
      <c r="B64" s="41">
        <f t="shared" si="4"/>
        <v>64407</v>
      </c>
      <c r="C64" s="41">
        <f t="shared" si="5"/>
        <v>63120</v>
      </c>
      <c r="D64" s="41">
        <f t="shared" si="6"/>
        <v>6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1212</v>
      </c>
      <c r="C65" s="41">
        <f t="shared" si="5"/>
        <v>749</v>
      </c>
      <c r="D65" s="41">
        <f t="shared" si="6"/>
        <v>26</v>
      </c>
      <c r="E65" s="42" t="str">
        <f t="shared" si="2"/>
        <v>MELILLA</v>
      </c>
      <c r="F65" s="42">
        <f t="shared" si="9"/>
        <v>0</v>
      </c>
      <c r="G65" s="42">
        <f t="shared" si="8"/>
        <v>2193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91" t="s">
        <v>70</v>
      </c>
      <c r="B5" s="89" t="str">
        <f>'Resumen general'!D6</f>
        <v>Mes Febrero</v>
      </c>
      <c r="C5" s="90"/>
      <c r="D5" s="89" t="str">
        <f>'Resumen general'!F6</f>
        <v>Acumulado desde Enero</v>
      </c>
      <c r="E5" s="90"/>
      <c r="F5" s="90"/>
      <c r="L5" s="39">
        <f>'Resumen general'!I4</f>
        <v>39198</v>
      </c>
    </row>
    <row r="6" spans="1:12" x14ac:dyDescent="0.25">
      <c r="A6" s="92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27">
        <v>0</v>
      </c>
      <c r="C7" s="27">
        <v>0</v>
      </c>
      <c r="D7" s="27">
        <v>0</v>
      </c>
      <c r="E7" s="2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28">
        <v>0</v>
      </c>
      <c r="C8" s="28">
        <v>0</v>
      </c>
      <c r="D8" s="28">
        <v>0</v>
      </c>
      <c r="E8" s="28">
        <v>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43</v>
      </c>
      <c r="B9" s="27">
        <v>0</v>
      </c>
      <c r="C9" s="27">
        <v>0</v>
      </c>
      <c r="D9" s="27">
        <v>0</v>
      </c>
      <c r="E9" s="2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28">
        <v>0</v>
      </c>
      <c r="C10" s="28">
        <v>0</v>
      </c>
      <c r="D10" s="28">
        <v>0</v>
      </c>
      <c r="E10" s="28">
        <v>1978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27">
        <v>2189083</v>
      </c>
      <c r="C11" s="27">
        <v>2844393</v>
      </c>
      <c r="D11" s="27">
        <v>4667581</v>
      </c>
      <c r="E11" s="27">
        <v>5794473</v>
      </c>
      <c r="F11" s="10">
        <f t="shared" si="0"/>
        <v>24.142955419520305</v>
      </c>
      <c r="G11" s="1"/>
      <c r="H11" s="1"/>
      <c r="I11" s="1"/>
    </row>
    <row r="12" spans="1:12" x14ac:dyDescent="0.25">
      <c r="A12" s="11" t="s">
        <v>46</v>
      </c>
      <c r="B12" s="28">
        <v>325</v>
      </c>
      <c r="C12" s="28">
        <v>61038</v>
      </c>
      <c r="D12" s="28">
        <v>26776</v>
      </c>
      <c r="E12" s="28">
        <v>101528</v>
      </c>
      <c r="F12" s="13">
        <f t="shared" si="0"/>
        <v>279.17538093815358</v>
      </c>
      <c r="G12" s="1"/>
      <c r="H12" s="1"/>
      <c r="I12" s="1"/>
    </row>
    <row r="13" spans="1:12" x14ac:dyDescent="0.25">
      <c r="A13" s="8" t="s">
        <v>47</v>
      </c>
      <c r="B13" s="27">
        <v>1869</v>
      </c>
      <c r="C13" s="27">
        <v>1805</v>
      </c>
      <c r="D13" s="27">
        <v>3453</v>
      </c>
      <c r="E13" s="27">
        <v>3352</v>
      </c>
      <c r="F13" s="10">
        <f t="shared" si="0"/>
        <v>-2.9249927599189078</v>
      </c>
      <c r="G13" s="1"/>
      <c r="H13" s="1"/>
      <c r="I13" s="1"/>
    </row>
    <row r="14" spans="1:12" x14ac:dyDescent="0.25">
      <c r="A14" s="11" t="s">
        <v>48</v>
      </c>
      <c r="B14" s="28">
        <v>719555</v>
      </c>
      <c r="C14" s="28">
        <v>1022250</v>
      </c>
      <c r="D14" s="28">
        <v>1468577</v>
      </c>
      <c r="E14" s="28">
        <v>1938704</v>
      </c>
      <c r="F14" s="13">
        <f t="shared" si="0"/>
        <v>32.012417462618572</v>
      </c>
      <c r="G14" s="1"/>
      <c r="H14" s="1"/>
      <c r="I14" s="1"/>
    </row>
    <row r="15" spans="1:12" x14ac:dyDescent="0.25">
      <c r="A15" s="8" t="s">
        <v>49</v>
      </c>
      <c r="B15" s="27">
        <v>142848</v>
      </c>
      <c r="C15" s="27">
        <v>128632</v>
      </c>
      <c r="D15" s="27">
        <v>181011</v>
      </c>
      <c r="E15" s="27">
        <v>139268</v>
      </c>
      <c r="F15" s="10">
        <f t="shared" si="0"/>
        <v>-23.061029440199761</v>
      </c>
      <c r="G15" s="1"/>
      <c r="H15" s="1"/>
      <c r="I15" s="1"/>
    </row>
    <row r="16" spans="1:12" x14ac:dyDescent="0.25">
      <c r="A16" s="11" t="s">
        <v>50</v>
      </c>
      <c r="B16" s="28">
        <v>0</v>
      </c>
      <c r="C16" s="28">
        <v>0</v>
      </c>
      <c r="D16" s="28">
        <v>0</v>
      </c>
      <c r="E16" s="28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27">
        <v>0</v>
      </c>
      <c r="C17" s="27">
        <v>244</v>
      </c>
      <c r="D17" s="27">
        <v>94</v>
      </c>
      <c r="E17" s="27">
        <v>244</v>
      </c>
      <c r="F17" s="10">
        <f t="shared" si="0"/>
        <v>159.57446808510639</v>
      </c>
      <c r="G17" s="1"/>
      <c r="H17" s="1"/>
      <c r="I17" s="1"/>
    </row>
    <row r="18" spans="1:9" x14ac:dyDescent="0.25">
      <c r="A18" s="11" t="s">
        <v>52</v>
      </c>
      <c r="B18" s="28">
        <v>47232</v>
      </c>
      <c r="C18" s="28">
        <v>63952</v>
      </c>
      <c r="D18" s="28">
        <v>106024</v>
      </c>
      <c r="E18" s="28">
        <v>142100</v>
      </c>
      <c r="F18" s="13">
        <f t="shared" si="0"/>
        <v>34.026258205689288</v>
      </c>
      <c r="G18" s="1"/>
      <c r="H18" s="1"/>
      <c r="I18" s="1"/>
    </row>
    <row r="19" spans="1:9" x14ac:dyDescent="0.25">
      <c r="A19" s="8" t="s">
        <v>53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28">
        <v>14861</v>
      </c>
      <c r="C20" s="28">
        <v>9486</v>
      </c>
      <c r="D20" s="28">
        <v>32352</v>
      </c>
      <c r="E20" s="28">
        <v>27036</v>
      </c>
      <c r="F20" s="13">
        <f t="shared" si="0"/>
        <v>-16.431750741839764</v>
      </c>
      <c r="G20" s="1"/>
      <c r="H20" s="1"/>
      <c r="I20" s="1"/>
    </row>
    <row r="21" spans="1:9" x14ac:dyDescent="0.25">
      <c r="A21" s="8" t="s">
        <v>55</v>
      </c>
      <c r="B21" s="27">
        <v>0</v>
      </c>
      <c r="C21" s="27">
        <v>0</v>
      </c>
      <c r="D21" s="27">
        <v>0</v>
      </c>
      <c r="E21" s="27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28">
        <v>686701</v>
      </c>
      <c r="C22" s="28">
        <v>762304</v>
      </c>
      <c r="D22" s="28">
        <v>1464642</v>
      </c>
      <c r="E22" s="28">
        <v>1622661</v>
      </c>
      <c r="F22" s="13">
        <f t="shared" si="0"/>
        <v>10.788916335869104</v>
      </c>
      <c r="G22" s="1"/>
      <c r="H22" s="1"/>
      <c r="I22" s="1"/>
    </row>
    <row r="23" spans="1:9" x14ac:dyDescent="0.25">
      <c r="A23" s="8" t="s">
        <v>57</v>
      </c>
      <c r="B23" s="27">
        <v>200699</v>
      </c>
      <c r="C23" s="27">
        <v>88823</v>
      </c>
      <c r="D23" s="27">
        <v>404525</v>
      </c>
      <c r="E23" s="27">
        <v>295786</v>
      </c>
      <c r="F23" s="10">
        <f t="shared" si="0"/>
        <v>-26.880662505407571</v>
      </c>
      <c r="G23" s="1"/>
      <c r="H23" s="1"/>
      <c r="I23" s="1"/>
    </row>
    <row r="24" spans="1:9" x14ac:dyDescent="0.25">
      <c r="A24" s="11" t="s">
        <v>58</v>
      </c>
      <c r="B24" s="28">
        <v>0</v>
      </c>
      <c r="C24" s="28">
        <v>0</v>
      </c>
      <c r="D24" s="28">
        <v>0</v>
      </c>
      <c r="E24" s="28">
        <v>0</v>
      </c>
      <c r="F24" s="13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27">
        <v>0</v>
      </c>
      <c r="C25" s="27">
        <v>0</v>
      </c>
      <c r="D25" s="27">
        <v>0</v>
      </c>
      <c r="E25" s="2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28">
        <v>2</v>
      </c>
      <c r="C26" s="28">
        <v>0</v>
      </c>
      <c r="D26" s="28">
        <v>2</v>
      </c>
      <c r="E26" s="28">
        <v>7</v>
      </c>
      <c r="F26" s="13">
        <f t="shared" si="0"/>
        <v>250</v>
      </c>
      <c r="G26" s="1"/>
      <c r="H26" s="1"/>
      <c r="I26" s="1"/>
    </row>
    <row r="27" spans="1:9" x14ac:dyDescent="0.25">
      <c r="A27" s="8" t="s">
        <v>61</v>
      </c>
      <c r="B27" s="27">
        <v>0</v>
      </c>
      <c r="C27" s="27">
        <v>0</v>
      </c>
      <c r="D27" s="27">
        <v>0</v>
      </c>
      <c r="E27" s="27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28">
        <v>23781</v>
      </c>
      <c r="C28" s="28">
        <v>54895</v>
      </c>
      <c r="D28" s="28">
        <v>48806</v>
      </c>
      <c r="E28" s="28">
        <v>79893</v>
      </c>
      <c r="F28" s="13">
        <f t="shared" si="0"/>
        <v>63.695037495389897</v>
      </c>
      <c r="G28" s="1"/>
      <c r="H28" s="1"/>
      <c r="I28" s="1"/>
    </row>
    <row r="29" spans="1:9" x14ac:dyDescent="0.25">
      <c r="A29" s="8" t="s">
        <v>63</v>
      </c>
      <c r="B29" s="27">
        <v>765</v>
      </c>
      <c r="C29" s="27">
        <v>274</v>
      </c>
      <c r="D29" s="27">
        <v>1740</v>
      </c>
      <c r="E29" s="27">
        <v>1078</v>
      </c>
      <c r="F29" s="10">
        <f t="shared" si="0"/>
        <v>-38.045977011494251</v>
      </c>
      <c r="G29" s="1"/>
      <c r="H29" s="1"/>
      <c r="I29" s="1"/>
    </row>
    <row r="30" spans="1:9" x14ac:dyDescent="0.25">
      <c r="A30" s="11" t="s">
        <v>64</v>
      </c>
      <c r="B30" s="28">
        <v>0</v>
      </c>
      <c r="C30" s="28">
        <v>0</v>
      </c>
      <c r="D30" s="28">
        <v>0</v>
      </c>
      <c r="E30" s="2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7">
        <v>284281</v>
      </c>
      <c r="C31" s="27">
        <v>199870</v>
      </c>
      <c r="D31" s="27">
        <v>479974</v>
      </c>
      <c r="E31" s="27">
        <v>724214</v>
      </c>
      <c r="F31" s="10">
        <f t="shared" si="0"/>
        <v>50.886089663190091</v>
      </c>
      <c r="G31" s="1"/>
      <c r="H31" s="1"/>
      <c r="I31" s="1"/>
    </row>
    <row r="32" spans="1:9" x14ac:dyDescent="0.25">
      <c r="A32" s="11" t="s">
        <v>66</v>
      </c>
      <c r="B32" s="28">
        <v>870879</v>
      </c>
      <c r="C32" s="28">
        <v>1088641</v>
      </c>
      <c r="D32" s="28">
        <v>1767303</v>
      </c>
      <c r="E32" s="28">
        <v>2102513</v>
      </c>
      <c r="F32" s="13">
        <f t="shared" si="0"/>
        <v>18.967319129770047</v>
      </c>
      <c r="G32" s="1"/>
      <c r="H32" s="1"/>
      <c r="I32" s="1"/>
    </row>
    <row r="33" spans="1:9" x14ac:dyDescent="0.25">
      <c r="A33" s="8" t="s">
        <v>67</v>
      </c>
      <c r="B33" s="27">
        <v>3698</v>
      </c>
      <c r="C33" s="27">
        <v>8024</v>
      </c>
      <c r="D33" s="27">
        <v>11305</v>
      </c>
      <c r="E33" s="27">
        <v>18141</v>
      </c>
      <c r="F33" s="10">
        <f t="shared" si="0"/>
        <v>60.468819106590018</v>
      </c>
      <c r="G33" s="1"/>
      <c r="H33" s="1"/>
      <c r="I33" s="1"/>
    </row>
    <row r="34" spans="1:9" x14ac:dyDescent="0.25">
      <c r="A34" s="11" t="s">
        <v>68</v>
      </c>
      <c r="B34" s="28">
        <v>0</v>
      </c>
      <c r="C34" s="28">
        <v>0</v>
      </c>
      <c r="D34" s="28">
        <v>0</v>
      </c>
      <c r="E34" s="28">
        <v>10003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5186579</v>
      </c>
      <c r="C35" s="15">
        <f t="shared" ref="C35:E35" si="1">SUM(C7:C34)</f>
        <v>6334631</v>
      </c>
      <c r="D35" s="15">
        <f t="shared" si="1"/>
        <v>10664165</v>
      </c>
      <c r="E35" s="15">
        <f t="shared" si="1"/>
        <v>13002979</v>
      </c>
      <c r="F35" s="16">
        <f t="shared" si="0"/>
        <v>21.931524877944028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5794473</v>
      </c>
      <c r="G38" s="42">
        <f>LOOKUP(E38,$A$38:$A$65,$C$38:$C$65)</f>
        <v>4667581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0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2102513</v>
      </c>
      <c r="G39" s="42">
        <f t="shared" ref="G39:G65" si="8">LOOKUP(E39,$A$38:$A$65,$C$38:$C$65)</f>
        <v>1767303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1938704</v>
      </c>
      <c r="G40" s="42">
        <f t="shared" si="8"/>
        <v>1468577</v>
      </c>
    </row>
    <row r="41" spans="1:9" x14ac:dyDescent="0.25">
      <c r="A41" s="42" t="str">
        <f t="shared" si="3"/>
        <v>AVILES</v>
      </c>
      <c r="B41" s="41">
        <f t="shared" si="4"/>
        <v>1978</v>
      </c>
      <c r="C41" s="41">
        <f t="shared" si="5"/>
        <v>0</v>
      </c>
      <c r="D41" s="41">
        <f t="shared" si="6"/>
        <v>15</v>
      </c>
      <c r="E41" s="42" t="str">
        <f t="shared" si="2"/>
        <v>LAS PALMAS</v>
      </c>
      <c r="F41" s="42">
        <f t="shared" si="7"/>
        <v>1622661</v>
      </c>
      <c r="G41" s="42">
        <f t="shared" si="8"/>
        <v>1464642</v>
      </c>
    </row>
    <row r="42" spans="1:9" x14ac:dyDescent="0.25">
      <c r="A42" s="42" t="str">
        <f t="shared" si="3"/>
        <v>BAHIA DE ALGECIRAS</v>
      </c>
      <c r="B42" s="41">
        <f t="shared" si="4"/>
        <v>5794473</v>
      </c>
      <c r="C42" s="41">
        <f t="shared" si="5"/>
        <v>4667581</v>
      </c>
      <c r="D42" s="41">
        <f t="shared" si="6"/>
        <v>1</v>
      </c>
      <c r="E42" s="42" t="str">
        <f t="shared" si="2"/>
        <v>TARRAGONA</v>
      </c>
      <c r="F42" s="42">
        <f t="shared" si="7"/>
        <v>724214</v>
      </c>
      <c r="G42" s="42">
        <f t="shared" si="8"/>
        <v>479974</v>
      </c>
    </row>
    <row r="43" spans="1:9" x14ac:dyDescent="0.25">
      <c r="A43" s="42" t="str">
        <f t="shared" si="3"/>
        <v>BAHIA DE CADIZ</v>
      </c>
      <c r="B43" s="41">
        <f t="shared" si="4"/>
        <v>101528</v>
      </c>
      <c r="C43" s="41">
        <f t="shared" si="5"/>
        <v>26776</v>
      </c>
      <c r="D43" s="41">
        <f t="shared" si="6"/>
        <v>9</v>
      </c>
      <c r="E43" s="42" t="str">
        <f t="shared" si="2"/>
        <v>MALAGA</v>
      </c>
      <c r="F43" s="42">
        <f t="shared" si="7"/>
        <v>295786</v>
      </c>
      <c r="G43" s="42">
        <f t="shared" si="8"/>
        <v>404525</v>
      </c>
    </row>
    <row r="44" spans="1:9" x14ac:dyDescent="0.25">
      <c r="A44" s="42" t="str">
        <f t="shared" si="3"/>
        <v>BALEARES</v>
      </c>
      <c r="B44" s="41">
        <f t="shared" si="4"/>
        <v>3352</v>
      </c>
      <c r="C44" s="41">
        <f t="shared" si="5"/>
        <v>3453</v>
      </c>
      <c r="D44" s="41">
        <f t="shared" si="6"/>
        <v>14</v>
      </c>
      <c r="E44" s="42" t="str">
        <f t="shared" si="2"/>
        <v>CEUTA</v>
      </c>
      <c r="F44" s="42">
        <f t="shared" si="7"/>
        <v>142100</v>
      </c>
      <c r="G44" s="42">
        <f t="shared" si="8"/>
        <v>106024</v>
      </c>
    </row>
    <row r="45" spans="1:9" x14ac:dyDescent="0.25">
      <c r="A45" s="42" t="str">
        <f t="shared" si="3"/>
        <v>BARCELONA</v>
      </c>
      <c r="B45" s="41">
        <f t="shared" si="4"/>
        <v>1938704</v>
      </c>
      <c r="C45" s="41">
        <f t="shared" si="5"/>
        <v>1468577</v>
      </c>
      <c r="D45" s="41">
        <f t="shared" si="6"/>
        <v>3</v>
      </c>
      <c r="E45" s="42" t="str">
        <f t="shared" si="2"/>
        <v>BILBAO</v>
      </c>
      <c r="F45" s="42">
        <f t="shared" si="7"/>
        <v>139268</v>
      </c>
      <c r="G45" s="42">
        <f t="shared" si="8"/>
        <v>181011</v>
      </c>
    </row>
    <row r="46" spans="1:9" x14ac:dyDescent="0.25">
      <c r="A46" s="42" t="str">
        <f t="shared" si="3"/>
        <v>BILBAO</v>
      </c>
      <c r="B46" s="41">
        <f t="shared" si="4"/>
        <v>139268</v>
      </c>
      <c r="C46" s="41">
        <f t="shared" si="5"/>
        <v>181011</v>
      </c>
      <c r="D46" s="41">
        <f t="shared" si="6"/>
        <v>8</v>
      </c>
      <c r="E46" s="42" t="str">
        <f t="shared" si="2"/>
        <v>BAHIA DE CADIZ</v>
      </c>
      <c r="F46" s="42">
        <f t="shared" si="7"/>
        <v>101528</v>
      </c>
      <c r="G46" s="42">
        <f t="shared" si="8"/>
        <v>26776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SANTA CRUZ DE TENERIFE</v>
      </c>
      <c r="F47" s="42">
        <f t="shared" si="7"/>
        <v>79893</v>
      </c>
      <c r="G47" s="42">
        <f t="shared" si="8"/>
        <v>48806</v>
      </c>
    </row>
    <row r="48" spans="1:9" x14ac:dyDescent="0.25">
      <c r="A48" s="42" t="str">
        <f t="shared" si="3"/>
        <v>CASTELLON</v>
      </c>
      <c r="B48" s="41">
        <f t="shared" si="4"/>
        <v>244</v>
      </c>
      <c r="C48" s="41">
        <f t="shared" si="5"/>
        <v>94</v>
      </c>
      <c r="D48" s="41">
        <f t="shared" si="6"/>
        <v>17</v>
      </c>
      <c r="E48" s="42" t="str">
        <f t="shared" si="2"/>
        <v>GIJON</v>
      </c>
      <c r="F48" s="42">
        <f t="shared" si="7"/>
        <v>27036</v>
      </c>
      <c r="G48" s="42">
        <f t="shared" si="8"/>
        <v>32352</v>
      </c>
    </row>
    <row r="49" spans="1:7" x14ac:dyDescent="0.25">
      <c r="A49" s="42" t="str">
        <f t="shared" si="3"/>
        <v>CEUTA</v>
      </c>
      <c r="B49" s="41">
        <f t="shared" si="4"/>
        <v>142100</v>
      </c>
      <c r="C49" s="41">
        <f t="shared" si="5"/>
        <v>106024</v>
      </c>
      <c r="D49" s="41">
        <f t="shared" si="6"/>
        <v>7</v>
      </c>
      <c r="E49" s="42" t="str">
        <f t="shared" si="2"/>
        <v>VIGO</v>
      </c>
      <c r="F49" s="42">
        <f t="shared" si="7"/>
        <v>18141</v>
      </c>
      <c r="G49" s="42">
        <f t="shared" si="8"/>
        <v>11305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VILAGARCIA</v>
      </c>
      <c r="F50" s="42">
        <f t="shared" si="7"/>
        <v>10003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27036</v>
      </c>
      <c r="C51" s="41">
        <f t="shared" si="5"/>
        <v>32352</v>
      </c>
      <c r="D51" s="41">
        <f t="shared" si="6"/>
        <v>11</v>
      </c>
      <c r="E51" s="42" t="str">
        <f t="shared" si="2"/>
        <v>BALEARES</v>
      </c>
      <c r="F51" s="42">
        <f t="shared" si="7"/>
        <v>3352</v>
      </c>
      <c r="G51" s="42">
        <f t="shared" si="8"/>
        <v>3453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AVILES</v>
      </c>
      <c r="F52" s="42">
        <f t="shared" si="7"/>
        <v>1978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1622661</v>
      </c>
      <c r="C53" s="41">
        <f t="shared" si="5"/>
        <v>1464642</v>
      </c>
      <c r="D53" s="41">
        <f t="shared" si="6"/>
        <v>4</v>
      </c>
      <c r="E53" s="42" t="str">
        <f t="shared" si="2"/>
        <v>SANTANDER</v>
      </c>
      <c r="F53" s="42">
        <f t="shared" si="7"/>
        <v>1078</v>
      </c>
      <c r="G53" s="42">
        <f t="shared" si="8"/>
        <v>1740</v>
      </c>
    </row>
    <row r="54" spans="1:7" x14ac:dyDescent="0.25">
      <c r="A54" s="42" t="str">
        <f t="shared" si="3"/>
        <v>MALAGA</v>
      </c>
      <c r="B54" s="41">
        <f t="shared" si="4"/>
        <v>295786</v>
      </c>
      <c r="C54" s="41">
        <f t="shared" si="5"/>
        <v>404525</v>
      </c>
      <c r="D54" s="41">
        <f t="shared" si="6"/>
        <v>6</v>
      </c>
      <c r="E54" s="42" t="str">
        <f t="shared" si="2"/>
        <v>CASTELLON</v>
      </c>
      <c r="F54" s="42">
        <f t="shared" si="7"/>
        <v>244</v>
      </c>
      <c r="G54" s="42">
        <f t="shared" si="8"/>
        <v>94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MOTRIL</v>
      </c>
      <c r="F55" s="42">
        <f t="shared" ref="F55:F65" si="9">LOOKUP(E55,$A$38:$A$65,$B$38:$B$65)</f>
        <v>7</v>
      </c>
      <c r="G55" s="42">
        <f t="shared" si="8"/>
        <v>2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7</v>
      </c>
      <c r="C57" s="41">
        <f t="shared" si="5"/>
        <v>2</v>
      </c>
      <c r="D57" s="41">
        <f t="shared" si="6"/>
        <v>18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79893</v>
      </c>
      <c r="C59" s="41">
        <f t="shared" si="5"/>
        <v>48806</v>
      </c>
      <c r="D59" s="41">
        <f t="shared" si="6"/>
        <v>10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1078</v>
      </c>
      <c r="C60" s="41">
        <f t="shared" si="5"/>
        <v>1740</v>
      </c>
      <c r="D60" s="41">
        <f t="shared" si="6"/>
        <v>16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724214</v>
      </c>
      <c r="C62" s="41">
        <f t="shared" si="5"/>
        <v>479974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2102513</v>
      </c>
      <c r="C63" s="41">
        <f t="shared" si="5"/>
        <v>1767303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18141</v>
      </c>
      <c r="C64" s="41">
        <f t="shared" si="5"/>
        <v>11305</v>
      </c>
      <c r="D64" s="41">
        <f t="shared" si="6"/>
        <v>12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10003</v>
      </c>
      <c r="C65" s="41">
        <f t="shared" si="5"/>
        <v>0</v>
      </c>
      <c r="D65" s="41">
        <f t="shared" si="6"/>
        <v>13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91" t="s">
        <v>70</v>
      </c>
      <c r="B5" s="89" t="str">
        <f>'Resumen general'!D6</f>
        <v>Mes Febrero</v>
      </c>
      <c r="C5" s="90"/>
      <c r="D5" s="89" t="str">
        <f>'Resumen general'!F6</f>
        <v>Acumulado desde Enero</v>
      </c>
      <c r="E5" s="90"/>
      <c r="F5" s="90"/>
      <c r="L5" s="39">
        <f>'Resumen general'!I4</f>
        <v>39198</v>
      </c>
    </row>
    <row r="6" spans="1:12" x14ac:dyDescent="0.25">
      <c r="A6" s="92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0">
        <v>0</v>
      </c>
      <c r="C8" s="30">
        <v>0</v>
      </c>
      <c r="D8" s="30">
        <v>0</v>
      </c>
      <c r="E8" s="30">
        <v>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43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29">
        <v>2187549</v>
      </c>
      <c r="C11" s="29">
        <v>2835163</v>
      </c>
      <c r="D11" s="29">
        <v>4664445</v>
      </c>
      <c r="E11" s="29">
        <v>5785033</v>
      </c>
      <c r="F11" s="10">
        <f t="shared" si="0"/>
        <v>24.024037157689719</v>
      </c>
      <c r="G11" s="1"/>
      <c r="H11" s="1"/>
      <c r="I11" s="1"/>
    </row>
    <row r="12" spans="1:12" x14ac:dyDescent="0.25">
      <c r="A12" s="11" t="s">
        <v>46</v>
      </c>
      <c r="B12" s="30">
        <v>325</v>
      </c>
      <c r="C12" s="30">
        <v>0</v>
      </c>
      <c r="D12" s="30">
        <v>26776</v>
      </c>
      <c r="E12" s="30">
        <v>4115</v>
      </c>
      <c r="F12" s="13">
        <f t="shared" si="0"/>
        <v>-84.631759784881979</v>
      </c>
      <c r="G12" s="1"/>
      <c r="H12" s="1"/>
      <c r="I12" s="1"/>
    </row>
    <row r="13" spans="1:12" x14ac:dyDescent="0.25">
      <c r="A13" s="8" t="s">
        <v>47</v>
      </c>
      <c r="B13" s="29">
        <v>323</v>
      </c>
      <c r="C13" s="29">
        <v>285</v>
      </c>
      <c r="D13" s="29">
        <v>1117</v>
      </c>
      <c r="E13" s="29">
        <v>529</v>
      </c>
      <c r="F13" s="10">
        <f t="shared" si="0"/>
        <v>-52.641002685765443</v>
      </c>
      <c r="G13" s="1"/>
      <c r="H13" s="1"/>
      <c r="I13" s="1"/>
    </row>
    <row r="14" spans="1:12" x14ac:dyDescent="0.25">
      <c r="A14" s="11" t="s">
        <v>48</v>
      </c>
      <c r="B14" s="30">
        <v>690162</v>
      </c>
      <c r="C14" s="30">
        <v>999170</v>
      </c>
      <c r="D14" s="30">
        <v>1415375</v>
      </c>
      <c r="E14" s="30">
        <v>1895712</v>
      </c>
      <c r="F14" s="13">
        <f t="shared" si="0"/>
        <v>33.937083811710664</v>
      </c>
      <c r="G14" s="1"/>
      <c r="H14" s="1"/>
      <c r="I14" s="1"/>
    </row>
    <row r="15" spans="1:12" x14ac:dyDescent="0.25">
      <c r="A15" s="8" t="s">
        <v>49</v>
      </c>
      <c r="B15" s="29">
        <v>11013</v>
      </c>
      <c r="C15" s="29">
        <v>9671</v>
      </c>
      <c r="D15" s="29">
        <v>21772</v>
      </c>
      <c r="E15" s="29">
        <v>15907</v>
      </c>
      <c r="F15" s="10">
        <f t="shared" si="0"/>
        <v>-26.938269336762815</v>
      </c>
      <c r="G15" s="1"/>
      <c r="H15" s="1"/>
      <c r="I15" s="1"/>
    </row>
    <row r="16" spans="1:12" x14ac:dyDescent="0.25">
      <c r="A16" s="11" t="s">
        <v>50</v>
      </c>
      <c r="B16" s="30">
        <v>0</v>
      </c>
      <c r="C16" s="30">
        <v>0</v>
      </c>
      <c r="D16" s="30">
        <v>0</v>
      </c>
      <c r="E16" s="30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29">
        <v>0</v>
      </c>
      <c r="C17" s="29">
        <v>244</v>
      </c>
      <c r="D17" s="29">
        <v>94</v>
      </c>
      <c r="E17" s="29">
        <v>244</v>
      </c>
      <c r="F17" s="10">
        <f t="shared" si="0"/>
        <v>159.57446808510639</v>
      </c>
      <c r="G17" s="1"/>
      <c r="H17" s="1"/>
      <c r="I17" s="1"/>
    </row>
    <row r="18" spans="1:9" x14ac:dyDescent="0.25">
      <c r="A18" s="11" t="s">
        <v>52</v>
      </c>
      <c r="B18" s="30">
        <v>0</v>
      </c>
      <c r="C18" s="30">
        <v>0</v>
      </c>
      <c r="D18" s="30">
        <v>0</v>
      </c>
      <c r="E18" s="30">
        <v>0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53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30">
        <v>0</v>
      </c>
      <c r="C20" s="30">
        <v>0</v>
      </c>
      <c r="D20" s="30">
        <v>0</v>
      </c>
      <c r="E20" s="30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0">
        <v>681703</v>
      </c>
      <c r="C22" s="30">
        <v>678292</v>
      </c>
      <c r="D22" s="30">
        <v>1448863</v>
      </c>
      <c r="E22" s="30">
        <v>1530006</v>
      </c>
      <c r="F22" s="13">
        <f t="shared" si="0"/>
        <v>5.600460499025786</v>
      </c>
      <c r="G22" s="1"/>
      <c r="H22" s="1"/>
      <c r="I22" s="1"/>
    </row>
    <row r="23" spans="1:9" x14ac:dyDescent="0.25">
      <c r="A23" s="8" t="s">
        <v>57</v>
      </c>
      <c r="B23" s="29">
        <v>199694</v>
      </c>
      <c r="C23" s="29">
        <v>88823</v>
      </c>
      <c r="D23" s="29">
        <v>403520</v>
      </c>
      <c r="E23" s="29">
        <v>295786</v>
      </c>
      <c r="F23" s="10">
        <f t="shared" si="0"/>
        <v>-26.698552735923869</v>
      </c>
      <c r="G23" s="1"/>
      <c r="H23" s="1"/>
      <c r="I23" s="1"/>
    </row>
    <row r="24" spans="1:9" x14ac:dyDescent="0.25">
      <c r="A24" s="11" t="s">
        <v>58</v>
      </c>
      <c r="B24" s="30">
        <v>0</v>
      </c>
      <c r="C24" s="30">
        <v>0</v>
      </c>
      <c r="D24" s="30">
        <v>0</v>
      </c>
      <c r="E24" s="30">
        <v>0</v>
      </c>
      <c r="F24" s="13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29">
        <v>0</v>
      </c>
      <c r="C25" s="29">
        <v>0</v>
      </c>
      <c r="D25" s="29">
        <v>0</v>
      </c>
      <c r="E25" s="29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30">
        <v>0</v>
      </c>
      <c r="C26" s="30">
        <v>0</v>
      </c>
      <c r="D26" s="30">
        <v>0</v>
      </c>
      <c r="E26" s="30">
        <v>5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0">
        <v>20993</v>
      </c>
      <c r="C28" s="30">
        <v>51208</v>
      </c>
      <c r="D28" s="30">
        <v>44058</v>
      </c>
      <c r="E28" s="30">
        <v>71838</v>
      </c>
      <c r="F28" s="13">
        <f t="shared" si="0"/>
        <v>63.053247991284223</v>
      </c>
      <c r="G28" s="1"/>
      <c r="H28" s="1"/>
      <c r="I28" s="1"/>
    </row>
    <row r="29" spans="1:9" x14ac:dyDescent="0.25">
      <c r="A29" s="8" t="s">
        <v>63</v>
      </c>
      <c r="B29" s="29">
        <v>0</v>
      </c>
      <c r="C29" s="29">
        <v>0</v>
      </c>
      <c r="D29" s="29">
        <v>0</v>
      </c>
      <c r="E29" s="2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64</v>
      </c>
      <c r="B30" s="30">
        <v>0</v>
      </c>
      <c r="C30" s="30">
        <v>0</v>
      </c>
      <c r="D30" s="30">
        <v>0</v>
      </c>
      <c r="E30" s="30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9">
        <v>2348</v>
      </c>
      <c r="C31" s="29">
        <v>58</v>
      </c>
      <c r="D31" s="29">
        <v>2429</v>
      </c>
      <c r="E31" s="29">
        <v>58</v>
      </c>
      <c r="F31" s="10">
        <f t="shared" si="0"/>
        <v>-97.61218608480857</v>
      </c>
      <c r="G31" s="1"/>
      <c r="H31" s="1"/>
      <c r="I31" s="1"/>
    </row>
    <row r="32" spans="1:9" x14ac:dyDescent="0.25">
      <c r="A32" s="11" t="s">
        <v>66</v>
      </c>
      <c r="B32" s="30">
        <v>869463</v>
      </c>
      <c r="C32" s="30">
        <v>1088092</v>
      </c>
      <c r="D32" s="30">
        <v>1759080</v>
      </c>
      <c r="E32" s="30">
        <v>2092599</v>
      </c>
      <c r="F32" s="13">
        <f t="shared" si="0"/>
        <v>18.959854014598534</v>
      </c>
      <c r="G32" s="1"/>
      <c r="H32" s="1"/>
      <c r="I32" s="1"/>
    </row>
    <row r="33" spans="1:9" x14ac:dyDescent="0.25">
      <c r="A33" s="8" t="s">
        <v>67</v>
      </c>
      <c r="B33" s="29">
        <v>1494</v>
      </c>
      <c r="C33" s="29">
        <v>2973</v>
      </c>
      <c r="D33" s="29">
        <v>5581</v>
      </c>
      <c r="E33" s="29">
        <v>6463</v>
      </c>
      <c r="F33" s="10">
        <f t="shared" si="0"/>
        <v>15.803619423042463</v>
      </c>
      <c r="G33" s="1"/>
      <c r="H33" s="1"/>
      <c r="I33" s="1"/>
    </row>
    <row r="34" spans="1:9" x14ac:dyDescent="0.25">
      <c r="A34" s="11" t="s">
        <v>68</v>
      </c>
      <c r="B34" s="30">
        <v>0</v>
      </c>
      <c r="C34" s="30">
        <v>0</v>
      </c>
      <c r="D34" s="30">
        <v>0</v>
      </c>
      <c r="E34" s="30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4665067</v>
      </c>
      <c r="C35" s="15">
        <f t="shared" ref="C35:E35" si="1">SUM(C7:C34)</f>
        <v>5753979</v>
      </c>
      <c r="D35" s="15">
        <f t="shared" si="1"/>
        <v>9793110</v>
      </c>
      <c r="E35" s="15">
        <f t="shared" si="1"/>
        <v>11698295</v>
      </c>
      <c r="F35" s="16">
        <f t="shared" si="0"/>
        <v>19.454340858011392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5785033</v>
      </c>
      <c r="G38" s="42">
        <f>LOOKUP(E38,$A$38:$A$65,$C$38:$C$65)</f>
        <v>4664445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0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2092599</v>
      </c>
      <c r="G39" s="42">
        <f t="shared" ref="G39:G65" si="8">LOOKUP(E39,$A$38:$A$65,$C$38:$C$65)</f>
        <v>1759080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1895712</v>
      </c>
      <c r="G40" s="42">
        <f t="shared" si="8"/>
        <v>1415375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1530006</v>
      </c>
      <c r="G41" s="42">
        <f t="shared" si="8"/>
        <v>1448863</v>
      </c>
    </row>
    <row r="42" spans="1:9" x14ac:dyDescent="0.25">
      <c r="A42" s="42" t="str">
        <f t="shared" si="3"/>
        <v>BAHIA DE ALGECIRAS</v>
      </c>
      <c r="B42" s="41">
        <f t="shared" si="4"/>
        <v>5785033</v>
      </c>
      <c r="C42" s="41">
        <f t="shared" si="5"/>
        <v>4664445</v>
      </c>
      <c r="D42" s="41">
        <f t="shared" si="6"/>
        <v>1</v>
      </c>
      <c r="E42" s="42" t="str">
        <f t="shared" si="2"/>
        <v>MALAGA</v>
      </c>
      <c r="F42" s="42">
        <f t="shared" si="7"/>
        <v>295786</v>
      </c>
      <c r="G42" s="42">
        <f t="shared" si="8"/>
        <v>403520</v>
      </c>
    </row>
    <row r="43" spans="1:9" x14ac:dyDescent="0.25">
      <c r="A43" s="42" t="str">
        <f t="shared" si="3"/>
        <v>BAHIA DE CADIZ</v>
      </c>
      <c r="B43" s="41">
        <f t="shared" si="4"/>
        <v>4115</v>
      </c>
      <c r="C43" s="41">
        <f t="shared" si="5"/>
        <v>26776</v>
      </c>
      <c r="D43" s="41">
        <f t="shared" si="6"/>
        <v>9</v>
      </c>
      <c r="E43" s="42" t="str">
        <f t="shared" si="2"/>
        <v>SANTA CRUZ DE TENERIFE</v>
      </c>
      <c r="F43" s="42">
        <f t="shared" si="7"/>
        <v>71838</v>
      </c>
      <c r="G43" s="42">
        <f t="shared" si="8"/>
        <v>44058</v>
      </c>
    </row>
    <row r="44" spans="1:9" x14ac:dyDescent="0.25">
      <c r="A44" s="42" t="str">
        <f t="shared" si="3"/>
        <v>BALEARES</v>
      </c>
      <c r="B44" s="41">
        <f t="shared" si="4"/>
        <v>529</v>
      </c>
      <c r="C44" s="41">
        <f t="shared" si="5"/>
        <v>1117</v>
      </c>
      <c r="D44" s="41">
        <f t="shared" si="6"/>
        <v>10</v>
      </c>
      <c r="E44" s="42" t="str">
        <f t="shared" si="2"/>
        <v>BILBAO</v>
      </c>
      <c r="F44" s="42">
        <f t="shared" si="7"/>
        <v>15907</v>
      </c>
      <c r="G44" s="42">
        <f t="shared" si="8"/>
        <v>21772</v>
      </c>
    </row>
    <row r="45" spans="1:9" x14ac:dyDescent="0.25">
      <c r="A45" s="42" t="str">
        <f t="shared" si="3"/>
        <v>BARCELONA</v>
      </c>
      <c r="B45" s="41">
        <f t="shared" si="4"/>
        <v>1895712</v>
      </c>
      <c r="C45" s="41">
        <f t="shared" si="5"/>
        <v>1415375</v>
      </c>
      <c r="D45" s="41">
        <f t="shared" si="6"/>
        <v>3</v>
      </c>
      <c r="E45" s="42" t="str">
        <f t="shared" si="2"/>
        <v>VIGO</v>
      </c>
      <c r="F45" s="42">
        <f t="shared" si="7"/>
        <v>6463</v>
      </c>
      <c r="G45" s="42">
        <f t="shared" si="8"/>
        <v>5581</v>
      </c>
    </row>
    <row r="46" spans="1:9" x14ac:dyDescent="0.25">
      <c r="A46" s="42" t="str">
        <f t="shared" si="3"/>
        <v>BILBAO</v>
      </c>
      <c r="B46" s="41">
        <f t="shared" si="4"/>
        <v>15907</v>
      </c>
      <c r="C46" s="41">
        <f t="shared" si="5"/>
        <v>21772</v>
      </c>
      <c r="D46" s="41">
        <f t="shared" si="6"/>
        <v>7</v>
      </c>
      <c r="E46" s="42" t="str">
        <f t="shared" si="2"/>
        <v>BAHIA DE CADIZ</v>
      </c>
      <c r="F46" s="42">
        <f t="shared" si="7"/>
        <v>4115</v>
      </c>
      <c r="G46" s="42">
        <f t="shared" si="8"/>
        <v>26776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BALEARES</v>
      </c>
      <c r="F47" s="42">
        <f t="shared" si="7"/>
        <v>529</v>
      </c>
      <c r="G47" s="42">
        <f t="shared" si="8"/>
        <v>1117</v>
      </c>
    </row>
    <row r="48" spans="1:9" x14ac:dyDescent="0.25">
      <c r="A48" s="42" t="str">
        <f t="shared" si="3"/>
        <v>CASTELLON</v>
      </c>
      <c r="B48" s="41">
        <f t="shared" si="4"/>
        <v>244</v>
      </c>
      <c r="C48" s="41">
        <f t="shared" si="5"/>
        <v>94</v>
      </c>
      <c r="D48" s="41">
        <f t="shared" si="6"/>
        <v>11</v>
      </c>
      <c r="E48" s="42" t="str">
        <f t="shared" si="2"/>
        <v>CASTELLON</v>
      </c>
      <c r="F48" s="42">
        <f t="shared" si="7"/>
        <v>244</v>
      </c>
      <c r="G48" s="42">
        <f t="shared" si="8"/>
        <v>94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str">
        <f t="shared" si="2"/>
        <v>TARRAGONA</v>
      </c>
      <c r="F49" s="42">
        <f t="shared" si="7"/>
        <v>58</v>
      </c>
      <c r="G49" s="42">
        <f t="shared" si="8"/>
        <v>2429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MOTRIL</v>
      </c>
      <c r="F50" s="42">
        <f t="shared" si="7"/>
        <v>5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e">
        <f t="shared" si="2"/>
        <v>#N/A</v>
      </c>
      <c r="F51" s="42" t="e">
        <f t="shared" si="7"/>
        <v>#N/A</v>
      </c>
      <c r="G51" s="42" t="e">
        <f t="shared" si="8"/>
        <v>#N/A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1530006</v>
      </c>
      <c r="C53" s="41">
        <f t="shared" si="5"/>
        <v>1448863</v>
      </c>
      <c r="D53" s="41">
        <f t="shared" si="6"/>
        <v>4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295786</v>
      </c>
      <c r="C54" s="41">
        <f t="shared" si="5"/>
        <v>403520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5</v>
      </c>
      <c r="C57" s="41">
        <f t="shared" si="5"/>
        <v>0</v>
      </c>
      <c r="D57" s="41">
        <f t="shared" si="6"/>
        <v>13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71838</v>
      </c>
      <c r="C59" s="41">
        <f t="shared" si="5"/>
        <v>44058</v>
      </c>
      <c r="D59" s="41">
        <f t="shared" si="6"/>
        <v>6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58</v>
      </c>
      <c r="C62" s="41">
        <f t="shared" si="5"/>
        <v>2429</v>
      </c>
      <c r="D62" s="41">
        <f t="shared" si="6"/>
        <v>12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2092599</v>
      </c>
      <c r="C63" s="41">
        <f t="shared" si="5"/>
        <v>1759080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6463</v>
      </c>
      <c r="C64" s="41">
        <f t="shared" si="5"/>
        <v>5581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91" t="s">
        <v>70</v>
      </c>
      <c r="B5" s="89" t="str">
        <f>'Resumen general'!D6</f>
        <v>Mes Febrero</v>
      </c>
      <c r="C5" s="90"/>
      <c r="D5" s="89" t="str">
        <f>'Resumen general'!F6</f>
        <v>Acumulado desde Enero</v>
      </c>
      <c r="E5" s="90"/>
      <c r="F5" s="90"/>
      <c r="L5" s="39">
        <f>'Resumen general'!I4</f>
        <v>39198</v>
      </c>
    </row>
    <row r="6" spans="1:12" x14ac:dyDescent="0.25">
      <c r="A6" s="92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31">
        <v>0</v>
      </c>
      <c r="C7" s="31">
        <v>10139</v>
      </c>
      <c r="D7" s="31">
        <v>0</v>
      </c>
      <c r="E7" s="31">
        <v>17605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2">
        <v>89584</v>
      </c>
      <c r="C8" s="32">
        <v>118174</v>
      </c>
      <c r="D8" s="32">
        <v>168904</v>
      </c>
      <c r="E8" s="32">
        <v>233093</v>
      </c>
      <c r="F8" s="13">
        <f t="shared" ref="F8:F35" si="0">((E8*100)/D8)-100</f>
        <v>38.00324444654953</v>
      </c>
      <c r="G8" s="1"/>
      <c r="H8" s="1"/>
      <c r="I8" s="1"/>
    </row>
    <row r="9" spans="1:12" x14ac:dyDescent="0.25">
      <c r="A9" s="8" t="s">
        <v>43</v>
      </c>
      <c r="B9" s="31">
        <v>44</v>
      </c>
      <c r="C9" s="31">
        <v>31</v>
      </c>
      <c r="D9" s="31">
        <v>75</v>
      </c>
      <c r="E9" s="31">
        <v>43</v>
      </c>
      <c r="F9" s="10">
        <f t="shared" si="0"/>
        <v>-42.666666666666664</v>
      </c>
      <c r="G9" s="1"/>
      <c r="H9" s="1"/>
      <c r="I9" s="1"/>
    </row>
    <row r="10" spans="1:12" x14ac:dyDescent="0.25">
      <c r="A10" s="11" t="s">
        <v>44</v>
      </c>
      <c r="B10" s="32">
        <v>8730</v>
      </c>
      <c r="C10" s="32">
        <v>4869</v>
      </c>
      <c r="D10" s="32">
        <v>14654</v>
      </c>
      <c r="E10" s="32">
        <v>9407</v>
      </c>
      <c r="F10" s="17">
        <f t="shared" si="0"/>
        <v>-35.805923297393207</v>
      </c>
      <c r="G10" s="1"/>
      <c r="H10" s="1"/>
      <c r="I10" s="1"/>
    </row>
    <row r="11" spans="1:12" x14ac:dyDescent="0.25">
      <c r="A11" s="8" t="s">
        <v>45</v>
      </c>
      <c r="B11" s="31">
        <v>2445770</v>
      </c>
      <c r="C11" s="31">
        <v>3015739</v>
      </c>
      <c r="D11" s="31">
        <v>5174209</v>
      </c>
      <c r="E11" s="31">
        <v>6125407</v>
      </c>
      <c r="F11" s="10">
        <f t="shared" si="0"/>
        <v>18.383447595564846</v>
      </c>
      <c r="G11" s="1"/>
      <c r="H11" s="1"/>
      <c r="I11" s="1"/>
    </row>
    <row r="12" spans="1:12" x14ac:dyDescent="0.25">
      <c r="A12" s="11" t="s">
        <v>46</v>
      </c>
      <c r="B12" s="32">
        <v>98348</v>
      </c>
      <c r="C12" s="32">
        <v>85727</v>
      </c>
      <c r="D12" s="32">
        <v>224740</v>
      </c>
      <c r="E12" s="32">
        <v>180912</v>
      </c>
      <c r="F12" s="13">
        <f t="shared" si="0"/>
        <v>-19.501646346889743</v>
      </c>
      <c r="G12" s="1"/>
      <c r="H12" s="1"/>
      <c r="I12" s="1"/>
    </row>
    <row r="13" spans="1:12" x14ac:dyDescent="0.25">
      <c r="A13" s="8" t="s">
        <v>47</v>
      </c>
      <c r="B13" s="31">
        <v>106340</v>
      </c>
      <c r="C13" s="31">
        <v>71910</v>
      </c>
      <c r="D13" s="31">
        <v>208104</v>
      </c>
      <c r="E13" s="31">
        <v>143962</v>
      </c>
      <c r="F13" s="10">
        <f t="shared" si="0"/>
        <v>-30.822088955522233</v>
      </c>
      <c r="G13" s="1"/>
      <c r="H13" s="1"/>
      <c r="I13" s="1"/>
    </row>
    <row r="14" spans="1:12" x14ac:dyDescent="0.25">
      <c r="A14" s="11" t="s">
        <v>48</v>
      </c>
      <c r="B14" s="32">
        <v>1645121</v>
      </c>
      <c r="C14" s="32">
        <v>2048403</v>
      </c>
      <c r="D14" s="32">
        <v>3325939</v>
      </c>
      <c r="E14" s="32">
        <v>3981098</v>
      </c>
      <c r="F14" s="13">
        <f t="shared" si="0"/>
        <v>19.698467109589203</v>
      </c>
      <c r="G14" s="1"/>
      <c r="H14" s="1"/>
      <c r="I14" s="1"/>
    </row>
    <row r="15" spans="1:12" x14ac:dyDescent="0.25">
      <c r="A15" s="8" t="s">
        <v>49</v>
      </c>
      <c r="B15" s="31">
        <v>431454</v>
      </c>
      <c r="C15" s="31">
        <v>445165</v>
      </c>
      <c r="D15" s="31">
        <v>761955</v>
      </c>
      <c r="E15" s="31">
        <v>790039</v>
      </c>
      <c r="F15" s="10">
        <f t="shared" si="0"/>
        <v>3.6857819687514422</v>
      </c>
      <c r="G15" s="1"/>
      <c r="H15" s="1"/>
      <c r="I15" s="1"/>
    </row>
    <row r="16" spans="1:12" x14ac:dyDescent="0.25">
      <c r="A16" s="11" t="s">
        <v>50</v>
      </c>
      <c r="B16" s="32">
        <v>43705</v>
      </c>
      <c r="C16" s="32">
        <v>32304</v>
      </c>
      <c r="D16" s="32">
        <v>79514</v>
      </c>
      <c r="E16" s="32">
        <v>42291</v>
      </c>
      <c r="F16" s="13">
        <f t="shared" si="0"/>
        <v>-46.813139824433435</v>
      </c>
      <c r="G16" s="1"/>
      <c r="H16" s="1"/>
      <c r="I16" s="1"/>
    </row>
    <row r="17" spans="1:9" x14ac:dyDescent="0.25">
      <c r="A17" s="8" t="s">
        <v>51</v>
      </c>
      <c r="B17" s="31">
        <v>53277</v>
      </c>
      <c r="C17" s="31">
        <v>88783</v>
      </c>
      <c r="D17" s="31">
        <v>97804</v>
      </c>
      <c r="E17" s="31">
        <v>180714</v>
      </c>
      <c r="F17" s="10">
        <f t="shared" si="0"/>
        <v>84.77158398429512</v>
      </c>
      <c r="G17" s="1"/>
      <c r="H17" s="1"/>
      <c r="I17" s="1"/>
    </row>
    <row r="18" spans="1:9" x14ac:dyDescent="0.25">
      <c r="A18" s="11" t="s">
        <v>52</v>
      </c>
      <c r="B18" s="32">
        <v>5398</v>
      </c>
      <c r="C18" s="32">
        <v>6645</v>
      </c>
      <c r="D18" s="32">
        <v>10527</v>
      </c>
      <c r="E18" s="32">
        <v>14056</v>
      </c>
      <c r="F18" s="13">
        <f t="shared" si="0"/>
        <v>33.523320984136035</v>
      </c>
      <c r="G18" s="1"/>
      <c r="H18" s="1"/>
      <c r="I18" s="1"/>
    </row>
    <row r="19" spans="1:9" x14ac:dyDescent="0.25">
      <c r="A19" s="8" t="s">
        <v>53</v>
      </c>
      <c r="B19" s="31">
        <v>31</v>
      </c>
      <c r="C19" s="31">
        <v>4978</v>
      </c>
      <c r="D19" s="31">
        <v>31</v>
      </c>
      <c r="E19" s="31">
        <v>12457</v>
      </c>
      <c r="F19" s="10">
        <f t="shared" si="0"/>
        <v>40083.870967741932</v>
      </c>
      <c r="G19" s="1"/>
      <c r="H19" s="1"/>
      <c r="I19" s="1"/>
    </row>
    <row r="20" spans="1:9" x14ac:dyDescent="0.25">
      <c r="A20" s="11" t="s">
        <v>54</v>
      </c>
      <c r="B20" s="32">
        <v>3510</v>
      </c>
      <c r="C20" s="32">
        <v>8577</v>
      </c>
      <c r="D20" s="32">
        <v>6615</v>
      </c>
      <c r="E20" s="32">
        <v>24247</v>
      </c>
      <c r="F20" s="13">
        <f t="shared" si="0"/>
        <v>266.54572940287227</v>
      </c>
      <c r="G20" s="1"/>
      <c r="H20" s="1"/>
      <c r="I20" s="1"/>
    </row>
    <row r="21" spans="1:9" x14ac:dyDescent="0.25">
      <c r="A21" s="8" t="s">
        <v>55</v>
      </c>
      <c r="B21" s="31">
        <v>0</v>
      </c>
      <c r="C21" s="31">
        <v>0</v>
      </c>
      <c r="D21" s="31">
        <v>0</v>
      </c>
      <c r="E21" s="31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2">
        <v>988423</v>
      </c>
      <c r="C22" s="32">
        <v>986748</v>
      </c>
      <c r="D22" s="32">
        <v>2039389</v>
      </c>
      <c r="E22" s="32">
        <v>2121688</v>
      </c>
      <c r="F22" s="13">
        <f t="shared" si="0"/>
        <v>4.0354733697200516</v>
      </c>
      <c r="G22" s="1"/>
      <c r="H22" s="1"/>
      <c r="I22" s="1"/>
    </row>
    <row r="23" spans="1:9" x14ac:dyDescent="0.25">
      <c r="A23" s="8" t="s">
        <v>57</v>
      </c>
      <c r="B23" s="31">
        <v>210960</v>
      </c>
      <c r="C23" s="31">
        <v>244812</v>
      </c>
      <c r="D23" s="31">
        <v>422443</v>
      </c>
      <c r="E23" s="31">
        <v>615103</v>
      </c>
      <c r="F23" s="10">
        <f t="shared" si="0"/>
        <v>45.606152782742299</v>
      </c>
      <c r="G23" s="1"/>
      <c r="H23" s="1"/>
      <c r="I23" s="1"/>
    </row>
    <row r="24" spans="1:9" x14ac:dyDescent="0.25">
      <c r="A24" s="11" t="s">
        <v>58</v>
      </c>
      <c r="B24" s="32">
        <v>22116</v>
      </c>
      <c r="C24" s="32">
        <v>26836</v>
      </c>
      <c r="D24" s="32">
        <v>42268</v>
      </c>
      <c r="E24" s="32">
        <v>56043</v>
      </c>
      <c r="F24" s="13">
        <f t="shared" si="0"/>
        <v>32.589665941137497</v>
      </c>
      <c r="G24" s="1"/>
      <c r="H24" s="1"/>
      <c r="I24" s="1"/>
    </row>
    <row r="25" spans="1:9" x14ac:dyDescent="0.25">
      <c r="A25" s="8" t="s">
        <v>59</v>
      </c>
      <c r="B25" s="31">
        <v>13418</v>
      </c>
      <c r="C25" s="31">
        <v>9542</v>
      </c>
      <c r="D25" s="31">
        <v>27592</v>
      </c>
      <c r="E25" s="31">
        <v>23757</v>
      </c>
      <c r="F25" s="10">
        <f t="shared" si="0"/>
        <v>-13.898956219193963</v>
      </c>
      <c r="G25" s="1"/>
      <c r="H25" s="1"/>
      <c r="I25" s="1"/>
    </row>
    <row r="26" spans="1:9" x14ac:dyDescent="0.25">
      <c r="A26" s="11" t="s">
        <v>60</v>
      </c>
      <c r="B26" s="32">
        <v>0</v>
      </c>
      <c r="C26" s="32">
        <v>0</v>
      </c>
      <c r="D26" s="32">
        <v>0</v>
      </c>
      <c r="E26" s="32">
        <v>5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31">
        <v>0</v>
      </c>
      <c r="C27" s="31">
        <v>0</v>
      </c>
      <c r="D27" s="31">
        <v>172</v>
      </c>
      <c r="E27" s="31">
        <v>0</v>
      </c>
      <c r="F27" s="10">
        <f t="shared" si="0"/>
        <v>-100</v>
      </c>
      <c r="G27" s="1"/>
      <c r="H27" s="1"/>
      <c r="I27" s="1"/>
    </row>
    <row r="28" spans="1:9" x14ac:dyDescent="0.25">
      <c r="A28" s="11" t="s">
        <v>62</v>
      </c>
      <c r="B28" s="32">
        <v>265713</v>
      </c>
      <c r="C28" s="32">
        <v>334933</v>
      </c>
      <c r="D28" s="32">
        <v>534231</v>
      </c>
      <c r="E28" s="32">
        <v>618732</v>
      </c>
      <c r="F28" s="13">
        <f t="shared" si="0"/>
        <v>15.817314981721395</v>
      </c>
      <c r="G28" s="1"/>
      <c r="H28" s="1"/>
      <c r="I28" s="1"/>
    </row>
    <row r="29" spans="1:9" x14ac:dyDescent="0.25">
      <c r="A29" s="8" t="s">
        <v>63</v>
      </c>
      <c r="B29" s="31">
        <v>49</v>
      </c>
      <c r="C29" s="31">
        <v>817</v>
      </c>
      <c r="D29" s="31">
        <v>152</v>
      </c>
      <c r="E29" s="31">
        <v>993</v>
      </c>
      <c r="F29" s="10">
        <f t="shared" si="0"/>
        <v>553.28947368421052</v>
      </c>
      <c r="G29" s="1"/>
      <c r="H29" s="1"/>
      <c r="I29" s="1"/>
    </row>
    <row r="30" spans="1:9" x14ac:dyDescent="0.25">
      <c r="A30" s="11" t="s">
        <v>64</v>
      </c>
      <c r="B30" s="32">
        <v>62433</v>
      </c>
      <c r="C30" s="32">
        <v>80176</v>
      </c>
      <c r="D30" s="32">
        <v>113725</v>
      </c>
      <c r="E30" s="32">
        <v>150348</v>
      </c>
      <c r="F30" s="13">
        <f t="shared" si="0"/>
        <v>32.203121565179174</v>
      </c>
      <c r="G30" s="1"/>
      <c r="H30" s="1"/>
      <c r="I30" s="1"/>
    </row>
    <row r="31" spans="1:9" x14ac:dyDescent="0.25">
      <c r="A31" s="8" t="s">
        <v>65</v>
      </c>
      <c r="B31" s="31">
        <v>8812</v>
      </c>
      <c r="C31" s="31">
        <v>28087</v>
      </c>
      <c r="D31" s="31">
        <v>13017</v>
      </c>
      <c r="E31" s="31">
        <v>55428</v>
      </c>
      <c r="F31" s="10">
        <f t="shared" si="0"/>
        <v>325.81239917031576</v>
      </c>
      <c r="G31" s="1"/>
      <c r="H31" s="1"/>
      <c r="I31" s="1"/>
    </row>
    <row r="32" spans="1:9" x14ac:dyDescent="0.25">
      <c r="A32" s="11" t="s">
        <v>66</v>
      </c>
      <c r="B32" s="32">
        <v>2195276</v>
      </c>
      <c r="C32" s="32">
        <v>2539940</v>
      </c>
      <c r="D32" s="32">
        <v>4392735</v>
      </c>
      <c r="E32" s="32">
        <v>4954338</v>
      </c>
      <c r="F32" s="13">
        <f t="shared" si="0"/>
        <v>12.784814016779976</v>
      </c>
      <c r="G32" s="1"/>
      <c r="H32" s="1"/>
      <c r="I32" s="1"/>
    </row>
    <row r="33" spans="1:9" x14ac:dyDescent="0.25">
      <c r="A33" s="8" t="s">
        <v>67</v>
      </c>
      <c r="B33" s="31">
        <v>167189</v>
      </c>
      <c r="C33" s="31">
        <v>183266</v>
      </c>
      <c r="D33" s="31">
        <v>344271</v>
      </c>
      <c r="E33" s="31">
        <v>371124</v>
      </c>
      <c r="F33" s="10">
        <f t="shared" si="0"/>
        <v>7.7999599152992829</v>
      </c>
      <c r="G33" s="1"/>
      <c r="H33" s="1"/>
      <c r="I33" s="1"/>
    </row>
    <row r="34" spans="1:9" x14ac:dyDescent="0.25">
      <c r="A34" s="11" t="s">
        <v>68</v>
      </c>
      <c r="B34" s="32">
        <v>0</v>
      </c>
      <c r="C34" s="32">
        <v>0</v>
      </c>
      <c r="D34" s="32">
        <v>0</v>
      </c>
      <c r="E34" s="32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8865701</v>
      </c>
      <c r="C35" s="15">
        <f t="shared" ref="C35:E35" si="1">SUM(C7:C34)</f>
        <v>10376601</v>
      </c>
      <c r="D35" s="15">
        <f t="shared" si="1"/>
        <v>18003066</v>
      </c>
      <c r="E35" s="15">
        <f t="shared" si="1"/>
        <v>20722890</v>
      </c>
      <c r="F35" s="16">
        <f t="shared" si="0"/>
        <v>15.107560012277915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17605</v>
      </c>
      <c r="C38" s="41">
        <f>D7</f>
        <v>0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BAHIA DE ALGECIRAS</v>
      </c>
      <c r="F38" s="42">
        <f>LOOKUP(E38,$A$38:$A$65,$B$38:$B$65)</f>
        <v>6125407</v>
      </c>
      <c r="G38" s="42">
        <f>LOOKUP(E38,$A$38:$A$65,$C$38:$C$65)</f>
        <v>5174209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233093</v>
      </c>
      <c r="C39" s="41">
        <f t="shared" ref="C39:C65" si="5">D8</f>
        <v>168904</v>
      </c>
      <c r="D39" s="41">
        <f t="shared" ref="D39:D65" si="6">_xlfn.RANK.EQ(B39,$B$38:$B$65)+COUNTIF($B$38:$B$65,B39)-1</f>
        <v>9</v>
      </c>
      <c r="E39" s="42" t="str">
        <f t="shared" si="2"/>
        <v>VALENCIA</v>
      </c>
      <c r="F39" s="42">
        <f t="shared" ref="F39:F54" si="7">LOOKUP(E39,$A$38:$A$65,$B$38:$B$65)</f>
        <v>4954338</v>
      </c>
      <c r="G39" s="42">
        <f t="shared" ref="G39:G65" si="8">LOOKUP(E39,$A$38:$A$65,$C$38:$C$65)</f>
        <v>4392735</v>
      </c>
    </row>
    <row r="40" spans="1:9" x14ac:dyDescent="0.25">
      <c r="A40" s="42" t="str">
        <f t="shared" si="3"/>
        <v>ALMERIA</v>
      </c>
      <c r="B40" s="41">
        <f t="shared" si="4"/>
        <v>43</v>
      </c>
      <c r="C40" s="41">
        <f t="shared" si="5"/>
        <v>75</v>
      </c>
      <c r="D40" s="41">
        <f t="shared" si="6"/>
        <v>24</v>
      </c>
      <c r="E40" s="42" t="str">
        <f t="shared" si="2"/>
        <v>BARCELONA</v>
      </c>
      <c r="F40" s="42">
        <f t="shared" si="7"/>
        <v>3981098</v>
      </c>
      <c r="G40" s="42">
        <f t="shared" si="8"/>
        <v>3325939</v>
      </c>
    </row>
    <row r="41" spans="1:9" x14ac:dyDescent="0.25">
      <c r="A41" s="42" t="str">
        <f t="shared" si="3"/>
        <v>AVILES</v>
      </c>
      <c r="B41" s="41">
        <f t="shared" si="4"/>
        <v>9407</v>
      </c>
      <c r="C41" s="41">
        <f t="shared" si="5"/>
        <v>14654</v>
      </c>
      <c r="D41" s="41">
        <f t="shared" si="6"/>
        <v>22</v>
      </c>
      <c r="E41" s="42" t="str">
        <f t="shared" si="2"/>
        <v>LAS PALMAS</v>
      </c>
      <c r="F41" s="42">
        <f t="shared" si="7"/>
        <v>2121688</v>
      </c>
      <c r="G41" s="42">
        <f t="shared" si="8"/>
        <v>2039389</v>
      </c>
    </row>
    <row r="42" spans="1:9" x14ac:dyDescent="0.25">
      <c r="A42" s="42" t="str">
        <f t="shared" si="3"/>
        <v>BAHIA DE ALGECIRAS</v>
      </c>
      <c r="B42" s="41">
        <f t="shared" si="4"/>
        <v>6125407</v>
      </c>
      <c r="C42" s="41">
        <f t="shared" si="5"/>
        <v>5174209</v>
      </c>
      <c r="D42" s="41">
        <f t="shared" si="6"/>
        <v>1</v>
      </c>
      <c r="E42" s="42" t="str">
        <f t="shared" si="2"/>
        <v>BILBAO</v>
      </c>
      <c r="F42" s="42">
        <f t="shared" si="7"/>
        <v>790039</v>
      </c>
      <c r="G42" s="42">
        <f t="shared" si="8"/>
        <v>761955</v>
      </c>
    </row>
    <row r="43" spans="1:9" x14ac:dyDescent="0.25">
      <c r="A43" s="42" t="str">
        <f t="shared" si="3"/>
        <v>BAHIA DE CADIZ</v>
      </c>
      <c r="B43" s="41">
        <f t="shared" si="4"/>
        <v>180912</v>
      </c>
      <c r="C43" s="41">
        <f t="shared" si="5"/>
        <v>224740</v>
      </c>
      <c r="D43" s="41">
        <f t="shared" si="6"/>
        <v>10</v>
      </c>
      <c r="E43" s="42" t="str">
        <f t="shared" si="2"/>
        <v>SANTA CRUZ DE TENERIFE</v>
      </c>
      <c r="F43" s="42">
        <f t="shared" si="7"/>
        <v>618732</v>
      </c>
      <c r="G43" s="42">
        <f t="shared" si="8"/>
        <v>534231</v>
      </c>
    </row>
    <row r="44" spans="1:9" x14ac:dyDescent="0.25">
      <c r="A44" s="42" t="str">
        <f t="shared" si="3"/>
        <v>BALEARES</v>
      </c>
      <c r="B44" s="41">
        <f t="shared" si="4"/>
        <v>143962</v>
      </c>
      <c r="C44" s="41">
        <f t="shared" si="5"/>
        <v>208104</v>
      </c>
      <c r="D44" s="41">
        <f t="shared" si="6"/>
        <v>13</v>
      </c>
      <c r="E44" s="42" t="str">
        <f t="shared" si="2"/>
        <v>MALAGA</v>
      </c>
      <c r="F44" s="42">
        <f t="shared" si="7"/>
        <v>615103</v>
      </c>
      <c r="G44" s="42">
        <f t="shared" si="8"/>
        <v>422443</v>
      </c>
    </row>
    <row r="45" spans="1:9" x14ac:dyDescent="0.25">
      <c r="A45" s="42" t="str">
        <f t="shared" si="3"/>
        <v>BARCELONA</v>
      </c>
      <c r="B45" s="41">
        <f t="shared" si="4"/>
        <v>3981098</v>
      </c>
      <c r="C45" s="41">
        <f t="shared" si="5"/>
        <v>3325939</v>
      </c>
      <c r="D45" s="41">
        <f t="shared" si="6"/>
        <v>3</v>
      </c>
      <c r="E45" s="42" t="str">
        <f t="shared" si="2"/>
        <v>VIGO</v>
      </c>
      <c r="F45" s="42">
        <f t="shared" si="7"/>
        <v>371124</v>
      </c>
      <c r="G45" s="42">
        <f t="shared" si="8"/>
        <v>344271</v>
      </c>
    </row>
    <row r="46" spans="1:9" x14ac:dyDescent="0.25">
      <c r="A46" s="42" t="str">
        <f t="shared" si="3"/>
        <v>BILBAO</v>
      </c>
      <c r="B46" s="41">
        <f t="shared" si="4"/>
        <v>790039</v>
      </c>
      <c r="C46" s="41">
        <f t="shared" si="5"/>
        <v>761955</v>
      </c>
      <c r="D46" s="41">
        <f t="shared" si="6"/>
        <v>5</v>
      </c>
      <c r="E46" s="42" t="str">
        <f t="shared" si="2"/>
        <v>ALICANTE</v>
      </c>
      <c r="F46" s="42">
        <f t="shared" si="7"/>
        <v>233093</v>
      </c>
      <c r="G46" s="42">
        <f t="shared" si="8"/>
        <v>168904</v>
      </c>
    </row>
    <row r="47" spans="1:9" x14ac:dyDescent="0.25">
      <c r="A47" s="42" t="str">
        <f t="shared" si="3"/>
        <v>CARTAGENA</v>
      </c>
      <c r="B47" s="41">
        <f t="shared" si="4"/>
        <v>42291</v>
      </c>
      <c r="C47" s="41">
        <f t="shared" si="5"/>
        <v>79514</v>
      </c>
      <c r="D47" s="41">
        <f t="shared" si="6"/>
        <v>16</v>
      </c>
      <c r="E47" s="42" t="str">
        <f t="shared" si="2"/>
        <v>BAHIA DE CADIZ</v>
      </c>
      <c r="F47" s="42">
        <f t="shared" si="7"/>
        <v>180912</v>
      </c>
      <c r="G47" s="42">
        <f t="shared" si="8"/>
        <v>224740</v>
      </c>
    </row>
    <row r="48" spans="1:9" x14ac:dyDescent="0.25">
      <c r="A48" s="42" t="str">
        <f t="shared" si="3"/>
        <v>CASTELLON</v>
      </c>
      <c r="B48" s="41">
        <f t="shared" si="4"/>
        <v>180714</v>
      </c>
      <c r="C48" s="41">
        <f t="shared" si="5"/>
        <v>97804</v>
      </c>
      <c r="D48" s="41">
        <f t="shared" si="6"/>
        <v>11</v>
      </c>
      <c r="E48" s="42" t="str">
        <f t="shared" si="2"/>
        <v>CASTELLON</v>
      </c>
      <c r="F48" s="42">
        <f t="shared" si="7"/>
        <v>180714</v>
      </c>
      <c r="G48" s="42">
        <f t="shared" si="8"/>
        <v>97804</v>
      </c>
    </row>
    <row r="49" spans="1:7" x14ac:dyDescent="0.25">
      <c r="A49" s="42" t="str">
        <f t="shared" si="3"/>
        <v>CEUTA</v>
      </c>
      <c r="B49" s="41">
        <f t="shared" si="4"/>
        <v>14056</v>
      </c>
      <c r="C49" s="41">
        <f t="shared" si="5"/>
        <v>10527</v>
      </c>
      <c r="D49" s="41">
        <f t="shared" si="6"/>
        <v>20</v>
      </c>
      <c r="E49" s="42" t="str">
        <f t="shared" si="2"/>
        <v>SEVILLA</v>
      </c>
      <c r="F49" s="42">
        <f t="shared" si="7"/>
        <v>150348</v>
      </c>
      <c r="G49" s="42">
        <f t="shared" si="8"/>
        <v>113725</v>
      </c>
    </row>
    <row r="50" spans="1:7" x14ac:dyDescent="0.25">
      <c r="A50" s="42" t="str">
        <f t="shared" si="3"/>
        <v>FERROL-SAN CIBRAO</v>
      </c>
      <c r="B50" s="41">
        <f t="shared" si="4"/>
        <v>12457</v>
      </c>
      <c r="C50" s="41">
        <f t="shared" si="5"/>
        <v>31</v>
      </c>
      <c r="D50" s="41">
        <f t="shared" si="6"/>
        <v>21</v>
      </c>
      <c r="E50" s="42" t="str">
        <f t="shared" si="2"/>
        <v>BALEARES</v>
      </c>
      <c r="F50" s="42">
        <f t="shared" si="7"/>
        <v>143962</v>
      </c>
      <c r="G50" s="42">
        <f t="shared" si="8"/>
        <v>208104</v>
      </c>
    </row>
    <row r="51" spans="1:7" x14ac:dyDescent="0.25">
      <c r="A51" s="42" t="str">
        <f t="shared" si="3"/>
        <v>GIJON</v>
      </c>
      <c r="B51" s="41">
        <f t="shared" si="4"/>
        <v>24247</v>
      </c>
      <c r="C51" s="41">
        <f t="shared" si="5"/>
        <v>6615</v>
      </c>
      <c r="D51" s="41">
        <f t="shared" si="6"/>
        <v>17</v>
      </c>
      <c r="E51" s="42" t="str">
        <f t="shared" si="2"/>
        <v>MARIN Y RIA DE PONTEVEDRA</v>
      </c>
      <c r="F51" s="42">
        <f t="shared" si="7"/>
        <v>56043</v>
      </c>
      <c r="G51" s="42">
        <f t="shared" si="8"/>
        <v>42268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TARRAGONA</v>
      </c>
      <c r="F52" s="42">
        <f t="shared" si="7"/>
        <v>55428</v>
      </c>
      <c r="G52" s="42">
        <f t="shared" si="8"/>
        <v>13017</v>
      </c>
    </row>
    <row r="53" spans="1:7" x14ac:dyDescent="0.25">
      <c r="A53" s="42" t="str">
        <f t="shared" si="3"/>
        <v>LAS PALMAS</v>
      </c>
      <c r="B53" s="41">
        <f t="shared" si="4"/>
        <v>2121688</v>
      </c>
      <c r="C53" s="41">
        <f t="shared" si="5"/>
        <v>2039389</v>
      </c>
      <c r="D53" s="41">
        <f t="shared" si="6"/>
        <v>4</v>
      </c>
      <c r="E53" s="42" t="str">
        <f t="shared" si="2"/>
        <v>CARTAGENA</v>
      </c>
      <c r="F53" s="42">
        <f t="shared" si="7"/>
        <v>42291</v>
      </c>
      <c r="G53" s="42">
        <f t="shared" si="8"/>
        <v>79514</v>
      </c>
    </row>
    <row r="54" spans="1:7" x14ac:dyDescent="0.25">
      <c r="A54" s="42" t="str">
        <f t="shared" si="3"/>
        <v>MALAGA</v>
      </c>
      <c r="B54" s="41">
        <f t="shared" si="4"/>
        <v>615103</v>
      </c>
      <c r="C54" s="41">
        <f t="shared" si="5"/>
        <v>422443</v>
      </c>
      <c r="D54" s="41">
        <f t="shared" si="6"/>
        <v>7</v>
      </c>
      <c r="E54" s="42" t="str">
        <f t="shared" si="2"/>
        <v>GIJON</v>
      </c>
      <c r="F54" s="42">
        <f t="shared" si="7"/>
        <v>24247</v>
      </c>
      <c r="G54" s="42">
        <f t="shared" si="8"/>
        <v>6615</v>
      </c>
    </row>
    <row r="55" spans="1:7" x14ac:dyDescent="0.25">
      <c r="A55" s="42" t="str">
        <f t="shared" si="3"/>
        <v>MARIN Y RIA DE PONTEVEDRA</v>
      </c>
      <c r="B55" s="41">
        <f t="shared" si="4"/>
        <v>56043</v>
      </c>
      <c r="C55" s="41">
        <f t="shared" si="5"/>
        <v>42268</v>
      </c>
      <c r="D55" s="41">
        <f t="shared" si="6"/>
        <v>14</v>
      </c>
      <c r="E55" s="42" t="str">
        <f t="shared" si="2"/>
        <v>MELILLA</v>
      </c>
      <c r="F55" s="42">
        <f t="shared" ref="F55:F65" si="9">LOOKUP(E55,$A$38:$A$65,$B$38:$B$65)</f>
        <v>23757</v>
      </c>
      <c r="G55" s="42">
        <f t="shared" si="8"/>
        <v>27592</v>
      </c>
    </row>
    <row r="56" spans="1:7" x14ac:dyDescent="0.25">
      <c r="A56" s="42" t="str">
        <f t="shared" si="3"/>
        <v>MELILLA</v>
      </c>
      <c r="B56" s="41">
        <f t="shared" si="4"/>
        <v>23757</v>
      </c>
      <c r="C56" s="41">
        <f t="shared" si="5"/>
        <v>27592</v>
      </c>
      <c r="D56" s="41">
        <f t="shared" si="6"/>
        <v>18</v>
      </c>
      <c r="E56" s="42" t="str">
        <f t="shared" si="2"/>
        <v>A CORUÑA</v>
      </c>
      <c r="F56" s="42">
        <f t="shared" si="9"/>
        <v>17605</v>
      </c>
      <c r="G56" s="42">
        <f t="shared" si="8"/>
        <v>0</v>
      </c>
    </row>
    <row r="57" spans="1:7" x14ac:dyDescent="0.25">
      <c r="A57" s="42" t="str">
        <f t="shared" si="3"/>
        <v>MOTRIL</v>
      </c>
      <c r="B57" s="41">
        <f t="shared" si="4"/>
        <v>5</v>
      </c>
      <c r="C57" s="41">
        <f t="shared" si="5"/>
        <v>0</v>
      </c>
      <c r="D57" s="41">
        <f t="shared" si="6"/>
        <v>25</v>
      </c>
      <c r="E57" s="42" t="str">
        <f t="shared" si="2"/>
        <v>CEUTA</v>
      </c>
      <c r="F57" s="42">
        <f t="shared" si="9"/>
        <v>14056</v>
      </c>
      <c r="G57" s="42">
        <f t="shared" si="8"/>
        <v>10527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172</v>
      </c>
      <c r="D58" s="41">
        <f t="shared" si="6"/>
        <v>28</v>
      </c>
      <c r="E58" s="42" t="str">
        <f t="shared" si="2"/>
        <v>FERROL-SAN CIBRAO</v>
      </c>
      <c r="F58" s="42">
        <f t="shared" si="9"/>
        <v>12457</v>
      </c>
      <c r="G58" s="42">
        <f t="shared" si="8"/>
        <v>31</v>
      </c>
    </row>
    <row r="59" spans="1:7" x14ac:dyDescent="0.25">
      <c r="A59" s="42" t="str">
        <f t="shared" si="3"/>
        <v>SANTA CRUZ DE TENERIFE</v>
      </c>
      <c r="B59" s="41">
        <f t="shared" si="4"/>
        <v>618732</v>
      </c>
      <c r="C59" s="41">
        <f t="shared" si="5"/>
        <v>534231</v>
      </c>
      <c r="D59" s="41">
        <f t="shared" si="6"/>
        <v>6</v>
      </c>
      <c r="E59" s="42" t="str">
        <f t="shared" si="2"/>
        <v>AVILES</v>
      </c>
      <c r="F59" s="42">
        <f t="shared" si="9"/>
        <v>9407</v>
      </c>
      <c r="G59" s="42">
        <f t="shared" si="8"/>
        <v>14654</v>
      </c>
    </row>
    <row r="60" spans="1:7" x14ac:dyDescent="0.25">
      <c r="A60" s="42" t="str">
        <f t="shared" si="3"/>
        <v>SANTANDER</v>
      </c>
      <c r="B60" s="41">
        <f t="shared" si="4"/>
        <v>993</v>
      </c>
      <c r="C60" s="41">
        <f t="shared" si="5"/>
        <v>152</v>
      </c>
      <c r="D60" s="41">
        <f t="shared" si="6"/>
        <v>23</v>
      </c>
      <c r="E60" s="42" t="str">
        <f t="shared" si="2"/>
        <v>SANTANDER</v>
      </c>
      <c r="F60" s="42">
        <f t="shared" si="9"/>
        <v>993</v>
      </c>
      <c r="G60" s="42">
        <f t="shared" si="8"/>
        <v>152</v>
      </c>
    </row>
    <row r="61" spans="1:7" x14ac:dyDescent="0.25">
      <c r="A61" s="42" t="str">
        <f t="shared" si="3"/>
        <v>SEVILLA</v>
      </c>
      <c r="B61" s="41">
        <f t="shared" si="4"/>
        <v>150348</v>
      </c>
      <c r="C61" s="41">
        <f t="shared" si="5"/>
        <v>113725</v>
      </c>
      <c r="D61" s="41">
        <f t="shared" si="6"/>
        <v>12</v>
      </c>
      <c r="E61" s="42" t="str">
        <f t="shared" si="2"/>
        <v>ALMERIA</v>
      </c>
      <c r="F61" s="42">
        <f t="shared" si="9"/>
        <v>43</v>
      </c>
      <c r="G61" s="42">
        <f t="shared" si="8"/>
        <v>75</v>
      </c>
    </row>
    <row r="62" spans="1:7" x14ac:dyDescent="0.25">
      <c r="A62" s="42" t="str">
        <f t="shared" si="3"/>
        <v>TARRAGONA</v>
      </c>
      <c r="B62" s="41">
        <f t="shared" si="4"/>
        <v>55428</v>
      </c>
      <c r="C62" s="41">
        <f t="shared" si="5"/>
        <v>13017</v>
      </c>
      <c r="D62" s="41">
        <f t="shared" si="6"/>
        <v>15</v>
      </c>
      <c r="E62" s="42" t="str">
        <f t="shared" si="2"/>
        <v>MOTRIL</v>
      </c>
      <c r="F62" s="42">
        <f t="shared" si="9"/>
        <v>5</v>
      </c>
      <c r="G62" s="42">
        <f t="shared" si="8"/>
        <v>0</v>
      </c>
    </row>
    <row r="63" spans="1:7" x14ac:dyDescent="0.25">
      <c r="A63" s="42" t="str">
        <f t="shared" si="3"/>
        <v>VALENCIA</v>
      </c>
      <c r="B63" s="41">
        <f t="shared" si="4"/>
        <v>4954338</v>
      </c>
      <c r="C63" s="41">
        <f t="shared" si="5"/>
        <v>4392735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371124</v>
      </c>
      <c r="C64" s="41">
        <f t="shared" si="5"/>
        <v>344271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HUELVA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91" t="s">
        <v>70</v>
      </c>
      <c r="B5" s="89" t="str">
        <f>'Resumen general'!D6</f>
        <v>Mes Febrero</v>
      </c>
      <c r="C5" s="90"/>
      <c r="D5" s="89" t="str">
        <f>'Resumen general'!F6</f>
        <v>Acumulado desde Enero</v>
      </c>
      <c r="E5" s="90"/>
      <c r="F5" s="90"/>
      <c r="L5" s="39">
        <f>'Resumen general'!I4</f>
        <v>39198</v>
      </c>
    </row>
    <row r="6" spans="1:12" x14ac:dyDescent="0.25">
      <c r="A6" s="92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4">
        <v>25587</v>
      </c>
      <c r="C8" s="34">
        <v>25796</v>
      </c>
      <c r="D8" s="34">
        <v>45527</v>
      </c>
      <c r="E8" s="34">
        <v>47307</v>
      </c>
      <c r="F8" s="13">
        <f t="shared" ref="F8:F35" si="0">((E8*100)/D8)-100</f>
        <v>3.9097678300788488</v>
      </c>
      <c r="G8" s="1"/>
      <c r="H8" s="1"/>
      <c r="I8" s="1"/>
    </row>
    <row r="9" spans="1:12" x14ac:dyDescent="0.25">
      <c r="A9" s="8" t="s">
        <v>43</v>
      </c>
      <c r="B9" s="33">
        <v>33630</v>
      </c>
      <c r="C9" s="33">
        <v>32866</v>
      </c>
      <c r="D9" s="33">
        <v>63583</v>
      </c>
      <c r="E9" s="33">
        <v>62236</v>
      </c>
      <c r="F9" s="10">
        <f t="shared" si="0"/>
        <v>-2.1184907915637865</v>
      </c>
      <c r="G9" s="1"/>
      <c r="H9" s="1"/>
      <c r="I9" s="1"/>
    </row>
    <row r="10" spans="1:12" x14ac:dyDescent="0.25">
      <c r="A10" s="11" t="s">
        <v>44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33">
        <v>352505</v>
      </c>
      <c r="C11" s="33">
        <v>422585</v>
      </c>
      <c r="D11" s="33">
        <v>701586</v>
      </c>
      <c r="E11" s="33">
        <v>815230</v>
      </c>
      <c r="F11" s="10">
        <f t="shared" si="0"/>
        <v>16.198156747711607</v>
      </c>
      <c r="G11" s="1"/>
      <c r="H11" s="1"/>
      <c r="I11" s="1"/>
    </row>
    <row r="12" spans="1:12" x14ac:dyDescent="0.25">
      <c r="A12" s="11" t="s">
        <v>46</v>
      </c>
      <c r="B12" s="34">
        <v>133773</v>
      </c>
      <c r="C12" s="34">
        <v>97810</v>
      </c>
      <c r="D12" s="34">
        <v>268211</v>
      </c>
      <c r="E12" s="34">
        <v>222935</v>
      </c>
      <c r="F12" s="13">
        <f t="shared" si="0"/>
        <v>-16.880739417846399</v>
      </c>
      <c r="G12" s="1"/>
      <c r="H12" s="1"/>
      <c r="I12" s="1"/>
    </row>
    <row r="13" spans="1:12" x14ac:dyDescent="0.25">
      <c r="A13" s="8" t="s">
        <v>47</v>
      </c>
      <c r="B13" s="33">
        <v>701599</v>
      </c>
      <c r="C13" s="33">
        <v>761409</v>
      </c>
      <c r="D13" s="33">
        <v>1300297</v>
      </c>
      <c r="E13" s="33">
        <v>1476232</v>
      </c>
      <c r="F13" s="10">
        <f t="shared" si="0"/>
        <v>13.530370369231036</v>
      </c>
      <c r="G13" s="1"/>
      <c r="H13" s="1"/>
      <c r="I13" s="1"/>
    </row>
    <row r="14" spans="1:12" x14ac:dyDescent="0.25">
      <c r="A14" s="11" t="s">
        <v>48</v>
      </c>
      <c r="B14" s="34">
        <v>692006</v>
      </c>
      <c r="C14" s="34">
        <v>764702</v>
      </c>
      <c r="D14" s="34">
        <v>1271424</v>
      </c>
      <c r="E14" s="34">
        <v>1505275</v>
      </c>
      <c r="F14" s="13">
        <f t="shared" si="0"/>
        <v>18.392841412463511</v>
      </c>
      <c r="G14" s="1"/>
      <c r="H14" s="1"/>
      <c r="I14" s="1"/>
    </row>
    <row r="15" spans="1:12" x14ac:dyDescent="0.25">
      <c r="A15" s="8" t="s">
        <v>49</v>
      </c>
      <c r="B15" s="33">
        <v>37193</v>
      </c>
      <c r="C15" s="33">
        <v>35108</v>
      </c>
      <c r="D15" s="33">
        <v>69056</v>
      </c>
      <c r="E15" s="33">
        <v>87533</v>
      </c>
      <c r="F15" s="10">
        <f t="shared" si="0"/>
        <v>26.756545412418902</v>
      </c>
      <c r="G15" s="1"/>
      <c r="H15" s="1"/>
      <c r="I15" s="1"/>
    </row>
    <row r="16" spans="1:12" x14ac:dyDescent="0.25">
      <c r="A16" s="11" t="s">
        <v>50</v>
      </c>
      <c r="B16" s="34">
        <v>0</v>
      </c>
      <c r="C16" s="34">
        <v>0</v>
      </c>
      <c r="D16" s="34">
        <v>0</v>
      </c>
      <c r="E16" s="34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33">
        <v>21652</v>
      </c>
      <c r="C17" s="33">
        <v>16570</v>
      </c>
      <c r="D17" s="33">
        <v>41820</v>
      </c>
      <c r="E17" s="33">
        <v>31089</v>
      </c>
      <c r="F17" s="10">
        <f t="shared" si="0"/>
        <v>-25.659971305595406</v>
      </c>
      <c r="G17" s="1"/>
      <c r="H17" s="1"/>
      <c r="I17" s="1"/>
    </row>
    <row r="18" spans="1:9" x14ac:dyDescent="0.25">
      <c r="A18" s="11" t="s">
        <v>52</v>
      </c>
      <c r="B18" s="34">
        <v>65291</v>
      </c>
      <c r="C18" s="34">
        <v>75685</v>
      </c>
      <c r="D18" s="34">
        <v>128845</v>
      </c>
      <c r="E18" s="34">
        <v>155428</v>
      </c>
      <c r="F18" s="13">
        <f t="shared" si="0"/>
        <v>20.631766851643448</v>
      </c>
      <c r="G18" s="1"/>
      <c r="H18" s="1"/>
      <c r="I18" s="1"/>
    </row>
    <row r="19" spans="1:9" x14ac:dyDescent="0.25">
      <c r="A19" s="8" t="s">
        <v>53</v>
      </c>
      <c r="B19" s="33">
        <v>12897</v>
      </c>
      <c r="C19" s="33">
        <v>17207</v>
      </c>
      <c r="D19" s="33">
        <v>23865</v>
      </c>
      <c r="E19" s="33">
        <v>43486</v>
      </c>
      <c r="F19" s="10">
        <f t="shared" si="0"/>
        <v>82.216635239891048</v>
      </c>
      <c r="G19" s="1"/>
      <c r="H19" s="1"/>
      <c r="I19" s="1"/>
    </row>
    <row r="20" spans="1:9" x14ac:dyDescent="0.25">
      <c r="A20" s="11" t="s">
        <v>54</v>
      </c>
      <c r="B20" s="34">
        <v>891</v>
      </c>
      <c r="C20" s="34">
        <v>0</v>
      </c>
      <c r="D20" s="34">
        <v>1012</v>
      </c>
      <c r="E20" s="34">
        <v>0</v>
      </c>
      <c r="F20" s="13">
        <f t="shared" si="0"/>
        <v>-100</v>
      </c>
      <c r="G20" s="1"/>
      <c r="H20" s="1"/>
      <c r="I20" s="1"/>
    </row>
    <row r="21" spans="1:9" x14ac:dyDescent="0.25">
      <c r="A21" s="8" t="s">
        <v>55</v>
      </c>
      <c r="B21" s="33">
        <v>0</v>
      </c>
      <c r="C21" s="33">
        <v>0</v>
      </c>
      <c r="D21" s="33">
        <v>0</v>
      </c>
      <c r="E21" s="33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4">
        <v>214788</v>
      </c>
      <c r="C22" s="34">
        <v>197152</v>
      </c>
      <c r="D22" s="34">
        <v>431027</v>
      </c>
      <c r="E22" s="34">
        <v>413306</v>
      </c>
      <c r="F22" s="13">
        <f t="shared" si="0"/>
        <v>-4.1113433729209561</v>
      </c>
      <c r="G22" s="1"/>
      <c r="H22" s="1"/>
      <c r="I22" s="1"/>
    </row>
    <row r="23" spans="1:9" x14ac:dyDescent="0.25">
      <c r="A23" s="8" t="s">
        <v>57</v>
      </c>
      <c r="B23" s="33">
        <v>32378</v>
      </c>
      <c r="C23" s="33">
        <v>37729</v>
      </c>
      <c r="D23" s="33">
        <v>64660</v>
      </c>
      <c r="E23" s="33">
        <v>74340</v>
      </c>
      <c r="F23" s="10">
        <f t="shared" si="0"/>
        <v>14.970615527373951</v>
      </c>
      <c r="G23" s="1"/>
      <c r="H23" s="1"/>
      <c r="I23" s="1"/>
    </row>
    <row r="24" spans="1:9" x14ac:dyDescent="0.25">
      <c r="A24" s="11" t="s">
        <v>58</v>
      </c>
      <c r="B24" s="34">
        <v>0</v>
      </c>
      <c r="C24" s="34">
        <v>0</v>
      </c>
      <c r="D24" s="34">
        <v>0</v>
      </c>
      <c r="E24" s="34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33">
        <v>44719</v>
      </c>
      <c r="C25" s="33">
        <v>45203</v>
      </c>
      <c r="D25" s="33">
        <v>84613</v>
      </c>
      <c r="E25" s="33">
        <v>83939</v>
      </c>
      <c r="F25" s="10">
        <f t="shared" si="0"/>
        <v>-0.79656790327727833</v>
      </c>
      <c r="G25" s="1"/>
      <c r="H25" s="1"/>
      <c r="I25" s="1"/>
    </row>
    <row r="26" spans="1:9" x14ac:dyDescent="0.25">
      <c r="A26" s="11" t="s">
        <v>60</v>
      </c>
      <c r="B26" s="34">
        <v>0</v>
      </c>
      <c r="C26" s="34">
        <v>0</v>
      </c>
      <c r="D26" s="34">
        <v>0</v>
      </c>
      <c r="E26" s="34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33">
        <v>51213</v>
      </c>
      <c r="C27" s="33">
        <v>74592</v>
      </c>
      <c r="D27" s="33">
        <v>77979</v>
      </c>
      <c r="E27" s="33">
        <v>109481</v>
      </c>
      <c r="F27" s="10">
        <f t="shared" si="0"/>
        <v>40.39805588684132</v>
      </c>
      <c r="G27" s="1"/>
      <c r="H27" s="1"/>
      <c r="I27" s="1"/>
    </row>
    <row r="28" spans="1:9" x14ac:dyDescent="0.25">
      <c r="A28" s="11" t="s">
        <v>62</v>
      </c>
      <c r="B28" s="34">
        <v>274095</v>
      </c>
      <c r="C28" s="34">
        <v>281845</v>
      </c>
      <c r="D28" s="34">
        <v>563147</v>
      </c>
      <c r="E28" s="34">
        <v>599562</v>
      </c>
      <c r="F28" s="13">
        <f t="shared" si="0"/>
        <v>6.4663400497560986</v>
      </c>
      <c r="G28" s="1"/>
      <c r="H28" s="1"/>
      <c r="I28" s="1"/>
    </row>
    <row r="29" spans="1:9" x14ac:dyDescent="0.25">
      <c r="A29" s="8" t="s">
        <v>63</v>
      </c>
      <c r="B29" s="33">
        <v>59992</v>
      </c>
      <c r="C29" s="33">
        <v>56119</v>
      </c>
      <c r="D29" s="33">
        <v>123043</v>
      </c>
      <c r="E29" s="33">
        <v>119894</v>
      </c>
      <c r="F29" s="10">
        <f t="shared" si="0"/>
        <v>-2.5592678982144434</v>
      </c>
      <c r="G29" s="1"/>
      <c r="H29" s="1"/>
      <c r="I29" s="1"/>
    </row>
    <row r="30" spans="1:9" x14ac:dyDescent="0.25">
      <c r="A30" s="11" t="s">
        <v>64</v>
      </c>
      <c r="B30" s="34">
        <v>20322</v>
      </c>
      <c r="C30" s="34">
        <v>19809</v>
      </c>
      <c r="D30" s="34">
        <v>36731</v>
      </c>
      <c r="E30" s="34">
        <v>37124</v>
      </c>
      <c r="F30" s="13">
        <f t="shared" si="0"/>
        <v>1.0699409218371443</v>
      </c>
      <c r="G30" s="1"/>
      <c r="H30" s="1"/>
      <c r="I30" s="1"/>
    </row>
    <row r="31" spans="1:9" x14ac:dyDescent="0.25">
      <c r="A31" s="8" t="s">
        <v>65</v>
      </c>
      <c r="B31" s="33">
        <v>67737</v>
      </c>
      <c r="C31" s="33">
        <v>45102</v>
      </c>
      <c r="D31" s="33">
        <v>134982</v>
      </c>
      <c r="E31" s="33">
        <v>97084</v>
      </c>
      <c r="F31" s="10">
        <f t="shared" si="0"/>
        <v>-28.076336104073135</v>
      </c>
      <c r="G31" s="1"/>
      <c r="H31" s="1"/>
      <c r="I31" s="1"/>
    </row>
    <row r="32" spans="1:9" x14ac:dyDescent="0.25">
      <c r="A32" s="11" t="s">
        <v>66</v>
      </c>
      <c r="B32" s="34">
        <v>313620</v>
      </c>
      <c r="C32" s="34">
        <v>357342</v>
      </c>
      <c r="D32" s="34">
        <v>571324</v>
      </c>
      <c r="E32" s="34">
        <v>725055</v>
      </c>
      <c r="F32" s="13">
        <f t="shared" si="0"/>
        <v>26.90784913639196</v>
      </c>
      <c r="G32" s="1"/>
      <c r="H32" s="1"/>
      <c r="I32" s="1"/>
    </row>
    <row r="33" spans="1:9" x14ac:dyDescent="0.25">
      <c r="A33" s="8" t="s">
        <v>67</v>
      </c>
      <c r="B33" s="33">
        <v>88766</v>
      </c>
      <c r="C33" s="33">
        <v>108854</v>
      </c>
      <c r="D33" s="33">
        <v>170252</v>
      </c>
      <c r="E33" s="33">
        <v>212731</v>
      </c>
      <c r="F33" s="10">
        <f t="shared" si="0"/>
        <v>24.950661372553625</v>
      </c>
      <c r="G33" s="1"/>
      <c r="H33" s="1"/>
      <c r="I33" s="1"/>
    </row>
    <row r="34" spans="1:9" x14ac:dyDescent="0.25">
      <c r="A34" s="11" t="s">
        <v>68</v>
      </c>
      <c r="B34" s="34">
        <v>0</v>
      </c>
      <c r="C34" s="34">
        <v>0</v>
      </c>
      <c r="D34" s="34">
        <v>0</v>
      </c>
      <c r="E34" s="3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3244654</v>
      </c>
      <c r="C35" s="15">
        <f t="shared" ref="C35:E35" si="1">SUM(C7:C34)</f>
        <v>3473485</v>
      </c>
      <c r="D35" s="15">
        <f t="shared" si="1"/>
        <v>6172984</v>
      </c>
      <c r="E35" s="15">
        <f t="shared" si="1"/>
        <v>6919267</v>
      </c>
      <c r="F35" s="16">
        <f t="shared" si="0"/>
        <v>12.089501608946335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BARCELONA</v>
      </c>
      <c r="F38" s="42">
        <f>LOOKUP(E38,$A$38:$A$65,$B$38:$B$65)</f>
        <v>1505275</v>
      </c>
      <c r="G38" s="42">
        <f>LOOKUP(E38,$A$38:$A$65,$C$38:$C$65)</f>
        <v>1271424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47307</v>
      </c>
      <c r="C39" s="41">
        <f t="shared" ref="C39:C65" si="5">D8</f>
        <v>45527</v>
      </c>
      <c r="D39" s="41">
        <f t="shared" ref="D39:D65" si="6">_xlfn.RANK.EQ(B39,$B$38:$B$65)+COUNTIF($B$38:$B$65,B39)-1</f>
        <v>17</v>
      </c>
      <c r="E39" s="42" t="str">
        <f t="shared" si="2"/>
        <v>BALEARES</v>
      </c>
      <c r="F39" s="42">
        <f t="shared" ref="F39:F54" si="7">LOOKUP(E39,$A$38:$A$65,$B$38:$B$65)</f>
        <v>1476232</v>
      </c>
      <c r="G39" s="42">
        <f t="shared" ref="G39:G65" si="8">LOOKUP(E39,$A$38:$A$65,$C$38:$C$65)</f>
        <v>1300297</v>
      </c>
    </row>
    <row r="40" spans="1:9" x14ac:dyDescent="0.25">
      <c r="A40" s="42" t="str">
        <f t="shared" si="3"/>
        <v>ALMERIA</v>
      </c>
      <c r="B40" s="41">
        <f t="shared" si="4"/>
        <v>62236</v>
      </c>
      <c r="C40" s="41">
        <f t="shared" si="5"/>
        <v>63583</v>
      </c>
      <c r="D40" s="41">
        <f t="shared" si="6"/>
        <v>16</v>
      </c>
      <c r="E40" s="42" t="str">
        <f t="shared" si="2"/>
        <v>BAHIA DE ALGECIRAS</v>
      </c>
      <c r="F40" s="42">
        <f t="shared" si="7"/>
        <v>815230</v>
      </c>
      <c r="G40" s="42">
        <f t="shared" si="8"/>
        <v>701586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VALENCIA</v>
      </c>
      <c r="F41" s="42">
        <f t="shared" si="7"/>
        <v>725055</v>
      </c>
      <c r="G41" s="42">
        <f t="shared" si="8"/>
        <v>571324</v>
      </c>
    </row>
    <row r="42" spans="1:9" x14ac:dyDescent="0.25">
      <c r="A42" s="42" t="str">
        <f t="shared" si="3"/>
        <v>BAHIA DE ALGECIRAS</v>
      </c>
      <c r="B42" s="41">
        <f t="shared" si="4"/>
        <v>815230</v>
      </c>
      <c r="C42" s="41">
        <f t="shared" si="5"/>
        <v>701586</v>
      </c>
      <c r="D42" s="41">
        <f t="shared" si="6"/>
        <v>3</v>
      </c>
      <c r="E42" s="42" t="str">
        <f t="shared" si="2"/>
        <v>SANTA CRUZ DE TENERIFE</v>
      </c>
      <c r="F42" s="42">
        <f t="shared" si="7"/>
        <v>599562</v>
      </c>
      <c r="G42" s="42">
        <f t="shared" si="8"/>
        <v>563147</v>
      </c>
    </row>
    <row r="43" spans="1:9" x14ac:dyDescent="0.25">
      <c r="A43" s="42" t="str">
        <f t="shared" si="3"/>
        <v>BAHIA DE CADIZ</v>
      </c>
      <c r="B43" s="41">
        <f t="shared" si="4"/>
        <v>222935</v>
      </c>
      <c r="C43" s="41">
        <f t="shared" si="5"/>
        <v>268211</v>
      </c>
      <c r="D43" s="41">
        <f t="shared" si="6"/>
        <v>7</v>
      </c>
      <c r="E43" s="42" t="str">
        <f t="shared" si="2"/>
        <v>LAS PALMAS</v>
      </c>
      <c r="F43" s="42">
        <f t="shared" si="7"/>
        <v>413306</v>
      </c>
      <c r="G43" s="42">
        <f t="shared" si="8"/>
        <v>431027</v>
      </c>
    </row>
    <row r="44" spans="1:9" x14ac:dyDescent="0.25">
      <c r="A44" s="42" t="str">
        <f t="shared" si="3"/>
        <v>BALEARES</v>
      </c>
      <c r="B44" s="41">
        <f t="shared" si="4"/>
        <v>1476232</v>
      </c>
      <c r="C44" s="41">
        <f t="shared" si="5"/>
        <v>1300297</v>
      </c>
      <c r="D44" s="41">
        <f t="shared" si="6"/>
        <v>2</v>
      </c>
      <c r="E44" s="42" t="str">
        <f t="shared" si="2"/>
        <v>BAHIA DE CADIZ</v>
      </c>
      <c r="F44" s="42">
        <f t="shared" si="7"/>
        <v>222935</v>
      </c>
      <c r="G44" s="42">
        <f t="shared" si="8"/>
        <v>268211</v>
      </c>
    </row>
    <row r="45" spans="1:9" x14ac:dyDescent="0.25">
      <c r="A45" s="42" t="str">
        <f t="shared" si="3"/>
        <v>BARCELONA</v>
      </c>
      <c r="B45" s="41">
        <f t="shared" si="4"/>
        <v>1505275</v>
      </c>
      <c r="C45" s="41">
        <f t="shared" si="5"/>
        <v>1271424</v>
      </c>
      <c r="D45" s="41">
        <f t="shared" si="6"/>
        <v>1</v>
      </c>
      <c r="E45" s="42" t="str">
        <f t="shared" si="2"/>
        <v>VIGO</v>
      </c>
      <c r="F45" s="42">
        <f t="shared" si="7"/>
        <v>212731</v>
      </c>
      <c r="G45" s="42">
        <f t="shared" si="8"/>
        <v>170252</v>
      </c>
    </row>
    <row r="46" spans="1:9" x14ac:dyDescent="0.25">
      <c r="A46" s="42" t="str">
        <f t="shared" si="3"/>
        <v>BILBAO</v>
      </c>
      <c r="B46" s="41">
        <f t="shared" si="4"/>
        <v>87533</v>
      </c>
      <c r="C46" s="41">
        <f t="shared" si="5"/>
        <v>69056</v>
      </c>
      <c r="D46" s="41">
        <f t="shared" si="6"/>
        <v>13</v>
      </c>
      <c r="E46" s="42" t="str">
        <f t="shared" si="2"/>
        <v>CEUTA</v>
      </c>
      <c r="F46" s="42">
        <f t="shared" si="7"/>
        <v>155428</v>
      </c>
      <c r="G46" s="42">
        <f t="shared" si="8"/>
        <v>128845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SANTANDER</v>
      </c>
      <c r="F47" s="42">
        <f t="shared" si="7"/>
        <v>119894</v>
      </c>
      <c r="G47" s="42">
        <f t="shared" si="8"/>
        <v>123043</v>
      </c>
    </row>
    <row r="48" spans="1:9" x14ac:dyDescent="0.25">
      <c r="A48" s="42" t="str">
        <f t="shared" si="3"/>
        <v>CASTELLON</v>
      </c>
      <c r="B48" s="41">
        <f t="shared" si="4"/>
        <v>31089</v>
      </c>
      <c r="C48" s="41">
        <f t="shared" si="5"/>
        <v>41820</v>
      </c>
      <c r="D48" s="41">
        <f t="shared" si="6"/>
        <v>20</v>
      </c>
      <c r="E48" s="42" t="str">
        <f t="shared" si="2"/>
        <v>PASAIA</v>
      </c>
      <c r="F48" s="42">
        <f t="shared" si="7"/>
        <v>109481</v>
      </c>
      <c r="G48" s="42">
        <f t="shared" si="8"/>
        <v>77979</v>
      </c>
    </row>
    <row r="49" spans="1:7" x14ac:dyDescent="0.25">
      <c r="A49" s="42" t="str">
        <f t="shared" si="3"/>
        <v>CEUTA</v>
      </c>
      <c r="B49" s="41">
        <f t="shared" si="4"/>
        <v>155428</v>
      </c>
      <c r="C49" s="41">
        <f t="shared" si="5"/>
        <v>128845</v>
      </c>
      <c r="D49" s="41">
        <f t="shared" si="6"/>
        <v>9</v>
      </c>
      <c r="E49" s="42" t="str">
        <f t="shared" si="2"/>
        <v>TARRAGONA</v>
      </c>
      <c r="F49" s="42">
        <f t="shared" si="7"/>
        <v>97084</v>
      </c>
      <c r="G49" s="42">
        <f t="shared" si="8"/>
        <v>134982</v>
      </c>
    </row>
    <row r="50" spans="1:7" x14ac:dyDescent="0.25">
      <c r="A50" s="42" t="str">
        <f t="shared" si="3"/>
        <v>FERROL-SAN CIBRAO</v>
      </c>
      <c r="B50" s="41">
        <f t="shared" si="4"/>
        <v>43486</v>
      </c>
      <c r="C50" s="41">
        <f t="shared" si="5"/>
        <v>23865</v>
      </c>
      <c r="D50" s="41">
        <f t="shared" si="6"/>
        <v>18</v>
      </c>
      <c r="E50" s="42" t="str">
        <f t="shared" si="2"/>
        <v>BILBAO</v>
      </c>
      <c r="F50" s="42">
        <f t="shared" si="7"/>
        <v>87533</v>
      </c>
      <c r="G50" s="42">
        <f t="shared" si="8"/>
        <v>69056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1012</v>
      </c>
      <c r="D51" s="41">
        <f t="shared" si="6"/>
        <v>28</v>
      </c>
      <c r="E51" s="42" t="str">
        <f t="shared" si="2"/>
        <v>MELILLA</v>
      </c>
      <c r="F51" s="42">
        <f t="shared" si="7"/>
        <v>83939</v>
      </c>
      <c r="G51" s="42">
        <f t="shared" si="8"/>
        <v>84613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MALAGA</v>
      </c>
      <c r="F52" s="42">
        <f t="shared" si="7"/>
        <v>74340</v>
      </c>
      <c r="G52" s="42">
        <f t="shared" si="8"/>
        <v>64660</v>
      </c>
    </row>
    <row r="53" spans="1:7" x14ac:dyDescent="0.25">
      <c r="A53" s="42" t="str">
        <f t="shared" si="3"/>
        <v>LAS PALMAS</v>
      </c>
      <c r="B53" s="41">
        <f t="shared" si="4"/>
        <v>413306</v>
      </c>
      <c r="C53" s="41">
        <f t="shared" si="5"/>
        <v>431027</v>
      </c>
      <c r="D53" s="41">
        <f t="shared" si="6"/>
        <v>6</v>
      </c>
      <c r="E53" s="42" t="str">
        <f t="shared" si="2"/>
        <v>ALMERIA</v>
      </c>
      <c r="F53" s="42">
        <f t="shared" si="7"/>
        <v>62236</v>
      </c>
      <c r="G53" s="42">
        <f t="shared" si="8"/>
        <v>63583</v>
      </c>
    </row>
    <row r="54" spans="1:7" x14ac:dyDescent="0.25">
      <c r="A54" s="42" t="str">
        <f t="shared" si="3"/>
        <v>MALAGA</v>
      </c>
      <c r="B54" s="41">
        <f t="shared" si="4"/>
        <v>74340</v>
      </c>
      <c r="C54" s="41">
        <f t="shared" si="5"/>
        <v>64660</v>
      </c>
      <c r="D54" s="41">
        <f t="shared" si="6"/>
        <v>15</v>
      </c>
      <c r="E54" s="42" t="str">
        <f t="shared" si="2"/>
        <v>ALICANTE</v>
      </c>
      <c r="F54" s="42">
        <f t="shared" si="7"/>
        <v>47307</v>
      </c>
      <c r="G54" s="42">
        <f t="shared" si="8"/>
        <v>45527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FERROL-SAN CIBRAO</v>
      </c>
      <c r="F55" s="42">
        <f t="shared" ref="F55:F65" si="9">LOOKUP(E55,$A$38:$A$65,$B$38:$B$65)</f>
        <v>43486</v>
      </c>
      <c r="G55" s="42">
        <f t="shared" si="8"/>
        <v>23865</v>
      </c>
    </row>
    <row r="56" spans="1:7" x14ac:dyDescent="0.25">
      <c r="A56" s="42" t="str">
        <f t="shared" si="3"/>
        <v>MELILLA</v>
      </c>
      <c r="B56" s="41">
        <f t="shared" si="4"/>
        <v>83939</v>
      </c>
      <c r="C56" s="41">
        <f t="shared" si="5"/>
        <v>84613</v>
      </c>
      <c r="D56" s="41">
        <f t="shared" si="6"/>
        <v>14</v>
      </c>
      <c r="E56" s="42" t="str">
        <f t="shared" si="2"/>
        <v>SEVILLA</v>
      </c>
      <c r="F56" s="42">
        <f t="shared" si="9"/>
        <v>37124</v>
      </c>
      <c r="G56" s="42">
        <f t="shared" si="8"/>
        <v>36731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str">
        <f t="shared" si="2"/>
        <v>CASTELLON</v>
      </c>
      <c r="F57" s="42">
        <f t="shared" si="9"/>
        <v>31089</v>
      </c>
      <c r="G57" s="42">
        <f t="shared" si="8"/>
        <v>41820</v>
      </c>
    </row>
    <row r="58" spans="1:7" x14ac:dyDescent="0.25">
      <c r="A58" s="42" t="str">
        <f t="shared" si="3"/>
        <v>PASAIA</v>
      </c>
      <c r="B58" s="41">
        <f t="shared" si="4"/>
        <v>109481</v>
      </c>
      <c r="C58" s="41">
        <f t="shared" si="5"/>
        <v>77979</v>
      </c>
      <c r="D58" s="41">
        <f t="shared" si="6"/>
        <v>11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599562</v>
      </c>
      <c r="C59" s="41">
        <f t="shared" si="5"/>
        <v>563147</v>
      </c>
      <c r="D59" s="41">
        <f t="shared" si="6"/>
        <v>5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119894</v>
      </c>
      <c r="C60" s="41">
        <f t="shared" si="5"/>
        <v>123043</v>
      </c>
      <c r="D60" s="41">
        <f t="shared" si="6"/>
        <v>10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37124</v>
      </c>
      <c r="C61" s="41">
        <f t="shared" si="5"/>
        <v>36731</v>
      </c>
      <c r="D61" s="41">
        <f t="shared" si="6"/>
        <v>19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97084</v>
      </c>
      <c r="C62" s="41">
        <f t="shared" si="5"/>
        <v>134982</v>
      </c>
      <c r="D62" s="41">
        <f t="shared" si="6"/>
        <v>12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725055</v>
      </c>
      <c r="C63" s="41">
        <f t="shared" si="5"/>
        <v>571324</v>
      </c>
      <c r="D63" s="41">
        <f t="shared" si="6"/>
        <v>4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212731</v>
      </c>
      <c r="C64" s="41">
        <f t="shared" si="5"/>
        <v>170252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91" t="s">
        <v>70</v>
      </c>
      <c r="B5" s="89" t="str">
        <f>'Resumen general'!D6</f>
        <v>Mes Febrero</v>
      </c>
      <c r="C5" s="90"/>
      <c r="D5" s="89" t="str">
        <f>'Resumen general'!F6</f>
        <v>Acumulado desde Enero</v>
      </c>
      <c r="E5" s="90"/>
      <c r="F5" s="90"/>
      <c r="L5" s="39">
        <f>'Resumen general'!I4</f>
        <v>39198</v>
      </c>
    </row>
    <row r="6" spans="1:12" x14ac:dyDescent="0.25">
      <c r="A6" s="92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35">
        <v>0</v>
      </c>
      <c r="C7" s="35">
        <v>780</v>
      </c>
      <c r="D7" s="35">
        <v>0</v>
      </c>
      <c r="E7" s="35">
        <v>1169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6">
        <v>13460</v>
      </c>
      <c r="C8" s="36">
        <v>15016</v>
      </c>
      <c r="D8" s="36">
        <v>25273</v>
      </c>
      <c r="E8" s="36">
        <v>30353</v>
      </c>
      <c r="F8" s="13">
        <f t="shared" ref="F8:F35" si="0">((E8*100)/D8)-100</f>
        <v>20.100502512562812</v>
      </c>
      <c r="G8" s="1"/>
      <c r="H8" s="1"/>
      <c r="I8" s="1"/>
    </row>
    <row r="9" spans="1:12" x14ac:dyDescent="0.25">
      <c r="A9" s="8" t="s">
        <v>43</v>
      </c>
      <c r="B9" s="35">
        <v>13</v>
      </c>
      <c r="C9" s="35">
        <v>13</v>
      </c>
      <c r="D9" s="35">
        <v>25</v>
      </c>
      <c r="E9" s="35">
        <v>18</v>
      </c>
      <c r="F9" s="10">
        <f t="shared" si="0"/>
        <v>-28</v>
      </c>
      <c r="G9" s="1"/>
      <c r="H9" s="1"/>
      <c r="I9" s="1"/>
    </row>
    <row r="10" spans="1:12" x14ac:dyDescent="0.25">
      <c r="A10" s="11" t="s">
        <v>44</v>
      </c>
      <c r="B10" s="36">
        <v>969</v>
      </c>
      <c r="C10" s="36">
        <v>721</v>
      </c>
      <c r="D10" s="36">
        <v>1704</v>
      </c>
      <c r="E10" s="36">
        <v>1323</v>
      </c>
      <c r="F10" s="17">
        <f t="shared" si="0"/>
        <v>-22.359154929577471</v>
      </c>
      <c r="G10" s="1"/>
      <c r="H10" s="1"/>
      <c r="I10" s="1"/>
    </row>
    <row r="11" spans="1:12" x14ac:dyDescent="0.25">
      <c r="A11" s="8" t="s">
        <v>45</v>
      </c>
      <c r="B11" s="35">
        <v>209797</v>
      </c>
      <c r="C11" s="35">
        <v>253363</v>
      </c>
      <c r="D11" s="35">
        <v>445507</v>
      </c>
      <c r="E11" s="35">
        <v>515761</v>
      </c>
      <c r="F11" s="10">
        <f t="shared" si="0"/>
        <v>15.769449189350567</v>
      </c>
      <c r="G11" s="1"/>
      <c r="H11" s="1"/>
      <c r="I11" s="1"/>
    </row>
    <row r="12" spans="1:12" x14ac:dyDescent="0.25">
      <c r="A12" s="11" t="s">
        <v>46</v>
      </c>
      <c r="B12" s="36">
        <v>11524</v>
      </c>
      <c r="C12" s="36">
        <v>8852.5</v>
      </c>
      <c r="D12" s="36">
        <v>28692</v>
      </c>
      <c r="E12" s="36">
        <v>20611</v>
      </c>
      <c r="F12" s="13">
        <f t="shared" si="0"/>
        <v>-28.164645197267532</v>
      </c>
      <c r="G12" s="1"/>
      <c r="H12" s="1"/>
      <c r="I12" s="1"/>
    </row>
    <row r="13" spans="1:12" x14ac:dyDescent="0.25">
      <c r="A13" s="8" t="s">
        <v>47</v>
      </c>
      <c r="B13" s="35">
        <v>14785</v>
      </c>
      <c r="C13" s="35">
        <v>14839</v>
      </c>
      <c r="D13" s="35">
        <v>28883</v>
      </c>
      <c r="E13" s="35">
        <v>28214</v>
      </c>
      <c r="F13" s="10">
        <f t="shared" si="0"/>
        <v>-2.316241387667489</v>
      </c>
      <c r="G13" s="1"/>
      <c r="H13" s="1"/>
      <c r="I13" s="1"/>
    </row>
    <row r="14" spans="1:12" x14ac:dyDescent="0.25">
      <c r="A14" s="11" t="s">
        <v>48</v>
      </c>
      <c r="B14" s="36">
        <v>173479</v>
      </c>
      <c r="C14" s="36">
        <v>198366</v>
      </c>
      <c r="D14" s="36">
        <v>343390</v>
      </c>
      <c r="E14" s="36">
        <v>389754</v>
      </c>
      <c r="F14" s="13">
        <f t="shared" si="0"/>
        <v>13.501849209353793</v>
      </c>
      <c r="G14" s="1"/>
      <c r="H14" s="1"/>
      <c r="I14" s="1"/>
    </row>
    <row r="15" spans="1:12" x14ac:dyDescent="0.25">
      <c r="A15" s="8" t="s">
        <v>49</v>
      </c>
      <c r="B15" s="35">
        <v>39983</v>
      </c>
      <c r="C15" s="35">
        <v>41716</v>
      </c>
      <c r="D15" s="35">
        <v>70925</v>
      </c>
      <c r="E15" s="35">
        <v>75425</v>
      </c>
      <c r="F15" s="10">
        <f t="shared" si="0"/>
        <v>6.3447303489601694</v>
      </c>
      <c r="G15" s="1"/>
      <c r="H15" s="1"/>
      <c r="I15" s="1"/>
    </row>
    <row r="16" spans="1:12" x14ac:dyDescent="0.25">
      <c r="A16" s="11" t="s">
        <v>50</v>
      </c>
      <c r="B16" s="36">
        <v>3740</v>
      </c>
      <c r="C16" s="36">
        <v>2839</v>
      </c>
      <c r="D16" s="36">
        <v>7267</v>
      </c>
      <c r="E16" s="36">
        <v>3770</v>
      </c>
      <c r="F16" s="13">
        <f t="shared" si="0"/>
        <v>-48.121645796064399</v>
      </c>
      <c r="G16" s="1"/>
      <c r="H16" s="1"/>
      <c r="I16" s="1"/>
    </row>
    <row r="17" spans="1:9" x14ac:dyDescent="0.25">
      <c r="A17" s="8" t="s">
        <v>51</v>
      </c>
      <c r="B17" s="35">
        <v>4248</v>
      </c>
      <c r="C17" s="35">
        <v>6544</v>
      </c>
      <c r="D17" s="35">
        <v>8098</v>
      </c>
      <c r="E17" s="35">
        <v>12716</v>
      </c>
      <c r="F17" s="10">
        <f t="shared" si="0"/>
        <v>57.026426278093368</v>
      </c>
      <c r="G17" s="1"/>
      <c r="H17" s="1"/>
      <c r="I17" s="1"/>
    </row>
    <row r="18" spans="1:9" x14ac:dyDescent="0.25">
      <c r="A18" s="11" t="s">
        <v>52</v>
      </c>
      <c r="B18" s="36">
        <v>777</v>
      </c>
      <c r="C18" s="36">
        <v>1136</v>
      </c>
      <c r="D18" s="36">
        <v>1540</v>
      </c>
      <c r="E18" s="36">
        <v>2439</v>
      </c>
      <c r="F18" s="13">
        <f t="shared" si="0"/>
        <v>58.376623376623371</v>
      </c>
      <c r="G18" s="1"/>
      <c r="H18" s="1"/>
      <c r="I18" s="1"/>
    </row>
    <row r="19" spans="1:9" x14ac:dyDescent="0.25">
      <c r="A19" s="8" t="s">
        <v>53</v>
      </c>
      <c r="B19" s="35">
        <v>8</v>
      </c>
      <c r="C19" s="35">
        <v>774</v>
      </c>
      <c r="D19" s="35">
        <v>8</v>
      </c>
      <c r="E19" s="35">
        <v>2184</v>
      </c>
      <c r="F19" s="10">
        <f t="shared" si="0"/>
        <v>27200</v>
      </c>
      <c r="G19" s="1"/>
      <c r="H19" s="1"/>
      <c r="I19" s="1"/>
    </row>
    <row r="20" spans="1:9" x14ac:dyDescent="0.25">
      <c r="A20" s="11" t="s">
        <v>54</v>
      </c>
      <c r="B20" s="36">
        <v>313</v>
      </c>
      <c r="C20" s="36">
        <v>621</v>
      </c>
      <c r="D20" s="36">
        <v>581</v>
      </c>
      <c r="E20" s="36">
        <v>1819</v>
      </c>
      <c r="F20" s="13">
        <f t="shared" si="0"/>
        <v>213.08089500860586</v>
      </c>
      <c r="G20" s="1"/>
      <c r="H20" s="1"/>
      <c r="I20" s="1"/>
    </row>
    <row r="21" spans="1:9" x14ac:dyDescent="0.25">
      <c r="A21" s="8" t="s">
        <v>55</v>
      </c>
      <c r="B21" s="35">
        <v>0</v>
      </c>
      <c r="C21" s="35">
        <v>0</v>
      </c>
      <c r="D21" s="35">
        <v>0</v>
      </c>
      <c r="E21" s="35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6">
        <v>96824</v>
      </c>
      <c r="C22" s="36">
        <v>97742</v>
      </c>
      <c r="D22" s="36">
        <v>191822</v>
      </c>
      <c r="E22" s="36">
        <v>200573</v>
      </c>
      <c r="F22" s="13">
        <f t="shared" si="0"/>
        <v>4.5620418930049738</v>
      </c>
      <c r="G22" s="1"/>
      <c r="H22" s="1"/>
      <c r="I22" s="1"/>
    </row>
    <row r="23" spans="1:9" x14ac:dyDescent="0.25">
      <c r="A23" s="8" t="s">
        <v>57</v>
      </c>
      <c r="B23" s="35">
        <v>28545</v>
      </c>
      <c r="C23" s="35">
        <v>44789</v>
      </c>
      <c r="D23" s="35">
        <v>52830</v>
      </c>
      <c r="E23" s="35">
        <v>84936</v>
      </c>
      <c r="F23" s="10">
        <f t="shared" si="0"/>
        <v>60.772288472458825</v>
      </c>
      <c r="G23" s="1"/>
      <c r="H23" s="1"/>
      <c r="I23" s="1"/>
    </row>
    <row r="24" spans="1:9" x14ac:dyDescent="0.25">
      <c r="A24" s="11" t="s">
        <v>58</v>
      </c>
      <c r="B24" s="36">
        <v>2747</v>
      </c>
      <c r="C24" s="36">
        <v>3487</v>
      </c>
      <c r="D24" s="36">
        <v>5435</v>
      </c>
      <c r="E24" s="36">
        <v>6629</v>
      </c>
      <c r="F24" s="13">
        <f t="shared" si="0"/>
        <v>21.968721251149958</v>
      </c>
      <c r="G24" s="1"/>
      <c r="H24" s="1"/>
      <c r="I24" s="1"/>
    </row>
    <row r="25" spans="1:9" x14ac:dyDescent="0.25">
      <c r="A25" s="8" t="s">
        <v>59</v>
      </c>
      <c r="B25" s="35">
        <v>1836</v>
      </c>
      <c r="C25" s="35">
        <v>1627</v>
      </c>
      <c r="D25" s="35">
        <v>3481</v>
      </c>
      <c r="E25" s="35">
        <v>3486</v>
      </c>
      <c r="F25" s="10">
        <f t="shared" si="0"/>
        <v>0.14363688595231849</v>
      </c>
      <c r="G25" s="1"/>
      <c r="H25" s="1"/>
      <c r="I25" s="1"/>
    </row>
    <row r="26" spans="1:9" x14ac:dyDescent="0.25">
      <c r="A26" s="11" t="s">
        <v>60</v>
      </c>
      <c r="B26" s="36">
        <v>0</v>
      </c>
      <c r="C26" s="36">
        <v>0</v>
      </c>
      <c r="D26" s="36">
        <v>0</v>
      </c>
      <c r="E26" s="36">
        <v>2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35">
        <v>0</v>
      </c>
      <c r="C27" s="35">
        <v>0</v>
      </c>
      <c r="D27" s="35">
        <v>2.5</v>
      </c>
      <c r="E27" s="35">
        <v>0</v>
      </c>
      <c r="F27" s="18">
        <f t="shared" si="0"/>
        <v>-100</v>
      </c>
      <c r="G27" s="1"/>
      <c r="H27" s="1"/>
      <c r="I27" s="1"/>
    </row>
    <row r="28" spans="1:9" x14ac:dyDescent="0.25">
      <c r="A28" s="11" t="s">
        <v>62</v>
      </c>
      <c r="B28" s="36">
        <v>34481</v>
      </c>
      <c r="C28" s="36">
        <v>40884</v>
      </c>
      <c r="D28" s="36">
        <v>70332</v>
      </c>
      <c r="E28" s="36">
        <v>79642</v>
      </c>
      <c r="F28" s="13">
        <f t="shared" si="0"/>
        <v>13.237217767161468</v>
      </c>
      <c r="G28" s="1"/>
      <c r="H28" s="1"/>
      <c r="I28" s="1"/>
    </row>
    <row r="29" spans="1:9" x14ac:dyDescent="0.25">
      <c r="A29" s="8" t="s">
        <v>63</v>
      </c>
      <c r="B29" s="35">
        <v>4</v>
      </c>
      <c r="C29" s="35">
        <v>60</v>
      </c>
      <c r="D29" s="35">
        <v>13</v>
      </c>
      <c r="E29" s="35">
        <v>74</v>
      </c>
      <c r="F29" s="10">
        <f t="shared" si="0"/>
        <v>469.23076923076928</v>
      </c>
      <c r="G29" s="1"/>
      <c r="H29" s="1"/>
      <c r="I29" s="1"/>
    </row>
    <row r="30" spans="1:9" x14ac:dyDescent="0.25">
      <c r="A30" s="11" t="s">
        <v>64</v>
      </c>
      <c r="B30" s="36">
        <v>8864</v>
      </c>
      <c r="C30" s="36">
        <v>10602</v>
      </c>
      <c r="D30" s="36">
        <v>16376</v>
      </c>
      <c r="E30" s="36">
        <v>20271</v>
      </c>
      <c r="F30" s="13">
        <f t="shared" si="0"/>
        <v>23.784807034684903</v>
      </c>
      <c r="G30" s="1"/>
      <c r="H30" s="1"/>
      <c r="I30" s="1"/>
    </row>
    <row r="31" spans="1:9" x14ac:dyDescent="0.25">
      <c r="A31" s="8" t="s">
        <v>65</v>
      </c>
      <c r="B31" s="35">
        <v>1248</v>
      </c>
      <c r="C31" s="35">
        <v>3215</v>
      </c>
      <c r="D31" s="35">
        <v>1797.5</v>
      </c>
      <c r="E31" s="35">
        <v>7257</v>
      </c>
      <c r="F31" s="10">
        <f t="shared" si="0"/>
        <v>303.72739916550768</v>
      </c>
      <c r="G31" s="1"/>
      <c r="H31" s="1"/>
      <c r="I31" s="1"/>
    </row>
    <row r="32" spans="1:9" x14ac:dyDescent="0.25">
      <c r="A32" s="11" t="s">
        <v>66</v>
      </c>
      <c r="B32" s="36">
        <v>209669</v>
      </c>
      <c r="C32" s="36">
        <v>235962</v>
      </c>
      <c r="D32" s="36">
        <v>416086</v>
      </c>
      <c r="E32" s="36">
        <v>470507</v>
      </c>
      <c r="F32" s="13">
        <f t="shared" si="0"/>
        <v>13.079267266863098</v>
      </c>
      <c r="G32" s="1"/>
      <c r="H32" s="1"/>
      <c r="I32" s="1"/>
    </row>
    <row r="33" spans="1:9" x14ac:dyDescent="0.25">
      <c r="A33" s="8" t="s">
        <v>67</v>
      </c>
      <c r="B33" s="35">
        <v>16023</v>
      </c>
      <c r="C33" s="35">
        <v>17899</v>
      </c>
      <c r="D33" s="35">
        <v>35010</v>
      </c>
      <c r="E33" s="35">
        <v>35330</v>
      </c>
      <c r="F33" s="10">
        <f t="shared" si="0"/>
        <v>0.91402456441016966</v>
      </c>
      <c r="G33" s="1"/>
      <c r="H33" s="1"/>
      <c r="I33" s="1"/>
    </row>
    <row r="34" spans="1:9" x14ac:dyDescent="0.25">
      <c r="A34" s="11" t="s">
        <v>68</v>
      </c>
      <c r="B34" s="36">
        <v>0</v>
      </c>
      <c r="C34" s="36">
        <v>0</v>
      </c>
      <c r="D34" s="36">
        <v>0</v>
      </c>
      <c r="E34" s="36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873337</v>
      </c>
      <c r="C35" s="15">
        <f t="shared" ref="C35:E35" si="1">SUM(C7:C34)</f>
        <v>1001847.5</v>
      </c>
      <c r="D35" s="15">
        <f t="shared" si="1"/>
        <v>1755078</v>
      </c>
      <c r="E35" s="15">
        <f t="shared" si="1"/>
        <v>1994263</v>
      </c>
      <c r="F35" s="16">
        <f t="shared" si="0"/>
        <v>13.628169232364598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1169</v>
      </c>
      <c r="C38" s="41">
        <f>D7</f>
        <v>0</v>
      </c>
      <c r="D38" s="41">
        <f>_xlfn.RANK.EQ(B38,$B$38:$B$65)+COUNTIF($B$38:$B$65,B38)-1</f>
        <v>22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515761</v>
      </c>
      <c r="G38" s="42">
        <f>LOOKUP(E38,$A$38:$A$65,$C$38:$C$65)</f>
        <v>445507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30353</v>
      </c>
      <c r="C39" s="41">
        <f t="shared" ref="C39:C65" si="5">D8</f>
        <v>25273</v>
      </c>
      <c r="D39" s="41">
        <f t="shared" ref="D39:D65" si="6">_xlfn.RANK.EQ(B39,$B$38:$B$65)+COUNTIF($B$38:$B$65,B39)-1</f>
        <v>9</v>
      </c>
      <c r="E39" s="42" t="str">
        <f t="shared" si="2"/>
        <v>VALENCIA</v>
      </c>
      <c r="F39" s="42">
        <f t="shared" ref="F39:F54" si="7">LOOKUP(E39,$A$38:$A$65,$B$38:$B$65)</f>
        <v>470507</v>
      </c>
      <c r="G39" s="42">
        <f t="shared" ref="G39:G65" si="8">LOOKUP(E39,$A$38:$A$65,$C$38:$C$65)</f>
        <v>416086</v>
      </c>
    </row>
    <row r="40" spans="1:9" x14ac:dyDescent="0.25">
      <c r="A40" s="42" t="str">
        <f t="shared" si="3"/>
        <v>ALMERIA</v>
      </c>
      <c r="B40" s="41">
        <f t="shared" si="4"/>
        <v>18</v>
      </c>
      <c r="C40" s="41">
        <f t="shared" si="5"/>
        <v>25</v>
      </c>
      <c r="D40" s="41">
        <f t="shared" si="6"/>
        <v>24</v>
      </c>
      <c r="E40" s="42" t="str">
        <f t="shared" si="2"/>
        <v>BARCELONA</v>
      </c>
      <c r="F40" s="42">
        <f t="shared" si="7"/>
        <v>389754</v>
      </c>
      <c r="G40" s="42">
        <f t="shared" si="8"/>
        <v>343390</v>
      </c>
    </row>
    <row r="41" spans="1:9" x14ac:dyDescent="0.25">
      <c r="A41" s="42" t="str">
        <f t="shared" si="3"/>
        <v>AVILES</v>
      </c>
      <c r="B41" s="41">
        <f t="shared" si="4"/>
        <v>1323</v>
      </c>
      <c r="C41" s="41">
        <f t="shared" si="5"/>
        <v>1704</v>
      </c>
      <c r="D41" s="41">
        <f t="shared" si="6"/>
        <v>21</v>
      </c>
      <c r="E41" s="42" t="str">
        <f t="shared" si="2"/>
        <v>LAS PALMAS</v>
      </c>
      <c r="F41" s="42">
        <f t="shared" si="7"/>
        <v>200573</v>
      </c>
      <c r="G41" s="42">
        <f t="shared" si="8"/>
        <v>191822</v>
      </c>
    </row>
    <row r="42" spans="1:9" x14ac:dyDescent="0.25">
      <c r="A42" s="42" t="str">
        <f t="shared" si="3"/>
        <v>BAHIA DE ALGECIRAS</v>
      </c>
      <c r="B42" s="41">
        <f t="shared" si="4"/>
        <v>515761</v>
      </c>
      <c r="C42" s="41">
        <f t="shared" si="5"/>
        <v>445507</v>
      </c>
      <c r="D42" s="41">
        <f t="shared" si="6"/>
        <v>1</v>
      </c>
      <c r="E42" s="42" t="str">
        <f t="shared" si="2"/>
        <v>MALAGA</v>
      </c>
      <c r="F42" s="42">
        <f t="shared" si="7"/>
        <v>84936</v>
      </c>
      <c r="G42" s="42">
        <f t="shared" si="8"/>
        <v>52830</v>
      </c>
    </row>
    <row r="43" spans="1:9" x14ac:dyDescent="0.25">
      <c r="A43" s="42" t="str">
        <f t="shared" si="3"/>
        <v>BAHIA DE CADIZ</v>
      </c>
      <c r="B43" s="41">
        <f t="shared" si="4"/>
        <v>20611</v>
      </c>
      <c r="C43" s="41">
        <f t="shared" si="5"/>
        <v>28692</v>
      </c>
      <c r="D43" s="41">
        <f t="shared" si="6"/>
        <v>11</v>
      </c>
      <c r="E43" s="42" t="str">
        <f t="shared" si="2"/>
        <v>SANTA CRUZ DE TENERIFE</v>
      </c>
      <c r="F43" s="42">
        <f t="shared" si="7"/>
        <v>79642</v>
      </c>
      <c r="G43" s="42">
        <f t="shared" si="8"/>
        <v>70332</v>
      </c>
    </row>
    <row r="44" spans="1:9" x14ac:dyDescent="0.25">
      <c r="A44" s="42" t="str">
        <f t="shared" si="3"/>
        <v>BALEARES</v>
      </c>
      <c r="B44" s="41">
        <f t="shared" si="4"/>
        <v>28214</v>
      </c>
      <c r="C44" s="41">
        <f t="shared" si="5"/>
        <v>28883</v>
      </c>
      <c r="D44" s="41">
        <f t="shared" si="6"/>
        <v>10</v>
      </c>
      <c r="E44" s="42" t="str">
        <f t="shared" si="2"/>
        <v>BILBAO</v>
      </c>
      <c r="F44" s="42">
        <f t="shared" si="7"/>
        <v>75425</v>
      </c>
      <c r="G44" s="42">
        <f t="shared" si="8"/>
        <v>70925</v>
      </c>
    </row>
    <row r="45" spans="1:9" x14ac:dyDescent="0.25">
      <c r="A45" s="42" t="str">
        <f t="shared" si="3"/>
        <v>BARCELONA</v>
      </c>
      <c r="B45" s="41">
        <f t="shared" si="4"/>
        <v>389754</v>
      </c>
      <c r="C45" s="41">
        <f t="shared" si="5"/>
        <v>343390</v>
      </c>
      <c r="D45" s="41">
        <f t="shared" si="6"/>
        <v>3</v>
      </c>
      <c r="E45" s="42" t="str">
        <f t="shared" si="2"/>
        <v>VIGO</v>
      </c>
      <c r="F45" s="42">
        <f t="shared" si="7"/>
        <v>35330</v>
      </c>
      <c r="G45" s="42">
        <f t="shared" si="8"/>
        <v>35010</v>
      </c>
    </row>
    <row r="46" spans="1:9" x14ac:dyDescent="0.25">
      <c r="A46" s="42" t="str">
        <f t="shared" si="3"/>
        <v>BILBAO</v>
      </c>
      <c r="B46" s="41">
        <f t="shared" si="4"/>
        <v>75425</v>
      </c>
      <c r="C46" s="41">
        <f t="shared" si="5"/>
        <v>70925</v>
      </c>
      <c r="D46" s="41">
        <f t="shared" si="6"/>
        <v>7</v>
      </c>
      <c r="E46" s="42" t="str">
        <f t="shared" si="2"/>
        <v>ALICANTE</v>
      </c>
      <c r="F46" s="42">
        <f t="shared" si="7"/>
        <v>30353</v>
      </c>
      <c r="G46" s="42">
        <f t="shared" si="8"/>
        <v>25273</v>
      </c>
    </row>
    <row r="47" spans="1:9" x14ac:dyDescent="0.25">
      <c r="A47" s="42" t="str">
        <f t="shared" si="3"/>
        <v>CARTAGENA</v>
      </c>
      <c r="B47" s="41">
        <f t="shared" si="4"/>
        <v>3770</v>
      </c>
      <c r="C47" s="41">
        <f t="shared" si="5"/>
        <v>7267</v>
      </c>
      <c r="D47" s="41">
        <f t="shared" si="6"/>
        <v>16</v>
      </c>
      <c r="E47" s="42" t="str">
        <f t="shared" si="2"/>
        <v>BALEARES</v>
      </c>
      <c r="F47" s="42">
        <f t="shared" si="7"/>
        <v>28214</v>
      </c>
      <c r="G47" s="42">
        <f t="shared" si="8"/>
        <v>28883</v>
      </c>
    </row>
    <row r="48" spans="1:9" x14ac:dyDescent="0.25">
      <c r="A48" s="42" t="str">
        <f t="shared" si="3"/>
        <v>CASTELLON</v>
      </c>
      <c r="B48" s="41">
        <f t="shared" si="4"/>
        <v>12716</v>
      </c>
      <c r="C48" s="41">
        <f t="shared" si="5"/>
        <v>8098</v>
      </c>
      <c r="D48" s="41">
        <f t="shared" si="6"/>
        <v>13</v>
      </c>
      <c r="E48" s="42" t="str">
        <f t="shared" si="2"/>
        <v>BAHIA DE CADIZ</v>
      </c>
      <c r="F48" s="42">
        <f t="shared" si="7"/>
        <v>20611</v>
      </c>
      <c r="G48" s="42">
        <f t="shared" si="8"/>
        <v>28692</v>
      </c>
    </row>
    <row r="49" spans="1:7" x14ac:dyDescent="0.25">
      <c r="A49" s="42" t="str">
        <f t="shared" si="3"/>
        <v>CEUTA</v>
      </c>
      <c r="B49" s="41">
        <f t="shared" si="4"/>
        <v>2439</v>
      </c>
      <c r="C49" s="41">
        <f t="shared" si="5"/>
        <v>1540</v>
      </c>
      <c r="D49" s="41">
        <f t="shared" si="6"/>
        <v>18</v>
      </c>
      <c r="E49" s="42" t="str">
        <f t="shared" si="2"/>
        <v>SEVILLA</v>
      </c>
      <c r="F49" s="42">
        <f t="shared" si="7"/>
        <v>20271</v>
      </c>
      <c r="G49" s="42">
        <f t="shared" si="8"/>
        <v>16376</v>
      </c>
    </row>
    <row r="50" spans="1:7" x14ac:dyDescent="0.25">
      <c r="A50" s="42" t="str">
        <f t="shared" si="3"/>
        <v>FERROL-SAN CIBRAO</v>
      </c>
      <c r="B50" s="41">
        <f t="shared" si="4"/>
        <v>2184</v>
      </c>
      <c r="C50" s="41">
        <f t="shared" si="5"/>
        <v>8</v>
      </c>
      <c r="D50" s="41">
        <f t="shared" si="6"/>
        <v>19</v>
      </c>
      <c r="E50" s="42" t="str">
        <f t="shared" si="2"/>
        <v>CASTELLON</v>
      </c>
      <c r="F50" s="42">
        <f t="shared" si="7"/>
        <v>12716</v>
      </c>
      <c r="G50" s="42">
        <f t="shared" si="8"/>
        <v>8098</v>
      </c>
    </row>
    <row r="51" spans="1:7" x14ac:dyDescent="0.25">
      <c r="A51" s="42" t="str">
        <f t="shared" si="3"/>
        <v>GIJON</v>
      </c>
      <c r="B51" s="41">
        <f t="shared" si="4"/>
        <v>1819</v>
      </c>
      <c r="C51" s="41">
        <f t="shared" si="5"/>
        <v>581</v>
      </c>
      <c r="D51" s="41">
        <f t="shared" si="6"/>
        <v>20</v>
      </c>
      <c r="E51" s="42" t="str">
        <f t="shared" si="2"/>
        <v>TARRAGONA</v>
      </c>
      <c r="F51" s="42">
        <f t="shared" si="7"/>
        <v>7257</v>
      </c>
      <c r="G51" s="42">
        <f t="shared" si="8"/>
        <v>1797.5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MARIN Y RIA DE PONTEVEDRA</v>
      </c>
      <c r="F52" s="42">
        <f t="shared" si="7"/>
        <v>6629</v>
      </c>
      <c r="G52" s="42">
        <f t="shared" si="8"/>
        <v>5435</v>
      </c>
    </row>
    <row r="53" spans="1:7" x14ac:dyDescent="0.25">
      <c r="A53" s="42" t="str">
        <f t="shared" si="3"/>
        <v>LAS PALMAS</v>
      </c>
      <c r="B53" s="41">
        <f t="shared" si="4"/>
        <v>200573</v>
      </c>
      <c r="C53" s="41">
        <f t="shared" si="5"/>
        <v>191822</v>
      </c>
      <c r="D53" s="41">
        <f t="shared" si="6"/>
        <v>4</v>
      </c>
      <c r="E53" s="42" t="str">
        <f t="shared" si="2"/>
        <v>CARTAGENA</v>
      </c>
      <c r="F53" s="42">
        <f t="shared" si="7"/>
        <v>3770</v>
      </c>
      <c r="G53" s="42">
        <f t="shared" si="8"/>
        <v>7267</v>
      </c>
    </row>
    <row r="54" spans="1:7" x14ac:dyDescent="0.25">
      <c r="A54" s="42" t="str">
        <f t="shared" si="3"/>
        <v>MALAGA</v>
      </c>
      <c r="B54" s="41">
        <f t="shared" si="4"/>
        <v>84936</v>
      </c>
      <c r="C54" s="41">
        <f t="shared" si="5"/>
        <v>52830</v>
      </c>
      <c r="D54" s="41">
        <f t="shared" si="6"/>
        <v>5</v>
      </c>
      <c r="E54" s="42" t="str">
        <f t="shared" si="2"/>
        <v>MELILLA</v>
      </c>
      <c r="F54" s="42">
        <f t="shared" si="7"/>
        <v>3486</v>
      </c>
      <c r="G54" s="42">
        <f t="shared" si="8"/>
        <v>3481</v>
      </c>
    </row>
    <row r="55" spans="1:7" x14ac:dyDescent="0.25">
      <c r="A55" s="42" t="str">
        <f t="shared" si="3"/>
        <v>MARIN Y RIA DE PONTEVEDRA</v>
      </c>
      <c r="B55" s="41">
        <f t="shared" si="4"/>
        <v>6629</v>
      </c>
      <c r="C55" s="41">
        <f t="shared" si="5"/>
        <v>5435</v>
      </c>
      <c r="D55" s="41">
        <f t="shared" si="6"/>
        <v>15</v>
      </c>
      <c r="E55" s="42" t="str">
        <f t="shared" si="2"/>
        <v>CEUTA</v>
      </c>
      <c r="F55" s="42">
        <f t="shared" ref="F55:F65" si="9">LOOKUP(E55,$A$38:$A$65,$B$38:$B$65)</f>
        <v>2439</v>
      </c>
      <c r="G55" s="42">
        <f t="shared" si="8"/>
        <v>1540</v>
      </c>
    </row>
    <row r="56" spans="1:7" x14ac:dyDescent="0.25">
      <c r="A56" s="42" t="str">
        <f t="shared" si="3"/>
        <v>MELILLA</v>
      </c>
      <c r="B56" s="41">
        <f t="shared" si="4"/>
        <v>3486</v>
      </c>
      <c r="C56" s="41">
        <f t="shared" si="5"/>
        <v>3481</v>
      </c>
      <c r="D56" s="41">
        <f t="shared" si="6"/>
        <v>17</v>
      </c>
      <c r="E56" s="42" t="str">
        <f t="shared" si="2"/>
        <v>FERROL-SAN CIBRAO</v>
      </c>
      <c r="F56" s="42">
        <f t="shared" si="9"/>
        <v>2184</v>
      </c>
      <c r="G56" s="42">
        <f t="shared" si="8"/>
        <v>8</v>
      </c>
    </row>
    <row r="57" spans="1:7" x14ac:dyDescent="0.25">
      <c r="A57" s="42" t="str">
        <f t="shared" si="3"/>
        <v>MOTRIL</v>
      </c>
      <c r="B57" s="41">
        <f t="shared" si="4"/>
        <v>2</v>
      </c>
      <c r="C57" s="41">
        <f t="shared" si="5"/>
        <v>0</v>
      </c>
      <c r="D57" s="41">
        <f t="shared" si="6"/>
        <v>25</v>
      </c>
      <c r="E57" s="42" t="str">
        <f t="shared" si="2"/>
        <v>GIJON</v>
      </c>
      <c r="F57" s="42">
        <f t="shared" si="9"/>
        <v>1819</v>
      </c>
      <c r="G57" s="42">
        <f t="shared" si="8"/>
        <v>581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2.5</v>
      </c>
      <c r="D58" s="41">
        <f t="shared" si="6"/>
        <v>28</v>
      </c>
      <c r="E58" s="42" t="str">
        <f t="shared" si="2"/>
        <v>AVILES</v>
      </c>
      <c r="F58" s="42">
        <f t="shared" si="9"/>
        <v>1323</v>
      </c>
      <c r="G58" s="42">
        <f t="shared" si="8"/>
        <v>1704</v>
      </c>
    </row>
    <row r="59" spans="1:7" x14ac:dyDescent="0.25">
      <c r="A59" s="42" t="str">
        <f t="shared" si="3"/>
        <v>SANTA CRUZ DE TENERIFE</v>
      </c>
      <c r="B59" s="41">
        <f t="shared" si="4"/>
        <v>79642</v>
      </c>
      <c r="C59" s="41">
        <f t="shared" si="5"/>
        <v>70332</v>
      </c>
      <c r="D59" s="41">
        <f t="shared" si="6"/>
        <v>6</v>
      </c>
      <c r="E59" s="42" t="str">
        <f t="shared" si="2"/>
        <v>A CORUÑA</v>
      </c>
      <c r="F59" s="42">
        <f t="shared" si="9"/>
        <v>1169</v>
      </c>
      <c r="G59" s="42">
        <f t="shared" si="8"/>
        <v>0</v>
      </c>
    </row>
    <row r="60" spans="1:7" x14ac:dyDescent="0.25">
      <c r="A60" s="42" t="str">
        <f t="shared" si="3"/>
        <v>SANTANDER</v>
      </c>
      <c r="B60" s="41">
        <f t="shared" si="4"/>
        <v>74</v>
      </c>
      <c r="C60" s="41">
        <f t="shared" si="5"/>
        <v>13</v>
      </c>
      <c r="D60" s="41">
        <f t="shared" si="6"/>
        <v>23</v>
      </c>
      <c r="E60" s="42" t="str">
        <f t="shared" si="2"/>
        <v>SANTANDER</v>
      </c>
      <c r="F60" s="42">
        <f t="shared" si="9"/>
        <v>74</v>
      </c>
      <c r="G60" s="42">
        <f t="shared" si="8"/>
        <v>13</v>
      </c>
    </row>
    <row r="61" spans="1:7" x14ac:dyDescent="0.25">
      <c r="A61" s="42" t="str">
        <f t="shared" si="3"/>
        <v>SEVILLA</v>
      </c>
      <c r="B61" s="41">
        <f t="shared" si="4"/>
        <v>20271</v>
      </c>
      <c r="C61" s="41">
        <f t="shared" si="5"/>
        <v>16376</v>
      </c>
      <c r="D61" s="41">
        <f t="shared" si="6"/>
        <v>12</v>
      </c>
      <c r="E61" s="42" t="str">
        <f t="shared" si="2"/>
        <v>ALMERIA</v>
      </c>
      <c r="F61" s="42">
        <f t="shared" si="9"/>
        <v>18</v>
      </c>
      <c r="G61" s="42">
        <f t="shared" si="8"/>
        <v>25</v>
      </c>
    </row>
    <row r="62" spans="1:7" x14ac:dyDescent="0.25">
      <c r="A62" s="42" t="str">
        <f t="shared" si="3"/>
        <v>TARRAGONA</v>
      </c>
      <c r="B62" s="41">
        <f t="shared" si="4"/>
        <v>7257</v>
      </c>
      <c r="C62" s="41">
        <f t="shared" si="5"/>
        <v>1797.5</v>
      </c>
      <c r="D62" s="41">
        <f t="shared" si="6"/>
        <v>14</v>
      </c>
      <c r="E62" s="42" t="str">
        <f t="shared" si="2"/>
        <v>MOTRIL</v>
      </c>
      <c r="F62" s="42">
        <f t="shared" si="9"/>
        <v>2</v>
      </c>
      <c r="G62" s="42">
        <f t="shared" si="8"/>
        <v>0</v>
      </c>
    </row>
    <row r="63" spans="1:7" x14ac:dyDescent="0.25">
      <c r="A63" s="42" t="str">
        <f t="shared" si="3"/>
        <v>VALENCIA</v>
      </c>
      <c r="B63" s="41">
        <f t="shared" si="4"/>
        <v>470507</v>
      </c>
      <c r="C63" s="41">
        <f t="shared" si="5"/>
        <v>416086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35330</v>
      </c>
      <c r="C64" s="41">
        <f t="shared" si="5"/>
        <v>35010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HUELVA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91" t="s">
        <v>70</v>
      </c>
      <c r="B5" s="89" t="str">
        <f>'Resumen general'!D6</f>
        <v>Mes Febrero</v>
      </c>
      <c r="C5" s="90"/>
      <c r="D5" s="89" t="str">
        <f>'Resumen general'!F6</f>
        <v>Acumulado desde Enero</v>
      </c>
      <c r="E5" s="90"/>
      <c r="F5" s="90"/>
      <c r="L5" s="39">
        <f>'Resumen general'!I4</f>
        <v>39198</v>
      </c>
    </row>
    <row r="6" spans="1:12" x14ac:dyDescent="0.25">
      <c r="A6" s="92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8">
        <v>0</v>
      </c>
      <c r="C8" s="38">
        <v>0</v>
      </c>
      <c r="D8" s="38">
        <v>0</v>
      </c>
      <c r="E8" s="38">
        <v>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43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37">
        <v>153168</v>
      </c>
      <c r="C11" s="37">
        <v>239989</v>
      </c>
      <c r="D11" s="37">
        <v>326525</v>
      </c>
      <c r="E11" s="37">
        <v>490372</v>
      </c>
      <c r="F11" s="10">
        <f t="shared" si="0"/>
        <v>50.179006201669097</v>
      </c>
      <c r="G11" s="1"/>
      <c r="H11" s="1"/>
      <c r="I11" s="1"/>
    </row>
    <row r="12" spans="1:12" x14ac:dyDescent="0.25">
      <c r="A12" s="11" t="s">
        <v>46</v>
      </c>
      <c r="B12" s="38">
        <v>21</v>
      </c>
      <c r="C12" s="38">
        <v>0</v>
      </c>
      <c r="D12" s="38">
        <v>6279</v>
      </c>
      <c r="E12" s="38">
        <v>2039</v>
      </c>
      <c r="F12" s="13">
        <f t="shared" si="0"/>
        <v>-67.526676222328405</v>
      </c>
      <c r="G12" s="1"/>
      <c r="H12" s="1"/>
      <c r="I12" s="1"/>
    </row>
    <row r="13" spans="1:12" x14ac:dyDescent="0.25">
      <c r="A13" s="8" t="s">
        <v>47</v>
      </c>
      <c r="B13" s="37">
        <v>53</v>
      </c>
      <c r="C13" s="37">
        <v>50</v>
      </c>
      <c r="D13" s="37">
        <v>111</v>
      </c>
      <c r="E13" s="37">
        <v>86</v>
      </c>
      <c r="F13" s="10">
        <f t="shared" si="0"/>
        <v>-22.522522522522522</v>
      </c>
      <c r="G13" s="1"/>
      <c r="H13" s="1"/>
      <c r="I13" s="1"/>
    </row>
    <row r="14" spans="1:12" x14ac:dyDescent="0.25">
      <c r="A14" s="11" t="s">
        <v>48</v>
      </c>
      <c r="B14" s="38">
        <v>60015</v>
      </c>
      <c r="C14" s="38">
        <v>73832</v>
      </c>
      <c r="D14" s="38">
        <v>120073</v>
      </c>
      <c r="E14" s="38">
        <v>146526.5</v>
      </c>
      <c r="F14" s="13">
        <f t="shared" si="0"/>
        <v>22.031181031539148</v>
      </c>
      <c r="G14" s="1"/>
      <c r="H14" s="1"/>
      <c r="I14" s="1"/>
    </row>
    <row r="15" spans="1:12" x14ac:dyDescent="0.25">
      <c r="A15" s="8" t="s">
        <v>49</v>
      </c>
      <c r="B15" s="37">
        <v>541</v>
      </c>
      <c r="C15" s="37">
        <v>666</v>
      </c>
      <c r="D15" s="37">
        <v>1177</v>
      </c>
      <c r="E15" s="37">
        <v>1086</v>
      </c>
      <c r="F15" s="10">
        <f t="shared" si="0"/>
        <v>-7.7315208156329618</v>
      </c>
      <c r="G15" s="1"/>
      <c r="H15" s="1"/>
      <c r="I15" s="1"/>
    </row>
    <row r="16" spans="1:12" x14ac:dyDescent="0.25">
      <c r="A16" s="11" t="s">
        <v>50</v>
      </c>
      <c r="B16" s="38">
        <v>0</v>
      </c>
      <c r="C16" s="38">
        <v>0</v>
      </c>
      <c r="D16" s="38">
        <v>0</v>
      </c>
      <c r="E16" s="38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37">
        <v>0</v>
      </c>
      <c r="C17" s="37">
        <v>22</v>
      </c>
      <c r="D17" s="37">
        <v>4</v>
      </c>
      <c r="E17" s="37">
        <v>22</v>
      </c>
      <c r="F17" s="10">
        <f t="shared" si="0"/>
        <v>450</v>
      </c>
      <c r="G17" s="1"/>
      <c r="H17" s="1"/>
      <c r="I17" s="1"/>
    </row>
    <row r="18" spans="1:9" x14ac:dyDescent="0.25">
      <c r="A18" s="11" t="s">
        <v>52</v>
      </c>
      <c r="B18" s="38">
        <v>0</v>
      </c>
      <c r="C18" s="38">
        <v>0</v>
      </c>
      <c r="D18" s="38">
        <v>0</v>
      </c>
      <c r="E18" s="38">
        <v>0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53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38">
        <v>0</v>
      </c>
      <c r="C20" s="38">
        <v>0</v>
      </c>
      <c r="D20" s="38">
        <v>0</v>
      </c>
      <c r="E20" s="38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8">
        <v>55936</v>
      </c>
      <c r="C22" s="38">
        <v>53530</v>
      </c>
      <c r="D22" s="38">
        <v>113545</v>
      </c>
      <c r="E22" s="38">
        <v>119999</v>
      </c>
      <c r="F22" s="13">
        <f t="shared" si="0"/>
        <v>5.6840900083667236</v>
      </c>
      <c r="G22" s="1"/>
      <c r="H22" s="1"/>
      <c r="I22" s="1"/>
    </row>
    <row r="23" spans="1:9" x14ac:dyDescent="0.25">
      <c r="A23" s="8" t="s">
        <v>57</v>
      </c>
      <c r="B23" s="37">
        <v>27592</v>
      </c>
      <c r="C23" s="37">
        <v>42909</v>
      </c>
      <c r="D23" s="37">
        <v>51463</v>
      </c>
      <c r="E23" s="37">
        <v>79700</v>
      </c>
      <c r="F23" s="10">
        <f t="shared" si="0"/>
        <v>54.868546334259577</v>
      </c>
      <c r="G23" s="1"/>
      <c r="H23" s="1"/>
      <c r="I23" s="1"/>
    </row>
    <row r="24" spans="1:9" x14ac:dyDescent="0.25">
      <c r="A24" s="11" t="s">
        <v>58</v>
      </c>
      <c r="B24" s="38">
        <v>0</v>
      </c>
      <c r="C24" s="38">
        <v>0</v>
      </c>
      <c r="D24" s="38">
        <v>0</v>
      </c>
      <c r="E24" s="38">
        <v>0</v>
      </c>
      <c r="F24" s="13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37">
        <v>0</v>
      </c>
      <c r="C25" s="37">
        <v>0</v>
      </c>
      <c r="D25" s="37">
        <v>0</v>
      </c>
      <c r="E25" s="3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38">
        <v>0</v>
      </c>
      <c r="C26" s="38">
        <v>0</v>
      </c>
      <c r="D26" s="38">
        <v>0</v>
      </c>
      <c r="E26" s="38">
        <v>2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8">
        <v>1478</v>
      </c>
      <c r="C28" s="38">
        <v>3605</v>
      </c>
      <c r="D28" s="38">
        <v>3106</v>
      </c>
      <c r="E28" s="38">
        <v>5036</v>
      </c>
      <c r="F28" s="13">
        <f t="shared" si="0"/>
        <v>62.137797810688994</v>
      </c>
      <c r="G28" s="1"/>
      <c r="H28" s="1"/>
      <c r="I28" s="1"/>
    </row>
    <row r="29" spans="1:9" x14ac:dyDescent="0.25">
      <c r="A29" s="8" t="s">
        <v>63</v>
      </c>
      <c r="B29" s="37">
        <v>0</v>
      </c>
      <c r="C29" s="37">
        <v>0</v>
      </c>
      <c r="D29" s="37">
        <v>0</v>
      </c>
      <c r="E29" s="37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64</v>
      </c>
      <c r="B30" s="38">
        <v>0</v>
      </c>
      <c r="C30" s="38">
        <v>0</v>
      </c>
      <c r="D30" s="38">
        <v>0</v>
      </c>
      <c r="E30" s="3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37">
        <v>219</v>
      </c>
      <c r="C31" s="37">
        <v>24</v>
      </c>
      <c r="D31" s="37">
        <v>230</v>
      </c>
      <c r="E31" s="37">
        <v>24</v>
      </c>
      <c r="F31" s="10">
        <f t="shared" si="0"/>
        <v>-89.565217391304344</v>
      </c>
      <c r="G31" s="1"/>
      <c r="H31" s="1"/>
      <c r="I31" s="1"/>
    </row>
    <row r="32" spans="1:9" x14ac:dyDescent="0.25">
      <c r="A32" s="11" t="s">
        <v>66</v>
      </c>
      <c r="B32" s="38">
        <v>66385</v>
      </c>
      <c r="C32" s="38">
        <v>80743</v>
      </c>
      <c r="D32" s="38">
        <v>133404</v>
      </c>
      <c r="E32" s="38">
        <v>152568</v>
      </c>
      <c r="F32" s="13">
        <f t="shared" si="0"/>
        <v>14.365386345237027</v>
      </c>
      <c r="G32" s="1"/>
      <c r="H32" s="1"/>
      <c r="I32" s="1"/>
    </row>
    <row r="33" spans="1:9" x14ac:dyDescent="0.25">
      <c r="A33" s="8" t="s">
        <v>67</v>
      </c>
      <c r="B33" s="37">
        <v>159</v>
      </c>
      <c r="C33" s="37">
        <v>194</v>
      </c>
      <c r="D33" s="37">
        <v>468</v>
      </c>
      <c r="E33" s="37">
        <v>408</v>
      </c>
      <c r="F33" s="10">
        <f t="shared" si="0"/>
        <v>-12.820512820512818</v>
      </c>
      <c r="G33" s="1"/>
      <c r="H33" s="1"/>
      <c r="I33" s="1"/>
    </row>
    <row r="34" spans="1:9" x14ac:dyDescent="0.25">
      <c r="A34" s="11" t="s">
        <v>68</v>
      </c>
      <c r="B34" s="38">
        <v>0</v>
      </c>
      <c r="C34" s="38">
        <v>0</v>
      </c>
      <c r="D34" s="38">
        <v>0</v>
      </c>
      <c r="E34" s="38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365567</v>
      </c>
      <c r="C35" s="15">
        <f t="shared" ref="C35:E35" si="1">SUM(C7:C34)</f>
        <v>495564</v>
      </c>
      <c r="D35" s="15">
        <f t="shared" si="1"/>
        <v>756385</v>
      </c>
      <c r="E35" s="15">
        <f t="shared" si="1"/>
        <v>997868.5</v>
      </c>
      <c r="F35" s="16">
        <f t="shared" si="0"/>
        <v>31.926003291974325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490372</v>
      </c>
      <c r="G38" s="42">
        <f>LOOKUP(E38,$A$38:$A$65,$C$38:$C$65)</f>
        <v>326525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0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152568</v>
      </c>
      <c r="G39" s="42">
        <f t="shared" ref="G39:G65" si="8">LOOKUP(E39,$A$38:$A$65,$C$38:$C$65)</f>
        <v>133404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146526.5</v>
      </c>
      <c r="G40" s="42">
        <f t="shared" si="8"/>
        <v>120073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119999</v>
      </c>
      <c r="G41" s="42">
        <f t="shared" si="8"/>
        <v>113545</v>
      </c>
    </row>
    <row r="42" spans="1:9" x14ac:dyDescent="0.25">
      <c r="A42" s="42" t="str">
        <f t="shared" si="3"/>
        <v>BAHIA DE ALGECIRAS</v>
      </c>
      <c r="B42" s="41">
        <f t="shared" si="4"/>
        <v>490372</v>
      </c>
      <c r="C42" s="41">
        <f t="shared" si="5"/>
        <v>326525</v>
      </c>
      <c r="D42" s="41">
        <f t="shared" si="6"/>
        <v>1</v>
      </c>
      <c r="E42" s="42" t="str">
        <f t="shared" si="2"/>
        <v>MALAGA</v>
      </c>
      <c r="F42" s="42">
        <f t="shared" si="7"/>
        <v>79700</v>
      </c>
      <c r="G42" s="42">
        <f t="shared" si="8"/>
        <v>51463</v>
      </c>
    </row>
    <row r="43" spans="1:9" x14ac:dyDescent="0.25">
      <c r="A43" s="42" t="str">
        <f t="shared" si="3"/>
        <v>BAHIA DE CADIZ</v>
      </c>
      <c r="B43" s="41">
        <f t="shared" si="4"/>
        <v>2039</v>
      </c>
      <c r="C43" s="41">
        <f t="shared" si="5"/>
        <v>6279</v>
      </c>
      <c r="D43" s="41">
        <f t="shared" si="6"/>
        <v>7</v>
      </c>
      <c r="E43" s="42" t="str">
        <f t="shared" si="2"/>
        <v>SANTA CRUZ DE TENERIFE</v>
      </c>
      <c r="F43" s="42">
        <f t="shared" si="7"/>
        <v>5036</v>
      </c>
      <c r="G43" s="42">
        <f t="shared" si="8"/>
        <v>3106</v>
      </c>
    </row>
    <row r="44" spans="1:9" x14ac:dyDescent="0.25">
      <c r="A44" s="42" t="str">
        <f t="shared" si="3"/>
        <v>BALEARES</v>
      </c>
      <c r="B44" s="41">
        <f t="shared" si="4"/>
        <v>86</v>
      </c>
      <c r="C44" s="41">
        <f t="shared" si="5"/>
        <v>111</v>
      </c>
      <c r="D44" s="41">
        <f t="shared" si="6"/>
        <v>10</v>
      </c>
      <c r="E44" s="42" t="str">
        <f t="shared" si="2"/>
        <v>BAHIA DE CADIZ</v>
      </c>
      <c r="F44" s="42">
        <f t="shared" si="7"/>
        <v>2039</v>
      </c>
      <c r="G44" s="42">
        <f t="shared" si="8"/>
        <v>6279</v>
      </c>
    </row>
    <row r="45" spans="1:9" x14ac:dyDescent="0.25">
      <c r="A45" s="42" t="str">
        <f t="shared" si="3"/>
        <v>BARCELONA</v>
      </c>
      <c r="B45" s="41">
        <f t="shared" si="4"/>
        <v>146526.5</v>
      </c>
      <c r="C45" s="41">
        <f t="shared" si="5"/>
        <v>120073</v>
      </c>
      <c r="D45" s="41">
        <f t="shared" si="6"/>
        <v>3</v>
      </c>
      <c r="E45" s="42" t="str">
        <f t="shared" si="2"/>
        <v>BILBAO</v>
      </c>
      <c r="F45" s="42">
        <f t="shared" si="7"/>
        <v>1086</v>
      </c>
      <c r="G45" s="42">
        <f t="shared" si="8"/>
        <v>1177</v>
      </c>
    </row>
    <row r="46" spans="1:9" x14ac:dyDescent="0.25">
      <c r="A46" s="42" t="str">
        <f t="shared" si="3"/>
        <v>BILBAO</v>
      </c>
      <c r="B46" s="41">
        <f t="shared" si="4"/>
        <v>1086</v>
      </c>
      <c r="C46" s="41">
        <f t="shared" si="5"/>
        <v>1177</v>
      </c>
      <c r="D46" s="41">
        <f t="shared" si="6"/>
        <v>8</v>
      </c>
      <c r="E46" s="42" t="str">
        <f t="shared" si="2"/>
        <v>VIGO</v>
      </c>
      <c r="F46" s="42">
        <f t="shared" si="7"/>
        <v>408</v>
      </c>
      <c r="G46" s="42">
        <f t="shared" si="8"/>
        <v>468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BALEARES</v>
      </c>
      <c r="F47" s="42">
        <f t="shared" si="7"/>
        <v>86</v>
      </c>
      <c r="G47" s="42">
        <f t="shared" si="8"/>
        <v>111</v>
      </c>
    </row>
    <row r="48" spans="1:9" x14ac:dyDescent="0.25">
      <c r="A48" s="42" t="str">
        <f t="shared" si="3"/>
        <v>CASTELLON</v>
      </c>
      <c r="B48" s="41">
        <f t="shared" si="4"/>
        <v>22</v>
      </c>
      <c r="C48" s="41">
        <f t="shared" si="5"/>
        <v>4</v>
      </c>
      <c r="D48" s="41">
        <f t="shared" si="6"/>
        <v>12</v>
      </c>
      <c r="E48" s="42" t="str">
        <f t="shared" si="2"/>
        <v>TARRAGONA</v>
      </c>
      <c r="F48" s="42">
        <f t="shared" si="7"/>
        <v>24</v>
      </c>
      <c r="G48" s="42">
        <f t="shared" si="8"/>
        <v>230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str">
        <f t="shared" si="2"/>
        <v>CASTELLON</v>
      </c>
      <c r="F49" s="42">
        <f t="shared" si="7"/>
        <v>22</v>
      </c>
      <c r="G49" s="42">
        <f t="shared" si="8"/>
        <v>4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MOTRIL</v>
      </c>
      <c r="F50" s="42">
        <f t="shared" si="7"/>
        <v>2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e">
        <f t="shared" si="2"/>
        <v>#N/A</v>
      </c>
      <c r="F51" s="42" t="e">
        <f t="shared" si="7"/>
        <v>#N/A</v>
      </c>
      <c r="G51" s="42" t="e">
        <f t="shared" si="8"/>
        <v>#N/A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119999</v>
      </c>
      <c r="C53" s="41">
        <f t="shared" si="5"/>
        <v>113545</v>
      </c>
      <c r="D53" s="41">
        <f t="shared" si="6"/>
        <v>4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79700</v>
      </c>
      <c r="C54" s="41">
        <f t="shared" si="5"/>
        <v>51463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2</v>
      </c>
      <c r="C57" s="41">
        <f t="shared" si="5"/>
        <v>0</v>
      </c>
      <c r="D57" s="41">
        <f t="shared" si="6"/>
        <v>13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5036</v>
      </c>
      <c r="C59" s="41">
        <f t="shared" si="5"/>
        <v>3106</v>
      </c>
      <c r="D59" s="41">
        <f t="shared" si="6"/>
        <v>6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24</v>
      </c>
      <c r="C62" s="41">
        <f t="shared" si="5"/>
        <v>230</v>
      </c>
      <c r="D62" s="41">
        <f t="shared" si="6"/>
        <v>11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152568</v>
      </c>
      <c r="C63" s="41">
        <f t="shared" si="5"/>
        <v>133404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408</v>
      </c>
      <c r="C64" s="41">
        <f t="shared" si="5"/>
        <v>468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91" t="s">
        <v>70</v>
      </c>
      <c r="B5" s="89" t="str">
        <f>'Resumen general'!D6</f>
        <v>Mes Febrero</v>
      </c>
      <c r="C5" s="90"/>
      <c r="D5" s="89" t="str">
        <f>'Resumen general'!F6</f>
        <v>Acumulado desde Enero</v>
      </c>
      <c r="E5" s="90"/>
      <c r="F5" s="90"/>
      <c r="L5" s="39">
        <f>'Resumen general'!I4</f>
        <v>39198</v>
      </c>
    </row>
    <row r="6" spans="1:12" x14ac:dyDescent="0.25">
      <c r="A6" s="92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9">
        <v>482</v>
      </c>
      <c r="C7" s="9">
        <v>0</v>
      </c>
      <c r="D7" s="9">
        <v>1379</v>
      </c>
      <c r="E7" s="9">
        <v>538</v>
      </c>
      <c r="F7" s="10">
        <f>((E7*100)/D7)-100</f>
        <v>-60.986221899927486</v>
      </c>
      <c r="G7" s="1"/>
      <c r="H7" s="1"/>
      <c r="I7" s="1"/>
    </row>
    <row r="8" spans="1:12" x14ac:dyDescent="0.25">
      <c r="A8" s="11" t="s">
        <v>42</v>
      </c>
      <c r="B8" s="12">
        <v>10791</v>
      </c>
      <c r="C8" s="12">
        <v>10365</v>
      </c>
      <c r="D8" s="12">
        <v>25131</v>
      </c>
      <c r="E8" s="12">
        <v>27482</v>
      </c>
      <c r="F8" s="13">
        <f t="shared" ref="F8:F35" si="0">((E8*100)/D8)-100</f>
        <v>9.354979905296247</v>
      </c>
      <c r="G8" s="1"/>
      <c r="H8" s="1"/>
      <c r="I8" s="1"/>
    </row>
    <row r="9" spans="1:12" x14ac:dyDescent="0.25">
      <c r="A9" s="8" t="s">
        <v>43</v>
      </c>
      <c r="B9" s="9">
        <v>38005</v>
      </c>
      <c r="C9" s="9">
        <v>34451</v>
      </c>
      <c r="D9" s="9">
        <v>100372</v>
      </c>
      <c r="E9" s="9">
        <v>94970</v>
      </c>
      <c r="F9" s="10">
        <f t="shared" si="0"/>
        <v>-5.3819790379787236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252066</v>
      </c>
      <c r="C11" s="9">
        <v>273565</v>
      </c>
      <c r="D11" s="9">
        <v>588458</v>
      </c>
      <c r="E11" s="9">
        <v>634605</v>
      </c>
      <c r="F11" s="10">
        <f t="shared" si="0"/>
        <v>7.8420210108453006</v>
      </c>
      <c r="G11" s="1"/>
      <c r="H11" s="1"/>
      <c r="I11" s="1"/>
    </row>
    <row r="12" spans="1:12" x14ac:dyDescent="0.25">
      <c r="A12" s="11" t="s">
        <v>46</v>
      </c>
      <c r="B12" s="12">
        <v>2079</v>
      </c>
      <c r="C12" s="12">
        <v>1959</v>
      </c>
      <c r="D12" s="12">
        <v>5083</v>
      </c>
      <c r="E12" s="12">
        <v>6940</v>
      </c>
      <c r="F12" s="13">
        <f t="shared" si="0"/>
        <v>36.533543183159566</v>
      </c>
      <c r="G12" s="1"/>
      <c r="H12" s="1"/>
      <c r="I12" s="1"/>
    </row>
    <row r="13" spans="1:12" x14ac:dyDescent="0.25">
      <c r="A13" s="8" t="s">
        <v>47</v>
      </c>
      <c r="B13" s="9">
        <v>131974</v>
      </c>
      <c r="C13" s="9">
        <v>115364</v>
      </c>
      <c r="D13" s="9">
        <v>261873</v>
      </c>
      <c r="E13" s="9">
        <v>246217</v>
      </c>
      <c r="F13" s="10">
        <f t="shared" si="0"/>
        <v>-5.9784704799654804</v>
      </c>
      <c r="G13" s="1"/>
      <c r="H13" s="1"/>
      <c r="I13" s="1"/>
    </row>
    <row r="14" spans="1:12" x14ac:dyDescent="0.25">
      <c r="A14" s="11" t="s">
        <v>48</v>
      </c>
      <c r="B14" s="12">
        <v>34713</v>
      </c>
      <c r="C14" s="12">
        <v>38461</v>
      </c>
      <c r="D14" s="12">
        <v>72845</v>
      </c>
      <c r="E14" s="12">
        <v>86298</v>
      </c>
      <c r="F14" s="13">
        <f t="shared" si="0"/>
        <v>18.467979957443887</v>
      </c>
      <c r="G14" s="1"/>
      <c r="H14" s="1"/>
      <c r="I14" s="1"/>
    </row>
    <row r="15" spans="1:12" x14ac:dyDescent="0.25">
      <c r="A15" s="8" t="s">
        <v>49</v>
      </c>
      <c r="B15" s="9">
        <v>1974</v>
      </c>
      <c r="C15" s="9">
        <v>3925</v>
      </c>
      <c r="D15" s="9">
        <v>4594</v>
      </c>
      <c r="E15" s="9">
        <v>7792</v>
      </c>
      <c r="F15" s="10">
        <f t="shared" si="0"/>
        <v>69.612538093165</v>
      </c>
      <c r="G15" s="1"/>
      <c r="H15" s="1"/>
      <c r="I15" s="1"/>
    </row>
    <row r="16" spans="1:12" x14ac:dyDescent="0.25">
      <c r="A16" s="11" t="s">
        <v>50</v>
      </c>
      <c r="B16" s="12">
        <v>0</v>
      </c>
      <c r="C16" s="12">
        <v>0</v>
      </c>
      <c r="D16" s="12">
        <v>703</v>
      </c>
      <c r="E16" s="12">
        <v>0</v>
      </c>
      <c r="F16" s="13">
        <f t="shared" si="0"/>
        <v>-100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128441</v>
      </c>
      <c r="C18" s="12">
        <v>143603</v>
      </c>
      <c r="D18" s="12">
        <v>278796</v>
      </c>
      <c r="E18" s="12">
        <v>320887</v>
      </c>
      <c r="F18" s="13">
        <f t="shared" si="0"/>
        <v>15.097418901275489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0</v>
      </c>
      <c r="D19" s="9">
        <v>0</v>
      </c>
      <c r="E19" s="9">
        <v>0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0</v>
      </c>
      <c r="D20" s="12">
        <v>0</v>
      </c>
      <c r="E20" s="12">
        <v>0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12">
        <v>56074</v>
      </c>
      <c r="C22" s="12">
        <v>42002</v>
      </c>
      <c r="D22" s="12">
        <v>113694</v>
      </c>
      <c r="E22" s="12">
        <v>98634</v>
      </c>
      <c r="F22" s="13">
        <f t="shared" si="0"/>
        <v>-13.246081587418857</v>
      </c>
      <c r="G22" s="1"/>
      <c r="H22" s="1"/>
      <c r="I22" s="1"/>
    </row>
    <row r="23" spans="1:9" x14ac:dyDescent="0.25">
      <c r="A23" s="8" t="s">
        <v>57</v>
      </c>
      <c r="B23" s="9">
        <v>16698</v>
      </c>
      <c r="C23" s="9">
        <v>24456</v>
      </c>
      <c r="D23" s="9">
        <v>45189</v>
      </c>
      <c r="E23" s="9">
        <v>53246</v>
      </c>
      <c r="F23" s="10">
        <f t="shared" si="0"/>
        <v>17.829560291221313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19219</v>
      </c>
      <c r="C25" s="9">
        <v>21471</v>
      </c>
      <c r="D25" s="9">
        <v>47849</v>
      </c>
      <c r="E25" s="9">
        <v>50351</v>
      </c>
      <c r="F25" s="10">
        <f t="shared" si="0"/>
        <v>5.2289494033313133</v>
      </c>
      <c r="G25" s="1"/>
      <c r="H25" s="1"/>
      <c r="I25" s="1"/>
    </row>
    <row r="26" spans="1:9" x14ac:dyDescent="0.25">
      <c r="A26" s="11" t="s">
        <v>60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12">
        <v>316840</v>
      </c>
      <c r="C28" s="12">
        <v>349155</v>
      </c>
      <c r="D28" s="12">
        <v>633091</v>
      </c>
      <c r="E28" s="12">
        <v>672564</v>
      </c>
      <c r="F28" s="13">
        <f t="shared" si="0"/>
        <v>6.234964641733967</v>
      </c>
      <c r="G28" s="1"/>
      <c r="H28" s="1"/>
      <c r="I28" s="1"/>
    </row>
    <row r="29" spans="1:9" x14ac:dyDescent="0.25">
      <c r="A29" s="8" t="s">
        <v>63</v>
      </c>
      <c r="B29" s="9">
        <v>0</v>
      </c>
      <c r="C29" s="9">
        <v>0</v>
      </c>
      <c r="D29" s="9">
        <v>1347</v>
      </c>
      <c r="E29" s="9">
        <v>0</v>
      </c>
      <c r="F29" s="10">
        <f t="shared" si="0"/>
        <v>-100</v>
      </c>
      <c r="G29" s="1"/>
      <c r="H29" s="1"/>
      <c r="I29" s="1"/>
    </row>
    <row r="30" spans="1:9" x14ac:dyDescent="0.25">
      <c r="A30" s="11" t="s">
        <v>64</v>
      </c>
      <c r="B30" s="12">
        <v>638</v>
      </c>
      <c r="C30" s="12">
        <v>0</v>
      </c>
      <c r="D30" s="12">
        <v>638</v>
      </c>
      <c r="E30" s="12">
        <v>0</v>
      </c>
      <c r="F30" s="13">
        <f t="shared" si="0"/>
        <v>-100</v>
      </c>
      <c r="G30" s="1"/>
      <c r="H30" s="1"/>
      <c r="I30" s="1"/>
    </row>
    <row r="31" spans="1:9" x14ac:dyDescent="0.25">
      <c r="A31" s="8" t="s">
        <v>65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66</v>
      </c>
      <c r="B32" s="12">
        <v>4693</v>
      </c>
      <c r="C32" s="12">
        <v>5448</v>
      </c>
      <c r="D32" s="12">
        <v>15317</v>
      </c>
      <c r="E32" s="12">
        <v>18777</v>
      </c>
      <c r="F32" s="13">
        <f t="shared" si="0"/>
        <v>22.589279885094996</v>
      </c>
      <c r="G32" s="1"/>
      <c r="H32" s="1"/>
      <c r="I32" s="1"/>
    </row>
    <row r="33" spans="1:9" x14ac:dyDescent="0.25">
      <c r="A33" s="8" t="s">
        <v>67</v>
      </c>
      <c r="B33" s="9">
        <v>0</v>
      </c>
      <c r="C33" s="9">
        <v>522</v>
      </c>
      <c r="D33" s="9">
        <v>477</v>
      </c>
      <c r="E33" s="9">
        <v>1047</v>
      </c>
      <c r="F33" s="10">
        <f t="shared" si="0"/>
        <v>119.49685534591194</v>
      </c>
      <c r="G33" s="1"/>
      <c r="H33" s="1"/>
      <c r="I33" s="1"/>
    </row>
    <row r="34" spans="1:9" x14ac:dyDescent="0.25">
      <c r="A34" s="11" t="s">
        <v>68</v>
      </c>
      <c r="B34" s="12">
        <v>0</v>
      </c>
      <c r="C34" s="12">
        <v>0</v>
      </c>
      <c r="D34" s="12">
        <v>0</v>
      </c>
      <c r="E34" s="12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1014687</v>
      </c>
      <c r="C35" s="15">
        <f t="shared" ref="C35:E35" si="1">SUM(C7:C34)</f>
        <v>1064747</v>
      </c>
      <c r="D35" s="15">
        <f t="shared" si="1"/>
        <v>2196836</v>
      </c>
      <c r="E35" s="15">
        <f t="shared" si="1"/>
        <v>2320348</v>
      </c>
      <c r="F35" s="16">
        <f t="shared" si="0"/>
        <v>5.6222676613092659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538</v>
      </c>
      <c r="C38" s="41">
        <f>D7</f>
        <v>1379</v>
      </c>
      <c r="D38" s="41">
        <f>_xlfn.RANK.EQ(B38,$B$38:$B$65)+COUNTIF($B$38:$B$65,B38)-1</f>
        <v>15</v>
      </c>
      <c r="E38" s="42" t="str">
        <f t="shared" ref="E38:E65" si="2">INDEX($A$38:$B$65,MATCH(ROW()-37,$D$38:$D$65,0),1)</f>
        <v>SANTA CRUZ DE TENERIFE</v>
      </c>
      <c r="F38" s="42">
        <f>LOOKUP(E38,$A$38:$A$65,$B$38:$B$65)</f>
        <v>672564</v>
      </c>
      <c r="G38" s="42">
        <f>LOOKUP(E38,$A$38:$A$65,$C$38:$C$65)</f>
        <v>633091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27482</v>
      </c>
      <c r="C39" s="41">
        <f t="shared" ref="C39:C65" si="5">D8</f>
        <v>25131</v>
      </c>
      <c r="D39" s="41">
        <f t="shared" ref="D39:D65" si="6">_xlfn.RANK.EQ(B39,$B$38:$B$65)+COUNTIF($B$38:$B$65,B39)-1</f>
        <v>10</v>
      </c>
      <c r="E39" s="42" t="str">
        <f t="shared" si="2"/>
        <v>BAHIA DE ALGECIRAS</v>
      </c>
      <c r="F39" s="42">
        <f t="shared" ref="F39:F54" si="7">LOOKUP(E39,$A$38:$A$65,$B$38:$B$65)</f>
        <v>634605</v>
      </c>
      <c r="G39" s="42">
        <f t="shared" ref="G39:G65" si="8">LOOKUP(E39,$A$38:$A$65,$C$38:$C$65)</f>
        <v>588458</v>
      </c>
    </row>
    <row r="40" spans="1:9" x14ac:dyDescent="0.25">
      <c r="A40" s="42" t="str">
        <f t="shared" si="3"/>
        <v>ALMERIA</v>
      </c>
      <c r="B40" s="41">
        <f t="shared" si="4"/>
        <v>94970</v>
      </c>
      <c r="C40" s="41">
        <f t="shared" si="5"/>
        <v>100372</v>
      </c>
      <c r="D40" s="41">
        <f t="shared" si="6"/>
        <v>6</v>
      </c>
      <c r="E40" s="42" t="str">
        <f t="shared" si="2"/>
        <v>CEUTA</v>
      </c>
      <c r="F40" s="42">
        <f t="shared" si="7"/>
        <v>320887</v>
      </c>
      <c r="G40" s="42">
        <f t="shared" si="8"/>
        <v>278796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246217</v>
      </c>
      <c r="G41" s="42">
        <f t="shared" si="8"/>
        <v>261873</v>
      </c>
    </row>
    <row r="42" spans="1:9" x14ac:dyDescent="0.25">
      <c r="A42" s="42" t="str">
        <f t="shared" si="3"/>
        <v>BAHIA DE ALGECIRAS</v>
      </c>
      <c r="B42" s="41">
        <f t="shared" si="4"/>
        <v>634605</v>
      </c>
      <c r="C42" s="41">
        <f t="shared" si="5"/>
        <v>588458</v>
      </c>
      <c r="D42" s="41">
        <f t="shared" si="6"/>
        <v>2</v>
      </c>
      <c r="E42" s="42" t="str">
        <f t="shared" si="2"/>
        <v>LAS PALMAS</v>
      </c>
      <c r="F42" s="42">
        <f t="shared" si="7"/>
        <v>98634</v>
      </c>
      <c r="G42" s="42">
        <f t="shared" si="8"/>
        <v>113694</v>
      </c>
    </row>
    <row r="43" spans="1:9" x14ac:dyDescent="0.25">
      <c r="A43" s="42" t="str">
        <f t="shared" si="3"/>
        <v>BAHIA DE CADIZ</v>
      </c>
      <c r="B43" s="41">
        <f t="shared" si="4"/>
        <v>6940</v>
      </c>
      <c r="C43" s="41">
        <f t="shared" si="5"/>
        <v>5083</v>
      </c>
      <c r="D43" s="41">
        <f t="shared" si="6"/>
        <v>13</v>
      </c>
      <c r="E43" s="42" t="str">
        <f t="shared" si="2"/>
        <v>ALMERIA</v>
      </c>
      <c r="F43" s="42">
        <f t="shared" si="7"/>
        <v>94970</v>
      </c>
      <c r="G43" s="42">
        <f t="shared" si="8"/>
        <v>100372</v>
      </c>
    </row>
    <row r="44" spans="1:9" x14ac:dyDescent="0.25">
      <c r="A44" s="42" t="str">
        <f t="shared" si="3"/>
        <v>BALEARES</v>
      </c>
      <c r="B44" s="41">
        <f t="shared" si="4"/>
        <v>246217</v>
      </c>
      <c r="C44" s="41">
        <f t="shared" si="5"/>
        <v>261873</v>
      </c>
      <c r="D44" s="41">
        <f t="shared" si="6"/>
        <v>4</v>
      </c>
      <c r="E44" s="42" t="str">
        <f t="shared" si="2"/>
        <v>BARCELONA</v>
      </c>
      <c r="F44" s="42">
        <f t="shared" si="7"/>
        <v>86298</v>
      </c>
      <c r="G44" s="42">
        <f t="shared" si="8"/>
        <v>72845</v>
      </c>
    </row>
    <row r="45" spans="1:9" x14ac:dyDescent="0.25">
      <c r="A45" s="42" t="str">
        <f t="shared" si="3"/>
        <v>BARCELONA</v>
      </c>
      <c r="B45" s="41">
        <f t="shared" si="4"/>
        <v>86298</v>
      </c>
      <c r="C45" s="41">
        <f t="shared" si="5"/>
        <v>72845</v>
      </c>
      <c r="D45" s="41">
        <f t="shared" si="6"/>
        <v>7</v>
      </c>
      <c r="E45" s="42" t="str">
        <f t="shared" si="2"/>
        <v>MALAGA</v>
      </c>
      <c r="F45" s="42">
        <f t="shared" si="7"/>
        <v>53246</v>
      </c>
      <c r="G45" s="42">
        <f t="shared" si="8"/>
        <v>45189</v>
      </c>
    </row>
    <row r="46" spans="1:9" x14ac:dyDescent="0.25">
      <c r="A46" s="42" t="str">
        <f t="shared" si="3"/>
        <v>BILBAO</v>
      </c>
      <c r="B46" s="41">
        <f t="shared" si="4"/>
        <v>7792</v>
      </c>
      <c r="C46" s="41">
        <f t="shared" si="5"/>
        <v>4594</v>
      </c>
      <c r="D46" s="41">
        <f t="shared" si="6"/>
        <v>12</v>
      </c>
      <c r="E46" s="42" t="str">
        <f t="shared" si="2"/>
        <v>MELILLA</v>
      </c>
      <c r="F46" s="42">
        <f t="shared" si="7"/>
        <v>50351</v>
      </c>
      <c r="G46" s="42">
        <f t="shared" si="8"/>
        <v>47849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703</v>
      </c>
      <c r="D47" s="41">
        <f t="shared" si="6"/>
        <v>28</v>
      </c>
      <c r="E47" s="42" t="str">
        <f t="shared" si="2"/>
        <v>ALICANTE</v>
      </c>
      <c r="F47" s="42">
        <f t="shared" si="7"/>
        <v>27482</v>
      </c>
      <c r="G47" s="42">
        <f t="shared" si="8"/>
        <v>25131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VALENCIA</v>
      </c>
      <c r="F48" s="42">
        <f t="shared" si="7"/>
        <v>18777</v>
      </c>
      <c r="G48" s="42">
        <f t="shared" si="8"/>
        <v>15317</v>
      </c>
    </row>
    <row r="49" spans="1:7" x14ac:dyDescent="0.25">
      <c r="A49" s="42" t="str">
        <f t="shared" si="3"/>
        <v>CEUTA</v>
      </c>
      <c r="B49" s="41">
        <f t="shared" si="4"/>
        <v>320887</v>
      </c>
      <c r="C49" s="41">
        <f t="shared" si="5"/>
        <v>278796</v>
      </c>
      <c r="D49" s="41">
        <f t="shared" si="6"/>
        <v>3</v>
      </c>
      <c r="E49" s="42" t="str">
        <f t="shared" si="2"/>
        <v>BILBAO</v>
      </c>
      <c r="F49" s="42">
        <f t="shared" si="7"/>
        <v>7792</v>
      </c>
      <c r="G49" s="42">
        <f t="shared" si="8"/>
        <v>4594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BAHIA DE CADIZ</v>
      </c>
      <c r="F50" s="42">
        <f t="shared" si="7"/>
        <v>6940</v>
      </c>
      <c r="G50" s="42">
        <f t="shared" si="8"/>
        <v>5083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VIGO</v>
      </c>
      <c r="F51" s="42">
        <f t="shared" si="7"/>
        <v>1047</v>
      </c>
      <c r="G51" s="42">
        <f t="shared" si="8"/>
        <v>477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A CORUÑA</v>
      </c>
      <c r="F52" s="42">
        <f t="shared" si="7"/>
        <v>538</v>
      </c>
      <c r="G52" s="42">
        <f t="shared" si="8"/>
        <v>1379</v>
      </c>
    </row>
    <row r="53" spans="1:7" x14ac:dyDescent="0.25">
      <c r="A53" s="42" t="str">
        <f t="shared" si="3"/>
        <v>LAS PALMAS</v>
      </c>
      <c r="B53" s="41">
        <f t="shared" si="4"/>
        <v>98634</v>
      </c>
      <c r="C53" s="41">
        <f t="shared" si="5"/>
        <v>113694</v>
      </c>
      <c r="D53" s="41">
        <f t="shared" si="6"/>
        <v>5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53246</v>
      </c>
      <c r="C54" s="41">
        <f t="shared" si="5"/>
        <v>45189</v>
      </c>
      <c r="D54" s="41">
        <f t="shared" si="6"/>
        <v>8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50351</v>
      </c>
      <c r="C56" s="41">
        <f t="shared" si="5"/>
        <v>47849</v>
      </c>
      <c r="D56" s="41">
        <f t="shared" si="6"/>
        <v>9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672564</v>
      </c>
      <c r="C59" s="41">
        <f t="shared" si="5"/>
        <v>633091</v>
      </c>
      <c r="D59" s="41">
        <f t="shared" si="6"/>
        <v>1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1347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638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18777</v>
      </c>
      <c r="C63" s="41">
        <f t="shared" si="5"/>
        <v>15317</v>
      </c>
      <c r="D63" s="41">
        <f t="shared" si="6"/>
        <v>11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1047</v>
      </c>
      <c r="C64" s="41">
        <f t="shared" si="5"/>
        <v>477</v>
      </c>
      <c r="D64" s="41">
        <f t="shared" si="6"/>
        <v>14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91" t="s">
        <v>70</v>
      </c>
      <c r="B5" s="89" t="str">
        <f>'Resumen general'!D6</f>
        <v>Mes Febrero</v>
      </c>
      <c r="C5" s="90"/>
      <c r="D5" s="89" t="str">
        <f>'Resumen general'!F6</f>
        <v>Acumulado desde Enero</v>
      </c>
      <c r="E5" s="90"/>
      <c r="F5" s="90"/>
      <c r="L5" s="39">
        <f>'Resumen general'!I4</f>
        <v>39198</v>
      </c>
    </row>
    <row r="6" spans="1:12" x14ac:dyDescent="0.25">
      <c r="A6" s="92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9">
        <v>482</v>
      </c>
      <c r="C7" s="9">
        <v>0</v>
      </c>
      <c r="D7" s="9">
        <v>1379</v>
      </c>
      <c r="E7" s="9">
        <v>538</v>
      </c>
      <c r="F7" s="10">
        <f>((E7*100)/D7)-100</f>
        <v>-60.986221899927486</v>
      </c>
      <c r="G7" s="1"/>
      <c r="H7" s="1"/>
      <c r="I7" s="1"/>
    </row>
    <row r="8" spans="1:12" x14ac:dyDescent="0.25">
      <c r="A8" s="11" t="s">
        <v>42</v>
      </c>
      <c r="B8" s="12">
        <v>1525</v>
      </c>
      <c r="C8" s="12">
        <v>0</v>
      </c>
      <c r="D8" s="12">
        <v>3008</v>
      </c>
      <c r="E8" s="12">
        <v>0</v>
      </c>
      <c r="F8" s="13">
        <f t="shared" ref="F8:F35" si="0">((E8*100)/D8)-100</f>
        <v>-100</v>
      </c>
      <c r="G8" s="1"/>
      <c r="H8" s="1"/>
      <c r="I8" s="1"/>
    </row>
    <row r="9" spans="1:12" x14ac:dyDescent="0.25">
      <c r="A9" s="8" t="s">
        <v>43</v>
      </c>
      <c r="B9" s="9">
        <v>0</v>
      </c>
      <c r="C9" s="9">
        <v>0</v>
      </c>
      <c r="D9" s="9">
        <v>0</v>
      </c>
      <c r="E9" s="9">
        <v>0</v>
      </c>
      <c r="F9" s="10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0</v>
      </c>
      <c r="C11" s="9">
        <v>0</v>
      </c>
      <c r="D11" s="9">
        <v>0</v>
      </c>
      <c r="E11" s="9">
        <v>0</v>
      </c>
      <c r="F11" s="10" t="e">
        <f t="shared" si="0"/>
        <v>#DIV/0!</v>
      </c>
      <c r="G11" s="1"/>
      <c r="H11" s="1"/>
      <c r="I11" s="1"/>
    </row>
    <row r="12" spans="1:12" x14ac:dyDescent="0.25">
      <c r="A12" s="11" t="s">
        <v>46</v>
      </c>
      <c r="B12" s="12">
        <v>721</v>
      </c>
      <c r="C12" s="12">
        <v>282</v>
      </c>
      <c r="D12" s="12">
        <v>2299</v>
      </c>
      <c r="E12" s="12">
        <v>3626</v>
      </c>
      <c r="F12" s="13">
        <f t="shared" si="0"/>
        <v>57.720748151370174</v>
      </c>
      <c r="G12" s="1"/>
      <c r="H12" s="1"/>
      <c r="I12" s="1"/>
    </row>
    <row r="13" spans="1:12" x14ac:dyDescent="0.25">
      <c r="A13" s="8" t="s">
        <v>47</v>
      </c>
      <c r="B13" s="9">
        <v>7884</v>
      </c>
      <c r="C13" s="9">
        <v>295</v>
      </c>
      <c r="D13" s="9">
        <v>13938</v>
      </c>
      <c r="E13" s="9">
        <v>295</v>
      </c>
      <c r="F13" s="10">
        <f t="shared" si="0"/>
        <v>-97.883484000573972</v>
      </c>
      <c r="G13" s="1"/>
      <c r="H13" s="1"/>
      <c r="I13" s="1"/>
    </row>
    <row r="14" spans="1:12" x14ac:dyDescent="0.25">
      <c r="A14" s="11" t="s">
        <v>48</v>
      </c>
      <c r="B14" s="12">
        <v>7890</v>
      </c>
      <c r="C14" s="12">
        <v>10916</v>
      </c>
      <c r="D14" s="12">
        <v>14319</v>
      </c>
      <c r="E14" s="12">
        <v>24177</v>
      </c>
      <c r="F14" s="13">
        <f t="shared" si="0"/>
        <v>68.845589775822333</v>
      </c>
      <c r="G14" s="1"/>
      <c r="H14" s="1"/>
      <c r="I14" s="1"/>
    </row>
    <row r="15" spans="1:12" x14ac:dyDescent="0.25">
      <c r="A15" s="8" t="s">
        <v>49</v>
      </c>
      <c r="B15" s="9">
        <v>381</v>
      </c>
      <c r="C15" s="9">
        <v>0</v>
      </c>
      <c r="D15" s="9">
        <v>381</v>
      </c>
      <c r="E15" s="9">
        <v>0</v>
      </c>
      <c r="F15" s="10">
        <f t="shared" si="0"/>
        <v>-100</v>
      </c>
      <c r="G15" s="1"/>
      <c r="H15" s="1"/>
      <c r="I15" s="1"/>
    </row>
    <row r="16" spans="1:12" x14ac:dyDescent="0.25">
      <c r="A16" s="11" t="s">
        <v>50</v>
      </c>
      <c r="B16" s="12">
        <v>0</v>
      </c>
      <c r="C16" s="12">
        <v>0</v>
      </c>
      <c r="D16" s="12">
        <v>703</v>
      </c>
      <c r="E16" s="12">
        <v>0</v>
      </c>
      <c r="F16" s="13">
        <f t="shared" si="0"/>
        <v>-100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0</v>
      </c>
      <c r="C18" s="12">
        <v>0</v>
      </c>
      <c r="D18" s="12">
        <v>0</v>
      </c>
      <c r="E18" s="12">
        <v>0</v>
      </c>
      <c r="F18" s="13" t="e">
        <f t="shared" si="0"/>
        <v>#DIV/0!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0</v>
      </c>
      <c r="D19" s="9">
        <v>0</v>
      </c>
      <c r="E19" s="9">
        <v>0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0</v>
      </c>
      <c r="D20" s="12">
        <v>0</v>
      </c>
      <c r="E20" s="12">
        <v>0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0</v>
      </c>
      <c r="E21" s="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12">
        <v>36406</v>
      </c>
      <c r="C22" s="12">
        <v>8531</v>
      </c>
      <c r="D22" s="12">
        <v>74524</v>
      </c>
      <c r="E22" s="12">
        <v>43981</v>
      </c>
      <c r="F22" s="13">
        <f t="shared" si="0"/>
        <v>-40.984112500670925</v>
      </c>
      <c r="G22" s="1"/>
      <c r="H22" s="1"/>
      <c r="I22" s="1"/>
    </row>
    <row r="23" spans="1:9" x14ac:dyDescent="0.25">
      <c r="A23" s="8" t="s">
        <v>57</v>
      </c>
      <c r="B23" s="9">
        <v>3365</v>
      </c>
      <c r="C23" s="9">
        <v>12099</v>
      </c>
      <c r="D23" s="9">
        <v>11649</v>
      </c>
      <c r="E23" s="9">
        <v>22550</v>
      </c>
      <c r="F23" s="10">
        <f t="shared" si="0"/>
        <v>93.578847969782828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0</v>
      </c>
      <c r="C25" s="9">
        <v>0</v>
      </c>
      <c r="D25" s="9">
        <v>0</v>
      </c>
      <c r="E25" s="9">
        <v>0</v>
      </c>
      <c r="F25" s="10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12">
        <v>38396</v>
      </c>
      <c r="C28" s="12">
        <v>51899</v>
      </c>
      <c r="D28" s="12">
        <v>87303</v>
      </c>
      <c r="E28" s="12">
        <v>103088</v>
      </c>
      <c r="F28" s="13">
        <f t="shared" si="0"/>
        <v>18.080707421279911</v>
      </c>
      <c r="G28" s="1"/>
      <c r="H28" s="1"/>
      <c r="I28" s="1"/>
    </row>
    <row r="29" spans="1:9" x14ac:dyDescent="0.25">
      <c r="A29" s="8" t="s">
        <v>63</v>
      </c>
      <c r="B29" s="9">
        <v>0</v>
      </c>
      <c r="C29" s="9">
        <v>0</v>
      </c>
      <c r="D29" s="9">
        <v>1347</v>
      </c>
      <c r="E29" s="9">
        <v>0</v>
      </c>
      <c r="F29" s="10">
        <f t="shared" si="0"/>
        <v>-100</v>
      </c>
      <c r="G29" s="1"/>
      <c r="H29" s="1"/>
      <c r="I29" s="1"/>
    </row>
    <row r="30" spans="1:9" x14ac:dyDescent="0.25">
      <c r="A30" s="11" t="s">
        <v>64</v>
      </c>
      <c r="B30" s="12">
        <v>638</v>
      </c>
      <c r="C30" s="12">
        <v>0</v>
      </c>
      <c r="D30" s="12">
        <v>638</v>
      </c>
      <c r="E30" s="12">
        <v>0</v>
      </c>
      <c r="F30" s="13">
        <f t="shared" si="0"/>
        <v>-100</v>
      </c>
      <c r="G30" s="1"/>
      <c r="H30" s="1"/>
      <c r="I30" s="1"/>
    </row>
    <row r="31" spans="1:9" x14ac:dyDescent="0.25">
      <c r="A31" s="8" t="s">
        <v>65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66</v>
      </c>
      <c r="B32" s="12">
        <v>0</v>
      </c>
      <c r="C32" s="12">
        <v>0</v>
      </c>
      <c r="D32" s="12">
        <v>0</v>
      </c>
      <c r="E32" s="12">
        <v>2863</v>
      </c>
      <c r="F32" s="13" t="e">
        <f t="shared" si="0"/>
        <v>#DIV/0!</v>
      </c>
      <c r="G32" s="1"/>
      <c r="H32" s="1"/>
      <c r="I32" s="1"/>
    </row>
    <row r="33" spans="1:9" x14ac:dyDescent="0.25">
      <c r="A33" s="8" t="s">
        <v>67</v>
      </c>
      <c r="B33" s="9">
        <v>0</v>
      </c>
      <c r="C33" s="9">
        <v>522</v>
      </c>
      <c r="D33" s="9">
        <v>477</v>
      </c>
      <c r="E33" s="9">
        <v>1047</v>
      </c>
      <c r="F33" s="10">
        <f t="shared" si="0"/>
        <v>119.49685534591194</v>
      </c>
      <c r="G33" s="1"/>
      <c r="H33" s="1"/>
      <c r="I33" s="1"/>
    </row>
    <row r="34" spans="1:9" x14ac:dyDescent="0.25">
      <c r="A34" s="11" t="s">
        <v>68</v>
      </c>
      <c r="B34" s="12">
        <v>0</v>
      </c>
      <c r="C34" s="12">
        <v>0</v>
      </c>
      <c r="D34" s="12">
        <v>0</v>
      </c>
      <c r="E34" s="12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97688</v>
      </c>
      <c r="C35" s="15">
        <f t="shared" ref="C35:E35" si="1">SUM(C7:C34)</f>
        <v>84544</v>
      </c>
      <c r="D35" s="15">
        <f t="shared" si="1"/>
        <v>211965</v>
      </c>
      <c r="E35" s="15">
        <f t="shared" si="1"/>
        <v>202165</v>
      </c>
      <c r="F35" s="16">
        <f t="shared" si="0"/>
        <v>-4.6234048073974492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538</v>
      </c>
      <c r="C38" s="41">
        <f>D7</f>
        <v>1379</v>
      </c>
      <c r="D38" s="41">
        <f>_xlfn.RANK.EQ(B38,$B$38:$B$65)+COUNTIF($B$38:$B$65,B38)-1</f>
        <v>8</v>
      </c>
      <c r="E38" s="42" t="str">
        <f t="shared" ref="E38:E65" si="2">INDEX($A$38:$B$65,MATCH(ROW()-37,$D$38:$D$65,0),1)</f>
        <v>SANTA CRUZ DE TENERIFE</v>
      </c>
      <c r="F38" s="42">
        <f>LOOKUP(E38,$A$38:$A$65,$B$38:$B$65)</f>
        <v>103088</v>
      </c>
      <c r="G38" s="42">
        <f>LOOKUP(E38,$A$38:$A$65,$C$38:$C$65)</f>
        <v>87303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3008</v>
      </c>
      <c r="D39" s="41">
        <f t="shared" ref="D39:D65" si="6">_xlfn.RANK.EQ(B39,$B$38:$B$65)+COUNTIF($B$38:$B$65,B39)-1</f>
        <v>28</v>
      </c>
      <c r="E39" s="42" t="str">
        <f t="shared" si="2"/>
        <v>LAS PALMAS</v>
      </c>
      <c r="F39" s="42">
        <f t="shared" ref="F39:F54" si="7">LOOKUP(E39,$A$38:$A$65,$B$38:$B$65)</f>
        <v>43981</v>
      </c>
      <c r="G39" s="42">
        <f t="shared" ref="G39:G65" si="8">LOOKUP(E39,$A$38:$A$65,$C$38:$C$65)</f>
        <v>74524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24177</v>
      </c>
      <c r="G40" s="42">
        <f t="shared" si="8"/>
        <v>14319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MALAGA</v>
      </c>
      <c r="F41" s="42">
        <f t="shared" si="7"/>
        <v>22550</v>
      </c>
      <c r="G41" s="42">
        <f t="shared" si="8"/>
        <v>11649</v>
      </c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0</v>
      </c>
      <c r="D42" s="41">
        <f t="shared" si="6"/>
        <v>28</v>
      </c>
      <c r="E42" s="42" t="str">
        <f t="shared" si="2"/>
        <v>BAHIA DE CADIZ</v>
      </c>
      <c r="F42" s="42">
        <f t="shared" si="7"/>
        <v>3626</v>
      </c>
      <c r="G42" s="42">
        <f t="shared" si="8"/>
        <v>2299</v>
      </c>
    </row>
    <row r="43" spans="1:9" x14ac:dyDescent="0.25">
      <c r="A43" s="42" t="str">
        <f t="shared" si="3"/>
        <v>BAHIA DE CADIZ</v>
      </c>
      <c r="B43" s="41">
        <f t="shared" si="4"/>
        <v>3626</v>
      </c>
      <c r="C43" s="41">
        <f t="shared" si="5"/>
        <v>2299</v>
      </c>
      <c r="D43" s="41">
        <f t="shared" si="6"/>
        <v>5</v>
      </c>
      <c r="E43" s="42" t="str">
        <f t="shared" si="2"/>
        <v>VALENCIA</v>
      </c>
      <c r="F43" s="42">
        <f t="shared" si="7"/>
        <v>2863</v>
      </c>
      <c r="G43" s="42">
        <f t="shared" si="8"/>
        <v>0</v>
      </c>
    </row>
    <row r="44" spans="1:9" x14ac:dyDescent="0.25">
      <c r="A44" s="42" t="str">
        <f t="shared" si="3"/>
        <v>BALEARES</v>
      </c>
      <c r="B44" s="41">
        <f t="shared" si="4"/>
        <v>295</v>
      </c>
      <c r="C44" s="41">
        <f t="shared" si="5"/>
        <v>13938</v>
      </c>
      <c r="D44" s="41">
        <f t="shared" si="6"/>
        <v>9</v>
      </c>
      <c r="E44" s="42" t="str">
        <f t="shared" si="2"/>
        <v>VIGO</v>
      </c>
      <c r="F44" s="42">
        <f t="shared" si="7"/>
        <v>1047</v>
      </c>
      <c r="G44" s="42">
        <f t="shared" si="8"/>
        <v>477</v>
      </c>
    </row>
    <row r="45" spans="1:9" x14ac:dyDescent="0.25">
      <c r="A45" s="42" t="str">
        <f t="shared" si="3"/>
        <v>BARCELONA</v>
      </c>
      <c r="B45" s="41">
        <f t="shared" si="4"/>
        <v>24177</v>
      </c>
      <c r="C45" s="41">
        <f t="shared" si="5"/>
        <v>14319</v>
      </c>
      <c r="D45" s="41">
        <f t="shared" si="6"/>
        <v>3</v>
      </c>
      <c r="E45" s="42" t="str">
        <f t="shared" si="2"/>
        <v>A CORUÑA</v>
      </c>
      <c r="F45" s="42">
        <f t="shared" si="7"/>
        <v>538</v>
      </c>
      <c r="G45" s="42">
        <f t="shared" si="8"/>
        <v>1379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381</v>
      </c>
      <c r="D46" s="41">
        <f t="shared" si="6"/>
        <v>28</v>
      </c>
      <c r="E46" s="42" t="str">
        <f t="shared" si="2"/>
        <v>BALEARES</v>
      </c>
      <c r="F46" s="42">
        <f t="shared" si="7"/>
        <v>295</v>
      </c>
      <c r="G46" s="42">
        <f t="shared" si="8"/>
        <v>13938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703</v>
      </c>
      <c r="D47" s="41">
        <f t="shared" si="6"/>
        <v>28</v>
      </c>
      <c r="E47" s="42" t="e">
        <f t="shared" si="2"/>
        <v>#N/A</v>
      </c>
      <c r="F47" s="42" t="e">
        <f t="shared" si="7"/>
        <v>#N/A</v>
      </c>
      <c r="G47" s="42" t="e">
        <f t="shared" si="8"/>
        <v>#N/A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e">
        <f t="shared" si="2"/>
        <v>#N/A</v>
      </c>
      <c r="F48" s="42" t="e">
        <f t="shared" si="7"/>
        <v>#N/A</v>
      </c>
      <c r="G48" s="42" t="e">
        <f t="shared" si="8"/>
        <v>#N/A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e">
        <f t="shared" si="2"/>
        <v>#N/A</v>
      </c>
      <c r="F49" s="42" t="e">
        <f t="shared" si="7"/>
        <v>#N/A</v>
      </c>
      <c r="G49" s="42" t="e">
        <f t="shared" si="8"/>
        <v>#N/A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e">
        <f t="shared" si="2"/>
        <v>#N/A</v>
      </c>
      <c r="F50" s="42" t="e">
        <f t="shared" si="7"/>
        <v>#N/A</v>
      </c>
      <c r="G50" s="42" t="e">
        <f t="shared" si="8"/>
        <v>#N/A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e">
        <f t="shared" si="2"/>
        <v>#N/A</v>
      </c>
      <c r="F51" s="42" t="e">
        <f t="shared" si="7"/>
        <v>#N/A</v>
      </c>
      <c r="G51" s="42" t="e">
        <f t="shared" si="8"/>
        <v>#N/A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43981</v>
      </c>
      <c r="C53" s="41">
        <f t="shared" si="5"/>
        <v>74524</v>
      </c>
      <c r="D53" s="41">
        <f t="shared" si="6"/>
        <v>2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22550</v>
      </c>
      <c r="C54" s="41">
        <f t="shared" si="5"/>
        <v>11649</v>
      </c>
      <c r="D54" s="41">
        <f t="shared" si="6"/>
        <v>4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103088</v>
      </c>
      <c r="C59" s="41">
        <f t="shared" si="5"/>
        <v>87303</v>
      </c>
      <c r="D59" s="41">
        <f t="shared" si="6"/>
        <v>1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1347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638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2863</v>
      </c>
      <c r="C63" s="41">
        <f t="shared" si="5"/>
        <v>0</v>
      </c>
      <c r="D63" s="41">
        <f t="shared" si="6"/>
        <v>6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1047</v>
      </c>
      <c r="C64" s="41">
        <f t="shared" si="5"/>
        <v>477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ALICANTE</v>
      </c>
      <c r="F65" s="42">
        <f t="shared" si="9"/>
        <v>0</v>
      </c>
      <c r="G65" s="42">
        <f t="shared" si="8"/>
        <v>3008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>
      <c r="F2" s="3"/>
    </row>
    <row r="5" spans="1:12" x14ac:dyDescent="0.25">
      <c r="A5" s="91" t="s">
        <v>70</v>
      </c>
      <c r="B5" s="89" t="str">
        <f>'Resumen general'!D6</f>
        <v>Mes Febrero</v>
      </c>
      <c r="C5" s="90"/>
      <c r="D5" s="89" t="str">
        <f>'Resumen general'!F6</f>
        <v>Acumulado desde Enero</v>
      </c>
      <c r="E5" s="90"/>
      <c r="F5" s="90"/>
      <c r="L5" s="39">
        <f>'Resumen general'!I4</f>
        <v>39198</v>
      </c>
    </row>
    <row r="6" spans="1:12" x14ac:dyDescent="0.25">
      <c r="A6" s="92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12">
        <v>1827</v>
      </c>
      <c r="C8" s="12">
        <v>2034</v>
      </c>
      <c r="D8" s="12">
        <v>4438</v>
      </c>
      <c r="E8" s="12">
        <v>5688</v>
      </c>
      <c r="F8" s="13">
        <f t="shared" ref="F8:F35" si="0">((E8*100)/D8)-100</f>
        <v>28.16584046867959</v>
      </c>
      <c r="G8" s="1"/>
      <c r="H8" s="1"/>
      <c r="I8" s="1"/>
    </row>
    <row r="9" spans="1:12" x14ac:dyDescent="0.25">
      <c r="A9" s="8" t="s">
        <v>43</v>
      </c>
      <c r="B9" s="9">
        <v>7987</v>
      </c>
      <c r="C9" s="9">
        <v>7494</v>
      </c>
      <c r="D9" s="9">
        <v>21017</v>
      </c>
      <c r="E9" s="9">
        <v>19356</v>
      </c>
      <c r="F9" s="10">
        <f t="shared" si="0"/>
        <v>-7.9031260408240911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46638</v>
      </c>
      <c r="C11" s="9">
        <v>59525</v>
      </c>
      <c r="D11" s="9">
        <v>121931</v>
      </c>
      <c r="E11" s="9">
        <v>143841</v>
      </c>
      <c r="F11" s="10">
        <f t="shared" si="0"/>
        <v>17.969179289926274</v>
      </c>
      <c r="G11" s="1"/>
      <c r="H11" s="1"/>
      <c r="I11" s="1"/>
    </row>
    <row r="12" spans="1:12" x14ac:dyDescent="0.25">
      <c r="A12" s="11" t="s">
        <v>46</v>
      </c>
      <c r="B12" s="12">
        <v>885</v>
      </c>
      <c r="C12" s="12">
        <v>947</v>
      </c>
      <c r="D12" s="12">
        <v>1785</v>
      </c>
      <c r="E12" s="12">
        <v>1931</v>
      </c>
      <c r="F12" s="13">
        <f t="shared" si="0"/>
        <v>8.1792717086834728</v>
      </c>
      <c r="G12" s="1"/>
      <c r="H12" s="1"/>
      <c r="I12" s="1"/>
    </row>
    <row r="13" spans="1:12" x14ac:dyDescent="0.25">
      <c r="A13" s="8" t="s">
        <v>47</v>
      </c>
      <c r="B13" s="9">
        <v>15929</v>
      </c>
      <c r="C13" s="9">
        <v>17666</v>
      </c>
      <c r="D13" s="9">
        <v>40456</v>
      </c>
      <c r="E13" s="9">
        <v>44250</v>
      </c>
      <c r="F13" s="10">
        <f t="shared" si="0"/>
        <v>9.3780897765473554</v>
      </c>
      <c r="G13" s="1"/>
      <c r="H13" s="1"/>
      <c r="I13" s="1"/>
    </row>
    <row r="14" spans="1:12" x14ac:dyDescent="0.25">
      <c r="A14" s="11" t="s">
        <v>48</v>
      </c>
      <c r="B14" s="12">
        <v>5795</v>
      </c>
      <c r="C14" s="12">
        <v>7007</v>
      </c>
      <c r="D14" s="12">
        <v>14587</v>
      </c>
      <c r="E14" s="12">
        <v>16103</v>
      </c>
      <c r="F14" s="13">
        <f t="shared" si="0"/>
        <v>10.392815520669089</v>
      </c>
      <c r="G14" s="1"/>
      <c r="H14" s="1"/>
      <c r="I14" s="1"/>
    </row>
    <row r="15" spans="1:12" x14ac:dyDescent="0.25">
      <c r="A15" s="8" t="s">
        <v>49</v>
      </c>
      <c r="B15" s="9">
        <v>429</v>
      </c>
      <c r="C15" s="9">
        <v>1157</v>
      </c>
      <c r="D15" s="9">
        <v>1199</v>
      </c>
      <c r="E15" s="9">
        <v>2792</v>
      </c>
      <c r="F15" s="10">
        <f t="shared" si="0"/>
        <v>132.86071726438698</v>
      </c>
      <c r="G15" s="1"/>
      <c r="H15" s="1"/>
      <c r="I15" s="1"/>
    </row>
    <row r="16" spans="1:12" x14ac:dyDescent="0.25">
      <c r="A16" s="11" t="s">
        <v>50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20374</v>
      </c>
      <c r="C18" s="12">
        <v>29689</v>
      </c>
      <c r="D18" s="12">
        <v>49810</v>
      </c>
      <c r="E18" s="12">
        <v>66481</v>
      </c>
      <c r="F18" s="13">
        <f t="shared" si="0"/>
        <v>33.469182895001012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0</v>
      </c>
      <c r="D20" s="12">
        <v>7</v>
      </c>
      <c r="E20" s="12">
        <v>20</v>
      </c>
      <c r="F20" s="13">
        <f t="shared" si="0"/>
        <v>185.71428571428572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12">
        <v>5578</v>
      </c>
      <c r="C22" s="12">
        <v>6708</v>
      </c>
      <c r="D22" s="12">
        <v>12013</v>
      </c>
      <c r="E22" s="12">
        <v>13145</v>
      </c>
      <c r="F22" s="13">
        <f t="shared" si="0"/>
        <v>9.4231249479730224</v>
      </c>
      <c r="G22" s="1"/>
      <c r="H22" s="1"/>
      <c r="I22" s="1"/>
    </row>
    <row r="23" spans="1:9" x14ac:dyDescent="0.25">
      <c r="A23" s="8" t="s">
        <v>57</v>
      </c>
      <c r="B23" s="9">
        <v>1554</v>
      </c>
      <c r="C23" s="9">
        <v>1512</v>
      </c>
      <c r="D23" s="9">
        <v>4815</v>
      </c>
      <c r="E23" s="9">
        <v>4608</v>
      </c>
      <c r="F23" s="10">
        <f t="shared" si="0"/>
        <v>-4.2990654205607512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2592</v>
      </c>
      <c r="C25" s="9">
        <v>3427</v>
      </c>
      <c r="D25" s="9">
        <v>7321</v>
      </c>
      <c r="E25" s="9">
        <v>8687</v>
      </c>
      <c r="F25" s="10">
        <f t="shared" si="0"/>
        <v>18.658653189454995</v>
      </c>
      <c r="G25" s="1"/>
      <c r="H25" s="1"/>
      <c r="I25" s="1"/>
    </row>
    <row r="26" spans="1:9" x14ac:dyDescent="0.25">
      <c r="A26" s="11" t="s">
        <v>60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12">
        <v>40212</v>
      </c>
      <c r="C28" s="12">
        <v>46678</v>
      </c>
      <c r="D28" s="12">
        <v>79329</v>
      </c>
      <c r="E28" s="12">
        <v>88946</v>
      </c>
      <c r="F28" s="13">
        <f t="shared" si="0"/>
        <v>12.122931084471006</v>
      </c>
      <c r="G28" s="1"/>
      <c r="H28" s="1"/>
      <c r="I28" s="1"/>
    </row>
    <row r="29" spans="1:9" x14ac:dyDescent="0.25">
      <c r="A29" s="8" t="s">
        <v>63</v>
      </c>
      <c r="B29" s="9">
        <v>0</v>
      </c>
      <c r="C29" s="9">
        <v>0</v>
      </c>
      <c r="D29" s="9">
        <v>0</v>
      </c>
      <c r="E29" s="9">
        <v>0</v>
      </c>
      <c r="F29" s="10" t="e">
        <f t="shared" si="0"/>
        <v>#DIV/0!</v>
      </c>
      <c r="G29" s="1"/>
      <c r="H29" s="1"/>
      <c r="I29" s="1"/>
    </row>
    <row r="30" spans="1:9" x14ac:dyDescent="0.25">
      <c r="A30" s="11" t="s">
        <v>64</v>
      </c>
      <c r="B30" s="12">
        <v>0</v>
      </c>
      <c r="C30" s="12">
        <v>0</v>
      </c>
      <c r="D30" s="12">
        <v>0</v>
      </c>
      <c r="E30" s="12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66</v>
      </c>
      <c r="B32" s="12">
        <v>1756</v>
      </c>
      <c r="C32" s="12">
        <v>2116</v>
      </c>
      <c r="D32" s="12">
        <v>5056</v>
      </c>
      <c r="E32" s="12">
        <v>5833</v>
      </c>
      <c r="F32" s="13">
        <f t="shared" si="0"/>
        <v>15.367879746835442</v>
      </c>
      <c r="G32" s="1"/>
      <c r="H32" s="1"/>
      <c r="I32" s="1"/>
    </row>
    <row r="33" spans="1:9" x14ac:dyDescent="0.25">
      <c r="A33" s="8" t="s">
        <v>67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68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151556</v>
      </c>
      <c r="C35" s="15">
        <f t="shared" ref="C35:E35" si="1">SUM(C7:C34)</f>
        <v>185960</v>
      </c>
      <c r="D35" s="15">
        <f t="shared" si="1"/>
        <v>363764</v>
      </c>
      <c r="E35" s="15">
        <f t="shared" si="1"/>
        <v>421681</v>
      </c>
      <c r="F35" s="16">
        <f t="shared" si="0"/>
        <v>15.921586523130387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143841</v>
      </c>
      <c r="G38" s="42">
        <f>LOOKUP(E38,$A$38:$A$65,$C$38:$C$65)</f>
        <v>121931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5688</v>
      </c>
      <c r="C39" s="41">
        <f t="shared" ref="C39:C65" si="5">D8</f>
        <v>4438</v>
      </c>
      <c r="D39" s="41">
        <f t="shared" ref="D39:D65" si="6">_xlfn.RANK.EQ(B39,$B$38:$B$65)+COUNTIF($B$38:$B$65,B39)-1</f>
        <v>10</v>
      </c>
      <c r="E39" s="42" t="str">
        <f t="shared" si="2"/>
        <v>SANTA CRUZ DE TENERIFE</v>
      </c>
      <c r="F39" s="42">
        <f t="shared" ref="F39:F54" si="7">LOOKUP(E39,$A$38:$A$65,$B$38:$B$65)</f>
        <v>88946</v>
      </c>
      <c r="G39" s="42">
        <f t="shared" ref="G39:G65" si="8">LOOKUP(E39,$A$38:$A$65,$C$38:$C$65)</f>
        <v>79329</v>
      </c>
    </row>
    <row r="40" spans="1:9" x14ac:dyDescent="0.25">
      <c r="A40" s="42" t="str">
        <f t="shared" si="3"/>
        <v>ALMERIA</v>
      </c>
      <c r="B40" s="41">
        <f t="shared" si="4"/>
        <v>19356</v>
      </c>
      <c r="C40" s="41">
        <f t="shared" si="5"/>
        <v>21017</v>
      </c>
      <c r="D40" s="41">
        <f t="shared" si="6"/>
        <v>5</v>
      </c>
      <c r="E40" s="42" t="str">
        <f t="shared" si="2"/>
        <v>CEUTA</v>
      </c>
      <c r="F40" s="42">
        <f t="shared" si="7"/>
        <v>66481</v>
      </c>
      <c r="G40" s="42">
        <f t="shared" si="8"/>
        <v>49810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44250</v>
      </c>
      <c r="G41" s="42">
        <f t="shared" si="8"/>
        <v>40456</v>
      </c>
    </row>
    <row r="42" spans="1:9" x14ac:dyDescent="0.25">
      <c r="A42" s="42" t="str">
        <f t="shared" si="3"/>
        <v>BAHIA DE ALGECIRAS</v>
      </c>
      <c r="B42" s="41">
        <f t="shared" si="4"/>
        <v>143841</v>
      </c>
      <c r="C42" s="41">
        <f t="shared" si="5"/>
        <v>121931</v>
      </c>
      <c r="D42" s="41">
        <f t="shared" si="6"/>
        <v>1</v>
      </c>
      <c r="E42" s="42" t="str">
        <f t="shared" si="2"/>
        <v>ALMERIA</v>
      </c>
      <c r="F42" s="42">
        <f t="shared" si="7"/>
        <v>19356</v>
      </c>
      <c r="G42" s="42">
        <f t="shared" si="8"/>
        <v>21017</v>
      </c>
    </row>
    <row r="43" spans="1:9" x14ac:dyDescent="0.25">
      <c r="A43" s="42" t="str">
        <f t="shared" si="3"/>
        <v>BAHIA DE CADIZ</v>
      </c>
      <c r="B43" s="41">
        <f t="shared" si="4"/>
        <v>1931</v>
      </c>
      <c r="C43" s="41">
        <f t="shared" si="5"/>
        <v>1785</v>
      </c>
      <c r="D43" s="41">
        <f t="shared" si="6"/>
        <v>13</v>
      </c>
      <c r="E43" s="42" t="str">
        <f t="shared" si="2"/>
        <v>BARCELONA</v>
      </c>
      <c r="F43" s="42">
        <f t="shared" si="7"/>
        <v>16103</v>
      </c>
      <c r="G43" s="42">
        <f t="shared" si="8"/>
        <v>14587</v>
      </c>
    </row>
    <row r="44" spans="1:9" x14ac:dyDescent="0.25">
      <c r="A44" s="42" t="str">
        <f t="shared" si="3"/>
        <v>BALEARES</v>
      </c>
      <c r="B44" s="41">
        <f t="shared" si="4"/>
        <v>44250</v>
      </c>
      <c r="C44" s="41">
        <f t="shared" si="5"/>
        <v>40456</v>
      </c>
      <c r="D44" s="41">
        <f t="shared" si="6"/>
        <v>4</v>
      </c>
      <c r="E44" s="42" t="str">
        <f t="shared" si="2"/>
        <v>LAS PALMAS</v>
      </c>
      <c r="F44" s="42">
        <f t="shared" si="7"/>
        <v>13145</v>
      </c>
      <c r="G44" s="42">
        <f t="shared" si="8"/>
        <v>12013</v>
      </c>
    </row>
    <row r="45" spans="1:9" x14ac:dyDescent="0.25">
      <c r="A45" s="42" t="str">
        <f t="shared" si="3"/>
        <v>BARCELONA</v>
      </c>
      <c r="B45" s="41">
        <f t="shared" si="4"/>
        <v>16103</v>
      </c>
      <c r="C45" s="41">
        <f t="shared" si="5"/>
        <v>14587</v>
      </c>
      <c r="D45" s="41">
        <f t="shared" si="6"/>
        <v>6</v>
      </c>
      <c r="E45" s="42" t="str">
        <f t="shared" si="2"/>
        <v>MELILLA</v>
      </c>
      <c r="F45" s="42">
        <f t="shared" si="7"/>
        <v>8687</v>
      </c>
      <c r="G45" s="42">
        <f t="shared" si="8"/>
        <v>7321</v>
      </c>
    </row>
    <row r="46" spans="1:9" x14ac:dyDescent="0.25">
      <c r="A46" s="42" t="str">
        <f t="shared" si="3"/>
        <v>BILBAO</v>
      </c>
      <c r="B46" s="41">
        <f t="shared" si="4"/>
        <v>2792</v>
      </c>
      <c r="C46" s="41">
        <f t="shared" si="5"/>
        <v>1199</v>
      </c>
      <c r="D46" s="41">
        <f t="shared" si="6"/>
        <v>12</v>
      </c>
      <c r="E46" s="42" t="str">
        <f t="shared" si="2"/>
        <v>VALENCIA</v>
      </c>
      <c r="F46" s="42">
        <f t="shared" si="7"/>
        <v>5833</v>
      </c>
      <c r="G46" s="42">
        <f t="shared" si="8"/>
        <v>5056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ALICANTE</v>
      </c>
      <c r="F47" s="42">
        <f t="shared" si="7"/>
        <v>5688</v>
      </c>
      <c r="G47" s="42">
        <f t="shared" si="8"/>
        <v>4438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MALAGA</v>
      </c>
      <c r="F48" s="42">
        <f t="shared" si="7"/>
        <v>4608</v>
      </c>
      <c r="G48" s="42">
        <f t="shared" si="8"/>
        <v>4815</v>
      </c>
    </row>
    <row r="49" spans="1:7" x14ac:dyDescent="0.25">
      <c r="A49" s="42" t="str">
        <f t="shared" si="3"/>
        <v>CEUTA</v>
      </c>
      <c r="B49" s="41">
        <f t="shared" si="4"/>
        <v>66481</v>
      </c>
      <c r="C49" s="41">
        <f t="shared" si="5"/>
        <v>49810</v>
      </c>
      <c r="D49" s="41">
        <f t="shared" si="6"/>
        <v>3</v>
      </c>
      <c r="E49" s="42" t="str">
        <f t="shared" si="2"/>
        <v>BILBAO</v>
      </c>
      <c r="F49" s="42">
        <f t="shared" si="7"/>
        <v>2792</v>
      </c>
      <c r="G49" s="42">
        <f t="shared" si="8"/>
        <v>1199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BAHIA DE CADIZ</v>
      </c>
      <c r="F50" s="42">
        <f t="shared" si="7"/>
        <v>1931</v>
      </c>
      <c r="G50" s="42">
        <f t="shared" si="8"/>
        <v>1785</v>
      </c>
    </row>
    <row r="51" spans="1:7" x14ac:dyDescent="0.25">
      <c r="A51" s="42" t="str">
        <f t="shared" si="3"/>
        <v>GIJON</v>
      </c>
      <c r="B51" s="41">
        <f t="shared" si="4"/>
        <v>20</v>
      </c>
      <c r="C51" s="41">
        <f t="shared" si="5"/>
        <v>7</v>
      </c>
      <c r="D51" s="41">
        <f t="shared" si="6"/>
        <v>14</v>
      </c>
      <c r="E51" s="42" t="str">
        <f t="shared" si="2"/>
        <v>GIJON</v>
      </c>
      <c r="F51" s="42">
        <f t="shared" si="7"/>
        <v>20</v>
      </c>
      <c r="G51" s="42">
        <f t="shared" si="8"/>
        <v>7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13145</v>
      </c>
      <c r="C53" s="41">
        <f t="shared" si="5"/>
        <v>12013</v>
      </c>
      <c r="D53" s="41">
        <f t="shared" si="6"/>
        <v>7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4608</v>
      </c>
      <c r="C54" s="41">
        <f t="shared" si="5"/>
        <v>4815</v>
      </c>
      <c r="D54" s="41">
        <f t="shared" si="6"/>
        <v>11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8687</v>
      </c>
      <c r="C56" s="41">
        <f t="shared" si="5"/>
        <v>7321</v>
      </c>
      <c r="D56" s="41">
        <f t="shared" si="6"/>
        <v>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88946</v>
      </c>
      <c r="C59" s="41">
        <f t="shared" si="5"/>
        <v>79329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5833</v>
      </c>
      <c r="C63" s="41">
        <f t="shared" si="5"/>
        <v>5056</v>
      </c>
      <c r="D63" s="41">
        <f t="shared" si="6"/>
        <v>9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0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F34" sqref="F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>
      <c r="F2" s="3"/>
    </row>
    <row r="5" spans="1:12" x14ac:dyDescent="0.25">
      <c r="A5" s="91" t="s">
        <v>70</v>
      </c>
      <c r="B5" s="89" t="str">
        <f>'Resumen general'!D6</f>
        <v>Mes Febrero</v>
      </c>
      <c r="C5" s="90"/>
      <c r="D5" s="89" t="str">
        <f>'Resumen general'!F6</f>
        <v>Acumulado desde Enero</v>
      </c>
      <c r="E5" s="90"/>
      <c r="F5" s="90"/>
      <c r="L5" s="39">
        <f>'Resumen general'!I4</f>
        <v>39198</v>
      </c>
    </row>
    <row r="6" spans="1:12" x14ac:dyDescent="0.25">
      <c r="A6" s="92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9">
        <v>106</v>
      </c>
      <c r="C7" s="9">
        <v>111</v>
      </c>
      <c r="D7" s="9">
        <v>218</v>
      </c>
      <c r="E7" s="9">
        <v>234</v>
      </c>
      <c r="F7" s="10">
        <f>((E7*100)/D7)-100</f>
        <v>7.3394495412844094</v>
      </c>
      <c r="G7" s="1"/>
      <c r="H7" s="1"/>
      <c r="I7" s="1"/>
    </row>
    <row r="8" spans="1:12" x14ac:dyDescent="0.25">
      <c r="A8" s="11" t="s">
        <v>42</v>
      </c>
      <c r="B8" s="12">
        <v>98</v>
      </c>
      <c r="C8" s="12">
        <v>109</v>
      </c>
      <c r="D8" s="12">
        <v>185</v>
      </c>
      <c r="E8" s="12">
        <v>217</v>
      </c>
      <c r="F8" s="13">
        <f t="shared" ref="F8:F35" si="0">((E8*100)/D8)-100</f>
        <v>17.297297297297291</v>
      </c>
      <c r="G8" s="1"/>
      <c r="H8" s="1"/>
      <c r="I8" s="1"/>
    </row>
    <row r="9" spans="1:12" x14ac:dyDescent="0.25">
      <c r="A9" s="8" t="s">
        <v>43</v>
      </c>
      <c r="B9" s="9">
        <v>158</v>
      </c>
      <c r="C9" s="9">
        <v>146</v>
      </c>
      <c r="D9" s="9">
        <v>317</v>
      </c>
      <c r="E9" s="9">
        <v>313</v>
      </c>
      <c r="F9" s="10">
        <f t="shared" si="0"/>
        <v>-1.2618296529968518</v>
      </c>
      <c r="G9" s="1"/>
      <c r="H9" s="1"/>
      <c r="I9" s="1"/>
    </row>
    <row r="10" spans="1:12" x14ac:dyDescent="0.25">
      <c r="A10" s="11" t="s">
        <v>44</v>
      </c>
      <c r="B10" s="12">
        <v>79</v>
      </c>
      <c r="C10" s="12">
        <v>72</v>
      </c>
      <c r="D10" s="12">
        <v>155</v>
      </c>
      <c r="E10" s="12">
        <v>149</v>
      </c>
      <c r="F10" s="13">
        <f t="shared" si="0"/>
        <v>-3.8709677419354875</v>
      </c>
      <c r="G10" s="1"/>
      <c r="H10" s="1"/>
      <c r="I10" s="1"/>
    </row>
    <row r="11" spans="1:12" x14ac:dyDescent="0.25">
      <c r="A11" s="8" t="s">
        <v>45</v>
      </c>
      <c r="B11" s="9">
        <v>1519</v>
      </c>
      <c r="C11" s="9">
        <v>1796</v>
      </c>
      <c r="D11" s="9">
        <v>3190</v>
      </c>
      <c r="E11" s="9">
        <v>3776</v>
      </c>
      <c r="F11" s="10">
        <f t="shared" si="0"/>
        <v>18.369905956112859</v>
      </c>
      <c r="G11" s="1"/>
      <c r="H11" s="1"/>
      <c r="I11" s="1"/>
    </row>
    <row r="12" spans="1:12" x14ac:dyDescent="0.25">
      <c r="A12" s="11" t="s">
        <v>46</v>
      </c>
      <c r="B12" s="12">
        <v>109</v>
      </c>
      <c r="C12" s="12">
        <v>106</v>
      </c>
      <c r="D12" s="12">
        <v>229</v>
      </c>
      <c r="E12" s="12">
        <v>230</v>
      </c>
      <c r="F12" s="13">
        <f t="shared" si="0"/>
        <v>0.4366812227074206</v>
      </c>
      <c r="G12" s="1"/>
      <c r="H12" s="1"/>
      <c r="I12" s="1"/>
    </row>
    <row r="13" spans="1:12" x14ac:dyDescent="0.25">
      <c r="A13" s="8" t="s">
        <v>47</v>
      </c>
      <c r="B13" s="9">
        <v>563</v>
      </c>
      <c r="C13" s="9">
        <v>574</v>
      </c>
      <c r="D13" s="9">
        <v>1208</v>
      </c>
      <c r="E13" s="9">
        <v>1238</v>
      </c>
      <c r="F13" s="10">
        <f t="shared" si="0"/>
        <v>2.483443708609272</v>
      </c>
      <c r="G13" s="1"/>
      <c r="H13" s="1"/>
      <c r="I13" s="1"/>
    </row>
    <row r="14" spans="1:12" x14ac:dyDescent="0.25">
      <c r="A14" s="11" t="s">
        <v>48</v>
      </c>
      <c r="B14" s="12">
        <v>649</v>
      </c>
      <c r="C14" s="12">
        <v>636</v>
      </c>
      <c r="D14" s="12">
        <v>1281</v>
      </c>
      <c r="E14" s="12">
        <v>1343</v>
      </c>
      <c r="F14" s="13">
        <f t="shared" si="0"/>
        <v>4.8399687743950039</v>
      </c>
      <c r="G14" s="1"/>
      <c r="H14" s="1"/>
      <c r="I14" s="1"/>
    </row>
    <row r="15" spans="1:12" x14ac:dyDescent="0.25">
      <c r="A15" s="8" t="s">
        <v>49</v>
      </c>
      <c r="B15" s="9">
        <v>251</v>
      </c>
      <c r="C15" s="9">
        <v>246</v>
      </c>
      <c r="D15" s="9">
        <v>527</v>
      </c>
      <c r="E15" s="9">
        <v>508</v>
      </c>
      <c r="F15" s="10">
        <f t="shared" si="0"/>
        <v>-3.6053130929791308</v>
      </c>
      <c r="G15" s="1"/>
      <c r="H15" s="1"/>
      <c r="I15" s="1"/>
    </row>
    <row r="16" spans="1:12" x14ac:dyDescent="0.25">
      <c r="A16" s="11" t="s">
        <v>50</v>
      </c>
      <c r="B16" s="12">
        <v>145</v>
      </c>
      <c r="C16" s="12">
        <v>110</v>
      </c>
      <c r="D16" s="12">
        <v>291</v>
      </c>
      <c r="E16" s="12">
        <v>231</v>
      </c>
      <c r="F16" s="13">
        <f t="shared" si="0"/>
        <v>-20.618556701030926</v>
      </c>
      <c r="G16" s="1"/>
      <c r="H16" s="1"/>
      <c r="I16" s="1"/>
    </row>
    <row r="17" spans="1:9" x14ac:dyDescent="0.25">
      <c r="A17" s="8" t="s">
        <v>51</v>
      </c>
      <c r="B17" s="9">
        <v>86</v>
      </c>
      <c r="C17" s="9">
        <v>121</v>
      </c>
      <c r="D17" s="9">
        <v>177</v>
      </c>
      <c r="E17" s="9">
        <v>246</v>
      </c>
      <c r="F17" s="10">
        <f t="shared" si="0"/>
        <v>38.983050847457633</v>
      </c>
      <c r="G17" s="1"/>
      <c r="H17" s="1"/>
      <c r="I17" s="1"/>
    </row>
    <row r="18" spans="1:9" x14ac:dyDescent="0.25">
      <c r="A18" s="11" t="s">
        <v>52</v>
      </c>
      <c r="B18" s="12">
        <v>717</v>
      </c>
      <c r="C18" s="12">
        <v>988</v>
      </c>
      <c r="D18" s="12">
        <v>1452</v>
      </c>
      <c r="E18" s="12">
        <v>2069</v>
      </c>
      <c r="F18" s="13">
        <f t="shared" si="0"/>
        <v>42.493112947658403</v>
      </c>
      <c r="G18" s="1"/>
      <c r="H18" s="1"/>
      <c r="I18" s="1"/>
    </row>
    <row r="19" spans="1:9" x14ac:dyDescent="0.25">
      <c r="A19" s="8" t="s">
        <v>53</v>
      </c>
      <c r="B19" s="9">
        <v>79</v>
      </c>
      <c r="C19" s="9">
        <v>91</v>
      </c>
      <c r="D19" s="9">
        <v>171</v>
      </c>
      <c r="E19" s="9">
        <v>189</v>
      </c>
      <c r="F19" s="10">
        <f t="shared" si="0"/>
        <v>10.526315789473685</v>
      </c>
      <c r="G19" s="1"/>
      <c r="H19" s="1"/>
      <c r="I19" s="1"/>
    </row>
    <row r="20" spans="1:9" x14ac:dyDescent="0.25">
      <c r="A20" s="11" t="s">
        <v>54</v>
      </c>
      <c r="B20" s="12">
        <v>76</v>
      </c>
      <c r="C20" s="12">
        <v>81</v>
      </c>
      <c r="D20" s="12">
        <v>160</v>
      </c>
      <c r="E20" s="12">
        <v>166</v>
      </c>
      <c r="F20" s="13">
        <f t="shared" si="0"/>
        <v>3.75</v>
      </c>
      <c r="G20" s="1"/>
      <c r="H20" s="1"/>
      <c r="I20" s="1"/>
    </row>
    <row r="21" spans="1:9" x14ac:dyDescent="0.25">
      <c r="A21" s="8" t="s">
        <v>55</v>
      </c>
      <c r="B21" s="9">
        <v>131</v>
      </c>
      <c r="C21" s="9">
        <v>148</v>
      </c>
      <c r="D21" s="9">
        <v>219</v>
      </c>
      <c r="E21" s="9">
        <v>222</v>
      </c>
      <c r="F21" s="10">
        <f t="shared" si="0"/>
        <v>1.3698630136986338</v>
      </c>
      <c r="G21" s="1"/>
      <c r="H21" s="1"/>
      <c r="I21" s="1"/>
    </row>
    <row r="22" spans="1:9" x14ac:dyDescent="0.25">
      <c r="A22" s="11" t="s">
        <v>56</v>
      </c>
      <c r="B22" s="12">
        <v>787</v>
      </c>
      <c r="C22" s="12">
        <v>912</v>
      </c>
      <c r="D22" s="12">
        <v>1680</v>
      </c>
      <c r="E22" s="12">
        <v>1810</v>
      </c>
      <c r="F22" s="13">
        <f t="shared" si="0"/>
        <v>7.7380952380952408</v>
      </c>
      <c r="G22" s="1"/>
      <c r="H22" s="1"/>
      <c r="I22" s="1"/>
    </row>
    <row r="23" spans="1:9" x14ac:dyDescent="0.25">
      <c r="A23" s="8" t="s">
        <v>57</v>
      </c>
      <c r="B23" s="9">
        <v>119</v>
      </c>
      <c r="C23" s="9">
        <v>120</v>
      </c>
      <c r="D23" s="9">
        <v>240</v>
      </c>
      <c r="E23" s="9">
        <v>245</v>
      </c>
      <c r="F23" s="10">
        <f t="shared" si="0"/>
        <v>2.0833333333333286</v>
      </c>
      <c r="G23" s="1"/>
      <c r="H23" s="1"/>
      <c r="I23" s="1"/>
    </row>
    <row r="24" spans="1:9" x14ac:dyDescent="0.25">
      <c r="A24" s="11" t="s">
        <v>58</v>
      </c>
      <c r="B24" s="12">
        <v>82</v>
      </c>
      <c r="C24" s="12">
        <v>66</v>
      </c>
      <c r="D24" s="12">
        <v>173</v>
      </c>
      <c r="E24" s="12">
        <v>143</v>
      </c>
      <c r="F24" s="13">
        <f t="shared" si="0"/>
        <v>-17.341040462427742</v>
      </c>
      <c r="G24" s="1"/>
      <c r="H24" s="1"/>
      <c r="I24" s="1"/>
    </row>
    <row r="25" spans="1:9" x14ac:dyDescent="0.25">
      <c r="A25" s="8" t="s">
        <v>59</v>
      </c>
      <c r="B25" s="9">
        <v>76</v>
      </c>
      <c r="C25" s="9">
        <v>79</v>
      </c>
      <c r="D25" s="9">
        <v>155</v>
      </c>
      <c r="E25" s="9">
        <v>170</v>
      </c>
      <c r="F25" s="10">
        <f t="shared" si="0"/>
        <v>9.6774193548387046</v>
      </c>
      <c r="G25" s="1"/>
      <c r="H25" s="1"/>
      <c r="I25" s="1"/>
    </row>
    <row r="26" spans="1:9" x14ac:dyDescent="0.25">
      <c r="A26" s="11" t="s">
        <v>60</v>
      </c>
      <c r="B26" s="12">
        <v>37</v>
      </c>
      <c r="C26" s="12">
        <v>31</v>
      </c>
      <c r="D26" s="12">
        <v>74</v>
      </c>
      <c r="E26" s="12">
        <v>62</v>
      </c>
      <c r="F26" s="13">
        <f t="shared" si="0"/>
        <v>-16.21621621621621</v>
      </c>
      <c r="G26" s="1"/>
      <c r="H26" s="1"/>
      <c r="I26" s="1"/>
    </row>
    <row r="27" spans="1:9" x14ac:dyDescent="0.25">
      <c r="A27" s="8" t="s">
        <v>61</v>
      </c>
      <c r="B27" s="9">
        <v>121</v>
      </c>
      <c r="C27" s="9">
        <v>146</v>
      </c>
      <c r="D27" s="9">
        <v>224</v>
      </c>
      <c r="E27" s="9">
        <v>209</v>
      </c>
      <c r="F27" s="10">
        <f t="shared" si="0"/>
        <v>-6.6964285714285694</v>
      </c>
      <c r="G27" s="1"/>
      <c r="H27" s="1"/>
      <c r="I27" s="1"/>
    </row>
    <row r="28" spans="1:9" x14ac:dyDescent="0.25">
      <c r="A28" s="11" t="s">
        <v>62</v>
      </c>
      <c r="B28" s="12">
        <v>1387</v>
      </c>
      <c r="C28" s="12">
        <v>1422</v>
      </c>
      <c r="D28" s="12">
        <v>2906</v>
      </c>
      <c r="E28" s="12">
        <v>2919</v>
      </c>
      <c r="F28" s="13">
        <f t="shared" si="0"/>
        <v>0.44735030970406342</v>
      </c>
      <c r="G28" s="1"/>
      <c r="H28" s="1"/>
      <c r="I28" s="1"/>
    </row>
    <row r="29" spans="1:9" x14ac:dyDescent="0.25">
      <c r="A29" s="8" t="s">
        <v>63</v>
      </c>
      <c r="B29" s="9">
        <v>104</v>
      </c>
      <c r="C29" s="9">
        <v>104</v>
      </c>
      <c r="D29" s="9">
        <v>235</v>
      </c>
      <c r="E29" s="9">
        <v>227</v>
      </c>
      <c r="F29" s="10">
        <f t="shared" si="0"/>
        <v>-3.4042553191489304</v>
      </c>
      <c r="G29" s="1"/>
      <c r="H29" s="1"/>
      <c r="I29" s="1"/>
    </row>
    <row r="30" spans="1:9" x14ac:dyDescent="0.25">
      <c r="A30" s="11" t="s">
        <v>64</v>
      </c>
      <c r="B30" s="12">
        <v>112</v>
      </c>
      <c r="C30" s="12">
        <v>103</v>
      </c>
      <c r="D30" s="12">
        <v>237</v>
      </c>
      <c r="E30" s="12">
        <v>218</v>
      </c>
      <c r="F30" s="13">
        <f t="shared" si="0"/>
        <v>-8.0168776371308041</v>
      </c>
      <c r="G30" s="1"/>
      <c r="H30" s="1"/>
      <c r="I30" s="1"/>
    </row>
    <row r="31" spans="1:9" x14ac:dyDescent="0.25">
      <c r="A31" s="8" t="s">
        <v>65</v>
      </c>
      <c r="B31" s="9">
        <v>227</v>
      </c>
      <c r="C31" s="9">
        <v>165</v>
      </c>
      <c r="D31" s="9">
        <v>426</v>
      </c>
      <c r="E31" s="9">
        <v>412</v>
      </c>
      <c r="F31" s="10">
        <f t="shared" si="0"/>
        <v>-3.2863849765258237</v>
      </c>
      <c r="G31" s="1"/>
      <c r="H31" s="1"/>
      <c r="I31" s="1"/>
    </row>
    <row r="32" spans="1:9" x14ac:dyDescent="0.25">
      <c r="A32" s="11" t="s">
        <v>66</v>
      </c>
      <c r="B32" s="12">
        <v>530</v>
      </c>
      <c r="C32" s="12">
        <v>550</v>
      </c>
      <c r="D32" s="12">
        <v>1019</v>
      </c>
      <c r="E32" s="12">
        <v>1083</v>
      </c>
      <c r="F32" s="13">
        <f t="shared" si="0"/>
        <v>6.2806673209028503</v>
      </c>
      <c r="G32" s="1"/>
      <c r="H32" s="1"/>
      <c r="I32" s="1"/>
    </row>
    <row r="33" spans="1:9" x14ac:dyDescent="0.25">
      <c r="A33" s="8" t="s">
        <v>67</v>
      </c>
      <c r="B33" s="9">
        <v>150</v>
      </c>
      <c r="C33" s="9">
        <v>191</v>
      </c>
      <c r="D33" s="9">
        <v>339</v>
      </c>
      <c r="E33" s="9">
        <v>416</v>
      </c>
      <c r="F33" s="10">
        <f t="shared" si="0"/>
        <v>22.713864306784657</v>
      </c>
      <c r="G33" s="1"/>
      <c r="H33" s="1"/>
      <c r="I33" s="1"/>
    </row>
    <row r="34" spans="1:9" x14ac:dyDescent="0.25">
      <c r="A34" s="11" t="s">
        <v>68</v>
      </c>
      <c r="B34" s="12">
        <v>28</v>
      </c>
      <c r="C34" s="12">
        <v>23</v>
      </c>
      <c r="D34" s="12">
        <v>58</v>
      </c>
      <c r="E34" s="12">
        <v>50</v>
      </c>
      <c r="F34" s="13">
        <f t="shared" si="0"/>
        <v>-13.793103448275858</v>
      </c>
      <c r="G34" s="1"/>
      <c r="H34" s="1"/>
      <c r="I34" s="1"/>
    </row>
    <row r="35" spans="1:9" x14ac:dyDescent="0.25">
      <c r="A35" s="14" t="s">
        <v>69</v>
      </c>
      <c r="B35" s="15">
        <f>SUM(B7:B34)</f>
        <v>8526</v>
      </c>
      <c r="C35" s="15">
        <f t="shared" ref="C35:E35" si="1">SUM(C7:C34)</f>
        <v>9247</v>
      </c>
      <c r="D35" s="15">
        <f t="shared" si="1"/>
        <v>17546</v>
      </c>
      <c r="E35" s="15">
        <f t="shared" si="1"/>
        <v>19095</v>
      </c>
      <c r="F35" s="16">
        <f t="shared" si="0"/>
        <v>8.8282229567992658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234</v>
      </c>
      <c r="C38" s="41">
        <f>D7</f>
        <v>218</v>
      </c>
      <c r="D38" s="41">
        <f>_xlfn.RANK.EQ(B38,$B$38:$B$65)+COUNTIF($B$38:$B$65,B38)-1</f>
        <v>14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3776</v>
      </c>
      <c r="G38" s="42">
        <f>LOOKUP(E38,$A$38:$A$65,$C$38:$C$65)</f>
        <v>3190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217</v>
      </c>
      <c r="C39" s="41">
        <f t="shared" ref="C39:C65" si="5">D8</f>
        <v>185</v>
      </c>
      <c r="D39" s="41">
        <f t="shared" ref="D39:D65" si="6">_xlfn.RANK.EQ(B39,$B$38:$B$65)+COUNTIF($B$38:$B$65,B39)-1</f>
        <v>20</v>
      </c>
      <c r="E39" s="42" t="str">
        <f t="shared" si="2"/>
        <v>SANTA CRUZ DE TENERIFE</v>
      </c>
      <c r="F39" s="42">
        <f t="shared" ref="F39:F54" si="7">LOOKUP(E39,$A$38:$A$65,$B$38:$B$65)</f>
        <v>2919</v>
      </c>
      <c r="G39" s="42">
        <f t="shared" ref="G39:G65" si="8">LOOKUP(E39,$A$38:$A$65,$C$38:$C$65)</f>
        <v>2906</v>
      </c>
    </row>
    <row r="40" spans="1:9" x14ac:dyDescent="0.25">
      <c r="A40" s="42" t="str">
        <f t="shared" si="3"/>
        <v>ALMERIA</v>
      </c>
      <c r="B40" s="41">
        <f t="shared" si="4"/>
        <v>313</v>
      </c>
      <c r="C40" s="41">
        <f t="shared" si="5"/>
        <v>317</v>
      </c>
      <c r="D40" s="41">
        <f t="shared" si="6"/>
        <v>11</v>
      </c>
      <c r="E40" s="42" t="str">
        <f t="shared" si="2"/>
        <v>CEUTA</v>
      </c>
      <c r="F40" s="42">
        <f t="shared" si="7"/>
        <v>2069</v>
      </c>
      <c r="G40" s="42">
        <f t="shared" si="8"/>
        <v>1452</v>
      </c>
    </row>
    <row r="41" spans="1:9" x14ac:dyDescent="0.25">
      <c r="A41" s="42" t="str">
        <f t="shared" si="3"/>
        <v>AVILES</v>
      </c>
      <c r="B41" s="41">
        <f t="shared" si="4"/>
        <v>149</v>
      </c>
      <c r="C41" s="41">
        <f t="shared" si="5"/>
        <v>155</v>
      </c>
      <c r="D41" s="41">
        <f t="shared" si="6"/>
        <v>25</v>
      </c>
      <c r="E41" s="42" t="str">
        <f t="shared" si="2"/>
        <v>LAS PALMAS</v>
      </c>
      <c r="F41" s="42">
        <f t="shared" si="7"/>
        <v>1810</v>
      </c>
      <c r="G41" s="42">
        <f t="shared" si="8"/>
        <v>1680</v>
      </c>
    </row>
    <row r="42" spans="1:9" x14ac:dyDescent="0.25">
      <c r="A42" s="42" t="str">
        <f t="shared" si="3"/>
        <v>BAHIA DE ALGECIRAS</v>
      </c>
      <c r="B42" s="41">
        <f t="shared" si="4"/>
        <v>3776</v>
      </c>
      <c r="C42" s="41">
        <f t="shared" si="5"/>
        <v>3190</v>
      </c>
      <c r="D42" s="41">
        <f t="shared" si="6"/>
        <v>1</v>
      </c>
      <c r="E42" s="42" t="str">
        <f t="shared" si="2"/>
        <v>BARCELONA</v>
      </c>
      <c r="F42" s="42">
        <f t="shared" si="7"/>
        <v>1343</v>
      </c>
      <c r="G42" s="42">
        <f t="shared" si="8"/>
        <v>1281</v>
      </c>
    </row>
    <row r="43" spans="1:9" x14ac:dyDescent="0.25">
      <c r="A43" s="42" t="str">
        <f t="shared" si="3"/>
        <v>BAHIA DE CADIZ</v>
      </c>
      <c r="B43" s="41">
        <f t="shared" si="4"/>
        <v>230</v>
      </c>
      <c r="C43" s="41">
        <f t="shared" si="5"/>
        <v>229</v>
      </c>
      <c r="D43" s="41">
        <f t="shared" si="6"/>
        <v>16</v>
      </c>
      <c r="E43" s="42" t="str">
        <f t="shared" si="2"/>
        <v>BALEARES</v>
      </c>
      <c r="F43" s="42">
        <f t="shared" si="7"/>
        <v>1238</v>
      </c>
      <c r="G43" s="42">
        <f t="shared" si="8"/>
        <v>1208</v>
      </c>
    </row>
    <row r="44" spans="1:9" x14ac:dyDescent="0.25">
      <c r="A44" s="42" t="str">
        <f t="shared" si="3"/>
        <v>BALEARES</v>
      </c>
      <c r="B44" s="41">
        <f t="shared" si="4"/>
        <v>1238</v>
      </c>
      <c r="C44" s="41">
        <f t="shared" si="5"/>
        <v>1208</v>
      </c>
      <c r="D44" s="41">
        <f t="shared" si="6"/>
        <v>6</v>
      </c>
      <c r="E44" s="42" t="str">
        <f t="shared" si="2"/>
        <v>VALENCIA</v>
      </c>
      <c r="F44" s="42">
        <f t="shared" si="7"/>
        <v>1083</v>
      </c>
      <c r="G44" s="42">
        <f t="shared" si="8"/>
        <v>1019</v>
      </c>
    </row>
    <row r="45" spans="1:9" x14ac:dyDescent="0.25">
      <c r="A45" s="42" t="str">
        <f t="shared" si="3"/>
        <v>BARCELONA</v>
      </c>
      <c r="B45" s="41">
        <f t="shared" si="4"/>
        <v>1343</v>
      </c>
      <c r="C45" s="41">
        <f t="shared" si="5"/>
        <v>1281</v>
      </c>
      <c r="D45" s="41">
        <f t="shared" si="6"/>
        <v>5</v>
      </c>
      <c r="E45" s="42" t="str">
        <f t="shared" si="2"/>
        <v>BILBAO</v>
      </c>
      <c r="F45" s="42">
        <f t="shared" si="7"/>
        <v>508</v>
      </c>
      <c r="G45" s="42">
        <f t="shared" si="8"/>
        <v>527</v>
      </c>
    </row>
    <row r="46" spans="1:9" x14ac:dyDescent="0.25">
      <c r="A46" s="42" t="str">
        <f t="shared" si="3"/>
        <v>BILBAO</v>
      </c>
      <c r="B46" s="41">
        <f t="shared" si="4"/>
        <v>508</v>
      </c>
      <c r="C46" s="41">
        <f t="shared" si="5"/>
        <v>527</v>
      </c>
      <c r="D46" s="41">
        <f t="shared" si="6"/>
        <v>8</v>
      </c>
      <c r="E46" s="42" t="str">
        <f t="shared" si="2"/>
        <v>VIGO</v>
      </c>
      <c r="F46" s="42">
        <f t="shared" si="7"/>
        <v>416</v>
      </c>
      <c r="G46" s="42">
        <f t="shared" si="8"/>
        <v>339</v>
      </c>
    </row>
    <row r="47" spans="1:9" x14ac:dyDescent="0.25">
      <c r="A47" s="42" t="str">
        <f t="shared" si="3"/>
        <v>CARTAGENA</v>
      </c>
      <c r="B47" s="41">
        <f t="shared" si="4"/>
        <v>231</v>
      </c>
      <c r="C47" s="41">
        <f t="shared" si="5"/>
        <v>291</v>
      </c>
      <c r="D47" s="41">
        <f t="shared" si="6"/>
        <v>15</v>
      </c>
      <c r="E47" s="42" t="str">
        <f t="shared" si="2"/>
        <v>TARRAGONA</v>
      </c>
      <c r="F47" s="42">
        <f t="shared" si="7"/>
        <v>412</v>
      </c>
      <c r="G47" s="42">
        <f t="shared" si="8"/>
        <v>426</v>
      </c>
    </row>
    <row r="48" spans="1:9" x14ac:dyDescent="0.25">
      <c r="A48" s="42" t="str">
        <f t="shared" si="3"/>
        <v>CASTELLON</v>
      </c>
      <c r="B48" s="41">
        <f t="shared" si="4"/>
        <v>246</v>
      </c>
      <c r="C48" s="41">
        <f t="shared" si="5"/>
        <v>177</v>
      </c>
      <c r="D48" s="41">
        <f t="shared" si="6"/>
        <v>12</v>
      </c>
      <c r="E48" s="42" t="str">
        <f t="shared" si="2"/>
        <v>ALMERIA</v>
      </c>
      <c r="F48" s="42">
        <f t="shared" si="7"/>
        <v>313</v>
      </c>
      <c r="G48" s="42">
        <f t="shared" si="8"/>
        <v>317</v>
      </c>
    </row>
    <row r="49" spans="1:7" x14ac:dyDescent="0.25">
      <c r="A49" s="42" t="str">
        <f t="shared" si="3"/>
        <v>CEUTA</v>
      </c>
      <c r="B49" s="41">
        <f t="shared" si="4"/>
        <v>2069</v>
      </c>
      <c r="C49" s="41">
        <f t="shared" si="5"/>
        <v>1452</v>
      </c>
      <c r="D49" s="41">
        <f t="shared" si="6"/>
        <v>3</v>
      </c>
      <c r="E49" s="42" t="str">
        <f t="shared" si="2"/>
        <v>CASTELLON</v>
      </c>
      <c r="F49" s="42">
        <f t="shared" si="7"/>
        <v>246</v>
      </c>
      <c r="G49" s="42">
        <f t="shared" si="8"/>
        <v>177</v>
      </c>
    </row>
    <row r="50" spans="1:7" x14ac:dyDescent="0.25">
      <c r="A50" s="42" t="str">
        <f t="shared" si="3"/>
        <v>FERROL-SAN CIBRAO</v>
      </c>
      <c r="B50" s="41">
        <f t="shared" si="4"/>
        <v>189</v>
      </c>
      <c r="C50" s="41">
        <f t="shared" si="5"/>
        <v>171</v>
      </c>
      <c r="D50" s="41">
        <f t="shared" si="6"/>
        <v>22</v>
      </c>
      <c r="E50" s="42" t="str">
        <f t="shared" si="2"/>
        <v>MALAGA</v>
      </c>
      <c r="F50" s="42">
        <f t="shared" si="7"/>
        <v>245</v>
      </c>
      <c r="G50" s="42">
        <f t="shared" si="8"/>
        <v>240</v>
      </c>
    </row>
    <row r="51" spans="1:7" x14ac:dyDescent="0.25">
      <c r="A51" s="42" t="str">
        <f t="shared" si="3"/>
        <v>GIJON</v>
      </c>
      <c r="B51" s="41">
        <f t="shared" si="4"/>
        <v>166</v>
      </c>
      <c r="C51" s="41">
        <f t="shared" si="5"/>
        <v>160</v>
      </c>
      <c r="D51" s="41">
        <f t="shared" si="6"/>
        <v>24</v>
      </c>
      <c r="E51" s="42" t="str">
        <f t="shared" si="2"/>
        <v>A CORUÑA</v>
      </c>
      <c r="F51" s="42">
        <f t="shared" si="7"/>
        <v>234</v>
      </c>
      <c r="G51" s="42">
        <f t="shared" si="8"/>
        <v>218</v>
      </c>
    </row>
    <row r="52" spans="1:7" x14ac:dyDescent="0.25">
      <c r="A52" s="42" t="str">
        <f t="shared" si="3"/>
        <v>HUELVA</v>
      </c>
      <c r="B52" s="41">
        <f t="shared" si="4"/>
        <v>222</v>
      </c>
      <c r="C52" s="41">
        <f t="shared" si="5"/>
        <v>219</v>
      </c>
      <c r="D52" s="41">
        <f t="shared" si="6"/>
        <v>18</v>
      </c>
      <c r="E52" s="42" t="str">
        <f t="shared" si="2"/>
        <v>CARTAGENA</v>
      </c>
      <c r="F52" s="42">
        <f t="shared" si="7"/>
        <v>231</v>
      </c>
      <c r="G52" s="42">
        <f t="shared" si="8"/>
        <v>291</v>
      </c>
    </row>
    <row r="53" spans="1:7" x14ac:dyDescent="0.25">
      <c r="A53" s="42" t="str">
        <f t="shared" si="3"/>
        <v>LAS PALMAS</v>
      </c>
      <c r="B53" s="41">
        <f t="shared" si="4"/>
        <v>1810</v>
      </c>
      <c r="C53" s="41">
        <f t="shared" si="5"/>
        <v>1680</v>
      </c>
      <c r="D53" s="41">
        <f t="shared" si="6"/>
        <v>4</v>
      </c>
      <c r="E53" s="42" t="str">
        <f t="shared" si="2"/>
        <v>BAHIA DE CADIZ</v>
      </c>
      <c r="F53" s="42">
        <f t="shared" si="7"/>
        <v>230</v>
      </c>
      <c r="G53" s="42">
        <f t="shared" si="8"/>
        <v>229</v>
      </c>
    </row>
    <row r="54" spans="1:7" x14ac:dyDescent="0.25">
      <c r="A54" s="42" t="str">
        <f t="shared" si="3"/>
        <v>MALAGA</v>
      </c>
      <c r="B54" s="41">
        <f t="shared" si="4"/>
        <v>245</v>
      </c>
      <c r="C54" s="41">
        <f t="shared" si="5"/>
        <v>240</v>
      </c>
      <c r="D54" s="41">
        <f t="shared" si="6"/>
        <v>13</v>
      </c>
      <c r="E54" s="42" t="str">
        <f t="shared" si="2"/>
        <v>SANTANDER</v>
      </c>
      <c r="F54" s="42">
        <f t="shared" si="7"/>
        <v>227</v>
      </c>
      <c r="G54" s="42">
        <f t="shared" si="8"/>
        <v>235</v>
      </c>
    </row>
    <row r="55" spans="1:7" x14ac:dyDescent="0.25">
      <c r="A55" s="42" t="str">
        <f t="shared" si="3"/>
        <v>MARIN Y RIA DE PONTEVEDRA</v>
      </c>
      <c r="B55" s="41">
        <f t="shared" si="4"/>
        <v>143</v>
      </c>
      <c r="C55" s="41">
        <f t="shared" si="5"/>
        <v>173</v>
      </c>
      <c r="D55" s="41">
        <f t="shared" si="6"/>
        <v>26</v>
      </c>
      <c r="E55" s="42" t="str">
        <f t="shared" si="2"/>
        <v>HUELVA</v>
      </c>
      <c r="F55" s="42">
        <f t="shared" ref="F55:F65" si="9">LOOKUP(E55,$A$38:$A$65,$B$38:$B$65)</f>
        <v>222</v>
      </c>
      <c r="G55" s="42">
        <f t="shared" si="8"/>
        <v>219</v>
      </c>
    </row>
    <row r="56" spans="1:7" x14ac:dyDescent="0.25">
      <c r="A56" s="42" t="str">
        <f t="shared" si="3"/>
        <v>MELILLA</v>
      </c>
      <c r="B56" s="41">
        <f t="shared" si="4"/>
        <v>170</v>
      </c>
      <c r="C56" s="41">
        <f t="shared" si="5"/>
        <v>155</v>
      </c>
      <c r="D56" s="41">
        <f t="shared" si="6"/>
        <v>23</v>
      </c>
      <c r="E56" s="42" t="str">
        <f t="shared" si="2"/>
        <v>SEVILLA</v>
      </c>
      <c r="F56" s="42">
        <f t="shared" si="9"/>
        <v>218</v>
      </c>
      <c r="G56" s="42">
        <f t="shared" si="8"/>
        <v>237</v>
      </c>
    </row>
    <row r="57" spans="1:7" x14ac:dyDescent="0.25">
      <c r="A57" s="42" t="str">
        <f t="shared" si="3"/>
        <v>MOTRIL</v>
      </c>
      <c r="B57" s="41">
        <f t="shared" si="4"/>
        <v>62</v>
      </c>
      <c r="C57" s="41">
        <f t="shared" si="5"/>
        <v>74</v>
      </c>
      <c r="D57" s="41">
        <f t="shared" si="6"/>
        <v>27</v>
      </c>
      <c r="E57" s="42" t="str">
        <f t="shared" si="2"/>
        <v>ALICANTE</v>
      </c>
      <c r="F57" s="42">
        <f t="shared" si="9"/>
        <v>217</v>
      </c>
      <c r="G57" s="42">
        <f t="shared" si="8"/>
        <v>185</v>
      </c>
    </row>
    <row r="58" spans="1:7" x14ac:dyDescent="0.25">
      <c r="A58" s="42" t="str">
        <f t="shared" si="3"/>
        <v>PASAIA</v>
      </c>
      <c r="B58" s="41">
        <f t="shared" si="4"/>
        <v>209</v>
      </c>
      <c r="C58" s="41">
        <f t="shared" si="5"/>
        <v>224</v>
      </c>
      <c r="D58" s="41">
        <f t="shared" si="6"/>
        <v>21</v>
      </c>
      <c r="E58" s="42" t="str">
        <f t="shared" si="2"/>
        <v>PASAIA</v>
      </c>
      <c r="F58" s="42">
        <f t="shared" si="9"/>
        <v>209</v>
      </c>
      <c r="G58" s="42">
        <f t="shared" si="8"/>
        <v>224</v>
      </c>
    </row>
    <row r="59" spans="1:7" x14ac:dyDescent="0.25">
      <c r="A59" s="42" t="str">
        <f t="shared" si="3"/>
        <v>SANTA CRUZ DE TENERIFE</v>
      </c>
      <c r="B59" s="41">
        <f t="shared" si="4"/>
        <v>2919</v>
      </c>
      <c r="C59" s="41">
        <f t="shared" si="5"/>
        <v>2906</v>
      </c>
      <c r="D59" s="41">
        <f t="shared" si="6"/>
        <v>2</v>
      </c>
      <c r="E59" s="42" t="str">
        <f t="shared" si="2"/>
        <v>FERROL-SAN CIBRAO</v>
      </c>
      <c r="F59" s="42">
        <f t="shared" si="9"/>
        <v>189</v>
      </c>
      <c r="G59" s="42">
        <f t="shared" si="8"/>
        <v>171</v>
      </c>
    </row>
    <row r="60" spans="1:7" x14ac:dyDescent="0.25">
      <c r="A60" s="42" t="str">
        <f t="shared" si="3"/>
        <v>SANTANDER</v>
      </c>
      <c r="B60" s="41">
        <f t="shared" si="4"/>
        <v>227</v>
      </c>
      <c r="C60" s="41">
        <f t="shared" si="5"/>
        <v>235</v>
      </c>
      <c r="D60" s="41">
        <f t="shared" si="6"/>
        <v>17</v>
      </c>
      <c r="E60" s="42" t="str">
        <f t="shared" si="2"/>
        <v>MELILLA</v>
      </c>
      <c r="F60" s="42">
        <f t="shared" si="9"/>
        <v>170</v>
      </c>
      <c r="G60" s="42">
        <f t="shared" si="8"/>
        <v>155</v>
      </c>
    </row>
    <row r="61" spans="1:7" x14ac:dyDescent="0.25">
      <c r="A61" s="42" t="str">
        <f t="shared" si="3"/>
        <v>SEVILLA</v>
      </c>
      <c r="B61" s="41">
        <f t="shared" si="4"/>
        <v>218</v>
      </c>
      <c r="C61" s="41">
        <f t="shared" si="5"/>
        <v>237</v>
      </c>
      <c r="D61" s="41">
        <f t="shared" si="6"/>
        <v>19</v>
      </c>
      <c r="E61" s="42" t="str">
        <f t="shared" si="2"/>
        <v>GIJON</v>
      </c>
      <c r="F61" s="42">
        <f t="shared" si="9"/>
        <v>166</v>
      </c>
      <c r="G61" s="42">
        <f t="shared" si="8"/>
        <v>160</v>
      </c>
    </row>
    <row r="62" spans="1:7" x14ac:dyDescent="0.25">
      <c r="A62" s="42" t="str">
        <f t="shared" si="3"/>
        <v>TARRAGONA</v>
      </c>
      <c r="B62" s="41">
        <f t="shared" si="4"/>
        <v>412</v>
      </c>
      <c r="C62" s="41">
        <f t="shared" si="5"/>
        <v>426</v>
      </c>
      <c r="D62" s="41">
        <f t="shared" si="6"/>
        <v>10</v>
      </c>
      <c r="E62" s="42" t="str">
        <f t="shared" si="2"/>
        <v>AVILES</v>
      </c>
      <c r="F62" s="42">
        <f t="shared" si="9"/>
        <v>149</v>
      </c>
      <c r="G62" s="42">
        <f t="shared" si="8"/>
        <v>155</v>
      </c>
    </row>
    <row r="63" spans="1:7" x14ac:dyDescent="0.25">
      <c r="A63" s="42" t="str">
        <f t="shared" si="3"/>
        <v>VALENCIA</v>
      </c>
      <c r="B63" s="41">
        <f t="shared" si="4"/>
        <v>1083</v>
      </c>
      <c r="C63" s="41">
        <f t="shared" si="5"/>
        <v>1019</v>
      </c>
      <c r="D63" s="41">
        <f t="shared" si="6"/>
        <v>7</v>
      </c>
      <c r="E63" s="42" t="str">
        <f t="shared" si="2"/>
        <v>MARIN Y RIA DE PONTEVEDRA</v>
      </c>
      <c r="F63" s="42">
        <f t="shared" si="9"/>
        <v>143</v>
      </c>
      <c r="G63" s="42">
        <f t="shared" si="8"/>
        <v>173</v>
      </c>
    </row>
    <row r="64" spans="1:7" x14ac:dyDescent="0.25">
      <c r="A64" s="42" t="str">
        <f t="shared" si="3"/>
        <v>VIGO</v>
      </c>
      <c r="B64" s="41">
        <f t="shared" si="4"/>
        <v>416</v>
      </c>
      <c r="C64" s="41">
        <f t="shared" si="5"/>
        <v>339</v>
      </c>
      <c r="D64" s="41">
        <f t="shared" si="6"/>
        <v>9</v>
      </c>
      <c r="E64" s="42" t="str">
        <f t="shared" si="2"/>
        <v>MOTRIL</v>
      </c>
      <c r="F64" s="42">
        <f t="shared" si="9"/>
        <v>62</v>
      </c>
      <c r="G64" s="42">
        <f t="shared" si="8"/>
        <v>74</v>
      </c>
    </row>
    <row r="65" spans="1:7" x14ac:dyDescent="0.25">
      <c r="A65" s="42" t="str">
        <f t="shared" si="3"/>
        <v>VILAGARCIA</v>
      </c>
      <c r="B65" s="41">
        <f t="shared" si="4"/>
        <v>50</v>
      </c>
      <c r="C65" s="41">
        <f t="shared" si="5"/>
        <v>58</v>
      </c>
      <c r="D65" s="41">
        <f t="shared" si="6"/>
        <v>28</v>
      </c>
      <c r="E65" s="42" t="str">
        <f t="shared" si="2"/>
        <v>VILAGARCIA</v>
      </c>
      <c r="F65" s="42">
        <f t="shared" si="9"/>
        <v>50</v>
      </c>
      <c r="G65" s="42">
        <f t="shared" si="8"/>
        <v>58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>
      <c r="F2" s="3"/>
    </row>
    <row r="5" spans="1:12" x14ac:dyDescent="0.25">
      <c r="A5" s="91" t="s">
        <v>70</v>
      </c>
      <c r="B5" s="89" t="str">
        <f>'Resumen general'!D6</f>
        <v>Mes Febrero</v>
      </c>
      <c r="C5" s="90"/>
      <c r="D5" s="89" t="str">
        <f>'Resumen general'!F6</f>
        <v>Acumulado desde Enero</v>
      </c>
      <c r="E5" s="90"/>
      <c r="F5" s="90"/>
      <c r="L5" s="39">
        <f>'Resumen general'!I4</f>
        <v>39198</v>
      </c>
    </row>
    <row r="6" spans="1:12" x14ac:dyDescent="0.25">
      <c r="A6" s="92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9">
        <v>710376</v>
      </c>
      <c r="C7" s="9">
        <v>995357</v>
      </c>
      <c r="D7" s="9">
        <v>1723627</v>
      </c>
      <c r="E7" s="9">
        <v>1928711</v>
      </c>
      <c r="F7" s="10">
        <f>((E7*100)/D7)-100</f>
        <v>11.898397971254795</v>
      </c>
      <c r="G7" s="1"/>
      <c r="H7" s="1"/>
      <c r="I7" s="1"/>
    </row>
    <row r="8" spans="1:12" x14ac:dyDescent="0.25">
      <c r="A8" s="11" t="s">
        <v>42</v>
      </c>
      <c r="B8" s="12">
        <v>1057209</v>
      </c>
      <c r="C8" s="12">
        <v>837839</v>
      </c>
      <c r="D8" s="12">
        <v>2010366</v>
      </c>
      <c r="E8" s="12">
        <v>1910234</v>
      </c>
      <c r="F8" s="13">
        <f t="shared" ref="F8:F35" si="0">((E8*100)/D8)-100</f>
        <v>-4.9807845934521424</v>
      </c>
      <c r="G8" s="1"/>
      <c r="H8" s="1"/>
      <c r="I8" s="1"/>
    </row>
    <row r="9" spans="1:12" x14ac:dyDescent="0.25">
      <c r="A9" s="8" t="s">
        <v>43</v>
      </c>
      <c r="B9" s="9">
        <v>2082424</v>
      </c>
      <c r="C9" s="9">
        <v>1790666</v>
      </c>
      <c r="D9" s="9">
        <v>4103536</v>
      </c>
      <c r="E9" s="9">
        <v>3975422</v>
      </c>
      <c r="F9" s="10">
        <f t="shared" si="0"/>
        <v>-3.1220391389279882</v>
      </c>
      <c r="G9" s="1"/>
      <c r="H9" s="1"/>
      <c r="I9" s="1"/>
    </row>
    <row r="10" spans="1:12" x14ac:dyDescent="0.25">
      <c r="A10" s="11" t="s">
        <v>44</v>
      </c>
      <c r="B10" s="12">
        <v>429772</v>
      </c>
      <c r="C10" s="12">
        <v>336599</v>
      </c>
      <c r="D10" s="12">
        <v>945126</v>
      </c>
      <c r="E10" s="12">
        <v>722548</v>
      </c>
      <c r="F10" s="13">
        <f t="shared" si="0"/>
        <v>-23.55008750156064</v>
      </c>
      <c r="G10" s="1"/>
      <c r="H10" s="1"/>
      <c r="I10" s="1"/>
    </row>
    <row r="11" spans="1:12" x14ac:dyDescent="0.25">
      <c r="A11" s="8" t="s">
        <v>45</v>
      </c>
      <c r="B11" s="9">
        <v>16229486</v>
      </c>
      <c r="C11" s="9">
        <v>18592386</v>
      </c>
      <c r="D11" s="9">
        <v>33806646</v>
      </c>
      <c r="E11" s="9">
        <v>37810924</v>
      </c>
      <c r="F11" s="10">
        <f t="shared" si="0"/>
        <v>11.844647351292991</v>
      </c>
      <c r="G11" s="1"/>
      <c r="H11" s="1"/>
      <c r="I11" s="1"/>
    </row>
    <row r="12" spans="1:12" x14ac:dyDescent="0.25">
      <c r="A12" s="11" t="s">
        <v>46</v>
      </c>
      <c r="B12" s="12">
        <v>1189361</v>
      </c>
      <c r="C12" s="12">
        <v>1024405</v>
      </c>
      <c r="D12" s="12">
        <v>2595576</v>
      </c>
      <c r="E12" s="12">
        <v>2570581</v>
      </c>
      <c r="F12" s="13">
        <f t="shared" si="0"/>
        <v>-0.96298470936702074</v>
      </c>
      <c r="G12" s="1"/>
      <c r="H12" s="1"/>
      <c r="I12" s="1"/>
    </row>
    <row r="13" spans="1:12" x14ac:dyDescent="0.25">
      <c r="A13" s="8" t="s">
        <v>47</v>
      </c>
      <c r="B13" s="9">
        <v>6630424</v>
      </c>
      <c r="C13" s="9">
        <v>6672576</v>
      </c>
      <c r="D13" s="9">
        <v>13820936</v>
      </c>
      <c r="E13" s="9">
        <v>14002611</v>
      </c>
      <c r="F13" s="10">
        <f t="shared" si="0"/>
        <v>1.3144912906043373</v>
      </c>
      <c r="G13" s="1"/>
      <c r="H13" s="1"/>
      <c r="I13" s="1"/>
    </row>
    <row r="14" spans="1:12" x14ac:dyDescent="0.25">
      <c r="A14" s="11" t="s">
        <v>48</v>
      </c>
      <c r="B14" s="12">
        <v>13861178</v>
      </c>
      <c r="C14" s="12">
        <v>13886889</v>
      </c>
      <c r="D14" s="12">
        <v>27503707</v>
      </c>
      <c r="E14" s="12">
        <v>28895906</v>
      </c>
      <c r="F14" s="13">
        <f t="shared" si="0"/>
        <v>5.0618594795239744</v>
      </c>
      <c r="G14" s="1"/>
      <c r="H14" s="1"/>
      <c r="I14" s="1"/>
    </row>
    <row r="15" spans="1:12" x14ac:dyDescent="0.25">
      <c r="A15" s="8" t="s">
        <v>49</v>
      </c>
      <c r="B15" s="9">
        <v>3306023</v>
      </c>
      <c r="C15" s="9">
        <v>3536864</v>
      </c>
      <c r="D15" s="9">
        <v>6808419</v>
      </c>
      <c r="E15" s="9">
        <v>7255082</v>
      </c>
      <c r="F15" s="10">
        <f t="shared" si="0"/>
        <v>6.5604511120716893</v>
      </c>
      <c r="G15" s="1"/>
      <c r="H15" s="1"/>
      <c r="I15" s="1"/>
    </row>
    <row r="16" spans="1:12" x14ac:dyDescent="0.25">
      <c r="A16" s="11" t="s">
        <v>50</v>
      </c>
      <c r="B16" s="12">
        <v>2629349</v>
      </c>
      <c r="C16" s="12">
        <v>2285841</v>
      </c>
      <c r="D16" s="12">
        <v>5334696</v>
      </c>
      <c r="E16" s="12">
        <v>4138948</v>
      </c>
      <c r="F16" s="13">
        <f t="shared" si="0"/>
        <v>-22.414548082964799</v>
      </c>
      <c r="G16" s="1"/>
      <c r="H16" s="1"/>
      <c r="I16" s="1"/>
    </row>
    <row r="17" spans="1:9" x14ac:dyDescent="0.25">
      <c r="A17" s="8" t="s">
        <v>51</v>
      </c>
      <c r="B17" s="9">
        <v>881372</v>
      </c>
      <c r="C17" s="9">
        <v>1226863</v>
      </c>
      <c r="D17" s="9">
        <v>1712768</v>
      </c>
      <c r="E17" s="9">
        <v>2471542</v>
      </c>
      <c r="F17" s="10">
        <f t="shared" si="0"/>
        <v>44.301037852178467</v>
      </c>
      <c r="G17" s="1"/>
      <c r="H17" s="1"/>
      <c r="I17" s="1"/>
    </row>
    <row r="18" spans="1:9" x14ac:dyDescent="0.25">
      <c r="A18" s="11" t="s">
        <v>52</v>
      </c>
      <c r="B18" s="12">
        <v>4157173</v>
      </c>
      <c r="C18" s="12">
        <v>4991918</v>
      </c>
      <c r="D18" s="12">
        <v>8346006</v>
      </c>
      <c r="E18" s="12">
        <v>10602065</v>
      </c>
      <c r="F18" s="13">
        <f t="shared" si="0"/>
        <v>27.031600504480821</v>
      </c>
      <c r="G18" s="1"/>
      <c r="H18" s="1"/>
      <c r="I18" s="1"/>
    </row>
    <row r="19" spans="1:9" x14ac:dyDescent="0.25">
      <c r="A19" s="8" t="s">
        <v>53</v>
      </c>
      <c r="B19" s="9">
        <v>699934</v>
      </c>
      <c r="C19" s="9">
        <v>734670</v>
      </c>
      <c r="D19" s="9">
        <v>1470780</v>
      </c>
      <c r="E19" s="9">
        <v>1423607</v>
      </c>
      <c r="F19" s="10">
        <f t="shared" si="0"/>
        <v>-3.2073457621126238</v>
      </c>
      <c r="G19" s="1"/>
      <c r="H19" s="1"/>
      <c r="I19" s="1"/>
    </row>
    <row r="20" spans="1:9" x14ac:dyDescent="0.25">
      <c r="A20" s="11" t="s">
        <v>54</v>
      </c>
      <c r="B20" s="12">
        <v>930570</v>
      </c>
      <c r="C20" s="12">
        <v>1004682</v>
      </c>
      <c r="D20" s="12">
        <v>2392583</v>
      </c>
      <c r="E20" s="12">
        <v>2055798</v>
      </c>
      <c r="F20" s="13">
        <f t="shared" si="0"/>
        <v>-14.076209686351532</v>
      </c>
      <c r="G20" s="1"/>
      <c r="H20" s="1"/>
      <c r="I20" s="1"/>
    </row>
    <row r="21" spans="1:9" x14ac:dyDescent="0.25">
      <c r="A21" s="8" t="s">
        <v>55</v>
      </c>
      <c r="B21" s="9">
        <v>1759890</v>
      </c>
      <c r="C21" s="9">
        <v>1872809</v>
      </c>
      <c r="D21" s="9">
        <v>2983877</v>
      </c>
      <c r="E21" s="9">
        <v>3161368</v>
      </c>
      <c r="F21" s="10">
        <f t="shared" si="0"/>
        <v>5.9483350017443684</v>
      </c>
      <c r="G21" s="1"/>
      <c r="H21" s="1"/>
      <c r="I21" s="1"/>
    </row>
    <row r="22" spans="1:9" x14ac:dyDescent="0.25">
      <c r="A22" s="11" t="s">
        <v>56</v>
      </c>
      <c r="B22" s="12">
        <v>10236555</v>
      </c>
      <c r="C22" s="12">
        <v>10407536</v>
      </c>
      <c r="D22" s="12">
        <v>21530160</v>
      </c>
      <c r="E22" s="12">
        <v>21761208</v>
      </c>
      <c r="F22" s="13">
        <f t="shared" si="0"/>
        <v>1.0731364746012133</v>
      </c>
      <c r="G22" s="1"/>
      <c r="H22" s="1"/>
      <c r="I22" s="1"/>
    </row>
    <row r="23" spans="1:9" x14ac:dyDescent="0.25">
      <c r="A23" s="8" t="s">
        <v>57</v>
      </c>
      <c r="B23" s="9">
        <v>1927153</v>
      </c>
      <c r="C23" s="9">
        <v>2772158</v>
      </c>
      <c r="D23" s="9">
        <v>3920569</v>
      </c>
      <c r="E23" s="9">
        <v>5516618</v>
      </c>
      <c r="F23" s="10">
        <f t="shared" si="0"/>
        <v>40.70962658736525</v>
      </c>
      <c r="G23" s="1"/>
      <c r="H23" s="1"/>
      <c r="I23" s="1"/>
    </row>
    <row r="24" spans="1:9" x14ac:dyDescent="0.25">
      <c r="A24" s="11" t="s">
        <v>58</v>
      </c>
      <c r="B24" s="12">
        <v>264489</v>
      </c>
      <c r="C24" s="12">
        <v>116075</v>
      </c>
      <c r="D24" s="12">
        <v>506778</v>
      </c>
      <c r="E24" s="12">
        <v>375558</v>
      </c>
      <c r="F24" s="13">
        <f t="shared" si="0"/>
        <v>-25.892994565667806</v>
      </c>
      <c r="G24" s="1"/>
      <c r="H24" s="1"/>
      <c r="I24" s="1"/>
    </row>
    <row r="25" spans="1:9" x14ac:dyDescent="0.25">
      <c r="A25" s="8" t="s">
        <v>59</v>
      </c>
      <c r="B25" s="9">
        <v>735062</v>
      </c>
      <c r="C25" s="9">
        <v>1071914</v>
      </c>
      <c r="D25" s="9">
        <v>1507317</v>
      </c>
      <c r="E25" s="9">
        <v>2190230</v>
      </c>
      <c r="F25" s="10">
        <f t="shared" si="0"/>
        <v>45.306528089313673</v>
      </c>
      <c r="G25" s="1"/>
      <c r="H25" s="1"/>
      <c r="I25" s="1"/>
    </row>
    <row r="26" spans="1:9" x14ac:dyDescent="0.25">
      <c r="A26" s="11" t="s">
        <v>60</v>
      </c>
      <c r="B26" s="12">
        <v>353560</v>
      </c>
      <c r="C26" s="12">
        <v>313918</v>
      </c>
      <c r="D26" s="12">
        <v>639961</v>
      </c>
      <c r="E26" s="12">
        <v>606599</v>
      </c>
      <c r="F26" s="13">
        <f t="shared" si="0"/>
        <v>-5.2131301751200425</v>
      </c>
      <c r="G26" s="1"/>
      <c r="H26" s="1"/>
      <c r="I26" s="1"/>
    </row>
    <row r="27" spans="1:9" x14ac:dyDescent="0.25">
      <c r="A27" s="8" t="s">
        <v>61</v>
      </c>
      <c r="B27" s="9">
        <v>694277</v>
      </c>
      <c r="C27" s="9">
        <v>779465</v>
      </c>
      <c r="D27" s="9">
        <v>1278013</v>
      </c>
      <c r="E27" s="9">
        <v>1208624</v>
      </c>
      <c r="F27" s="10">
        <f t="shared" si="0"/>
        <v>-5.4294439884414345</v>
      </c>
      <c r="G27" s="1"/>
      <c r="H27" s="1"/>
      <c r="I27" s="1"/>
    </row>
    <row r="28" spans="1:9" x14ac:dyDescent="0.25">
      <c r="A28" s="11" t="s">
        <v>62</v>
      </c>
      <c r="B28" s="12">
        <v>10376568</v>
      </c>
      <c r="C28" s="12">
        <v>12240611</v>
      </c>
      <c r="D28" s="12">
        <v>22324297</v>
      </c>
      <c r="E28" s="12">
        <v>26253031</v>
      </c>
      <c r="F28" s="13">
        <f t="shared" si="0"/>
        <v>17.598466818462413</v>
      </c>
      <c r="G28" s="1"/>
      <c r="H28" s="1"/>
      <c r="I28" s="1"/>
    </row>
    <row r="29" spans="1:9" x14ac:dyDescent="0.25">
      <c r="A29" s="8" t="s">
        <v>63</v>
      </c>
      <c r="B29" s="9">
        <v>1287511</v>
      </c>
      <c r="C29" s="9">
        <v>1467270</v>
      </c>
      <c r="D29" s="9">
        <v>3011157</v>
      </c>
      <c r="E29" s="9">
        <v>3133088</v>
      </c>
      <c r="F29" s="10">
        <f t="shared" si="0"/>
        <v>4.0493072928445741</v>
      </c>
      <c r="G29" s="1"/>
      <c r="H29" s="1"/>
      <c r="I29" s="1"/>
    </row>
    <row r="30" spans="1:9" x14ac:dyDescent="0.25">
      <c r="A30" s="11" t="s">
        <v>64</v>
      </c>
      <c r="B30" s="12">
        <v>394574</v>
      </c>
      <c r="C30" s="12">
        <v>380777</v>
      </c>
      <c r="D30" s="12">
        <v>866426</v>
      </c>
      <c r="E30" s="12">
        <v>806596</v>
      </c>
      <c r="F30" s="13">
        <f t="shared" si="0"/>
        <v>-6.9053791091218386</v>
      </c>
      <c r="G30" s="1"/>
      <c r="H30" s="1"/>
      <c r="I30" s="1"/>
    </row>
    <row r="31" spans="1:9" x14ac:dyDescent="0.25">
      <c r="A31" s="8" t="s">
        <v>65</v>
      </c>
      <c r="B31" s="9">
        <v>3269620</v>
      </c>
      <c r="C31" s="9">
        <v>2624147</v>
      </c>
      <c r="D31" s="9">
        <v>6379181</v>
      </c>
      <c r="E31" s="9">
        <v>6284104</v>
      </c>
      <c r="F31" s="10">
        <f t="shared" si="0"/>
        <v>-1.4904264356192414</v>
      </c>
      <c r="G31" s="1"/>
      <c r="H31" s="1"/>
      <c r="I31" s="1"/>
    </row>
    <row r="32" spans="1:9" x14ac:dyDescent="0.25">
      <c r="A32" s="11" t="s">
        <v>66</v>
      </c>
      <c r="B32" s="12">
        <v>9921591</v>
      </c>
      <c r="C32" s="12">
        <v>10957743</v>
      </c>
      <c r="D32" s="12">
        <v>19209221</v>
      </c>
      <c r="E32" s="12">
        <v>21633486</v>
      </c>
      <c r="F32" s="13">
        <f t="shared" si="0"/>
        <v>12.620319168590953</v>
      </c>
      <c r="G32" s="1"/>
      <c r="H32" s="1"/>
      <c r="I32" s="1"/>
    </row>
    <row r="33" spans="1:9" x14ac:dyDescent="0.25">
      <c r="A33" s="8" t="s">
        <v>67</v>
      </c>
      <c r="B33" s="9">
        <v>2000405</v>
      </c>
      <c r="C33" s="9">
        <v>2498042</v>
      </c>
      <c r="D33" s="9">
        <v>4284314</v>
      </c>
      <c r="E33" s="9">
        <v>5138018</v>
      </c>
      <c r="F33" s="10">
        <f t="shared" si="0"/>
        <v>19.926270576806459</v>
      </c>
      <c r="G33" s="1"/>
      <c r="H33" s="1"/>
      <c r="I33" s="1"/>
    </row>
    <row r="34" spans="1:9" x14ac:dyDescent="0.25">
      <c r="A34" s="11" t="s">
        <v>68</v>
      </c>
      <c r="B34" s="12">
        <v>124700</v>
      </c>
      <c r="C34" s="12">
        <v>164547</v>
      </c>
      <c r="D34" s="12">
        <v>280177</v>
      </c>
      <c r="E34" s="12">
        <v>312993</v>
      </c>
      <c r="F34" s="13">
        <f t="shared" si="0"/>
        <v>11.712595966121413</v>
      </c>
      <c r="G34" s="1"/>
      <c r="H34" s="1"/>
      <c r="I34" s="1"/>
    </row>
    <row r="35" spans="1:9" x14ac:dyDescent="0.25">
      <c r="A35" s="14" t="s">
        <v>69</v>
      </c>
      <c r="B35" s="15">
        <f>SUM(B7:B34)</f>
        <v>98140606</v>
      </c>
      <c r="C35" s="15">
        <f t="shared" ref="C35:E35" si="1">SUM(C7:C34)</f>
        <v>105584567</v>
      </c>
      <c r="D35" s="15">
        <f t="shared" si="1"/>
        <v>201296220</v>
      </c>
      <c r="E35" s="15">
        <f t="shared" si="1"/>
        <v>218145500</v>
      </c>
      <c r="F35" s="16">
        <f t="shared" si="0"/>
        <v>8.3703906610864323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1928711</v>
      </c>
      <c r="C38" s="41">
        <f>D7</f>
        <v>1723627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37810924</v>
      </c>
      <c r="G38" s="42">
        <f>LOOKUP(E38,$A$38:$A$65,$C$38:$C$65)</f>
        <v>33806646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1910234</v>
      </c>
      <c r="C39" s="41">
        <f t="shared" ref="C39:C65" si="5">D8</f>
        <v>2010366</v>
      </c>
      <c r="D39" s="41">
        <f t="shared" ref="D39:D65" si="6">_xlfn.RANK.EQ(B39,$B$38:$B$65)+COUNTIF($B$38:$B$65,B39)-1</f>
        <v>21</v>
      </c>
      <c r="E39" s="42" t="str">
        <f t="shared" si="2"/>
        <v>BARCELONA</v>
      </c>
      <c r="F39" s="42">
        <f t="shared" ref="F39:F54" si="7">LOOKUP(E39,$A$38:$A$65,$B$38:$B$65)</f>
        <v>28895906</v>
      </c>
      <c r="G39" s="42">
        <f t="shared" ref="G39:G65" si="8">LOOKUP(E39,$A$38:$A$65,$C$38:$C$65)</f>
        <v>27503707</v>
      </c>
    </row>
    <row r="40" spans="1:9" x14ac:dyDescent="0.25">
      <c r="A40" s="42" t="str">
        <f t="shared" si="3"/>
        <v>ALMERIA</v>
      </c>
      <c r="B40" s="41">
        <f t="shared" si="4"/>
        <v>3975422</v>
      </c>
      <c r="C40" s="41">
        <f t="shared" si="5"/>
        <v>4103536</v>
      </c>
      <c r="D40" s="41">
        <f t="shared" si="6"/>
        <v>13</v>
      </c>
      <c r="E40" s="42" t="str">
        <f t="shared" si="2"/>
        <v>SANTA CRUZ DE TENERIFE</v>
      </c>
      <c r="F40" s="42">
        <f t="shared" si="7"/>
        <v>26253031</v>
      </c>
      <c r="G40" s="42">
        <f t="shared" si="8"/>
        <v>22324297</v>
      </c>
    </row>
    <row r="41" spans="1:9" x14ac:dyDescent="0.25">
      <c r="A41" s="42" t="str">
        <f t="shared" si="3"/>
        <v>AVILES</v>
      </c>
      <c r="B41" s="41">
        <f t="shared" si="4"/>
        <v>722548</v>
      </c>
      <c r="C41" s="41">
        <f t="shared" si="5"/>
        <v>945126</v>
      </c>
      <c r="D41" s="41">
        <f t="shared" si="6"/>
        <v>25</v>
      </c>
      <c r="E41" s="42" t="str">
        <f t="shared" si="2"/>
        <v>LAS PALMAS</v>
      </c>
      <c r="F41" s="42">
        <f t="shared" si="7"/>
        <v>21761208</v>
      </c>
      <c r="G41" s="42">
        <f t="shared" si="8"/>
        <v>21530160</v>
      </c>
    </row>
    <row r="42" spans="1:9" x14ac:dyDescent="0.25">
      <c r="A42" s="42" t="str">
        <f t="shared" si="3"/>
        <v>BAHIA DE ALGECIRAS</v>
      </c>
      <c r="B42" s="41">
        <f t="shared" si="4"/>
        <v>37810924</v>
      </c>
      <c r="C42" s="41">
        <f t="shared" si="5"/>
        <v>33806646</v>
      </c>
      <c r="D42" s="41">
        <f t="shared" si="6"/>
        <v>1</v>
      </c>
      <c r="E42" s="42" t="str">
        <f t="shared" si="2"/>
        <v>VALENCIA</v>
      </c>
      <c r="F42" s="42">
        <f t="shared" si="7"/>
        <v>21633486</v>
      </c>
      <c r="G42" s="42">
        <f t="shared" si="8"/>
        <v>19209221</v>
      </c>
    </row>
    <row r="43" spans="1:9" x14ac:dyDescent="0.25">
      <c r="A43" s="42" t="str">
        <f t="shared" si="3"/>
        <v>BAHIA DE CADIZ</v>
      </c>
      <c r="B43" s="41">
        <f t="shared" si="4"/>
        <v>2570581</v>
      </c>
      <c r="C43" s="41">
        <f t="shared" si="5"/>
        <v>2595576</v>
      </c>
      <c r="D43" s="41">
        <f t="shared" si="6"/>
        <v>16</v>
      </c>
      <c r="E43" s="42" t="str">
        <f t="shared" si="2"/>
        <v>BALEARES</v>
      </c>
      <c r="F43" s="42">
        <f t="shared" si="7"/>
        <v>14002611</v>
      </c>
      <c r="G43" s="42">
        <f t="shared" si="8"/>
        <v>13820936</v>
      </c>
    </row>
    <row r="44" spans="1:9" x14ac:dyDescent="0.25">
      <c r="A44" s="42" t="str">
        <f t="shared" si="3"/>
        <v>BALEARES</v>
      </c>
      <c r="B44" s="41">
        <f t="shared" si="4"/>
        <v>14002611</v>
      </c>
      <c r="C44" s="41">
        <f t="shared" si="5"/>
        <v>13820936</v>
      </c>
      <c r="D44" s="41">
        <f t="shared" si="6"/>
        <v>6</v>
      </c>
      <c r="E44" s="42" t="str">
        <f t="shared" si="2"/>
        <v>CEUTA</v>
      </c>
      <c r="F44" s="42">
        <f t="shared" si="7"/>
        <v>10602065</v>
      </c>
      <c r="G44" s="42">
        <f t="shared" si="8"/>
        <v>8346006</v>
      </c>
    </row>
    <row r="45" spans="1:9" x14ac:dyDescent="0.25">
      <c r="A45" s="42" t="str">
        <f t="shared" si="3"/>
        <v>BARCELONA</v>
      </c>
      <c r="B45" s="41">
        <f t="shared" si="4"/>
        <v>28895906</v>
      </c>
      <c r="C45" s="41">
        <f t="shared" si="5"/>
        <v>27503707</v>
      </c>
      <c r="D45" s="41">
        <f t="shared" si="6"/>
        <v>2</v>
      </c>
      <c r="E45" s="42" t="str">
        <f t="shared" si="2"/>
        <v>BILBAO</v>
      </c>
      <c r="F45" s="42">
        <f t="shared" si="7"/>
        <v>7255082</v>
      </c>
      <c r="G45" s="42">
        <f t="shared" si="8"/>
        <v>6808419</v>
      </c>
    </row>
    <row r="46" spans="1:9" x14ac:dyDescent="0.25">
      <c r="A46" s="42" t="str">
        <f t="shared" si="3"/>
        <v>BILBAO</v>
      </c>
      <c r="B46" s="41">
        <f t="shared" si="4"/>
        <v>7255082</v>
      </c>
      <c r="C46" s="41">
        <f t="shared" si="5"/>
        <v>6808419</v>
      </c>
      <c r="D46" s="41">
        <f t="shared" si="6"/>
        <v>8</v>
      </c>
      <c r="E46" s="42" t="str">
        <f t="shared" si="2"/>
        <v>TARRAGONA</v>
      </c>
      <c r="F46" s="42">
        <f t="shared" si="7"/>
        <v>6284104</v>
      </c>
      <c r="G46" s="42">
        <f t="shared" si="8"/>
        <v>6379181</v>
      </c>
    </row>
    <row r="47" spans="1:9" x14ac:dyDescent="0.25">
      <c r="A47" s="42" t="str">
        <f t="shared" si="3"/>
        <v>CARTAGENA</v>
      </c>
      <c r="B47" s="41">
        <f t="shared" si="4"/>
        <v>4138948</v>
      </c>
      <c r="C47" s="41">
        <f t="shared" si="5"/>
        <v>5334696</v>
      </c>
      <c r="D47" s="41">
        <f t="shared" si="6"/>
        <v>12</v>
      </c>
      <c r="E47" s="42" t="str">
        <f t="shared" si="2"/>
        <v>MALAGA</v>
      </c>
      <c r="F47" s="42">
        <f t="shared" si="7"/>
        <v>5516618</v>
      </c>
      <c r="G47" s="42">
        <f t="shared" si="8"/>
        <v>3920569</v>
      </c>
    </row>
    <row r="48" spans="1:9" x14ac:dyDescent="0.25">
      <c r="A48" s="42" t="str">
        <f t="shared" si="3"/>
        <v>CASTELLON</v>
      </c>
      <c r="B48" s="41">
        <f t="shared" si="4"/>
        <v>2471542</v>
      </c>
      <c r="C48" s="41">
        <f t="shared" si="5"/>
        <v>1712768</v>
      </c>
      <c r="D48" s="41">
        <f t="shared" si="6"/>
        <v>17</v>
      </c>
      <c r="E48" s="42" t="str">
        <f t="shared" si="2"/>
        <v>VIGO</v>
      </c>
      <c r="F48" s="42">
        <f t="shared" si="7"/>
        <v>5138018</v>
      </c>
      <c r="G48" s="42">
        <f t="shared" si="8"/>
        <v>4284314</v>
      </c>
    </row>
    <row r="49" spans="1:7" x14ac:dyDescent="0.25">
      <c r="A49" s="42" t="str">
        <f t="shared" si="3"/>
        <v>CEUTA</v>
      </c>
      <c r="B49" s="41">
        <f t="shared" si="4"/>
        <v>10602065</v>
      </c>
      <c r="C49" s="41">
        <f t="shared" si="5"/>
        <v>8346006</v>
      </c>
      <c r="D49" s="41">
        <f t="shared" si="6"/>
        <v>7</v>
      </c>
      <c r="E49" s="42" t="str">
        <f t="shared" si="2"/>
        <v>CARTAGENA</v>
      </c>
      <c r="F49" s="42">
        <f t="shared" si="7"/>
        <v>4138948</v>
      </c>
      <c r="G49" s="42">
        <f t="shared" si="8"/>
        <v>5334696</v>
      </c>
    </row>
    <row r="50" spans="1:7" x14ac:dyDescent="0.25">
      <c r="A50" s="42" t="str">
        <f t="shared" si="3"/>
        <v>FERROL-SAN CIBRAO</v>
      </c>
      <c r="B50" s="41">
        <f t="shared" si="4"/>
        <v>1423607</v>
      </c>
      <c r="C50" s="41">
        <f t="shared" si="5"/>
        <v>1470780</v>
      </c>
      <c r="D50" s="41">
        <f t="shared" si="6"/>
        <v>22</v>
      </c>
      <c r="E50" s="42" t="str">
        <f t="shared" si="2"/>
        <v>ALMERIA</v>
      </c>
      <c r="F50" s="42">
        <f t="shared" si="7"/>
        <v>3975422</v>
      </c>
      <c r="G50" s="42">
        <f t="shared" si="8"/>
        <v>4103536</v>
      </c>
    </row>
    <row r="51" spans="1:7" x14ac:dyDescent="0.25">
      <c r="A51" s="42" t="str">
        <f t="shared" si="3"/>
        <v>GIJON</v>
      </c>
      <c r="B51" s="41">
        <f t="shared" si="4"/>
        <v>2055798</v>
      </c>
      <c r="C51" s="41">
        <f t="shared" si="5"/>
        <v>2392583</v>
      </c>
      <c r="D51" s="41">
        <f t="shared" si="6"/>
        <v>19</v>
      </c>
      <c r="E51" s="42" t="str">
        <f t="shared" si="2"/>
        <v>HUELVA</v>
      </c>
      <c r="F51" s="42">
        <f t="shared" si="7"/>
        <v>3161368</v>
      </c>
      <c r="G51" s="42">
        <f t="shared" si="8"/>
        <v>2983877</v>
      </c>
    </row>
    <row r="52" spans="1:7" x14ac:dyDescent="0.25">
      <c r="A52" s="42" t="str">
        <f t="shared" si="3"/>
        <v>HUELVA</v>
      </c>
      <c r="B52" s="41">
        <f t="shared" si="4"/>
        <v>3161368</v>
      </c>
      <c r="C52" s="41">
        <f t="shared" si="5"/>
        <v>2983877</v>
      </c>
      <c r="D52" s="41">
        <f t="shared" si="6"/>
        <v>14</v>
      </c>
      <c r="E52" s="42" t="str">
        <f t="shared" si="2"/>
        <v>SANTANDER</v>
      </c>
      <c r="F52" s="42">
        <f t="shared" si="7"/>
        <v>3133088</v>
      </c>
      <c r="G52" s="42">
        <f t="shared" si="8"/>
        <v>3011157</v>
      </c>
    </row>
    <row r="53" spans="1:7" x14ac:dyDescent="0.25">
      <c r="A53" s="42" t="str">
        <f t="shared" si="3"/>
        <v>LAS PALMAS</v>
      </c>
      <c r="B53" s="41">
        <f t="shared" si="4"/>
        <v>21761208</v>
      </c>
      <c r="C53" s="41">
        <f t="shared" si="5"/>
        <v>21530160</v>
      </c>
      <c r="D53" s="41">
        <f t="shared" si="6"/>
        <v>4</v>
      </c>
      <c r="E53" s="42" t="str">
        <f t="shared" si="2"/>
        <v>BAHIA DE CADIZ</v>
      </c>
      <c r="F53" s="42">
        <f t="shared" si="7"/>
        <v>2570581</v>
      </c>
      <c r="G53" s="42">
        <f t="shared" si="8"/>
        <v>2595576</v>
      </c>
    </row>
    <row r="54" spans="1:7" x14ac:dyDescent="0.25">
      <c r="A54" s="42" t="str">
        <f t="shared" si="3"/>
        <v>MALAGA</v>
      </c>
      <c r="B54" s="41">
        <f t="shared" si="4"/>
        <v>5516618</v>
      </c>
      <c r="C54" s="41">
        <f t="shared" si="5"/>
        <v>3920569</v>
      </c>
      <c r="D54" s="41">
        <f t="shared" si="6"/>
        <v>10</v>
      </c>
      <c r="E54" s="42" t="str">
        <f t="shared" si="2"/>
        <v>CASTELLON</v>
      </c>
      <c r="F54" s="42">
        <f t="shared" si="7"/>
        <v>2471542</v>
      </c>
      <c r="G54" s="42">
        <f t="shared" si="8"/>
        <v>1712768</v>
      </c>
    </row>
    <row r="55" spans="1:7" x14ac:dyDescent="0.25">
      <c r="A55" s="42" t="str">
        <f t="shared" si="3"/>
        <v>MARIN Y RIA DE PONTEVEDRA</v>
      </c>
      <c r="B55" s="41">
        <f t="shared" si="4"/>
        <v>375558</v>
      </c>
      <c r="C55" s="41">
        <f t="shared" si="5"/>
        <v>506778</v>
      </c>
      <c r="D55" s="41">
        <f t="shared" si="6"/>
        <v>27</v>
      </c>
      <c r="E55" s="42" t="str">
        <f t="shared" si="2"/>
        <v>MELILLA</v>
      </c>
      <c r="F55" s="42">
        <f t="shared" ref="F55:F65" si="9">LOOKUP(E55,$A$38:$A$65,$B$38:$B$65)</f>
        <v>2190230</v>
      </c>
      <c r="G55" s="42">
        <f t="shared" si="8"/>
        <v>1507317</v>
      </c>
    </row>
    <row r="56" spans="1:7" x14ac:dyDescent="0.25">
      <c r="A56" s="42" t="str">
        <f t="shared" si="3"/>
        <v>MELILLA</v>
      </c>
      <c r="B56" s="41">
        <f t="shared" si="4"/>
        <v>2190230</v>
      </c>
      <c r="C56" s="41">
        <f t="shared" si="5"/>
        <v>1507317</v>
      </c>
      <c r="D56" s="41">
        <f t="shared" si="6"/>
        <v>18</v>
      </c>
      <c r="E56" s="42" t="str">
        <f t="shared" si="2"/>
        <v>GIJON</v>
      </c>
      <c r="F56" s="42">
        <f t="shared" si="9"/>
        <v>2055798</v>
      </c>
      <c r="G56" s="42">
        <f t="shared" si="8"/>
        <v>2392583</v>
      </c>
    </row>
    <row r="57" spans="1:7" x14ac:dyDescent="0.25">
      <c r="A57" s="42" t="str">
        <f t="shared" si="3"/>
        <v>MOTRIL</v>
      </c>
      <c r="B57" s="41">
        <f t="shared" si="4"/>
        <v>606599</v>
      </c>
      <c r="C57" s="41">
        <f t="shared" si="5"/>
        <v>639961</v>
      </c>
      <c r="D57" s="41">
        <f t="shared" si="6"/>
        <v>26</v>
      </c>
      <c r="E57" s="42" t="str">
        <f t="shared" si="2"/>
        <v>A CORUÑA</v>
      </c>
      <c r="F57" s="42">
        <f t="shared" si="9"/>
        <v>1928711</v>
      </c>
      <c r="G57" s="42">
        <f t="shared" si="8"/>
        <v>1723627</v>
      </c>
    </row>
    <row r="58" spans="1:7" x14ac:dyDescent="0.25">
      <c r="A58" s="42" t="str">
        <f t="shared" si="3"/>
        <v>PASAIA</v>
      </c>
      <c r="B58" s="41">
        <f t="shared" si="4"/>
        <v>1208624</v>
      </c>
      <c r="C58" s="41">
        <f t="shared" si="5"/>
        <v>1278013</v>
      </c>
      <c r="D58" s="41">
        <f t="shared" si="6"/>
        <v>23</v>
      </c>
      <c r="E58" s="42" t="str">
        <f t="shared" si="2"/>
        <v>ALICANTE</v>
      </c>
      <c r="F58" s="42">
        <f t="shared" si="9"/>
        <v>1910234</v>
      </c>
      <c r="G58" s="42">
        <f t="shared" si="8"/>
        <v>2010366</v>
      </c>
    </row>
    <row r="59" spans="1:7" x14ac:dyDescent="0.25">
      <c r="A59" s="42" t="str">
        <f t="shared" si="3"/>
        <v>SANTA CRUZ DE TENERIFE</v>
      </c>
      <c r="B59" s="41">
        <f t="shared" si="4"/>
        <v>26253031</v>
      </c>
      <c r="C59" s="41">
        <f t="shared" si="5"/>
        <v>22324297</v>
      </c>
      <c r="D59" s="41">
        <f t="shared" si="6"/>
        <v>3</v>
      </c>
      <c r="E59" s="42" t="str">
        <f t="shared" si="2"/>
        <v>FERROL-SAN CIBRAO</v>
      </c>
      <c r="F59" s="42">
        <f t="shared" si="9"/>
        <v>1423607</v>
      </c>
      <c r="G59" s="42">
        <f t="shared" si="8"/>
        <v>1470780</v>
      </c>
    </row>
    <row r="60" spans="1:7" x14ac:dyDescent="0.25">
      <c r="A60" s="42" t="str">
        <f t="shared" si="3"/>
        <v>SANTANDER</v>
      </c>
      <c r="B60" s="41">
        <f t="shared" si="4"/>
        <v>3133088</v>
      </c>
      <c r="C60" s="41">
        <f t="shared" si="5"/>
        <v>3011157</v>
      </c>
      <c r="D60" s="41">
        <f t="shared" si="6"/>
        <v>15</v>
      </c>
      <c r="E60" s="42" t="str">
        <f t="shared" si="2"/>
        <v>PASAIA</v>
      </c>
      <c r="F60" s="42">
        <f t="shared" si="9"/>
        <v>1208624</v>
      </c>
      <c r="G60" s="42">
        <f t="shared" si="8"/>
        <v>1278013</v>
      </c>
    </row>
    <row r="61" spans="1:7" x14ac:dyDescent="0.25">
      <c r="A61" s="42" t="str">
        <f t="shared" si="3"/>
        <v>SEVILLA</v>
      </c>
      <c r="B61" s="41">
        <f t="shared" si="4"/>
        <v>806596</v>
      </c>
      <c r="C61" s="41">
        <f t="shared" si="5"/>
        <v>866426</v>
      </c>
      <c r="D61" s="41">
        <f t="shared" si="6"/>
        <v>24</v>
      </c>
      <c r="E61" s="42" t="str">
        <f t="shared" si="2"/>
        <v>SEVILLA</v>
      </c>
      <c r="F61" s="42">
        <f t="shared" si="9"/>
        <v>806596</v>
      </c>
      <c r="G61" s="42">
        <f t="shared" si="8"/>
        <v>866426</v>
      </c>
    </row>
    <row r="62" spans="1:7" x14ac:dyDescent="0.25">
      <c r="A62" s="42" t="str">
        <f t="shared" si="3"/>
        <v>TARRAGONA</v>
      </c>
      <c r="B62" s="41">
        <f t="shared" si="4"/>
        <v>6284104</v>
      </c>
      <c r="C62" s="41">
        <f t="shared" si="5"/>
        <v>6379181</v>
      </c>
      <c r="D62" s="41">
        <f t="shared" si="6"/>
        <v>9</v>
      </c>
      <c r="E62" s="42" t="str">
        <f t="shared" si="2"/>
        <v>AVILES</v>
      </c>
      <c r="F62" s="42">
        <f t="shared" si="9"/>
        <v>722548</v>
      </c>
      <c r="G62" s="42">
        <f t="shared" si="8"/>
        <v>945126</v>
      </c>
    </row>
    <row r="63" spans="1:7" x14ac:dyDescent="0.25">
      <c r="A63" s="42" t="str">
        <f t="shared" si="3"/>
        <v>VALENCIA</v>
      </c>
      <c r="B63" s="41">
        <f t="shared" si="4"/>
        <v>21633486</v>
      </c>
      <c r="C63" s="41">
        <f t="shared" si="5"/>
        <v>19209221</v>
      </c>
      <c r="D63" s="41">
        <f t="shared" si="6"/>
        <v>5</v>
      </c>
      <c r="E63" s="42" t="str">
        <f t="shared" si="2"/>
        <v>MOTRIL</v>
      </c>
      <c r="F63" s="42">
        <f t="shared" si="9"/>
        <v>606599</v>
      </c>
      <c r="G63" s="42">
        <f t="shared" si="8"/>
        <v>639961</v>
      </c>
    </row>
    <row r="64" spans="1:7" x14ac:dyDescent="0.25">
      <c r="A64" s="42" t="str">
        <f t="shared" si="3"/>
        <v>VIGO</v>
      </c>
      <c r="B64" s="41">
        <f t="shared" si="4"/>
        <v>5138018</v>
      </c>
      <c r="C64" s="41">
        <f t="shared" si="5"/>
        <v>4284314</v>
      </c>
      <c r="D64" s="41">
        <f t="shared" si="6"/>
        <v>11</v>
      </c>
      <c r="E64" s="42" t="str">
        <f t="shared" si="2"/>
        <v>MARIN Y RIA DE PONTEVEDRA</v>
      </c>
      <c r="F64" s="42">
        <f t="shared" si="9"/>
        <v>375558</v>
      </c>
      <c r="G64" s="42">
        <f t="shared" si="8"/>
        <v>506778</v>
      </c>
    </row>
    <row r="65" spans="1:7" x14ac:dyDescent="0.25">
      <c r="A65" s="42" t="str">
        <f t="shared" si="3"/>
        <v>VILAGARCIA</v>
      </c>
      <c r="B65" s="41">
        <f t="shared" si="4"/>
        <v>312993</v>
      </c>
      <c r="C65" s="41">
        <f t="shared" si="5"/>
        <v>280177</v>
      </c>
      <c r="D65" s="41">
        <f t="shared" si="6"/>
        <v>28</v>
      </c>
      <c r="E65" s="42" t="str">
        <f t="shared" si="2"/>
        <v>VILAGARCIA</v>
      </c>
      <c r="F65" s="42">
        <f t="shared" si="9"/>
        <v>312993</v>
      </c>
      <c r="G65" s="42">
        <f t="shared" si="8"/>
        <v>280177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style="69" bestFit="1" customWidth="1"/>
    <col min="2" max="5" width="11.42578125" style="69"/>
    <col min="6" max="6" width="6.28515625" style="69" bestFit="1" customWidth="1"/>
    <col min="7" max="16384" width="11.42578125" style="69"/>
  </cols>
  <sheetData>
    <row r="1" spans="1:12" s="67" customFormat="1" ht="22.5" customHeight="1" x14ac:dyDescent="0.35">
      <c r="F1" s="68" t="s">
        <v>90</v>
      </c>
    </row>
    <row r="2" spans="1:12" s="67" customFormat="1" ht="21" x14ac:dyDescent="0.35">
      <c r="F2" s="68"/>
    </row>
    <row r="5" spans="1:12" x14ac:dyDescent="0.25">
      <c r="A5" s="99" t="s">
        <v>91</v>
      </c>
      <c r="B5" s="97" t="str">
        <f>'Resumen general'!D6</f>
        <v>Mes Febrero</v>
      </c>
      <c r="C5" s="98"/>
      <c r="D5" s="97" t="str">
        <f>'Resumen general'!F6</f>
        <v>Acumulado desde Enero</v>
      </c>
      <c r="E5" s="98"/>
      <c r="F5" s="98"/>
      <c r="L5" s="70">
        <f>'Resumen general'!I4</f>
        <v>39198</v>
      </c>
    </row>
    <row r="6" spans="1:12" x14ac:dyDescent="0.25">
      <c r="A6" s="100"/>
      <c r="B6" s="71">
        <f>'Resumen general'!D7</f>
        <v>2006</v>
      </c>
      <c r="C6" s="71">
        <f>'Resumen general'!E7</f>
        <v>2007</v>
      </c>
      <c r="D6" s="71">
        <f>'Resumen general'!F7</f>
        <v>2006</v>
      </c>
      <c r="E6" s="71">
        <f>'Resumen general'!G7</f>
        <v>2007</v>
      </c>
      <c r="F6" s="71" t="s">
        <v>40</v>
      </c>
    </row>
    <row r="7" spans="1:12" x14ac:dyDescent="0.25">
      <c r="A7" s="72" t="s">
        <v>41</v>
      </c>
      <c r="B7" s="73">
        <v>1</v>
      </c>
      <c r="C7" s="73">
        <v>0</v>
      </c>
      <c r="D7" s="73">
        <v>3</v>
      </c>
      <c r="E7" s="73">
        <v>1</v>
      </c>
      <c r="F7" s="74">
        <f>((E7*100)/D7)-100</f>
        <v>-66.666666666666657</v>
      </c>
      <c r="G7" s="75"/>
      <c r="H7" s="75"/>
      <c r="I7" s="75"/>
    </row>
    <row r="8" spans="1:12" x14ac:dyDescent="0.25">
      <c r="A8" s="76" t="s">
        <v>42</v>
      </c>
      <c r="B8" s="77">
        <v>1</v>
      </c>
      <c r="C8" s="77">
        <v>0</v>
      </c>
      <c r="D8" s="77">
        <v>2</v>
      </c>
      <c r="E8" s="77">
        <v>0</v>
      </c>
      <c r="F8" s="78">
        <f t="shared" ref="F8:F35" si="0">((E8*100)/D8)-100</f>
        <v>-100</v>
      </c>
      <c r="G8" s="75"/>
      <c r="H8" s="75"/>
      <c r="I8" s="75"/>
    </row>
    <row r="9" spans="1:12" x14ac:dyDescent="0.25">
      <c r="A9" s="72" t="s">
        <v>43</v>
      </c>
      <c r="B9" s="73">
        <v>0</v>
      </c>
      <c r="C9" s="73">
        <v>0</v>
      </c>
      <c r="D9" s="73">
        <v>0</v>
      </c>
      <c r="E9" s="73">
        <v>0</v>
      </c>
      <c r="F9" s="74" t="e">
        <f t="shared" si="0"/>
        <v>#DIV/0!</v>
      </c>
      <c r="G9" s="75"/>
      <c r="H9" s="75"/>
      <c r="I9" s="75"/>
    </row>
    <row r="10" spans="1:12" x14ac:dyDescent="0.25">
      <c r="A10" s="76" t="s">
        <v>44</v>
      </c>
      <c r="B10" s="77">
        <v>0</v>
      </c>
      <c r="C10" s="77">
        <v>0</v>
      </c>
      <c r="D10" s="77">
        <v>0</v>
      </c>
      <c r="E10" s="77">
        <v>0</v>
      </c>
      <c r="F10" s="78" t="e">
        <f t="shared" si="0"/>
        <v>#DIV/0!</v>
      </c>
      <c r="G10" s="75"/>
      <c r="H10" s="75"/>
      <c r="I10" s="75"/>
    </row>
    <row r="11" spans="1:12" x14ac:dyDescent="0.25">
      <c r="A11" s="72" t="s">
        <v>45</v>
      </c>
      <c r="B11" s="73">
        <v>0</v>
      </c>
      <c r="C11" s="73">
        <v>0</v>
      </c>
      <c r="D11" s="73">
        <v>0</v>
      </c>
      <c r="E11" s="73">
        <v>0</v>
      </c>
      <c r="F11" s="79" t="e">
        <f t="shared" si="0"/>
        <v>#DIV/0!</v>
      </c>
      <c r="G11" s="75"/>
      <c r="H11" s="75"/>
      <c r="I11" s="75"/>
    </row>
    <row r="12" spans="1:12" x14ac:dyDescent="0.25">
      <c r="A12" s="76" t="s">
        <v>46</v>
      </c>
      <c r="B12" s="77">
        <v>5</v>
      </c>
      <c r="C12" s="77">
        <v>1</v>
      </c>
      <c r="D12" s="77">
        <v>7</v>
      </c>
      <c r="E12" s="77">
        <v>5</v>
      </c>
      <c r="F12" s="78">
        <f t="shared" si="0"/>
        <v>-28.571428571428569</v>
      </c>
      <c r="G12" s="75"/>
      <c r="H12" s="75"/>
      <c r="I12" s="75"/>
    </row>
    <row r="13" spans="1:12" x14ac:dyDescent="0.25">
      <c r="A13" s="72" t="s">
        <v>47</v>
      </c>
      <c r="B13" s="73">
        <v>4</v>
      </c>
      <c r="C13" s="73">
        <v>1</v>
      </c>
      <c r="D13" s="73">
        <v>7</v>
      </c>
      <c r="E13" s="73">
        <v>1</v>
      </c>
      <c r="F13" s="74">
        <f t="shared" si="0"/>
        <v>-85.714285714285708</v>
      </c>
      <c r="G13" s="75"/>
      <c r="H13" s="75"/>
      <c r="I13" s="75"/>
    </row>
    <row r="14" spans="1:12" x14ac:dyDescent="0.25">
      <c r="A14" s="76" t="s">
        <v>48</v>
      </c>
      <c r="B14" s="77">
        <v>7</v>
      </c>
      <c r="C14" s="77">
        <v>6</v>
      </c>
      <c r="D14" s="77">
        <v>12</v>
      </c>
      <c r="E14" s="77">
        <v>13</v>
      </c>
      <c r="F14" s="78">
        <f t="shared" si="0"/>
        <v>8.3333333333333286</v>
      </c>
      <c r="G14" s="75"/>
      <c r="H14" s="75"/>
      <c r="I14" s="75"/>
    </row>
    <row r="15" spans="1:12" x14ac:dyDescent="0.25">
      <c r="A15" s="72" t="s">
        <v>49</v>
      </c>
      <c r="B15" s="73">
        <v>1</v>
      </c>
      <c r="C15" s="73">
        <v>0</v>
      </c>
      <c r="D15" s="73">
        <v>1</v>
      </c>
      <c r="E15" s="73">
        <v>0</v>
      </c>
      <c r="F15" s="74">
        <f t="shared" si="0"/>
        <v>-100</v>
      </c>
      <c r="G15" s="75"/>
      <c r="H15" s="75"/>
      <c r="I15" s="75"/>
    </row>
    <row r="16" spans="1:12" x14ac:dyDescent="0.25">
      <c r="A16" s="76" t="s">
        <v>50</v>
      </c>
      <c r="B16" s="77">
        <v>0</v>
      </c>
      <c r="C16" s="77">
        <v>0</v>
      </c>
      <c r="D16" s="77">
        <v>2</v>
      </c>
      <c r="E16" s="77">
        <v>0</v>
      </c>
      <c r="F16" s="78">
        <f t="shared" si="0"/>
        <v>-100</v>
      </c>
      <c r="G16" s="75"/>
      <c r="H16" s="75"/>
      <c r="I16" s="75"/>
    </row>
    <row r="17" spans="1:9" x14ac:dyDescent="0.25">
      <c r="A17" s="72" t="s">
        <v>51</v>
      </c>
      <c r="B17" s="73">
        <v>0</v>
      </c>
      <c r="C17" s="73">
        <v>0</v>
      </c>
      <c r="D17" s="73">
        <v>0</v>
      </c>
      <c r="E17" s="73">
        <v>0</v>
      </c>
      <c r="F17" s="74" t="e">
        <f t="shared" si="0"/>
        <v>#DIV/0!</v>
      </c>
      <c r="G17" s="75"/>
      <c r="H17" s="75"/>
      <c r="I17" s="75"/>
    </row>
    <row r="18" spans="1:9" x14ac:dyDescent="0.25">
      <c r="A18" s="76" t="s">
        <v>52</v>
      </c>
      <c r="B18" s="77">
        <v>0</v>
      </c>
      <c r="C18" s="77">
        <v>0</v>
      </c>
      <c r="D18" s="77">
        <v>0</v>
      </c>
      <c r="E18" s="77">
        <v>0</v>
      </c>
      <c r="F18" s="78" t="e">
        <f t="shared" si="0"/>
        <v>#DIV/0!</v>
      </c>
      <c r="G18" s="75"/>
      <c r="H18" s="75"/>
      <c r="I18" s="75"/>
    </row>
    <row r="19" spans="1:9" x14ac:dyDescent="0.25">
      <c r="A19" s="72" t="s">
        <v>53</v>
      </c>
      <c r="B19" s="73">
        <v>0</v>
      </c>
      <c r="C19" s="73">
        <v>0</v>
      </c>
      <c r="D19" s="73">
        <v>0</v>
      </c>
      <c r="E19" s="73">
        <v>0</v>
      </c>
      <c r="F19" s="74" t="e">
        <f t="shared" si="0"/>
        <v>#DIV/0!</v>
      </c>
      <c r="G19" s="75"/>
      <c r="H19" s="75"/>
      <c r="I19" s="75"/>
    </row>
    <row r="20" spans="1:9" x14ac:dyDescent="0.25">
      <c r="A20" s="76" t="s">
        <v>54</v>
      </c>
      <c r="B20" s="77">
        <v>0</v>
      </c>
      <c r="C20" s="77">
        <v>0</v>
      </c>
      <c r="D20" s="77">
        <v>0</v>
      </c>
      <c r="E20" s="77">
        <v>0</v>
      </c>
      <c r="F20" s="78" t="e">
        <f t="shared" si="0"/>
        <v>#DIV/0!</v>
      </c>
      <c r="G20" s="75"/>
      <c r="H20" s="75"/>
      <c r="I20" s="75"/>
    </row>
    <row r="21" spans="1:9" x14ac:dyDescent="0.25">
      <c r="A21" s="72" t="s">
        <v>55</v>
      </c>
      <c r="B21" s="73">
        <v>0</v>
      </c>
      <c r="C21" s="73">
        <v>0</v>
      </c>
      <c r="D21" s="73">
        <v>0</v>
      </c>
      <c r="E21" s="73">
        <v>0</v>
      </c>
      <c r="F21" s="79" t="e">
        <f t="shared" si="0"/>
        <v>#DIV/0!</v>
      </c>
      <c r="G21" s="75"/>
      <c r="H21" s="75"/>
      <c r="I21" s="75"/>
    </row>
    <row r="22" spans="1:9" x14ac:dyDescent="0.25">
      <c r="A22" s="76" t="s">
        <v>56</v>
      </c>
      <c r="B22" s="77">
        <v>39</v>
      </c>
      <c r="C22" s="77">
        <v>38</v>
      </c>
      <c r="D22" s="77">
        <v>74</v>
      </c>
      <c r="E22" s="77">
        <v>67</v>
      </c>
      <c r="F22" s="78">
        <f t="shared" si="0"/>
        <v>-9.4594594594594525</v>
      </c>
      <c r="G22" s="75"/>
      <c r="H22" s="75"/>
      <c r="I22" s="75"/>
    </row>
    <row r="23" spans="1:9" x14ac:dyDescent="0.25">
      <c r="A23" s="72" t="s">
        <v>57</v>
      </c>
      <c r="B23" s="73">
        <v>3</v>
      </c>
      <c r="C23" s="73">
        <v>7</v>
      </c>
      <c r="D23" s="73">
        <v>10</v>
      </c>
      <c r="E23" s="73">
        <v>12</v>
      </c>
      <c r="F23" s="74">
        <f t="shared" si="0"/>
        <v>20</v>
      </c>
      <c r="G23" s="75"/>
      <c r="H23" s="75"/>
      <c r="I23" s="75"/>
    </row>
    <row r="24" spans="1:9" x14ac:dyDescent="0.25">
      <c r="A24" s="76" t="s">
        <v>58</v>
      </c>
      <c r="B24" s="77">
        <v>0</v>
      </c>
      <c r="C24" s="77">
        <v>0</v>
      </c>
      <c r="D24" s="77">
        <v>0</v>
      </c>
      <c r="E24" s="77">
        <v>0</v>
      </c>
      <c r="F24" s="80" t="e">
        <f t="shared" si="0"/>
        <v>#DIV/0!</v>
      </c>
      <c r="G24" s="75"/>
      <c r="H24" s="75"/>
      <c r="I24" s="75"/>
    </row>
    <row r="25" spans="1:9" x14ac:dyDescent="0.25">
      <c r="A25" s="72" t="s">
        <v>59</v>
      </c>
      <c r="B25" s="73">
        <v>0</v>
      </c>
      <c r="C25" s="73">
        <v>0</v>
      </c>
      <c r="D25" s="73">
        <v>0</v>
      </c>
      <c r="E25" s="73">
        <v>0</v>
      </c>
      <c r="F25" s="74" t="e">
        <f t="shared" si="0"/>
        <v>#DIV/0!</v>
      </c>
      <c r="G25" s="75"/>
      <c r="H25" s="75"/>
      <c r="I25" s="75"/>
    </row>
    <row r="26" spans="1:9" x14ac:dyDescent="0.25">
      <c r="A26" s="76" t="s">
        <v>60</v>
      </c>
      <c r="B26" s="77">
        <v>0</v>
      </c>
      <c r="C26" s="77">
        <v>0</v>
      </c>
      <c r="D26" s="77">
        <v>0</v>
      </c>
      <c r="E26" s="77">
        <v>0</v>
      </c>
      <c r="F26" s="78" t="e">
        <f t="shared" si="0"/>
        <v>#DIV/0!</v>
      </c>
      <c r="G26" s="75"/>
      <c r="H26" s="75"/>
      <c r="I26" s="75"/>
    </row>
    <row r="27" spans="1:9" x14ac:dyDescent="0.25">
      <c r="A27" s="72" t="s">
        <v>61</v>
      </c>
      <c r="B27" s="73">
        <v>0</v>
      </c>
      <c r="C27" s="73">
        <v>0</v>
      </c>
      <c r="D27" s="73">
        <v>0</v>
      </c>
      <c r="E27" s="73">
        <v>0</v>
      </c>
      <c r="F27" s="79" t="e">
        <f t="shared" si="0"/>
        <v>#DIV/0!</v>
      </c>
      <c r="G27" s="75"/>
      <c r="H27" s="75"/>
      <c r="I27" s="75"/>
    </row>
    <row r="28" spans="1:9" x14ac:dyDescent="0.25">
      <c r="A28" s="76" t="s">
        <v>62</v>
      </c>
      <c r="B28" s="77">
        <v>24</v>
      </c>
      <c r="C28" s="77">
        <v>35</v>
      </c>
      <c r="D28" s="77">
        <v>54</v>
      </c>
      <c r="E28" s="77">
        <v>64</v>
      </c>
      <c r="F28" s="78">
        <f t="shared" si="0"/>
        <v>18.518518518518519</v>
      </c>
      <c r="G28" s="75"/>
      <c r="H28" s="75"/>
      <c r="I28" s="75"/>
    </row>
    <row r="29" spans="1:9" x14ac:dyDescent="0.25">
      <c r="A29" s="72" t="s">
        <v>63</v>
      </c>
      <c r="B29" s="73">
        <v>0</v>
      </c>
      <c r="C29" s="73">
        <v>0</v>
      </c>
      <c r="D29" s="73">
        <v>0</v>
      </c>
      <c r="E29" s="73">
        <v>0</v>
      </c>
      <c r="F29" s="74" t="e">
        <f t="shared" si="0"/>
        <v>#DIV/0!</v>
      </c>
      <c r="G29" s="75"/>
      <c r="H29" s="75"/>
      <c r="I29" s="75"/>
    </row>
    <row r="30" spans="1:9" x14ac:dyDescent="0.25">
      <c r="A30" s="76" t="s">
        <v>64</v>
      </c>
      <c r="B30" s="77">
        <v>4</v>
      </c>
      <c r="C30" s="77">
        <v>0</v>
      </c>
      <c r="D30" s="77">
        <v>5</v>
      </c>
      <c r="E30" s="77">
        <v>1</v>
      </c>
      <c r="F30" s="78">
        <f t="shared" si="0"/>
        <v>-80</v>
      </c>
      <c r="G30" s="75"/>
      <c r="H30" s="75"/>
      <c r="I30" s="75"/>
    </row>
    <row r="31" spans="1:9" x14ac:dyDescent="0.25">
      <c r="A31" s="72" t="s">
        <v>65</v>
      </c>
      <c r="B31" s="73">
        <v>0</v>
      </c>
      <c r="C31" s="73">
        <v>0</v>
      </c>
      <c r="D31" s="73">
        <v>0</v>
      </c>
      <c r="E31" s="73">
        <v>0</v>
      </c>
      <c r="F31" s="74" t="e">
        <f t="shared" si="0"/>
        <v>#DIV/0!</v>
      </c>
      <c r="G31" s="75"/>
      <c r="H31" s="75"/>
      <c r="I31" s="75"/>
    </row>
    <row r="32" spans="1:9" x14ac:dyDescent="0.25">
      <c r="A32" s="76" t="s">
        <v>66</v>
      </c>
      <c r="B32" s="77">
        <v>0</v>
      </c>
      <c r="C32" s="77">
        <v>0</v>
      </c>
      <c r="D32" s="77">
        <v>0</v>
      </c>
      <c r="E32" s="77">
        <v>1</v>
      </c>
      <c r="F32" s="78" t="e">
        <f t="shared" si="0"/>
        <v>#DIV/0!</v>
      </c>
      <c r="G32" s="75"/>
      <c r="H32" s="75"/>
      <c r="I32" s="75"/>
    </row>
    <row r="33" spans="1:9" x14ac:dyDescent="0.25">
      <c r="A33" s="72" t="s">
        <v>67</v>
      </c>
      <c r="B33" s="73">
        <v>0</v>
      </c>
      <c r="C33" s="73">
        <v>1</v>
      </c>
      <c r="D33" s="73">
        <v>1</v>
      </c>
      <c r="E33" s="73">
        <v>2</v>
      </c>
      <c r="F33" s="74">
        <f t="shared" si="0"/>
        <v>100</v>
      </c>
      <c r="G33" s="75"/>
      <c r="H33" s="75"/>
      <c r="I33" s="75"/>
    </row>
    <row r="34" spans="1:9" x14ac:dyDescent="0.25">
      <c r="A34" s="76" t="s">
        <v>68</v>
      </c>
      <c r="B34" s="77">
        <v>0</v>
      </c>
      <c r="C34" s="77">
        <v>0</v>
      </c>
      <c r="D34" s="77">
        <v>0</v>
      </c>
      <c r="E34" s="77">
        <v>0</v>
      </c>
      <c r="F34" s="78" t="e">
        <f t="shared" si="0"/>
        <v>#DIV/0!</v>
      </c>
      <c r="G34" s="75"/>
      <c r="H34" s="75"/>
      <c r="I34" s="75"/>
    </row>
    <row r="35" spans="1:9" x14ac:dyDescent="0.25">
      <c r="A35" s="81" t="s">
        <v>69</v>
      </c>
      <c r="B35" s="82">
        <f>SUM(B7:B34)</f>
        <v>89</v>
      </c>
      <c r="C35" s="82">
        <f t="shared" ref="C35:E35" si="1">SUM(C7:C34)</f>
        <v>89</v>
      </c>
      <c r="D35" s="82">
        <f t="shared" si="1"/>
        <v>178</v>
      </c>
      <c r="E35" s="82">
        <f t="shared" si="1"/>
        <v>167</v>
      </c>
      <c r="F35" s="83">
        <f t="shared" si="0"/>
        <v>-6.1797752808988804</v>
      </c>
      <c r="G35" s="75"/>
      <c r="H35" s="75"/>
      <c r="I35" s="75"/>
    </row>
    <row r="37" spans="1:9" x14ac:dyDescent="0.25">
      <c r="A37" s="84"/>
      <c r="B37" s="84">
        <f>E6</f>
        <v>2007</v>
      </c>
      <c r="C37" s="84">
        <f>D6</f>
        <v>2006</v>
      </c>
      <c r="D37" s="84"/>
      <c r="E37" s="84"/>
      <c r="F37" s="84">
        <f>B37</f>
        <v>2007</v>
      </c>
      <c r="G37" s="84">
        <f>C37</f>
        <v>2006</v>
      </c>
    </row>
    <row r="38" spans="1:9" x14ac:dyDescent="0.25">
      <c r="A38" s="84" t="str">
        <f>A7</f>
        <v>A CORUÑA</v>
      </c>
      <c r="B38" s="85">
        <f>E7</f>
        <v>1</v>
      </c>
      <c r="C38" s="85">
        <f>D7</f>
        <v>3</v>
      </c>
      <c r="D38" s="85">
        <f>_xlfn.RANK.EQ(B38,$B$38:$B$65)+COUNTIF($B$38:$B$65,B38)-1</f>
        <v>10</v>
      </c>
      <c r="E38" s="84" t="str">
        <f t="shared" ref="E38:E65" si="2">INDEX($A$38:$B$65,MATCH(ROW()-37,$D$38:$D$65,0),1)</f>
        <v>LAS PALMAS</v>
      </c>
      <c r="F38" s="84">
        <f>LOOKUP(E38,$A$38:$A$65,$B$38:$B$65)</f>
        <v>67</v>
      </c>
      <c r="G38" s="84">
        <f>LOOKUP(E38,$A$38:$A$65,$C$38:$C$65)</f>
        <v>74</v>
      </c>
    </row>
    <row r="39" spans="1:9" x14ac:dyDescent="0.25">
      <c r="A39" s="84" t="str">
        <f t="shared" ref="A39:A65" si="3">A8</f>
        <v>ALICANTE</v>
      </c>
      <c r="B39" s="85">
        <f t="shared" ref="B39:B65" si="4">E8</f>
        <v>0</v>
      </c>
      <c r="C39" s="85">
        <f t="shared" ref="C39:C65" si="5">D8</f>
        <v>2</v>
      </c>
      <c r="D39" s="85">
        <f t="shared" ref="D39:D65" si="6">_xlfn.RANK.EQ(B39,$B$38:$B$65)+COUNTIF($B$38:$B$65,B39)-1</f>
        <v>28</v>
      </c>
      <c r="E39" s="84" t="str">
        <f t="shared" si="2"/>
        <v>SANTA CRUZ DE TENERIFE</v>
      </c>
      <c r="F39" s="84">
        <f t="shared" ref="F39:F54" si="7">LOOKUP(E39,$A$38:$A$65,$B$38:$B$65)</f>
        <v>64</v>
      </c>
      <c r="G39" s="84">
        <f t="shared" ref="G39:G65" si="8">LOOKUP(E39,$A$38:$A$65,$C$38:$C$65)</f>
        <v>54</v>
      </c>
    </row>
    <row r="40" spans="1:9" x14ac:dyDescent="0.25">
      <c r="A40" s="84" t="str">
        <f t="shared" si="3"/>
        <v>ALMERIA</v>
      </c>
      <c r="B40" s="85">
        <f t="shared" si="4"/>
        <v>0</v>
      </c>
      <c r="C40" s="85">
        <f t="shared" si="5"/>
        <v>0</v>
      </c>
      <c r="D40" s="85">
        <f t="shared" si="6"/>
        <v>28</v>
      </c>
      <c r="E40" s="84" t="str">
        <f t="shared" si="2"/>
        <v>BARCELONA</v>
      </c>
      <c r="F40" s="84">
        <f t="shared" si="7"/>
        <v>13</v>
      </c>
      <c r="G40" s="84">
        <f t="shared" si="8"/>
        <v>12</v>
      </c>
    </row>
    <row r="41" spans="1:9" x14ac:dyDescent="0.25">
      <c r="A41" s="84" t="str">
        <f t="shared" si="3"/>
        <v>AVILES</v>
      </c>
      <c r="B41" s="85">
        <f t="shared" si="4"/>
        <v>0</v>
      </c>
      <c r="C41" s="85">
        <f t="shared" si="5"/>
        <v>0</v>
      </c>
      <c r="D41" s="85">
        <f t="shared" si="6"/>
        <v>28</v>
      </c>
      <c r="E41" s="84" t="str">
        <f t="shared" si="2"/>
        <v>MALAGA</v>
      </c>
      <c r="F41" s="84">
        <f t="shared" si="7"/>
        <v>12</v>
      </c>
      <c r="G41" s="84">
        <f t="shared" si="8"/>
        <v>10</v>
      </c>
    </row>
    <row r="42" spans="1:9" x14ac:dyDescent="0.25">
      <c r="A42" s="84" t="str">
        <f t="shared" si="3"/>
        <v>BAHIA DE ALGECIRAS</v>
      </c>
      <c r="B42" s="85">
        <f t="shared" si="4"/>
        <v>0</v>
      </c>
      <c r="C42" s="85">
        <f t="shared" si="5"/>
        <v>0</v>
      </c>
      <c r="D42" s="85">
        <f t="shared" si="6"/>
        <v>28</v>
      </c>
      <c r="E42" s="84" t="str">
        <f t="shared" si="2"/>
        <v>BAHIA DE CADIZ</v>
      </c>
      <c r="F42" s="84">
        <f t="shared" si="7"/>
        <v>5</v>
      </c>
      <c r="G42" s="84">
        <f t="shared" si="8"/>
        <v>7</v>
      </c>
    </row>
    <row r="43" spans="1:9" x14ac:dyDescent="0.25">
      <c r="A43" s="84" t="str">
        <f t="shared" si="3"/>
        <v>BAHIA DE CADIZ</v>
      </c>
      <c r="B43" s="85">
        <f t="shared" si="4"/>
        <v>5</v>
      </c>
      <c r="C43" s="85">
        <f t="shared" si="5"/>
        <v>7</v>
      </c>
      <c r="D43" s="85">
        <f t="shared" si="6"/>
        <v>5</v>
      </c>
      <c r="E43" s="84" t="str">
        <f t="shared" si="2"/>
        <v>VIGO</v>
      </c>
      <c r="F43" s="84">
        <f t="shared" si="7"/>
        <v>2</v>
      </c>
      <c r="G43" s="84">
        <f t="shared" si="8"/>
        <v>1</v>
      </c>
    </row>
    <row r="44" spans="1:9" x14ac:dyDescent="0.25">
      <c r="A44" s="84" t="str">
        <f t="shared" si="3"/>
        <v>BALEARES</v>
      </c>
      <c r="B44" s="85">
        <f t="shared" si="4"/>
        <v>1</v>
      </c>
      <c r="C44" s="85">
        <f t="shared" si="5"/>
        <v>7</v>
      </c>
      <c r="D44" s="85">
        <f t="shared" si="6"/>
        <v>10</v>
      </c>
      <c r="E44" s="84" t="e">
        <f t="shared" si="2"/>
        <v>#N/A</v>
      </c>
      <c r="F44" s="84" t="e">
        <f t="shared" si="7"/>
        <v>#N/A</v>
      </c>
      <c r="G44" s="84" t="e">
        <f t="shared" si="8"/>
        <v>#N/A</v>
      </c>
    </row>
    <row r="45" spans="1:9" x14ac:dyDescent="0.25">
      <c r="A45" s="84" t="str">
        <f t="shared" si="3"/>
        <v>BARCELONA</v>
      </c>
      <c r="B45" s="85">
        <f t="shared" si="4"/>
        <v>13</v>
      </c>
      <c r="C45" s="85">
        <f t="shared" si="5"/>
        <v>12</v>
      </c>
      <c r="D45" s="85">
        <f t="shared" si="6"/>
        <v>3</v>
      </c>
      <c r="E45" s="84" t="e">
        <f t="shared" si="2"/>
        <v>#N/A</v>
      </c>
      <c r="F45" s="84" t="e">
        <f t="shared" si="7"/>
        <v>#N/A</v>
      </c>
      <c r="G45" s="84" t="e">
        <f t="shared" si="8"/>
        <v>#N/A</v>
      </c>
    </row>
    <row r="46" spans="1:9" x14ac:dyDescent="0.25">
      <c r="A46" s="84" t="str">
        <f t="shared" si="3"/>
        <v>BILBAO</v>
      </c>
      <c r="B46" s="85">
        <f t="shared" si="4"/>
        <v>0</v>
      </c>
      <c r="C46" s="85">
        <f t="shared" si="5"/>
        <v>1</v>
      </c>
      <c r="D46" s="85">
        <f t="shared" si="6"/>
        <v>28</v>
      </c>
      <c r="E46" s="84" t="e">
        <f t="shared" si="2"/>
        <v>#N/A</v>
      </c>
      <c r="F46" s="84" t="e">
        <f t="shared" si="7"/>
        <v>#N/A</v>
      </c>
      <c r="G46" s="84" t="e">
        <f t="shared" si="8"/>
        <v>#N/A</v>
      </c>
    </row>
    <row r="47" spans="1:9" x14ac:dyDescent="0.25">
      <c r="A47" s="84" t="str">
        <f t="shared" si="3"/>
        <v>CARTAGENA</v>
      </c>
      <c r="B47" s="85">
        <f t="shared" si="4"/>
        <v>0</v>
      </c>
      <c r="C47" s="85">
        <f t="shared" si="5"/>
        <v>2</v>
      </c>
      <c r="D47" s="85">
        <f t="shared" si="6"/>
        <v>28</v>
      </c>
      <c r="E47" s="84" t="str">
        <f t="shared" si="2"/>
        <v>A CORUÑA</v>
      </c>
      <c r="F47" s="84">
        <f t="shared" si="7"/>
        <v>1</v>
      </c>
      <c r="G47" s="84">
        <f t="shared" si="8"/>
        <v>3</v>
      </c>
    </row>
    <row r="48" spans="1:9" x14ac:dyDescent="0.25">
      <c r="A48" s="84" t="str">
        <f t="shared" si="3"/>
        <v>CASTELLON</v>
      </c>
      <c r="B48" s="85">
        <f t="shared" si="4"/>
        <v>0</v>
      </c>
      <c r="C48" s="85">
        <f t="shared" si="5"/>
        <v>0</v>
      </c>
      <c r="D48" s="85">
        <f t="shared" si="6"/>
        <v>28</v>
      </c>
      <c r="E48" s="84" t="e">
        <f t="shared" si="2"/>
        <v>#N/A</v>
      </c>
      <c r="F48" s="84" t="e">
        <f t="shared" si="7"/>
        <v>#N/A</v>
      </c>
      <c r="G48" s="84" t="e">
        <f t="shared" si="8"/>
        <v>#N/A</v>
      </c>
    </row>
    <row r="49" spans="1:7" x14ac:dyDescent="0.25">
      <c r="A49" s="84" t="str">
        <f t="shared" si="3"/>
        <v>CEUTA</v>
      </c>
      <c r="B49" s="85">
        <f t="shared" si="4"/>
        <v>0</v>
      </c>
      <c r="C49" s="85">
        <f t="shared" si="5"/>
        <v>0</v>
      </c>
      <c r="D49" s="85">
        <f t="shared" si="6"/>
        <v>28</v>
      </c>
      <c r="E49" s="84" t="e">
        <f t="shared" si="2"/>
        <v>#N/A</v>
      </c>
      <c r="F49" s="84" t="e">
        <f t="shared" si="7"/>
        <v>#N/A</v>
      </c>
      <c r="G49" s="84" t="e">
        <f t="shared" si="8"/>
        <v>#N/A</v>
      </c>
    </row>
    <row r="50" spans="1:7" x14ac:dyDescent="0.25">
      <c r="A50" s="84" t="str">
        <f t="shared" si="3"/>
        <v>FERROL-SAN CIBRAO</v>
      </c>
      <c r="B50" s="85">
        <f t="shared" si="4"/>
        <v>0</v>
      </c>
      <c r="C50" s="85">
        <f t="shared" si="5"/>
        <v>0</v>
      </c>
      <c r="D50" s="85">
        <f t="shared" si="6"/>
        <v>28</v>
      </c>
      <c r="E50" s="84" t="e">
        <f t="shared" si="2"/>
        <v>#N/A</v>
      </c>
      <c r="F50" s="84" t="e">
        <f t="shared" si="7"/>
        <v>#N/A</v>
      </c>
      <c r="G50" s="84" t="e">
        <f t="shared" si="8"/>
        <v>#N/A</v>
      </c>
    </row>
    <row r="51" spans="1:7" x14ac:dyDescent="0.25">
      <c r="A51" s="84" t="str">
        <f t="shared" si="3"/>
        <v>GIJON</v>
      </c>
      <c r="B51" s="85">
        <f t="shared" si="4"/>
        <v>0</v>
      </c>
      <c r="C51" s="85">
        <f t="shared" si="5"/>
        <v>0</v>
      </c>
      <c r="D51" s="85">
        <f t="shared" si="6"/>
        <v>28</v>
      </c>
      <c r="E51" s="84" t="e">
        <f t="shared" si="2"/>
        <v>#N/A</v>
      </c>
      <c r="F51" s="84" t="e">
        <f t="shared" si="7"/>
        <v>#N/A</v>
      </c>
      <c r="G51" s="84" t="e">
        <f t="shared" si="8"/>
        <v>#N/A</v>
      </c>
    </row>
    <row r="52" spans="1:7" x14ac:dyDescent="0.25">
      <c r="A52" s="84" t="str">
        <f t="shared" si="3"/>
        <v>HUELVA</v>
      </c>
      <c r="B52" s="85">
        <f t="shared" si="4"/>
        <v>0</v>
      </c>
      <c r="C52" s="85">
        <f t="shared" si="5"/>
        <v>0</v>
      </c>
      <c r="D52" s="85">
        <f t="shared" si="6"/>
        <v>28</v>
      </c>
      <c r="E52" s="84" t="e">
        <f t="shared" si="2"/>
        <v>#N/A</v>
      </c>
      <c r="F52" s="84" t="e">
        <f t="shared" si="7"/>
        <v>#N/A</v>
      </c>
      <c r="G52" s="84" t="e">
        <f t="shared" si="8"/>
        <v>#N/A</v>
      </c>
    </row>
    <row r="53" spans="1:7" x14ac:dyDescent="0.25">
      <c r="A53" s="84" t="str">
        <f t="shared" si="3"/>
        <v>LAS PALMAS</v>
      </c>
      <c r="B53" s="85">
        <f t="shared" si="4"/>
        <v>67</v>
      </c>
      <c r="C53" s="85">
        <f t="shared" si="5"/>
        <v>74</v>
      </c>
      <c r="D53" s="85">
        <f t="shared" si="6"/>
        <v>1</v>
      </c>
      <c r="E53" s="84" t="e">
        <f t="shared" si="2"/>
        <v>#N/A</v>
      </c>
      <c r="F53" s="84" t="e">
        <f t="shared" si="7"/>
        <v>#N/A</v>
      </c>
      <c r="G53" s="84" t="e">
        <f t="shared" si="8"/>
        <v>#N/A</v>
      </c>
    </row>
    <row r="54" spans="1:7" x14ac:dyDescent="0.25">
      <c r="A54" s="84" t="str">
        <f t="shared" si="3"/>
        <v>MALAGA</v>
      </c>
      <c r="B54" s="85">
        <f t="shared" si="4"/>
        <v>12</v>
      </c>
      <c r="C54" s="85">
        <f t="shared" si="5"/>
        <v>10</v>
      </c>
      <c r="D54" s="85">
        <f t="shared" si="6"/>
        <v>4</v>
      </c>
      <c r="E54" s="84" t="e">
        <f t="shared" si="2"/>
        <v>#N/A</v>
      </c>
      <c r="F54" s="84" t="e">
        <f t="shared" si="7"/>
        <v>#N/A</v>
      </c>
      <c r="G54" s="84" t="e">
        <f t="shared" si="8"/>
        <v>#N/A</v>
      </c>
    </row>
    <row r="55" spans="1:7" x14ac:dyDescent="0.25">
      <c r="A55" s="84" t="str">
        <f t="shared" si="3"/>
        <v>MARIN Y RIA DE PONTEVEDRA</v>
      </c>
      <c r="B55" s="85">
        <f t="shared" si="4"/>
        <v>0</v>
      </c>
      <c r="C55" s="85">
        <f t="shared" si="5"/>
        <v>0</v>
      </c>
      <c r="D55" s="85">
        <f t="shared" si="6"/>
        <v>28</v>
      </c>
      <c r="E55" s="84" t="e">
        <f t="shared" si="2"/>
        <v>#N/A</v>
      </c>
      <c r="F55" s="84" t="e">
        <f t="shared" ref="F55:F65" si="9">LOOKUP(E55,$A$38:$A$65,$B$38:$B$65)</f>
        <v>#N/A</v>
      </c>
      <c r="G55" s="84" t="e">
        <f t="shared" si="8"/>
        <v>#N/A</v>
      </c>
    </row>
    <row r="56" spans="1:7" x14ac:dyDescent="0.25">
      <c r="A56" s="84" t="str">
        <f t="shared" si="3"/>
        <v>MELILLA</v>
      </c>
      <c r="B56" s="85">
        <f t="shared" si="4"/>
        <v>0</v>
      </c>
      <c r="C56" s="85">
        <f t="shared" si="5"/>
        <v>0</v>
      </c>
      <c r="D56" s="85">
        <f t="shared" si="6"/>
        <v>28</v>
      </c>
      <c r="E56" s="84" t="e">
        <f t="shared" si="2"/>
        <v>#N/A</v>
      </c>
      <c r="F56" s="84" t="e">
        <f t="shared" si="9"/>
        <v>#N/A</v>
      </c>
      <c r="G56" s="84" t="e">
        <f t="shared" si="8"/>
        <v>#N/A</v>
      </c>
    </row>
    <row r="57" spans="1:7" x14ac:dyDescent="0.25">
      <c r="A57" s="84" t="str">
        <f t="shared" si="3"/>
        <v>MOTRIL</v>
      </c>
      <c r="B57" s="85">
        <f t="shared" si="4"/>
        <v>0</v>
      </c>
      <c r="C57" s="85">
        <f t="shared" si="5"/>
        <v>0</v>
      </c>
      <c r="D57" s="85">
        <f t="shared" si="6"/>
        <v>28</v>
      </c>
      <c r="E57" s="84" t="e">
        <f t="shared" si="2"/>
        <v>#N/A</v>
      </c>
      <c r="F57" s="84" t="e">
        <f t="shared" si="9"/>
        <v>#N/A</v>
      </c>
      <c r="G57" s="84" t="e">
        <f t="shared" si="8"/>
        <v>#N/A</v>
      </c>
    </row>
    <row r="58" spans="1:7" x14ac:dyDescent="0.25">
      <c r="A58" s="84" t="str">
        <f t="shared" si="3"/>
        <v>PASAIA</v>
      </c>
      <c r="B58" s="85">
        <f t="shared" si="4"/>
        <v>0</v>
      </c>
      <c r="C58" s="85">
        <f t="shared" si="5"/>
        <v>0</v>
      </c>
      <c r="D58" s="85">
        <f t="shared" si="6"/>
        <v>28</v>
      </c>
      <c r="E58" s="84" t="e">
        <f t="shared" si="2"/>
        <v>#N/A</v>
      </c>
      <c r="F58" s="84" t="e">
        <f t="shared" si="9"/>
        <v>#N/A</v>
      </c>
      <c r="G58" s="84" t="e">
        <f t="shared" si="8"/>
        <v>#N/A</v>
      </c>
    </row>
    <row r="59" spans="1:7" x14ac:dyDescent="0.25">
      <c r="A59" s="84" t="str">
        <f t="shared" si="3"/>
        <v>SANTA CRUZ DE TENERIFE</v>
      </c>
      <c r="B59" s="85">
        <f t="shared" si="4"/>
        <v>64</v>
      </c>
      <c r="C59" s="85">
        <f t="shared" si="5"/>
        <v>54</v>
      </c>
      <c r="D59" s="85">
        <f t="shared" si="6"/>
        <v>2</v>
      </c>
      <c r="E59" s="84" t="e">
        <f t="shared" si="2"/>
        <v>#N/A</v>
      </c>
      <c r="F59" s="84" t="e">
        <f t="shared" si="9"/>
        <v>#N/A</v>
      </c>
      <c r="G59" s="84" t="e">
        <f t="shared" si="8"/>
        <v>#N/A</v>
      </c>
    </row>
    <row r="60" spans="1:7" x14ac:dyDescent="0.25">
      <c r="A60" s="84" t="str">
        <f t="shared" si="3"/>
        <v>SANTANDER</v>
      </c>
      <c r="B60" s="85">
        <f t="shared" si="4"/>
        <v>0</v>
      </c>
      <c r="C60" s="85">
        <f t="shared" si="5"/>
        <v>0</v>
      </c>
      <c r="D60" s="85">
        <f t="shared" si="6"/>
        <v>28</v>
      </c>
      <c r="E60" s="84" t="e">
        <f t="shared" si="2"/>
        <v>#N/A</v>
      </c>
      <c r="F60" s="84" t="e">
        <f t="shared" si="9"/>
        <v>#N/A</v>
      </c>
      <c r="G60" s="84" t="e">
        <f t="shared" si="8"/>
        <v>#N/A</v>
      </c>
    </row>
    <row r="61" spans="1:7" x14ac:dyDescent="0.25">
      <c r="A61" s="84" t="str">
        <f t="shared" si="3"/>
        <v>SEVILLA</v>
      </c>
      <c r="B61" s="85">
        <f t="shared" si="4"/>
        <v>1</v>
      </c>
      <c r="C61" s="85">
        <f t="shared" si="5"/>
        <v>5</v>
      </c>
      <c r="D61" s="85">
        <f t="shared" si="6"/>
        <v>10</v>
      </c>
      <c r="E61" s="84" t="e">
        <f t="shared" si="2"/>
        <v>#N/A</v>
      </c>
      <c r="F61" s="84" t="e">
        <f t="shared" si="9"/>
        <v>#N/A</v>
      </c>
      <c r="G61" s="84" t="e">
        <f t="shared" si="8"/>
        <v>#N/A</v>
      </c>
    </row>
    <row r="62" spans="1:7" x14ac:dyDescent="0.25">
      <c r="A62" s="84" t="str">
        <f t="shared" si="3"/>
        <v>TARRAGONA</v>
      </c>
      <c r="B62" s="85">
        <f t="shared" si="4"/>
        <v>0</v>
      </c>
      <c r="C62" s="85">
        <f t="shared" si="5"/>
        <v>0</v>
      </c>
      <c r="D62" s="85">
        <f t="shared" si="6"/>
        <v>28</v>
      </c>
      <c r="E62" s="84" t="e">
        <f t="shared" si="2"/>
        <v>#N/A</v>
      </c>
      <c r="F62" s="84" t="e">
        <f t="shared" si="9"/>
        <v>#N/A</v>
      </c>
      <c r="G62" s="84" t="e">
        <f t="shared" si="8"/>
        <v>#N/A</v>
      </c>
    </row>
    <row r="63" spans="1:7" x14ac:dyDescent="0.25">
      <c r="A63" s="84" t="str">
        <f t="shared" si="3"/>
        <v>VALENCIA</v>
      </c>
      <c r="B63" s="85">
        <f t="shared" si="4"/>
        <v>1</v>
      </c>
      <c r="C63" s="85">
        <f t="shared" si="5"/>
        <v>0</v>
      </c>
      <c r="D63" s="85">
        <f t="shared" si="6"/>
        <v>10</v>
      </c>
      <c r="E63" s="84" t="e">
        <f t="shared" si="2"/>
        <v>#N/A</v>
      </c>
      <c r="F63" s="84" t="e">
        <f t="shared" si="9"/>
        <v>#N/A</v>
      </c>
      <c r="G63" s="84" t="e">
        <f t="shared" si="8"/>
        <v>#N/A</v>
      </c>
    </row>
    <row r="64" spans="1:7" x14ac:dyDescent="0.25">
      <c r="A64" s="84" t="str">
        <f t="shared" si="3"/>
        <v>VIGO</v>
      </c>
      <c r="B64" s="85">
        <f t="shared" si="4"/>
        <v>2</v>
      </c>
      <c r="C64" s="85">
        <f t="shared" si="5"/>
        <v>1</v>
      </c>
      <c r="D64" s="85">
        <f t="shared" si="6"/>
        <v>6</v>
      </c>
      <c r="E64" s="84" t="e">
        <f t="shared" si="2"/>
        <v>#N/A</v>
      </c>
      <c r="F64" s="84" t="e">
        <f t="shared" si="9"/>
        <v>#N/A</v>
      </c>
      <c r="G64" s="84" t="e">
        <f t="shared" si="8"/>
        <v>#N/A</v>
      </c>
    </row>
    <row r="65" spans="1:7" x14ac:dyDescent="0.25">
      <c r="A65" s="84" t="str">
        <f t="shared" si="3"/>
        <v>VILAGARCIA</v>
      </c>
      <c r="B65" s="85">
        <f t="shared" si="4"/>
        <v>0</v>
      </c>
      <c r="C65" s="85">
        <f t="shared" si="5"/>
        <v>0</v>
      </c>
      <c r="D65" s="85">
        <f t="shared" si="6"/>
        <v>28</v>
      </c>
      <c r="E65" s="84" t="str">
        <f t="shared" si="2"/>
        <v>ALICANTE</v>
      </c>
      <c r="F65" s="84">
        <f t="shared" si="9"/>
        <v>0</v>
      </c>
      <c r="G65" s="84">
        <f t="shared" si="8"/>
        <v>2</v>
      </c>
    </row>
    <row r="67" spans="1:7" x14ac:dyDescent="0.25">
      <c r="A67" s="86"/>
      <c r="B67" s="87"/>
      <c r="C67" s="87"/>
      <c r="D67" s="87"/>
      <c r="E67" s="87"/>
      <c r="F67" s="88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2</A_x00f1_o>
  </documentManagement>
</p:properties>
</file>

<file path=customXml/itemProps1.xml><?xml version="1.0" encoding="utf-8"?>
<ds:datastoreItem xmlns:ds="http://schemas.openxmlformats.org/officeDocument/2006/customXml" ds:itemID="{0A1301F0-ED61-4BD4-917C-E8040A055D4A}"/>
</file>

<file path=customXml/itemProps2.xml><?xml version="1.0" encoding="utf-8"?>
<ds:datastoreItem xmlns:ds="http://schemas.openxmlformats.org/officeDocument/2006/customXml" ds:itemID="{5DE74130-D1A5-4C08-857C-B0A2A1980F28}"/>
</file>

<file path=customXml/itemProps3.xml><?xml version="1.0" encoding="utf-8"?>
<ds:datastoreItem xmlns:ds="http://schemas.openxmlformats.org/officeDocument/2006/customXml" ds:itemID="{68946336-AD3C-4500-99D2-36C6667F90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20</vt:i4>
      </vt:variant>
      <vt:variant>
        <vt:lpstr>Rangos con nombre</vt:lpstr>
      </vt:variant>
      <vt:variant>
        <vt:i4>65</vt:i4>
      </vt:variant>
    </vt:vector>
  </HeadingPairs>
  <TitlesOfParts>
    <vt:vector size="85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2017-10-06T09:21:43Z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