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worksheets/sheet3.xml" ContentType="application/vnd.openxmlformats-officedocument.spreadsheetml.worksheet+xml"/>
  <Override PartName="/xl/drawings/drawing20.xml" ContentType="application/vnd.openxmlformats-officedocument.drawing+xml"/>
  <Override PartName="/xl/charts/colors18.xml" ContentType="application/vnd.ms-office.chartcolorstyle+xml"/>
  <Override PartName="/xl/charts/style18.xml" ContentType="application/vnd.ms-office.chartstyle+xml"/>
  <Override PartName="/xl/charts/chart18.xml" ContentType="application/vnd.openxmlformats-officedocument.drawingml.chart+xml"/>
  <Override PartName="/xl/worksheets/sheet2.xml" ContentType="application/vnd.openxmlformats-officedocument.spreadsheetml.worksheet+xml"/>
  <Override PartName="/xl/drawings/drawing19.xml" ContentType="application/vnd.openxmlformats-officedocument.drawing+xml"/>
  <Override PartName="/xl/charts/colors17.xml" ContentType="application/vnd.ms-office.chartcolorstyle+xml"/>
  <Override PartName="/xl/charts/style17.xml" ContentType="application/vnd.ms-office.chartstyle+xml"/>
  <Override PartName="/xl/drawings/drawing16.xml" ContentType="application/vnd.openxmlformats-officedocument.drawing+xml"/>
  <Override PartName="/xl/charts/colors14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worksheets/sheet1.xml" ContentType="application/vnd.openxmlformats-officedocument.spreadsheetml.worksheet+xml"/>
  <Override PartName="/xl/charts/style13.xml" ContentType="application/vnd.ms-office.chartstyle+xml"/>
  <Override PartName="/xl/charts/chart13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hart17.xml" ContentType="application/vnd.openxmlformats-officedocument.drawingml.chart+xml"/>
  <Override PartName="/xl/drawings/drawing18.xml" ContentType="application/vnd.openxmlformats-officedocument.drawing+xml"/>
  <Override PartName="/xl/charts/colors16.xml" ContentType="application/vnd.ms-office.chartcolorstyle+xml"/>
  <Override PartName="/xl/charts/style16.xml" ContentType="application/vnd.ms-office.chartstyle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olors15.xml" ContentType="application/vnd.ms-office.chartcolorstyle+xml"/>
  <Override PartName="/xl/charts/colors13.xml" ContentType="application/vnd.ms-office.chartcolorstyle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2.xml" ContentType="application/vnd.ms-office.chartcolorstyle+xml"/>
  <Override PartName="/xl/charts/style2.xml" ContentType="application/vnd.ms-office.chartstyle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olors1.xml" ContentType="application/vnd.ms-office.chartcolorstyle+xml"/>
  <Override PartName="/xl/charts/colors3.xml" ContentType="application/vnd.ms-office.chartcolorstyle+xml"/>
  <Override PartName="/xl/drawings/drawing5.xml" ContentType="application/vnd.openxmlformats-officedocument.drawing+xml"/>
  <Override PartName="/xl/drawings/drawing7.xml" ContentType="application/vnd.openxmlformats-officedocument.drawing+xml"/>
  <Override PartName="/xl/drawings/drawing14.xml" ContentType="application/vnd.openxmlformats-officedocument.drawing+xml"/>
  <Override PartName="/xl/charts/style5.xml" ContentType="application/vnd.ms-office.chartstyle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olors4.xml" ContentType="application/vnd.ms-office.chartcolorstyle+xml"/>
  <Override PartName="/xl/charts/style4.xml" ContentType="application/vnd.ms-office.chartstyle+xml"/>
  <Override PartName="/xl/charts/chart4.xml" ContentType="application/vnd.openxmlformats-officedocument.drawingml.chart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charts/colors5.xml" ContentType="application/vnd.ms-office.chartcolorstyle+xml"/>
  <Override PartName="/xl/charts/style6.xml" ContentType="application/vnd.ms-office.chartstyle+xml"/>
  <Override PartName="/xl/charts/style10.xml" ContentType="application/vnd.ms-office.chartstyle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olors9.xml" ContentType="application/vnd.ms-office.chartcolorstyle+xml"/>
  <Override PartName="/xl/charts/style9.xml" ContentType="application/vnd.ms-office.chartstyle+xml"/>
  <Override PartName="/xl/charts/chart6.xml" ContentType="application/vnd.openxmlformats-officedocument.drawingml.chart+xml"/>
  <Override PartName="/xl/charts/colors10.xml" ContentType="application/vnd.ms-office.chartcolorstyle+xml"/>
  <Override PartName="/xl/drawings/drawing12.xml" ContentType="application/vnd.openxmlformats-officedocument.drawing+xml"/>
  <Override PartName="/xl/charts/colors12.xml" ContentType="application/vnd.ms-office.chartcolorstyle+xml"/>
  <Override PartName="/xl/charts/style12.xml" ContentType="application/vnd.ms-office.chartstyle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olors11.xml" ContentType="application/vnd.ms-office.chartcolorstyle+xml"/>
  <Override PartName="/xl/charts/style11.xml" ContentType="application/vnd.ms-office.chartstyle+xml"/>
  <Override PartName="/xl/charts/chart11.xml" ContentType="application/vnd.openxmlformats-officedocument.drawingml.chart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drawings/drawing8.xml" ContentType="application/vnd.openxmlformats-officedocument.drawing+xml"/>
  <Override PartName="/xl/charts/colors8.xml" ContentType="application/vnd.ms-office.chartcolorstyle+xml"/>
  <Override PartName="/xl/charts/style7.xml" ContentType="application/vnd.ms-office.chartstyle+xml"/>
  <Override PartName="/xl/charts/chart8.xml" ContentType="application/vnd.openxmlformats-officedocument.drawingml.chart+xml"/>
  <Override PartName="/xl/charts/colors7.xml" ContentType="application/vnd.ms-office.chartcolorstyle+xml"/>
  <Override PartName="/xl/charts/chart7.xml" ContentType="application/vnd.openxmlformats-officedocument.drawingml.chart+xml"/>
  <Override PartName="/xl/charts/colors6.xml" ContentType="application/vnd.ms-office.chartcolorstyle+xml"/>
  <Override PartName="/xl/charts/style8.xml" ContentType="application/vnd.ms-office.chartstyle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Pasajeros total" sheetId="21" r:id="rId15"/>
    <sheet name="Pasajeros crucero" sheetId="22" r:id="rId16"/>
    <sheet name="Vehículos régimen pasaje" sheetId="23" r:id="rId17"/>
    <sheet name="Buques número" sheetId="24" r:id="rId18"/>
    <sheet name="Buques GT" sheetId="25" r:id="rId19"/>
    <sheet name="Cruceros" sheetId="26" r:id="rId20"/>
  </sheets>
  <definedNames>
    <definedName name="_xlnm.Print_Area" localSheetId="7">Avituallamiento!$A$1:$M$35</definedName>
    <definedName name="_xlnm.Print_Area" localSheetId="18">'Buques GT'!$A$1:$M$35</definedName>
    <definedName name="_xlnm.Print_Area" localSheetId="17">'Buques número'!$A$1:$M$35</definedName>
    <definedName name="_xlnm.Print_Area" localSheetId="19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5">'Pasajeros crucero'!$A$1:$M$35</definedName>
    <definedName name="_xlnm.Print_Area" localSheetId="14">'Pasajeros total'!$A$1:$M$35</definedName>
    <definedName name="_xlnm.Print_Area" localSheetId="6">Pesca!$A$1:$M$35</definedName>
    <definedName name="_xlnm.Print_Area" localSheetId="0">'Resumen general'!$A$1:$I$31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6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F35" i="23" s="1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F35" i="15" l="1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45" i="26"/>
  <c r="E62" i="26"/>
  <c r="E52" i="26"/>
  <c r="E46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31" i="4"/>
  <c r="I14" i="4"/>
  <c r="I26" i="4"/>
  <c r="I22" i="4"/>
  <c r="I29" i="4"/>
  <c r="I24" i="4"/>
  <c r="I9" i="4"/>
  <c r="I12" i="4"/>
  <c r="I15" i="4"/>
  <c r="I30" i="4"/>
  <c r="I11" i="4"/>
  <c r="I27" i="4"/>
  <c r="I28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26"/>
  <c r="F46" i="26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<sst xmlns="http://schemas.openxmlformats.org/spreadsheetml/2006/main" count="653" uniqueCount="93">
  <si>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</si>
  <si>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</si>
  <si>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</si>
  <si>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</si>
  <si>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</si>
  <si>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</si>
  <si>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</si>
  <si>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</si>
  <si>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</si>
  <si>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</si>
  <si>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</si>
  <si>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</si>
  <si>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</si>
  <si>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</si>
  <si>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</si>
  <si>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</si>
  <si>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</si>
  <si>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</si>
  <si>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</si>
  <si>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</si>
  <si>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</si>
  <si>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</si>
  <si>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</si>
  <si>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</si>
  <si>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</si>
  <si>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</si>
  <si>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</si>
  <si>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</si>
  <si>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</si>
  <si>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</si>
  <si>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</si>
  <si>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</si>
  <si>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</si>
  <si>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</si>
  <si>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</si>
  <si>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</si>
  <si>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</si>
  <si>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</si>
  <si>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</si>
  <si>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</si>
  <si>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</si>
  <si>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</si>
  <si>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</si>
  <si>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</si>
  <si>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</si>
  <si>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</si>
  <si>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</si>
  <si>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</si>
  <si>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</si>
  <si>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</si>
  <si>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</si>
  <si>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</si>
  <si>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</si>
  <si>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</si>
  <si>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</si>
  <si>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</si>
  <si>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</si>
  <si>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</si>
  <si>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</si>
  <si>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</si>
  <si>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</si>
  <si>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</si>
  <si>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</si>
  <si>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</si>
  <si>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</si>
  <si>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</si>
  <si>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</si>
  <si>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</si>
  <si>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</si>
  <si>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</si>
  <si>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</si>
  <si>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</si>
  <si>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</si>
  <si>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</si>
  <si>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</si>
  <si>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</si>
  <si>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</si>
  <si>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</si>
  <si>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</si>
  <si>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</si>
  <si>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</si>
  <si>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</si>
  <si>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</si>
  <si>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</si>
  <si>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</si>
  <si>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</si>
  <si>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</si>
  <si>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</si>
  <si>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</si>
  <si>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</si>
  <si>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</si>
  <si>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r>
      <t>Autoridad Portuaria</t>
    </r>
    <r>
      <rPr>
        <sz val="11"/>
        <color theme="1"/>
        <rFont val="Calibri"/>
        <family val="2"/>
        <scheme val="minor"/>
      </rPr>
      <t xml:space="preserve"> </t>
    </r>
  </si>
  <si>
    <t>Mes 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</si>
</sst>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9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rgb="FF363636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rgb="FF363636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131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25" fillId="0" borderId="0" xfId="0" applyFont="1"/>
    <xf numFmtId="0" fontId="26" fillId="0" borderId="0" xfId="0" applyFont="1" applyAlignment="1"/>
    <xf numFmtId="0" fontId="27" fillId="0" borderId="0" xfId="0" applyFont="1"/>
    <xf numFmtId="14" fontId="28" fillId="0" borderId="0" xfId="0" applyNumberFormat="1" applyFont="1" applyAlignment="1">
      <alignment horizontal="right"/>
    </xf>
    <xf numFmtId="0" fontId="29" fillId="4" borderId="1" xfId="0" applyFont="1" applyFill="1" applyBorder="1" applyAlignment="1">
      <alignment horizontal="center"/>
    </xf>
    <xf numFmtId="0" fontId="29" fillId="2" borderId="1" xfId="0" applyFont="1" applyFill="1" applyBorder="1" applyAlignment="1">
      <alignment horizontal="left"/>
    </xf>
    <xf numFmtId="3" fontId="29" fillId="2" borderId="1" xfId="0" applyNumberFormat="1" applyFont="1" applyFill="1" applyBorder="1" applyAlignment="1">
      <alignment horizontal="right"/>
    </xf>
    <xf numFmtId="4" fontId="29" fillId="2" borderId="1" xfId="0" applyNumberFormat="1" applyFont="1" applyFill="1" applyBorder="1" applyAlignment="1">
      <alignment horizontal="right"/>
    </xf>
    <xf numFmtId="0" fontId="30" fillId="3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/>
    </xf>
    <xf numFmtId="3" fontId="30" fillId="5" borderId="1" xfId="0" applyNumberFormat="1" applyFont="1" applyFill="1" applyBorder="1" applyAlignment="1">
      <alignment horizontal="right"/>
    </xf>
    <xf numFmtId="4" fontId="30" fillId="5" borderId="1" xfId="0" applyNumberFormat="1" applyFont="1" applyFill="1" applyBorder="1" applyAlignment="1">
      <alignment horizontal="right"/>
    </xf>
    <xf numFmtId="0" fontId="29" fillId="2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0" fontId="29" fillId="4" borderId="1" xfId="0" applyFont="1" applyFill="1" applyBorder="1" applyAlignment="1">
      <alignment horizontal="right"/>
    </xf>
    <xf numFmtId="3" fontId="30" fillId="4" borderId="1" xfId="0" applyNumberFormat="1" applyFont="1" applyFill="1" applyBorder="1" applyAlignment="1">
      <alignment horizontal="right"/>
    </xf>
    <xf numFmtId="4" fontId="30" fillId="4" borderId="1" xfId="0" applyNumberFormat="1" applyFont="1" applyFill="1" applyBorder="1" applyAlignment="1">
      <alignment horizontal="right"/>
    </xf>
    <xf numFmtId="4" fontId="25" fillId="0" borderId="0" xfId="0" applyNumberFormat="1" applyFont="1"/>
    <xf numFmtId="0" fontId="31" fillId="0" borderId="0" xfId="0" applyFont="1"/>
    <xf numFmtId="0" fontId="31" fillId="0" borderId="0" xfId="0" applyFont="1" applyAlignment="1"/>
    <xf numFmtId="0" fontId="34" fillId="0" borderId="0" xfId="0" applyFont="1"/>
    <xf numFmtId="14" fontId="35" fillId="0" borderId="0" xfId="0" applyNumberFormat="1" applyFont="1" applyAlignment="1">
      <alignment horizontal="right"/>
    </xf>
    <xf numFmtId="0" fontId="32" fillId="6" borderId="9" xfId="0" applyFont="1" applyFill="1" applyBorder="1" applyAlignment="1">
      <alignment horizontal="center"/>
    </xf>
    <xf numFmtId="0" fontId="36" fillId="2" borderId="9" xfId="0" applyFont="1" applyFill="1" applyBorder="1" applyAlignment="1">
      <alignment horizontal="left"/>
    </xf>
    <xf numFmtId="3" fontId="37" fillId="2" borderId="9" xfId="0" applyNumberFormat="1" applyFont="1" applyFill="1" applyBorder="1" applyAlignment="1">
      <alignment horizontal="right" vertical="center"/>
    </xf>
    <xf numFmtId="4" fontId="37" fillId="2" borderId="9" xfId="0" applyNumberFormat="1" applyFont="1" applyFill="1" applyBorder="1" applyAlignment="1">
      <alignment horizontal="right"/>
    </xf>
    <xf numFmtId="4" fontId="34" fillId="0" borderId="0" xfId="0" applyNumberFormat="1" applyFont="1"/>
    <xf numFmtId="0" fontId="36" fillId="5" borderId="9" xfId="0" applyFont="1" applyFill="1" applyBorder="1" applyAlignment="1">
      <alignment horizontal="left"/>
    </xf>
    <xf numFmtId="3" fontId="37" fillId="5" borderId="9" xfId="0" applyNumberFormat="1" applyFont="1" applyFill="1" applyBorder="1" applyAlignment="1">
      <alignment horizontal="right" vertical="center"/>
    </xf>
    <xf numFmtId="4" fontId="37" fillId="5" borderId="9" xfId="0" applyNumberFormat="1" applyFont="1" applyFill="1" applyBorder="1" applyAlignment="1">
      <alignment horizontal="right"/>
    </xf>
    <xf numFmtId="4" fontId="38" fillId="5" borderId="9" xfId="0" applyNumberFormat="1" applyFont="1" applyFill="1" applyBorder="1" applyAlignment="1">
      <alignment horizontal="right"/>
    </xf>
    <xf numFmtId="4" fontId="38" fillId="2" borderId="9" xfId="0" applyNumberFormat="1" applyFont="1" applyFill="1" applyBorder="1" applyAlignment="1">
      <alignment horizontal="right"/>
    </xf>
    <xf numFmtId="0" fontId="35" fillId="6" borderId="9" xfId="0" applyFont="1" applyFill="1" applyBorder="1" applyAlignment="1">
      <alignment horizontal="left"/>
    </xf>
    <xf numFmtId="3" fontId="35" fillId="6" borderId="9" xfId="0" applyNumberFormat="1" applyFont="1" applyFill="1" applyBorder="1" applyAlignment="1">
      <alignment horizontal="right"/>
    </xf>
    <xf numFmtId="4" fontId="35" fillId="6" borderId="9" xfId="0" applyNumberFormat="1" applyFont="1" applyFill="1" applyBorder="1" applyAlignment="1">
      <alignment horizontal="right"/>
    </xf>
    <xf numFmtId="0" fontId="39" fillId="0" borderId="0" xfId="0" applyFont="1"/>
    <xf numFmtId="3" fontId="39" fillId="0" borderId="0" xfId="0" applyNumberFormat="1" applyFont="1"/>
    <xf numFmtId="0" fontId="34" fillId="0" borderId="6" xfId="0" applyFont="1" applyBorder="1"/>
    <xf numFmtId="0" fontId="34" fillId="0" borderId="7" xfId="0" applyFont="1" applyBorder="1"/>
    <xf numFmtId="0" fontId="34" fillId="0" borderId="8" xfId="0" applyFont="1" applyBorder="1"/>
    <xf numFmtId="0" fontId="29" fillId="2" borderId="2" xfId="0" applyFont="1" applyFill="1" applyBorder="1" applyAlignment="1">
      <alignment horizontal="center" vertical="center"/>
    </xf>
    <xf numFmtId="0" fontId="29" fillId="2" borderId="3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left"/>
    </xf>
    <xf numFmtId="0" fontId="0" fillId="4" borderId="5" xfId="0" applyFont="1" applyFill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4" borderId="5" xfId="0" applyFont="1" applyFill="1" applyBorder="1" applyAlignment="1">
      <alignment horizontal="center"/>
    </xf>
    <xf numFmtId="0" fontId="25" fillId="4" borderId="0" xfId="0" applyFont="1" applyFill="1" applyAlignment="1">
      <alignment horizontal="center" vertical="center"/>
    </xf>
    <xf numFmtId="0" fontId="25" fillId="0" borderId="0" xfId="0" applyFont="1" applyAlignment="1"/>
    <xf numFmtId="0" fontId="25" fillId="0" borderId="5" xfId="0" applyFont="1" applyBorder="1" applyAlignment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33" fillId="6" borderId="9" xfId="0" applyFont="1" applyFill="1" applyBorder="1" applyAlignment="1">
      <alignment horizontal="center"/>
    </xf>
    <xf numFmtId="0" fontId="34" fillId="0" borderId="9" xfId="0" applyFont="1" applyBorder="1" applyAlignment="1">
      <alignment horizontal="center"/>
    </xf>
    <xf numFmtId="0" fontId="32" fillId="6" borderId="9" xfId="0" applyFont="1" applyFill="1" applyBorder="1" applyAlignment="1">
      <alignment horizontal="left" vertical="center"/>
    </xf>
    <xf numFmtId="0" fontId="34" fillId="0" borderId="9" xfId="0" applyFont="1" applyBorder="1" applyAlignment="1"/>
    <xf numFmtId="0" fontId="40" fillId="0" borderId="0" xfId="0" applyFont="1"/>
    <xf numFmtId="0" fontId="40" fillId="0" borderId="0" xfId="0" applyFont="1" applyAlignment="1"/>
    <xf numFmtId="0" fontId="41" fillId="6" borderId="9" xfId="0" applyFont="1" applyFill="1" applyBorder="1" applyAlignment="1">
      <alignment horizontal="left" vertical="center"/>
    </xf>
    <xf numFmtId="0" fontId="42" fillId="6" borderId="9" xfId="0" applyFont="1" applyFill="1" applyBorder="1" applyAlignment="1">
      <alignment horizontal="center"/>
    </xf>
    <xf numFmtId="0" fontId="43" fillId="0" borderId="9" xfId="0" applyFont="1" applyBorder="1" applyAlignment="1">
      <alignment horizontal="center"/>
    </xf>
    <xf numFmtId="0" fontId="43" fillId="0" borderId="0" xfId="0" applyFont="1"/>
    <xf numFmtId="14" fontId="44" fillId="0" borderId="0" xfId="0" applyNumberFormat="1" applyFont="1" applyAlignment="1">
      <alignment horizontal="right"/>
    </xf>
    <xf numFmtId="0" fontId="43" fillId="0" borderId="9" xfId="0" applyFont="1" applyBorder="1" applyAlignment="1"/>
    <xf numFmtId="0" fontId="41" fillId="6" borderId="9" xfId="0" applyFont="1" applyFill="1" applyBorder="1" applyAlignment="1">
      <alignment horizontal="center"/>
    </xf>
    <xf numFmtId="0" fontId="45" fillId="2" borderId="9" xfId="0" applyFont="1" applyFill="1" applyBorder="1" applyAlignment="1">
      <alignment horizontal="left"/>
    </xf>
    <xf numFmtId="3" fontId="46" fillId="2" borderId="9" xfId="0" applyNumberFormat="1" applyFont="1" applyFill="1" applyBorder="1" applyAlignment="1">
      <alignment horizontal="right"/>
    </xf>
    <xf numFmtId="4" fontId="46" fillId="2" borderId="9" xfId="0" applyNumberFormat="1" applyFont="1" applyFill="1" applyBorder="1" applyAlignment="1">
      <alignment horizontal="right"/>
    </xf>
    <xf numFmtId="4" fontId="43" fillId="0" borderId="0" xfId="0" applyNumberFormat="1" applyFont="1"/>
    <xf numFmtId="0" fontId="45" fillId="5" borderId="9" xfId="0" applyFont="1" applyFill="1" applyBorder="1" applyAlignment="1">
      <alignment horizontal="left"/>
    </xf>
    <xf numFmtId="3" fontId="46" fillId="5" borderId="9" xfId="0" applyNumberFormat="1" applyFont="1" applyFill="1" applyBorder="1" applyAlignment="1">
      <alignment horizontal="right"/>
    </xf>
    <xf numFmtId="4" fontId="46" fillId="5" borderId="9" xfId="0" applyNumberFormat="1" applyFont="1" applyFill="1" applyBorder="1" applyAlignment="1">
      <alignment horizontal="right"/>
    </xf>
    <xf numFmtId="4" fontId="47" fillId="2" borderId="9" xfId="0" applyNumberFormat="1" applyFont="1" applyFill="1" applyBorder="1" applyAlignment="1">
      <alignment horizontal="right"/>
    </xf>
    <xf numFmtId="4" fontId="47" fillId="5" borderId="9" xfId="0" applyNumberFormat="1" applyFont="1" applyFill="1" applyBorder="1" applyAlignment="1">
      <alignment horizontal="right"/>
    </xf>
    <xf numFmtId="0" fontId="44" fillId="6" borderId="9" xfId="0" applyFont="1" applyFill="1" applyBorder="1" applyAlignment="1">
      <alignment horizontal="left"/>
    </xf>
    <xf numFmtId="3" fontId="44" fillId="6" borderId="9" xfId="0" applyNumberFormat="1" applyFont="1" applyFill="1" applyBorder="1" applyAlignment="1">
      <alignment horizontal="right"/>
    </xf>
    <xf numFmtId="4" fontId="44" fillId="6" borderId="9" xfId="0" applyNumberFormat="1" applyFont="1" applyFill="1" applyBorder="1" applyAlignment="1">
      <alignment horizontal="right"/>
    </xf>
    <xf numFmtId="0" fontId="48" fillId="0" borderId="0" xfId="0" applyFont="1"/>
    <xf numFmtId="3" fontId="48" fillId="0" borderId="0" xfId="0" applyNumberFormat="1" applyFont="1"/>
    <xf numFmtId="0" fontId="43" fillId="0" borderId="6" xfId="0" applyFont="1" applyBorder="1"/>
    <xf numFmtId="0" fontId="43" fillId="0" borderId="7" xfId="0" applyFont="1" applyBorder="1"/>
    <xf numFmtId="0" fontId="43" fillId="0" borderId="8" xfId="0" applyFont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CARTAGENA</c:v>
                </c:pt>
                <c:pt idx="7">
                  <c:v>HUELVA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30742713</c:v>
                </c:pt>
                <c:pt idx="1">
                  <c:v>21931502</c:v>
                </c:pt>
                <c:pt idx="2">
                  <c:v>20989649</c:v>
                </c:pt>
                <c:pt idx="3">
                  <c:v>15780281</c:v>
                </c:pt>
                <c:pt idx="4">
                  <c:v>14546515</c:v>
                </c:pt>
                <c:pt idx="5">
                  <c:v>10171689</c:v>
                </c:pt>
                <c:pt idx="6">
                  <c:v>9278182</c:v>
                </c:pt>
                <c:pt idx="7">
                  <c:v>8297884</c:v>
                </c:pt>
                <c:pt idx="8">
                  <c:v>8082566</c:v>
                </c:pt>
                <c:pt idx="9">
                  <c:v>7881279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CARTAGENA</c:v>
                </c:pt>
                <c:pt idx="7">
                  <c:v>HUELVA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28939418</c:v>
                </c:pt>
                <c:pt idx="1">
                  <c:v>18950602</c:v>
                </c:pt>
                <c:pt idx="2">
                  <c:v>19295418</c:v>
                </c:pt>
                <c:pt idx="3">
                  <c:v>14989958</c:v>
                </c:pt>
                <c:pt idx="4">
                  <c:v>13141540</c:v>
                </c:pt>
                <c:pt idx="5">
                  <c:v>9860918</c:v>
                </c:pt>
                <c:pt idx="6">
                  <c:v>11076401</c:v>
                </c:pt>
                <c:pt idx="7">
                  <c:v>8355241</c:v>
                </c:pt>
                <c:pt idx="8">
                  <c:v>8101387</c:v>
                </c:pt>
                <c:pt idx="9">
                  <c:v>8574270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CARTAGENA</c:v>
                </c:pt>
                <c:pt idx="7">
                  <c:v>HUELVA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28395795</c:v>
                </c:pt>
                <c:pt idx="1">
                  <c:v>21792245</c:v>
                </c:pt>
                <c:pt idx="2">
                  <c:v>20508884</c:v>
                </c:pt>
                <c:pt idx="3">
                  <c:v>15275688</c:v>
                </c:pt>
                <c:pt idx="4">
                  <c:v>14471270</c:v>
                </c:pt>
                <c:pt idx="5">
                  <c:v>9339300</c:v>
                </c:pt>
                <c:pt idx="6">
                  <c:v>9239640</c:v>
                </c:pt>
                <c:pt idx="7">
                  <c:v>8258427</c:v>
                </c:pt>
                <c:pt idx="8">
                  <c:v>7766535</c:v>
                </c:pt>
                <c:pt idx="9">
                  <c:v>7650522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CARTAGENA</c:v>
                </c:pt>
                <c:pt idx="7">
                  <c:v>HUELVA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26661965</c:v>
                </c:pt>
                <c:pt idx="1">
                  <c:v>18843916</c:v>
                </c:pt>
                <c:pt idx="2">
                  <c:v>18827630</c:v>
                </c:pt>
                <c:pt idx="3">
                  <c:v>14591715</c:v>
                </c:pt>
                <c:pt idx="4">
                  <c:v>13061427</c:v>
                </c:pt>
                <c:pt idx="5">
                  <c:v>9054647</c:v>
                </c:pt>
                <c:pt idx="6">
                  <c:v>11027716</c:v>
                </c:pt>
                <c:pt idx="7">
                  <c:v>8316234</c:v>
                </c:pt>
                <c:pt idx="8">
                  <c:v>8475933</c:v>
                </c:pt>
                <c:pt idx="9">
                  <c:v>7687345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BILBAO</c:v>
                </c:pt>
                <c:pt idx="1">
                  <c:v>TARRAGONA</c:v>
                </c:pt>
                <c:pt idx="2">
                  <c:v>BAHIA DE ALGECIRAS</c:v>
                </c:pt>
                <c:pt idx="3">
                  <c:v>CARTAGENA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A CORUÑA</c:v>
                </c:pt>
                <c:pt idx="8">
                  <c:v>CASTELLON</c:v>
                </c:pt>
                <c:pt idx="9">
                  <c:v>VALENCIA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9341595</c:v>
                </c:pt>
                <c:pt idx="1">
                  <c:v>8591529</c:v>
                </c:pt>
                <c:pt idx="2">
                  <c:v>7875653</c:v>
                </c:pt>
                <c:pt idx="3">
                  <c:v>6966059</c:v>
                </c:pt>
                <c:pt idx="4">
                  <c:v>5464478</c:v>
                </c:pt>
                <c:pt idx="5">
                  <c:v>4424246</c:v>
                </c:pt>
                <c:pt idx="6">
                  <c:v>3858695</c:v>
                </c:pt>
                <c:pt idx="7">
                  <c:v>3548458</c:v>
                </c:pt>
                <c:pt idx="8">
                  <c:v>3355671</c:v>
                </c:pt>
                <c:pt idx="9">
                  <c:v>2177738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BILBAO</c:v>
                </c:pt>
                <c:pt idx="1">
                  <c:v>TARRAGONA</c:v>
                </c:pt>
                <c:pt idx="2">
                  <c:v>BAHIA DE ALGECIRAS</c:v>
                </c:pt>
                <c:pt idx="3">
                  <c:v>CARTAGENA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A CORUÑA</c:v>
                </c:pt>
                <c:pt idx="8">
                  <c:v>CASTELLON</c:v>
                </c:pt>
                <c:pt idx="9">
                  <c:v>VALENCIA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8975551</c:v>
                </c:pt>
                <c:pt idx="1">
                  <c:v>7883242</c:v>
                </c:pt>
                <c:pt idx="2">
                  <c:v>8524350</c:v>
                </c:pt>
                <c:pt idx="3">
                  <c:v>8395750</c:v>
                </c:pt>
                <c:pt idx="4">
                  <c:v>5269612</c:v>
                </c:pt>
                <c:pt idx="5">
                  <c:v>4515411</c:v>
                </c:pt>
                <c:pt idx="6">
                  <c:v>3886490</c:v>
                </c:pt>
                <c:pt idx="7">
                  <c:v>3607004</c:v>
                </c:pt>
                <c:pt idx="8">
                  <c:v>3474823</c:v>
                </c:pt>
                <c:pt idx="9">
                  <c:v>1431170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VALENCIA</c:v>
                </c:pt>
                <c:pt idx="4">
                  <c:v>HUELVA</c:v>
                </c:pt>
                <c:pt idx="5">
                  <c:v>ALMERIA</c:v>
                </c:pt>
                <c:pt idx="6">
                  <c:v>BILBAO</c:v>
                </c:pt>
                <c:pt idx="7">
                  <c:v>CARTAGENA</c:v>
                </c:pt>
                <c:pt idx="8">
                  <c:v>BAHIA DE CADIZ</c:v>
                </c:pt>
                <c:pt idx="9">
                  <c:v>A CORUÑA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6811541</c:v>
                </c:pt>
                <c:pt idx="1">
                  <c:v>5186484</c:v>
                </c:pt>
                <c:pt idx="2">
                  <c:v>3500228</c:v>
                </c:pt>
                <c:pt idx="3">
                  <c:v>3005583</c:v>
                </c:pt>
                <c:pt idx="4">
                  <c:v>2544573</c:v>
                </c:pt>
                <c:pt idx="5">
                  <c:v>2414311</c:v>
                </c:pt>
                <c:pt idx="6">
                  <c:v>2065864</c:v>
                </c:pt>
                <c:pt idx="7">
                  <c:v>1899985</c:v>
                </c:pt>
                <c:pt idx="8">
                  <c:v>1870206</c:v>
                </c:pt>
                <c:pt idx="9">
                  <c:v>1814405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VALENCIA</c:v>
                </c:pt>
                <c:pt idx="4">
                  <c:v>HUELVA</c:v>
                </c:pt>
                <c:pt idx="5">
                  <c:v>ALMERIA</c:v>
                </c:pt>
                <c:pt idx="6">
                  <c:v>BILBAO</c:v>
                </c:pt>
                <c:pt idx="7">
                  <c:v>CARTAGENA</c:v>
                </c:pt>
                <c:pt idx="8">
                  <c:v>BAHIA DE CADIZ</c:v>
                </c:pt>
                <c:pt idx="9">
                  <c:v>A CORUÑA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7607087</c:v>
                </c:pt>
                <c:pt idx="1">
                  <c:v>4620246</c:v>
                </c:pt>
                <c:pt idx="2">
                  <c:v>3601447</c:v>
                </c:pt>
                <c:pt idx="3">
                  <c:v>2805230</c:v>
                </c:pt>
                <c:pt idx="4">
                  <c:v>2856132</c:v>
                </c:pt>
                <c:pt idx="5">
                  <c:v>2373057</c:v>
                </c:pt>
                <c:pt idx="6">
                  <c:v>2057514</c:v>
                </c:pt>
                <c:pt idx="7">
                  <c:v>2235770</c:v>
                </c:pt>
                <c:pt idx="8">
                  <c:v>1143413</c:v>
                </c:pt>
                <c:pt idx="9">
                  <c:v>1728323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MALAGA</c:v>
                </c:pt>
                <c:pt idx="9">
                  <c:v>BAHIA DE CADIZ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19296244</c:v>
                </c:pt>
                <c:pt idx="1">
                  <c:v>16608924</c:v>
                </c:pt>
                <c:pt idx="2">
                  <c:v>14495608</c:v>
                </c:pt>
                <c:pt idx="3">
                  <c:v>6849158</c:v>
                </c:pt>
                <c:pt idx="4">
                  <c:v>4178688</c:v>
                </c:pt>
                <c:pt idx="5">
                  <c:v>3868229</c:v>
                </c:pt>
                <c:pt idx="6">
                  <c:v>3193523</c:v>
                </c:pt>
                <c:pt idx="7">
                  <c:v>1771989</c:v>
                </c:pt>
                <c:pt idx="8">
                  <c:v>1739836</c:v>
                </c:pt>
                <c:pt idx="9">
                  <c:v>1035842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MALAGA</c:v>
                </c:pt>
                <c:pt idx="9">
                  <c:v>BAHIA DE CADIZ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17091636</c:v>
                </c:pt>
                <c:pt idx="1">
                  <c:v>14607516</c:v>
                </c:pt>
                <c:pt idx="2">
                  <c:v>12598634</c:v>
                </c:pt>
                <c:pt idx="3">
                  <c:v>6586865</c:v>
                </c:pt>
                <c:pt idx="4">
                  <c:v>3949871</c:v>
                </c:pt>
                <c:pt idx="5">
                  <c:v>3558650</c:v>
                </c:pt>
                <c:pt idx="6">
                  <c:v>2993259</c:v>
                </c:pt>
                <c:pt idx="7">
                  <c:v>1557085</c:v>
                </c:pt>
                <c:pt idx="8">
                  <c:v>1212199</c:v>
                </c:pt>
                <c:pt idx="9">
                  <c:v>1261891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SANTANDER</c:v>
                </c:pt>
                <c:pt idx="4">
                  <c:v>AVILES</c:v>
                </c:pt>
                <c:pt idx="5">
                  <c:v>PASAIA</c:v>
                </c:pt>
                <c:pt idx="6">
                  <c:v>GIJON</c:v>
                </c:pt>
                <c:pt idx="7">
                  <c:v>CASTELLON</c:v>
                </c:pt>
                <c:pt idx="8">
                  <c:v>HUELVA</c:v>
                </c:pt>
                <c:pt idx="9">
                  <c:v>MARIN Y RIA DE PONTEVEDRA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28310</c:v>
                </c:pt>
                <c:pt idx="1">
                  <c:v>13396</c:v>
                </c:pt>
                <c:pt idx="2">
                  <c:v>8602</c:v>
                </c:pt>
                <c:pt idx="3">
                  <c:v>4914</c:v>
                </c:pt>
                <c:pt idx="4">
                  <c:v>4843</c:v>
                </c:pt>
                <c:pt idx="5">
                  <c:v>4564</c:v>
                </c:pt>
                <c:pt idx="6">
                  <c:v>3432</c:v>
                </c:pt>
                <c:pt idx="7">
                  <c:v>2897</c:v>
                </c:pt>
                <c:pt idx="8">
                  <c:v>1958</c:v>
                </c:pt>
                <c:pt idx="9">
                  <c:v>1695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SANTANDER</c:v>
                </c:pt>
                <c:pt idx="4">
                  <c:v>AVILES</c:v>
                </c:pt>
                <c:pt idx="5">
                  <c:v>PASAIA</c:v>
                </c:pt>
                <c:pt idx="6">
                  <c:v>GIJON</c:v>
                </c:pt>
                <c:pt idx="7">
                  <c:v>CASTELLON</c:v>
                </c:pt>
                <c:pt idx="8">
                  <c:v>HUELVA</c:v>
                </c:pt>
                <c:pt idx="9">
                  <c:v>MARIN Y RIA DE PONTEVEDRA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29697</c:v>
                </c:pt>
                <c:pt idx="1">
                  <c:v>13228</c:v>
                </c:pt>
                <c:pt idx="2">
                  <c:v>8677</c:v>
                </c:pt>
                <c:pt idx="3">
                  <c:v>5000</c:v>
                </c:pt>
                <c:pt idx="4">
                  <c:v>6991</c:v>
                </c:pt>
                <c:pt idx="5">
                  <c:v>5837</c:v>
                </c:pt>
                <c:pt idx="6">
                  <c:v>3437</c:v>
                </c:pt>
                <c:pt idx="7">
                  <c:v>3576</c:v>
                </c:pt>
                <c:pt idx="8">
                  <c:v>1010</c:v>
                </c:pt>
                <c:pt idx="9">
                  <c:v>2016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GIJON</c:v>
                </c:pt>
                <c:pt idx="8">
                  <c:v>TARRAGONA</c:v>
                </c:pt>
                <c:pt idx="9">
                  <c:v>BALEARES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1345985</c:v>
                </c:pt>
                <c:pt idx="1">
                  <c:v>830697</c:v>
                </c:pt>
                <c:pt idx="2">
                  <c:v>479620</c:v>
                </c:pt>
                <c:pt idx="3">
                  <c:v>413930</c:v>
                </c:pt>
                <c:pt idx="4">
                  <c:v>225507</c:v>
                </c:pt>
                <c:pt idx="5">
                  <c:v>157901</c:v>
                </c:pt>
                <c:pt idx="6">
                  <c:v>138711</c:v>
                </c:pt>
                <c:pt idx="7">
                  <c:v>102268</c:v>
                </c:pt>
                <c:pt idx="8">
                  <c:v>73579</c:v>
                </c:pt>
                <c:pt idx="9">
                  <c:v>63863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GIJON</c:v>
                </c:pt>
                <c:pt idx="8">
                  <c:v>TARRAGONA</c:v>
                </c:pt>
                <c:pt idx="9">
                  <c:v>BALEARES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1306528</c:v>
                </c:pt>
                <c:pt idx="1">
                  <c:v>804468</c:v>
                </c:pt>
                <c:pt idx="2">
                  <c:v>466187</c:v>
                </c:pt>
                <c:pt idx="3">
                  <c:v>406859</c:v>
                </c:pt>
                <c:pt idx="4">
                  <c:v>208582</c:v>
                </c:pt>
                <c:pt idx="5">
                  <c:v>175579</c:v>
                </c:pt>
                <c:pt idx="6">
                  <c:v>105984</c:v>
                </c:pt>
                <c:pt idx="7">
                  <c:v>94900</c:v>
                </c:pt>
                <c:pt idx="8">
                  <c:v>78721</c:v>
                </c:pt>
                <c:pt idx="9">
                  <c:v>54772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BAHIA DE CADIZ</c:v>
                </c:pt>
                <c:pt idx="6">
                  <c:v>MALAGA</c:v>
                </c:pt>
                <c:pt idx="7">
                  <c:v>CEUTA</c:v>
                </c:pt>
                <c:pt idx="8">
                  <c:v>BILBAO</c:v>
                </c:pt>
                <c:pt idx="9">
                  <c:v>SANTA CRUZ DE TENERIFE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16234224</c:v>
                </c:pt>
                <c:pt idx="1">
                  <c:v>5714195</c:v>
                </c:pt>
                <c:pt idx="2">
                  <c:v>5070460</c:v>
                </c:pt>
                <c:pt idx="3">
                  <c:v>3896133</c:v>
                </c:pt>
                <c:pt idx="4">
                  <c:v>1582657</c:v>
                </c:pt>
                <c:pt idx="5">
                  <c:v>861178</c:v>
                </c:pt>
                <c:pt idx="6">
                  <c:v>579047</c:v>
                </c:pt>
                <c:pt idx="7">
                  <c:v>413373</c:v>
                </c:pt>
                <c:pt idx="8">
                  <c:v>346546</c:v>
                </c:pt>
                <c:pt idx="9">
                  <c:v>170597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BAHIA DE CADIZ</c:v>
                </c:pt>
                <c:pt idx="6">
                  <c:v>MALAGA</c:v>
                </c:pt>
                <c:pt idx="7">
                  <c:v>CEUTA</c:v>
                </c:pt>
                <c:pt idx="8">
                  <c:v>BILBAO</c:v>
                </c:pt>
                <c:pt idx="9">
                  <c:v>SANTA CRUZ DE TENERIFE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13830595</c:v>
                </c:pt>
                <c:pt idx="1">
                  <c:v>4328719</c:v>
                </c:pt>
                <c:pt idx="2">
                  <c:v>4051711</c:v>
                </c:pt>
                <c:pt idx="3">
                  <c:v>3726039</c:v>
                </c:pt>
                <c:pt idx="4">
                  <c:v>1144896</c:v>
                </c:pt>
                <c:pt idx="5">
                  <c:v>52603</c:v>
                </c:pt>
                <c:pt idx="6">
                  <c:v>987530</c:v>
                </c:pt>
                <c:pt idx="7">
                  <c:v>339605</c:v>
                </c:pt>
                <c:pt idx="8">
                  <c:v>458625</c:v>
                </c:pt>
                <c:pt idx="9">
                  <c:v>146294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VIGO</c:v>
                </c:pt>
                <c:pt idx="8">
                  <c:v>BAHIA DE CADIZ</c:v>
                </c:pt>
                <c:pt idx="9">
                  <c:v>BALEARES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16123186</c:v>
                </c:pt>
                <c:pt idx="1">
                  <c:v>5699333</c:v>
                </c:pt>
                <c:pt idx="2">
                  <c:v>4948813</c:v>
                </c:pt>
                <c:pt idx="3">
                  <c:v>3848220</c:v>
                </c:pt>
                <c:pt idx="4">
                  <c:v>579047</c:v>
                </c:pt>
                <c:pt idx="5">
                  <c:v>153541</c:v>
                </c:pt>
                <c:pt idx="6">
                  <c:v>37303</c:v>
                </c:pt>
                <c:pt idx="7">
                  <c:v>13654</c:v>
                </c:pt>
                <c:pt idx="8">
                  <c:v>4201</c:v>
                </c:pt>
                <c:pt idx="9">
                  <c:v>1421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VIGO</c:v>
                </c:pt>
                <c:pt idx="8">
                  <c:v>BAHIA DE CADIZ</c:v>
                </c:pt>
                <c:pt idx="9">
                  <c:v>BALEARES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13714769</c:v>
                </c:pt>
                <c:pt idx="1">
                  <c:v>4279571</c:v>
                </c:pt>
                <c:pt idx="2">
                  <c:v>3920287</c:v>
                </c:pt>
                <c:pt idx="3">
                  <c:v>3615609</c:v>
                </c:pt>
                <c:pt idx="4">
                  <c:v>986525</c:v>
                </c:pt>
                <c:pt idx="5">
                  <c:v>132368</c:v>
                </c:pt>
                <c:pt idx="6">
                  <c:v>64458</c:v>
                </c:pt>
                <c:pt idx="7">
                  <c:v>13205</c:v>
                </c:pt>
                <c:pt idx="8">
                  <c:v>36764</c:v>
                </c:pt>
                <c:pt idx="9">
                  <c:v>2481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ALICANTE</c:v>
                </c:pt>
                <c:pt idx="9">
                  <c:v>CASTELLON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17025348</c:v>
                </c:pt>
                <c:pt idx="1">
                  <c:v>13286394</c:v>
                </c:pt>
                <c:pt idx="2">
                  <c:v>10562713</c:v>
                </c:pt>
                <c:pt idx="3">
                  <c:v>5480931</c:v>
                </c:pt>
                <c:pt idx="4">
                  <c:v>2348817</c:v>
                </c:pt>
                <c:pt idx="5">
                  <c:v>1635624</c:v>
                </c:pt>
                <c:pt idx="6">
                  <c:v>1538713</c:v>
                </c:pt>
                <c:pt idx="7">
                  <c:v>1004618</c:v>
                </c:pt>
                <c:pt idx="8">
                  <c:v>549912</c:v>
                </c:pt>
                <c:pt idx="9">
                  <c:v>519628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ALICANTE</c:v>
                </c:pt>
                <c:pt idx="9">
                  <c:v>CASTELLON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15049869</c:v>
                </c:pt>
                <c:pt idx="1">
                  <c:v>11364028</c:v>
                </c:pt>
                <c:pt idx="2">
                  <c:v>9011860</c:v>
                </c:pt>
                <c:pt idx="3">
                  <c:v>5191009</c:v>
                </c:pt>
                <c:pt idx="4">
                  <c:v>2181559</c:v>
                </c:pt>
                <c:pt idx="5">
                  <c:v>1482456</c:v>
                </c:pt>
                <c:pt idx="6">
                  <c:v>1027415</c:v>
                </c:pt>
                <c:pt idx="7">
                  <c:v>968495</c:v>
                </c:pt>
                <c:pt idx="8">
                  <c:v>471389</c:v>
                </c:pt>
                <c:pt idx="9">
                  <c:v>285161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VIGO</c:v>
                </c:pt>
                <c:pt idx="7">
                  <c:v>BAHIA DE CADIZ</c:v>
                </c:pt>
                <c:pt idx="8">
                  <c:v>SANTANDER</c:v>
                </c:pt>
                <c:pt idx="9">
                  <c:v>CEUTA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4158760</c:v>
                </c:pt>
                <c:pt idx="1">
                  <c:v>4119693</c:v>
                </c:pt>
                <c:pt idx="2">
                  <c:v>2165394</c:v>
                </c:pt>
                <c:pt idx="3">
                  <c:v>1968945</c:v>
                </c:pt>
                <c:pt idx="4">
                  <c:v>1621951</c:v>
                </c:pt>
                <c:pt idx="5">
                  <c:v>1054037</c:v>
                </c:pt>
                <c:pt idx="6">
                  <c:v>579014</c:v>
                </c:pt>
                <c:pt idx="7">
                  <c:v>554732</c:v>
                </c:pt>
                <c:pt idx="8">
                  <c:v>392539</c:v>
                </c:pt>
                <c:pt idx="9">
                  <c:v>387768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VIGO</c:v>
                </c:pt>
                <c:pt idx="7">
                  <c:v>BAHIA DE CADIZ</c:v>
                </c:pt>
                <c:pt idx="8">
                  <c:v>SANTANDER</c:v>
                </c:pt>
                <c:pt idx="9">
                  <c:v>CEUTA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3716608</c:v>
                </c:pt>
                <c:pt idx="1">
                  <c:v>3916917</c:v>
                </c:pt>
                <c:pt idx="2">
                  <c:v>1902358</c:v>
                </c:pt>
                <c:pt idx="3">
                  <c:v>1535713</c:v>
                </c:pt>
                <c:pt idx="4">
                  <c:v>1529894</c:v>
                </c:pt>
                <c:pt idx="5">
                  <c:v>1147515</c:v>
                </c:pt>
                <c:pt idx="6">
                  <c:v>447944</c:v>
                </c:pt>
                <c:pt idx="7">
                  <c:v>728938</c:v>
                </c:pt>
                <c:pt idx="8">
                  <c:v>376490</c:v>
                </c:pt>
                <c:pt idx="9">
                  <c:v>342737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BALEARES</c:v>
                </c:pt>
                <c:pt idx="9">
                  <c:v>ALICANTE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1423783</c:v>
                </c:pt>
                <c:pt idx="1">
                  <c:v>1220272</c:v>
                </c:pt>
                <c:pt idx="2">
                  <c:v>1056368.5</c:v>
                </c:pt>
                <c:pt idx="3">
                  <c:v>507666</c:v>
                </c:pt>
                <c:pt idx="4">
                  <c:v>224768</c:v>
                </c:pt>
                <c:pt idx="5">
                  <c:v>221844</c:v>
                </c:pt>
                <c:pt idx="6">
                  <c:v>209167</c:v>
                </c:pt>
                <c:pt idx="7">
                  <c:v>95027</c:v>
                </c:pt>
                <c:pt idx="8">
                  <c:v>82851</c:v>
                </c:pt>
                <c:pt idx="9">
                  <c:v>76109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BALEARES</c:v>
                </c:pt>
                <c:pt idx="9">
                  <c:v>ALICANTE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1259223</c:v>
                </c:pt>
                <c:pt idx="1">
                  <c:v>1050256</c:v>
                </c:pt>
                <c:pt idx="2">
                  <c:v>919080</c:v>
                </c:pt>
                <c:pt idx="3">
                  <c:v>501420</c:v>
                </c:pt>
                <c:pt idx="4">
                  <c:v>151857</c:v>
                </c:pt>
                <c:pt idx="5">
                  <c:v>206668</c:v>
                </c:pt>
                <c:pt idx="6">
                  <c:v>187732</c:v>
                </c:pt>
                <c:pt idx="7">
                  <c:v>93707</c:v>
                </c:pt>
                <c:pt idx="8">
                  <c:v>85045</c:v>
                </c:pt>
                <c:pt idx="9">
                  <c:v>68456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BAHIA DE CADIZ</c:v>
                </c:pt>
                <c:pt idx="8">
                  <c:v>VIGO</c:v>
                </c:pt>
                <c:pt idx="9">
                  <c:v>TARRAGONA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1353439</c:v>
                </c:pt>
                <c:pt idx="1">
                  <c:v>415444</c:v>
                </c:pt>
                <c:pt idx="2">
                  <c:v>405571.5</c:v>
                </c:pt>
                <c:pt idx="3">
                  <c:v>294160</c:v>
                </c:pt>
                <c:pt idx="4">
                  <c:v>214008</c:v>
                </c:pt>
                <c:pt idx="5">
                  <c:v>10991</c:v>
                </c:pt>
                <c:pt idx="6">
                  <c:v>2577</c:v>
                </c:pt>
                <c:pt idx="7">
                  <c:v>2044</c:v>
                </c:pt>
                <c:pt idx="8">
                  <c:v>833</c:v>
                </c:pt>
                <c:pt idx="9">
                  <c:v>286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BAHIA DE CADIZ</c:v>
                </c:pt>
                <c:pt idx="8">
                  <c:v>VIGO</c:v>
                </c:pt>
                <c:pt idx="9">
                  <c:v>TARRAGONA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1009750</c:v>
                </c:pt>
                <c:pt idx="1">
                  <c:v>323331</c:v>
                </c:pt>
                <c:pt idx="2">
                  <c:v>335585</c:v>
                </c:pt>
                <c:pt idx="3">
                  <c:v>290023</c:v>
                </c:pt>
                <c:pt idx="4">
                  <c:v>145944</c:v>
                </c:pt>
                <c:pt idx="5">
                  <c:v>9389</c:v>
                </c:pt>
                <c:pt idx="6">
                  <c:v>3514</c:v>
                </c:pt>
                <c:pt idx="7">
                  <c:v>10911</c:v>
                </c:pt>
                <c:pt idx="8">
                  <c:v>1022</c:v>
                </c:pt>
                <c:pt idx="9">
                  <c:v>682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BALEARES</c:v>
                </c:pt>
                <c:pt idx="3">
                  <c:v>CEUTA</c:v>
                </c:pt>
                <c:pt idx="4">
                  <c:v>BARCELONA</c:v>
                </c:pt>
                <c:pt idx="5">
                  <c:v>LAS PALMAS</c:v>
                </c:pt>
                <c:pt idx="6">
                  <c:v>ALMERIA</c:v>
                </c:pt>
                <c:pt idx="7">
                  <c:v>MALAGA</c:v>
                </c:pt>
                <c:pt idx="8">
                  <c:v>MELILLA</c:v>
                </c:pt>
                <c:pt idx="9">
                  <c:v>VALENCIA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1839234</c:v>
                </c:pt>
                <c:pt idx="1">
                  <c:v>1645235</c:v>
                </c:pt>
                <c:pt idx="2">
                  <c:v>1428667</c:v>
                </c:pt>
                <c:pt idx="3">
                  <c:v>867338</c:v>
                </c:pt>
                <c:pt idx="4">
                  <c:v>722992</c:v>
                </c:pt>
                <c:pt idx="5">
                  <c:v>317176</c:v>
                </c:pt>
                <c:pt idx="6">
                  <c:v>214396</c:v>
                </c:pt>
                <c:pt idx="7">
                  <c:v>174533</c:v>
                </c:pt>
                <c:pt idx="8">
                  <c:v>145967</c:v>
                </c:pt>
                <c:pt idx="9">
                  <c:v>127004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BALEARES</c:v>
                </c:pt>
                <c:pt idx="3">
                  <c:v>CEUTA</c:v>
                </c:pt>
                <c:pt idx="4">
                  <c:v>BARCELONA</c:v>
                </c:pt>
                <c:pt idx="5">
                  <c:v>LAS PALMAS</c:v>
                </c:pt>
                <c:pt idx="6">
                  <c:v>ALMERIA</c:v>
                </c:pt>
                <c:pt idx="7">
                  <c:v>MALAGA</c:v>
                </c:pt>
                <c:pt idx="8">
                  <c:v>MELILLA</c:v>
                </c:pt>
                <c:pt idx="9">
                  <c:v>VALENCIA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1784608</c:v>
                </c:pt>
                <c:pt idx="1">
                  <c:v>1543577</c:v>
                </c:pt>
                <c:pt idx="2">
                  <c:v>1286110</c:v>
                </c:pt>
                <c:pt idx="3">
                  <c:v>772911</c:v>
                </c:pt>
                <c:pt idx="4">
                  <c:v>601391</c:v>
                </c:pt>
                <c:pt idx="5">
                  <c:v>288015</c:v>
                </c:pt>
                <c:pt idx="6">
                  <c:v>227571</c:v>
                </c:pt>
                <c:pt idx="7">
                  <c:v>159259</c:v>
                </c:pt>
                <c:pt idx="8">
                  <c:v>134104</c:v>
                </c:pt>
                <c:pt idx="9">
                  <c:v>90262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A CORUÑA</c:v>
                </c:pt>
                <c:pt idx="9">
                  <c:v>ALICANTE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394898</c:v>
                </c:pt>
                <c:pt idx="1">
                  <c:v>288562</c:v>
                </c:pt>
                <c:pt idx="2">
                  <c:v>209232</c:v>
                </c:pt>
                <c:pt idx="3">
                  <c:v>208992</c:v>
                </c:pt>
                <c:pt idx="4">
                  <c:v>87425</c:v>
                </c:pt>
                <c:pt idx="5">
                  <c:v>54988</c:v>
                </c:pt>
                <c:pt idx="6">
                  <c:v>50984</c:v>
                </c:pt>
                <c:pt idx="7">
                  <c:v>40457</c:v>
                </c:pt>
                <c:pt idx="8">
                  <c:v>16789</c:v>
                </c:pt>
                <c:pt idx="9">
                  <c:v>11688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A CORUÑA</c:v>
                </c:pt>
                <c:pt idx="9">
                  <c:v>ALICANTE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287390</c:v>
                </c:pt>
                <c:pt idx="1">
                  <c:v>213460</c:v>
                </c:pt>
                <c:pt idx="2">
                  <c:v>169658</c:v>
                </c:pt>
                <c:pt idx="3">
                  <c:v>209072</c:v>
                </c:pt>
                <c:pt idx="4">
                  <c:v>71546</c:v>
                </c:pt>
                <c:pt idx="5">
                  <c:v>58332</c:v>
                </c:pt>
                <c:pt idx="6">
                  <c:v>31421</c:v>
                </c:pt>
                <c:pt idx="7">
                  <c:v>38351</c:v>
                </c:pt>
                <c:pt idx="8">
                  <c:v>11800</c:v>
                </c:pt>
                <c:pt idx="9">
                  <c:v>18178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BARCELONA</c:v>
                </c:pt>
                <c:pt idx="5">
                  <c:v>LAS PALMAS</c:v>
                </c:pt>
                <c:pt idx="6">
                  <c:v>ALMERIA</c:v>
                </c:pt>
                <c:pt idx="7">
                  <c:v>MELILLA</c:v>
                </c:pt>
                <c:pt idx="8">
                  <c:v>VALENCIA</c:v>
                </c:pt>
                <c:pt idx="9">
                  <c:v>SANTANDER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351700</c:v>
                </c:pt>
                <c:pt idx="1">
                  <c:v>252073</c:v>
                </c:pt>
                <c:pt idx="2">
                  <c:v>172595</c:v>
                </c:pt>
                <c:pt idx="3">
                  <c:v>154530</c:v>
                </c:pt>
                <c:pt idx="4">
                  <c:v>61807</c:v>
                </c:pt>
                <c:pt idx="5">
                  <c:v>44148</c:v>
                </c:pt>
                <c:pt idx="6">
                  <c:v>43689</c:v>
                </c:pt>
                <c:pt idx="7">
                  <c:v>23626</c:v>
                </c:pt>
                <c:pt idx="8">
                  <c:v>20050</c:v>
                </c:pt>
                <c:pt idx="9">
                  <c:v>12790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BARCELONA</c:v>
                </c:pt>
                <c:pt idx="5">
                  <c:v>LAS PALMAS</c:v>
                </c:pt>
                <c:pt idx="6">
                  <c:v>ALMERIA</c:v>
                </c:pt>
                <c:pt idx="7">
                  <c:v>MELILLA</c:v>
                </c:pt>
                <c:pt idx="8">
                  <c:v>VALENCIA</c:v>
                </c:pt>
                <c:pt idx="9">
                  <c:v>SANTANDER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287151</c:v>
                </c:pt>
                <c:pt idx="1">
                  <c:v>230073</c:v>
                </c:pt>
                <c:pt idx="2">
                  <c:v>128974</c:v>
                </c:pt>
                <c:pt idx="3">
                  <c:v>143222</c:v>
                </c:pt>
                <c:pt idx="4">
                  <c:v>55718</c:v>
                </c:pt>
                <c:pt idx="5">
                  <c:v>33691</c:v>
                </c:pt>
                <c:pt idx="6">
                  <c:v>47759</c:v>
                </c:pt>
                <c:pt idx="7">
                  <c:v>20159</c:v>
                </c:pt>
                <c:pt idx="8">
                  <c:v>14362</c:v>
                </c:pt>
                <c:pt idx="9">
                  <c:v>9585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BALEARES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9821</c:v>
                </c:pt>
                <c:pt idx="1">
                  <c:v>7325</c:v>
                </c:pt>
                <c:pt idx="2">
                  <c:v>5393</c:v>
                </c:pt>
                <c:pt idx="3">
                  <c:v>4360</c:v>
                </c:pt>
                <c:pt idx="4">
                  <c:v>4215</c:v>
                </c:pt>
                <c:pt idx="5">
                  <c:v>3830</c:v>
                </c:pt>
                <c:pt idx="6">
                  <c:v>2934</c:v>
                </c:pt>
                <c:pt idx="7">
                  <c:v>1381</c:v>
                </c:pt>
                <c:pt idx="8">
                  <c:v>1113</c:v>
                </c:pt>
                <c:pt idx="9">
                  <c:v>1054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BALEARES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8328</c:v>
                </c:pt>
                <c:pt idx="1">
                  <c:v>7198</c:v>
                </c:pt>
                <c:pt idx="2">
                  <c:v>3726</c:v>
                </c:pt>
                <c:pt idx="3">
                  <c:v>4304</c:v>
                </c:pt>
                <c:pt idx="4">
                  <c:v>4003</c:v>
                </c:pt>
                <c:pt idx="5">
                  <c:v>3687</c:v>
                </c:pt>
                <c:pt idx="6">
                  <c:v>2863</c:v>
                </c:pt>
                <c:pt idx="7">
                  <c:v>1464</c:v>
                </c:pt>
                <c:pt idx="8">
                  <c:v>1104</c:v>
                </c:pt>
                <c:pt idx="9">
                  <c:v>926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VALENCIA</c:v>
                </c:pt>
                <c:pt idx="4">
                  <c:v>LAS PALMAS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MALAGA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99855070</c:v>
                </c:pt>
                <c:pt idx="1">
                  <c:v>86779108</c:v>
                </c:pt>
                <c:pt idx="2">
                  <c:v>67726264</c:v>
                </c:pt>
                <c:pt idx="3">
                  <c:v>60458392</c:v>
                </c:pt>
                <c:pt idx="4">
                  <c:v>55425045</c:v>
                </c:pt>
                <c:pt idx="5">
                  <c:v>49568310</c:v>
                </c:pt>
                <c:pt idx="6">
                  <c:v>28786692</c:v>
                </c:pt>
                <c:pt idx="7">
                  <c:v>18919123</c:v>
                </c:pt>
                <c:pt idx="8">
                  <c:v>16507701</c:v>
                </c:pt>
                <c:pt idx="9">
                  <c:v>15157468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VALENCIA</c:v>
                </c:pt>
                <c:pt idx="4">
                  <c:v>LAS PALMAS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MALAGA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92329812</c:v>
                </c:pt>
                <c:pt idx="1">
                  <c:v>80260391</c:v>
                </c:pt>
                <c:pt idx="2">
                  <c:v>56863779</c:v>
                </c:pt>
                <c:pt idx="3">
                  <c:v>52481887</c:v>
                </c:pt>
                <c:pt idx="4">
                  <c:v>54260420</c:v>
                </c:pt>
                <c:pt idx="5">
                  <c:v>45662173</c:v>
                </c:pt>
                <c:pt idx="6">
                  <c:v>21511897</c:v>
                </c:pt>
                <c:pt idx="7">
                  <c:v>19226891</c:v>
                </c:pt>
                <c:pt idx="8">
                  <c:v>16605457</c:v>
                </c:pt>
                <c:pt idx="9">
                  <c:v>11492011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SEVILLA</c:v>
                </c:pt>
                <c:pt idx="9">
                  <c:v>A CORUÑA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231</c:v>
                </c:pt>
                <c:pt idx="1">
                  <c:v>204</c:v>
                </c:pt>
                <c:pt idx="2">
                  <c:v>197</c:v>
                </c:pt>
                <c:pt idx="3">
                  <c:v>165</c:v>
                </c:pt>
                <c:pt idx="4">
                  <c:v>80</c:v>
                </c:pt>
                <c:pt idx="5">
                  <c:v>79</c:v>
                </c:pt>
                <c:pt idx="6">
                  <c:v>53</c:v>
                </c:pt>
                <c:pt idx="7">
                  <c:v>29</c:v>
                </c:pt>
                <c:pt idx="8">
                  <c:v>25</c:v>
                </c:pt>
                <c:pt idx="9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SEVILLA</c:v>
                </c:pt>
                <c:pt idx="9">
                  <c:v>A CORUÑA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198</c:v>
                </c:pt>
                <c:pt idx="1">
                  <c:v>163</c:v>
                </c:pt>
                <c:pt idx="2">
                  <c:v>187</c:v>
                </c:pt>
                <c:pt idx="3">
                  <c:v>168</c:v>
                </c:pt>
                <c:pt idx="4">
                  <c:v>92</c:v>
                </c:pt>
                <c:pt idx="5">
                  <c:v>98</c:v>
                </c:pt>
                <c:pt idx="6">
                  <c:v>34</c:v>
                </c:pt>
                <c:pt idx="7">
                  <c:v>30</c:v>
                </c:pt>
                <c:pt idx="8">
                  <c:v>22</c:v>
                </c:pt>
                <c:pt idx="9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tabSelected="1" workbookViewId="0">
      <selection activeCell="D21" sqref="D21:H31"/>
    </sheetView>
  </sheetViews>
  <sheetFormatPr baseColWidth="10" defaultRowHeight="15" x14ac:dyDescent="0.25"/>
  <cols>
    <col min="1" max="1" width="28.28515625" style="45" bestFit="1" customWidth="1"/>
    <col min="2" max="2" width="16" style="45" bestFit="1" customWidth="1"/>
    <col min="3" max="3" width="26.5703125" style="45" bestFit="1" customWidth="1"/>
    <col min="4" max="16384" width="11.42578125" style="45"/>
  </cols>
  <sheetData>
    <row r="1" spans="1:9" ht="22.5" customHeight="1" x14ac:dyDescent="0.35">
      <c r="D1" s="46" t="s">
        <v>36</v>
      </c>
    </row>
    <row r="4" spans="1:9" x14ac:dyDescent="0.25">
      <c r="F4" s="47"/>
      <c r="G4" s="47"/>
      <c r="I4" s="48">
        <v>39275</v>
      </c>
    </row>
    <row r="6" spans="1:9" x14ac:dyDescent="0.25">
      <c r="A6" s="94" t="s">
        <v>39</v>
      </c>
      <c r="B6" s="95"/>
      <c r="C6" s="95"/>
      <c r="D6" s="91" t="s">
        <v>92</v>
      </c>
      <c r="E6" s="92"/>
      <c r="F6" s="93" t="s">
        <v>37</v>
      </c>
      <c r="G6" s="92"/>
      <c r="H6" s="93" t="s">
        <v>38</v>
      </c>
      <c r="I6" s="92"/>
    </row>
    <row r="7" spans="1:9" x14ac:dyDescent="0.25">
      <c r="A7" s="96"/>
      <c r="B7" s="96"/>
      <c r="C7" s="96"/>
      <c r="D7" s="49">
        <v>2006</v>
      </c>
      <c r="E7" s="49">
        <v>2007</v>
      </c>
      <c r="F7" s="49">
        <v>2006</v>
      </c>
      <c r="G7" s="49">
        <v>2007</v>
      </c>
      <c r="H7" s="49" t="s">
        <v>0</v>
      </c>
      <c r="I7" s="49" t="s">
        <v>3</v>
      </c>
    </row>
    <row r="8" spans="1:9" x14ac:dyDescent="0.25">
      <c r="A8" s="86" t="s">
        <v>12</v>
      </c>
      <c r="B8" s="86" t="s">
        <v>13</v>
      </c>
      <c r="C8" s="50" t="s">
        <v>14</v>
      </c>
      <c r="D8" s="51">
        <v>12218308</v>
      </c>
      <c r="E8" s="51">
        <v>13155735</v>
      </c>
      <c r="F8" s="51">
        <v>61520286</v>
      </c>
      <c r="G8" s="51">
        <v>61388308</v>
      </c>
      <c r="H8" s="51">
        <v>-131978</v>
      </c>
      <c r="I8" s="52">
        <f>((G8*100/F8)-100)</f>
        <v>-0.21452761126630548</v>
      </c>
    </row>
    <row r="9" spans="1:9" x14ac:dyDescent="0.25">
      <c r="A9" s="87"/>
      <c r="B9" s="89"/>
      <c r="C9" s="50" t="s">
        <v>15</v>
      </c>
      <c r="D9" s="51">
        <v>9483458</v>
      </c>
      <c r="E9" s="51">
        <v>10772141</v>
      </c>
      <c r="F9" s="51">
        <v>46257023</v>
      </c>
      <c r="G9" s="51">
        <v>45504604</v>
      </c>
      <c r="H9" s="51">
        <v>-752419</v>
      </c>
      <c r="I9" s="52">
        <f t="shared" ref="I9:I19" si="0">((G9*100/F9)-100)</f>
        <v>-1.6266048941368325</v>
      </c>
    </row>
    <row r="10" spans="1:9" x14ac:dyDescent="0.25">
      <c r="A10" s="87"/>
      <c r="B10" s="86" t="s">
        <v>16</v>
      </c>
      <c r="C10" s="50" t="s">
        <v>17</v>
      </c>
      <c r="D10" s="51">
        <v>5433693</v>
      </c>
      <c r="E10" s="51">
        <v>5674961</v>
      </c>
      <c r="F10" s="51">
        <v>24101559</v>
      </c>
      <c r="G10" s="51">
        <v>25611097</v>
      </c>
      <c r="H10" s="51">
        <v>1509538</v>
      </c>
      <c r="I10" s="52">
        <f t="shared" si="0"/>
        <v>6.2632379921979293</v>
      </c>
    </row>
    <row r="11" spans="1:9" x14ac:dyDescent="0.25">
      <c r="A11" s="87"/>
      <c r="B11" s="87"/>
      <c r="C11" s="50" t="s">
        <v>18</v>
      </c>
      <c r="D11" s="51">
        <v>10915764</v>
      </c>
      <c r="E11" s="51">
        <v>11546970</v>
      </c>
      <c r="F11" s="51">
        <v>48970267</v>
      </c>
      <c r="G11" s="51">
        <v>56018335</v>
      </c>
      <c r="H11" s="51">
        <v>7048068</v>
      </c>
      <c r="I11" s="52">
        <f t="shared" si="0"/>
        <v>14.392545582812531</v>
      </c>
    </row>
    <row r="12" spans="1:9" x14ac:dyDescent="0.25">
      <c r="A12" s="89"/>
      <c r="B12" s="89"/>
      <c r="C12" s="50" t="s">
        <v>2</v>
      </c>
      <c r="D12" s="51">
        <v>16349457</v>
      </c>
      <c r="E12" s="51">
        <v>17221931</v>
      </c>
      <c r="F12" s="51">
        <v>73071826</v>
      </c>
      <c r="G12" s="51">
        <v>81629432</v>
      </c>
      <c r="H12" s="51">
        <v>8557606</v>
      </c>
      <c r="I12" s="52">
        <f t="shared" si="0"/>
        <v>11.711225062310604</v>
      </c>
    </row>
    <row r="13" spans="1:9" x14ac:dyDescent="0.25">
      <c r="A13" s="53"/>
      <c r="B13" s="53"/>
      <c r="C13" s="54" t="s">
        <v>2</v>
      </c>
      <c r="D13" s="55">
        <v>38051223</v>
      </c>
      <c r="E13" s="55">
        <v>41149807</v>
      </c>
      <c r="F13" s="55">
        <v>180849135</v>
      </c>
      <c r="G13" s="55">
        <v>188522344</v>
      </c>
      <c r="H13" s="55">
        <v>7673209</v>
      </c>
      <c r="I13" s="56">
        <f t="shared" si="0"/>
        <v>4.2428784633114276</v>
      </c>
    </row>
    <row r="14" spans="1:9" x14ac:dyDescent="0.25">
      <c r="A14" s="86" t="s">
        <v>4</v>
      </c>
      <c r="B14" s="57" t="s">
        <v>5</v>
      </c>
      <c r="C14" s="50" t="s">
        <v>6</v>
      </c>
      <c r="D14" s="51">
        <v>23151</v>
      </c>
      <c r="E14" s="51">
        <v>17648</v>
      </c>
      <c r="F14" s="51">
        <v>93809</v>
      </c>
      <c r="G14" s="51">
        <v>87188</v>
      </c>
      <c r="H14" s="51">
        <v>-6621</v>
      </c>
      <c r="I14" s="52">
        <f t="shared" si="0"/>
        <v>-7.0579581916447296</v>
      </c>
    </row>
    <row r="15" spans="1:9" x14ac:dyDescent="0.25">
      <c r="A15" s="87"/>
      <c r="B15" s="86" t="s">
        <v>7</v>
      </c>
      <c r="C15" s="50" t="s">
        <v>8</v>
      </c>
      <c r="D15" s="51">
        <v>668700</v>
      </c>
      <c r="E15" s="51">
        <v>615348</v>
      </c>
      <c r="F15" s="51">
        <v>2988930</v>
      </c>
      <c r="G15" s="51">
        <v>3063149</v>
      </c>
      <c r="H15" s="51">
        <v>74219</v>
      </c>
      <c r="I15" s="52">
        <f t="shared" si="0"/>
        <v>2.4831294142050808</v>
      </c>
    </row>
    <row r="16" spans="1:9" x14ac:dyDescent="0.25">
      <c r="A16" s="87"/>
      <c r="B16" s="89"/>
      <c r="C16" s="50" t="s">
        <v>9</v>
      </c>
      <c r="D16" s="51">
        <v>294243</v>
      </c>
      <c r="E16" s="51">
        <v>293516</v>
      </c>
      <c r="F16" s="51">
        <v>1154803</v>
      </c>
      <c r="G16" s="51">
        <v>1184157</v>
      </c>
      <c r="H16" s="51">
        <v>29354</v>
      </c>
      <c r="I16" s="52">
        <f t="shared" si="0"/>
        <v>2.5419054159021073</v>
      </c>
    </row>
    <row r="17" spans="1:9" x14ac:dyDescent="0.25">
      <c r="A17" s="89"/>
      <c r="B17" s="57" t="s">
        <v>10</v>
      </c>
      <c r="C17" s="50" t="s">
        <v>11</v>
      </c>
      <c r="D17" s="51">
        <v>301970</v>
      </c>
      <c r="E17" s="51">
        <v>265720</v>
      </c>
      <c r="F17" s="51">
        <v>1470690</v>
      </c>
      <c r="G17" s="51">
        <v>1601307</v>
      </c>
      <c r="H17" s="51">
        <v>130617</v>
      </c>
      <c r="I17" s="52">
        <f t="shared" si="0"/>
        <v>8.8813414111743469</v>
      </c>
    </row>
    <row r="18" spans="1:9" x14ac:dyDescent="0.25">
      <c r="A18" s="58"/>
      <c r="B18" s="58"/>
      <c r="C18" s="54" t="s">
        <v>2</v>
      </c>
      <c r="D18" s="55">
        <v>1288064</v>
      </c>
      <c r="E18" s="55">
        <v>1192232</v>
      </c>
      <c r="F18" s="55">
        <v>5708232</v>
      </c>
      <c r="G18" s="55">
        <v>5935801</v>
      </c>
      <c r="H18" s="55">
        <v>227569</v>
      </c>
      <c r="I18" s="56">
        <f t="shared" si="0"/>
        <v>3.9866809898406359</v>
      </c>
    </row>
    <row r="19" spans="1:9" x14ac:dyDescent="0.25">
      <c r="A19" s="59"/>
      <c r="B19" s="59"/>
      <c r="C19" s="60" t="s">
        <v>1</v>
      </c>
      <c r="D19" s="61">
        <f>+D13+D18</f>
        <v>39339287</v>
      </c>
      <c r="E19" s="61">
        <f t="shared" ref="E19:G19" si="1">+E13+E18</f>
        <v>42342039</v>
      </c>
      <c r="F19" s="61">
        <f t="shared" si="1"/>
        <v>186557367</v>
      </c>
      <c r="G19" s="61">
        <f t="shared" si="1"/>
        <v>194458145</v>
      </c>
      <c r="H19" s="61">
        <f t="shared" ref="H19" si="2">G19-F19</f>
        <v>7900778</v>
      </c>
      <c r="I19" s="62">
        <f t="shared" si="0"/>
        <v>4.2350394021159161</v>
      </c>
    </row>
    <row r="20" spans="1:9" x14ac:dyDescent="0.25">
      <c r="A20" s="58"/>
      <c r="B20" s="58"/>
      <c r="I20" s="63"/>
    </row>
    <row r="21" spans="1:9" x14ac:dyDescent="0.25">
      <c r="A21" s="86" t="s">
        <v>19</v>
      </c>
      <c r="B21" s="86" t="s">
        <v>20</v>
      </c>
      <c r="C21" s="50" t="s">
        <v>21</v>
      </c>
      <c r="D21" s="51">
        <v>6672856</v>
      </c>
      <c r="E21" s="51">
        <v>7474281</v>
      </c>
      <c r="F21" s="51">
        <v>29191263</v>
      </c>
      <c r="G21" s="51">
        <v>35031682</v>
      </c>
      <c r="H21" s="51">
        <v>5840419</v>
      </c>
      <c r="I21" s="52">
        <f t="shared" ref="I21:I31" si="3">((G21*100/F21)-100)</f>
        <v>20.007421398656163</v>
      </c>
    </row>
    <row r="22" spans="1:9" x14ac:dyDescent="0.25">
      <c r="A22" s="87"/>
      <c r="B22" s="89"/>
      <c r="C22" s="50" t="s">
        <v>22</v>
      </c>
      <c r="D22" s="51">
        <v>5985269</v>
      </c>
      <c r="E22" s="51">
        <v>6393278</v>
      </c>
      <c r="F22" s="51">
        <v>26775195</v>
      </c>
      <c r="G22" s="51">
        <v>31410834</v>
      </c>
      <c r="H22" s="51">
        <v>4635639</v>
      </c>
      <c r="I22" s="52">
        <f t="shared" si="3"/>
        <v>17.313184833947986</v>
      </c>
    </row>
    <row r="23" spans="1:9" x14ac:dyDescent="0.25">
      <c r="A23" s="87"/>
      <c r="B23" s="57" t="s">
        <v>23</v>
      </c>
      <c r="C23" s="50" t="s">
        <v>24</v>
      </c>
      <c r="D23" s="51">
        <v>4018603</v>
      </c>
      <c r="E23" s="51">
        <v>4144360</v>
      </c>
      <c r="F23" s="51">
        <v>17441202</v>
      </c>
      <c r="G23" s="51">
        <v>18815129</v>
      </c>
      <c r="H23" s="51">
        <v>1373927</v>
      </c>
      <c r="I23" s="52">
        <f t="shared" si="3"/>
        <v>7.8774788572484908</v>
      </c>
    </row>
    <row r="24" spans="1:9" x14ac:dyDescent="0.25">
      <c r="A24" s="87"/>
      <c r="B24" s="86" t="s">
        <v>25</v>
      </c>
      <c r="C24" s="50" t="s">
        <v>26</v>
      </c>
      <c r="D24" s="51">
        <v>1042306.5</v>
      </c>
      <c r="E24" s="51">
        <v>1122113.5</v>
      </c>
      <c r="F24" s="51">
        <v>4710639.5</v>
      </c>
      <c r="G24" s="51">
        <v>5344444</v>
      </c>
      <c r="H24" s="51">
        <v>633804.5</v>
      </c>
      <c r="I24" s="52">
        <f t="shared" si="3"/>
        <v>13.454744308071128</v>
      </c>
    </row>
    <row r="25" spans="1:9" x14ac:dyDescent="0.25">
      <c r="A25" s="87"/>
      <c r="B25" s="87"/>
      <c r="C25" s="50" t="s">
        <v>21</v>
      </c>
      <c r="D25" s="51">
        <v>510032</v>
      </c>
      <c r="E25" s="51">
        <v>564401.5</v>
      </c>
      <c r="F25" s="51">
        <v>2130573</v>
      </c>
      <c r="G25" s="51">
        <v>2699753.5</v>
      </c>
      <c r="H25" s="51">
        <v>569180.5</v>
      </c>
      <c r="I25" s="52">
        <f t="shared" si="3"/>
        <v>26.71490251683467</v>
      </c>
    </row>
    <row r="26" spans="1:9" x14ac:dyDescent="0.25">
      <c r="A26" s="87"/>
      <c r="B26" s="86" t="s">
        <v>27</v>
      </c>
      <c r="C26" s="50" t="s">
        <v>28</v>
      </c>
      <c r="D26" s="51">
        <v>1748072</v>
      </c>
      <c r="E26" s="51">
        <v>1977500</v>
      </c>
      <c r="F26" s="51">
        <v>7187276</v>
      </c>
      <c r="G26" s="51">
        <v>7795613</v>
      </c>
      <c r="H26" s="51">
        <v>608337</v>
      </c>
      <c r="I26" s="52">
        <f t="shared" si="3"/>
        <v>8.4640829154188566</v>
      </c>
    </row>
    <row r="27" spans="1:9" x14ac:dyDescent="0.25">
      <c r="A27" s="87"/>
      <c r="B27" s="89"/>
      <c r="C27" s="50" t="s">
        <v>29</v>
      </c>
      <c r="D27" s="51">
        <v>439079</v>
      </c>
      <c r="E27" s="51">
        <v>615411</v>
      </c>
      <c r="F27" s="51">
        <v>1150037</v>
      </c>
      <c r="G27" s="51">
        <v>1412244</v>
      </c>
      <c r="H27" s="51">
        <v>262207</v>
      </c>
      <c r="I27" s="52">
        <f t="shared" si="3"/>
        <v>22.799875134452193</v>
      </c>
    </row>
    <row r="28" spans="1:9" x14ac:dyDescent="0.25">
      <c r="A28" s="87"/>
      <c r="B28" s="57" t="s">
        <v>30</v>
      </c>
      <c r="C28" s="50" t="s">
        <v>31</v>
      </c>
      <c r="D28" s="51">
        <v>200254</v>
      </c>
      <c r="E28" s="51">
        <v>236072</v>
      </c>
      <c r="F28" s="51">
        <v>1009918</v>
      </c>
      <c r="G28" s="51">
        <v>1177946</v>
      </c>
      <c r="H28" s="51">
        <v>168028</v>
      </c>
      <c r="I28" s="52">
        <f t="shared" si="3"/>
        <v>16.637786434146136</v>
      </c>
    </row>
    <row r="29" spans="1:9" x14ac:dyDescent="0.25">
      <c r="A29" s="87"/>
      <c r="B29" s="86" t="s">
        <v>32</v>
      </c>
      <c r="C29" s="50" t="s">
        <v>33</v>
      </c>
      <c r="D29" s="51">
        <v>10027</v>
      </c>
      <c r="E29" s="51">
        <v>11296</v>
      </c>
      <c r="F29" s="51">
        <v>47063</v>
      </c>
      <c r="G29" s="51">
        <v>51052</v>
      </c>
      <c r="H29" s="51">
        <v>3989</v>
      </c>
      <c r="I29" s="52">
        <f t="shared" si="3"/>
        <v>8.4758727662919853</v>
      </c>
    </row>
    <row r="30" spans="1:9" x14ac:dyDescent="0.25">
      <c r="A30" s="87"/>
      <c r="B30" s="87"/>
      <c r="C30" s="50" t="s">
        <v>34</v>
      </c>
      <c r="D30" s="51">
        <v>121682109</v>
      </c>
      <c r="E30" s="51">
        <v>139402002</v>
      </c>
      <c r="F30" s="51">
        <v>552854753</v>
      </c>
      <c r="G30" s="51">
        <v>604242725</v>
      </c>
      <c r="H30" s="51">
        <v>51387972</v>
      </c>
      <c r="I30" s="52">
        <f t="shared" si="3"/>
        <v>9.2950221954589978</v>
      </c>
    </row>
    <row r="31" spans="1:9" x14ac:dyDescent="0.25">
      <c r="A31" s="88"/>
      <c r="B31" s="90"/>
      <c r="C31" s="50" t="s">
        <v>35</v>
      </c>
      <c r="D31" s="51">
        <v>391</v>
      </c>
      <c r="E31" s="51">
        <v>475</v>
      </c>
      <c r="F31" s="51">
        <v>1111</v>
      </c>
      <c r="G31" s="51">
        <v>1170</v>
      </c>
      <c r="H31" s="51">
        <v>59</v>
      </c>
      <c r="I31" s="52">
        <f t="shared" si="3"/>
        <v>5.3105310531053078</v>
      </c>
    </row>
  </sheetData>
  <mergeCells count="14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1"/>
    <mergeCell ref="B21:B22"/>
    <mergeCell ref="B24:B25"/>
    <mergeCell ref="B26:B27"/>
    <mergeCell ref="B29:B31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71</v>
      </c>
    </row>
    <row r="2" spans="1:12" s="2" customFormat="1" ht="21" x14ac:dyDescent="0.35"/>
    <row r="5" spans="1:12" x14ac:dyDescent="0.25">
      <c r="A5" s="99" t="s">
        <v>70</v>
      </c>
      <c r="B5" s="97" t="str">
        <f>'Resumen general'!D6</f>
        <v>Mes Mayo</v>
      </c>
      <c r="C5" s="98"/>
      <c r="D5" s="97" t="str">
        <f>'Resumen general'!F6</f>
        <v>Acumulado desde Enero</v>
      </c>
      <c r="E5" s="98"/>
      <c r="F5" s="98"/>
      <c r="L5" s="39">
        <f>'Resumen general'!I4</f>
        <v>39275</v>
      </c>
    </row>
    <row r="6" spans="1:12" x14ac:dyDescent="0.25">
      <c r="A6" s="100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37">
        <v>1140509</v>
      </c>
      <c r="C7" s="37">
        <v>1363250</v>
      </c>
      <c r="D7" s="37">
        <v>5941607</v>
      </c>
      <c r="E7" s="37">
        <v>6016721</v>
      </c>
      <c r="F7" s="10">
        <f>((E7*100)/D7)-100</f>
        <v>1.2642034385646781</v>
      </c>
      <c r="G7" s="1"/>
      <c r="H7" s="1"/>
      <c r="I7" s="1"/>
    </row>
    <row r="8" spans="1:12" x14ac:dyDescent="0.25">
      <c r="A8" s="11" t="s">
        <v>42</v>
      </c>
      <c r="B8" s="38">
        <v>271059</v>
      </c>
      <c r="C8" s="38">
        <v>246639</v>
      </c>
      <c r="D8" s="38">
        <v>1529709</v>
      </c>
      <c r="E8" s="38">
        <v>1797238</v>
      </c>
      <c r="F8" s="13">
        <f t="shared" ref="F8:F35" si="0">((E8*100)/D8)-100</f>
        <v>17.488881872303821</v>
      </c>
      <c r="G8" s="1"/>
      <c r="H8" s="1"/>
      <c r="I8" s="1"/>
    </row>
    <row r="9" spans="1:12" x14ac:dyDescent="0.25">
      <c r="A9" s="8" t="s">
        <v>43</v>
      </c>
      <c r="B9" s="37">
        <v>676722</v>
      </c>
      <c r="C9" s="37">
        <v>678889</v>
      </c>
      <c r="D9" s="37">
        <v>2660418</v>
      </c>
      <c r="E9" s="37">
        <v>2727712</v>
      </c>
      <c r="F9" s="10">
        <f t="shared" si="0"/>
        <v>2.5294521387240678</v>
      </c>
      <c r="G9" s="1"/>
      <c r="H9" s="1"/>
      <c r="I9" s="1"/>
    </row>
    <row r="10" spans="1:12" x14ac:dyDescent="0.25">
      <c r="A10" s="11" t="s">
        <v>44</v>
      </c>
      <c r="B10" s="38">
        <v>525662</v>
      </c>
      <c r="C10" s="38">
        <v>500077</v>
      </c>
      <c r="D10" s="38">
        <v>2622231</v>
      </c>
      <c r="E10" s="38">
        <v>2115679</v>
      </c>
      <c r="F10" s="13">
        <f t="shared" si="0"/>
        <v>-19.31759635211391</v>
      </c>
      <c r="G10" s="1"/>
      <c r="H10" s="1"/>
      <c r="I10" s="1"/>
    </row>
    <row r="11" spans="1:12" x14ac:dyDescent="0.25">
      <c r="A11" s="8" t="s">
        <v>45</v>
      </c>
      <c r="B11" s="37">
        <v>6633197</v>
      </c>
      <c r="C11" s="37">
        <v>6520760</v>
      </c>
      <c r="D11" s="37">
        <v>28939418</v>
      </c>
      <c r="E11" s="37">
        <v>30742713</v>
      </c>
      <c r="F11" s="10">
        <f t="shared" si="0"/>
        <v>6.2312759710647896</v>
      </c>
      <c r="G11" s="1"/>
      <c r="H11" s="1"/>
      <c r="I11" s="1"/>
    </row>
    <row r="12" spans="1:12" x14ac:dyDescent="0.25">
      <c r="A12" s="11" t="s">
        <v>46</v>
      </c>
      <c r="B12" s="38">
        <v>535619</v>
      </c>
      <c r="C12" s="38">
        <v>930031</v>
      </c>
      <c r="D12" s="38">
        <v>2480885</v>
      </c>
      <c r="E12" s="38">
        <v>2984176</v>
      </c>
      <c r="F12" s="13">
        <f t="shared" si="0"/>
        <v>20.28675250968908</v>
      </c>
      <c r="G12" s="1"/>
      <c r="H12" s="1"/>
      <c r="I12" s="1"/>
    </row>
    <row r="13" spans="1:12" x14ac:dyDescent="0.25">
      <c r="A13" s="8" t="s">
        <v>47</v>
      </c>
      <c r="B13" s="37">
        <v>1385331</v>
      </c>
      <c r="C13" s="37">
        <v>1375143</v>
      </c>
      <c r="D13" s="37">
        <v>5767077</v>
      </c>
      <c r="E13" s="37">
        <v>6070921</v>
      </c>
      <c r="F13" s="10">
        <f t="shared" si="0"/>
        <v>5.2685962056688282</v>
      </c>
      <c r="G13" s="1"/>
      <c r="H13" s="1"/>
      <c r="I13" s="1"/>
    </row>
    <row r="14" spans="1:12" x14ac:dyDescent="0.25">
      <c r="A14" s="11" t="s">
        <v>48</v>
      </c>
      <c r="B14" s="38">
        <v>4083287</v>
      </c>
      <c r="C14" s="38">
        <v>4510376</v>
      </c>
      <c r="D14" s="38">
        <v>19295418</v>
      </c>
      <c r="E14" s="38">
        <v>20989649</v>
      </c>
      <c r="F14" s="13">
        <f t="shared" si="0"/>
        <v>8.7804835324116794</v>
      </c>
      <c r="G14" s="1"/>
      <c r="H14" s="1"/>
      <c r="I14" s="1"/>
    </row>
    <row r="15" spans="1:12" x14ac:dyDescent="0.25">
      <c r="A15" s="8" t="s">
        <v>49</v>
      </c>
      <c r="B15" s="37">
        <v>3134911</v>
      </c>
      <c r="C15" s="37">
        <v>3271491</v>
      </c>
      <c r="D15" s="37">
        <v>14989958</v>
      </c>
      <c r="E15" s="37">
        <v>15780281</v>
      </c>
      <c r="F15" s="10">
        <f t="shared" si="0"/>
        <v>5.2723496623539603</v>
      </c>
      <c r="G15" s="1"/>
      <c r="H15" s="1"/>
      <c r="I15" s="1"/>
    </row>
    <row r="16" spans="1:12" x14ac:dyDescent="0.25">
      <c r="A16" s="11" t="s">
        <v>50</v>
      </c>
      <c r="B16" s="38">
        <v>1931617</v>
      </c>
      <c r="C16" s="38">
        <v>1956780</v>
      </c>
      <c r="D16" s="38">
        <v>11076401</v>
      </c>
      <c r="E16" s="38">
        <v>9278182</v>
      </c>
      <c r="F16" s="13">
        <f t="shared" si="0"/>
        <v>-16.234686700129402</v>
      </c>
      <c r="G16" s="1"/>
      <c r="H16" s="1"/>
      <c r="I16" s="1"/>
    </row>
    <row r="17" spans="1:9" x14ac:dyDescent="0.25">
      <c r="A17" s="8" t="s">
        <v>51</v>
      </c>
      <c r="B17" s="37">
        <v>1035706</v>
      </c>
      <c r="C17" s="37">
        <v>1273119</v>
      </c>
      <c r="D17" s="37">
        <v>5214776</v>
      </c>
      <c r="E17" s="37">
        <v>5699457</v>
      </c>
      <c r="F17" s="10">
        <f t="shared" si="0"/>
        <v>9.2943781286099352</v>
      </c>
      <c r="G17" s="1"/>
      <c r="H17" s="1"/>
      <c r="I17" s="1"/>
    </row>
    <row r="18" spans="1:9" x14ac:dyDescent="0.25">
      <c r="A18" s="11" t="s">
        <v>52</v>
      </c>
      <c r="B18" s="38">
        <v>259713</v>
      </c>
      <c r="C18" s="38">
        <v>280237</v>
      </c>
      <c r="D18" s="38">
        <v>996055</v>
      </c>
      <c r="E18" s="38">
        <v>1131643</v>
      </c>
      <c r="F18" s="13">
        <f t="shared" si="0"/>
        <v>13.612501317698317</v>
      </c>
      <c r="G18" s="1"/>
      <c r="H18" s="1"/>
      <c r="I18" s="1"/>
    </row>
    <row r="19" spans="1:9" x14ac:dyDescent="0.25">
      <c r="A19" s="8" t="s">
        <v>53</v>
      </c>
      <c r="B19" s="37">
        <v>1040713</v>
      </c>
      <c r="C19" s="37">
        <v>1068307</v>
      </c>
      <c r="D19" s="37">
        <v>4137415</v>
      </c>
      <c r="E19" s="37">
        <v>4259707</v>
      </c>
      <c r="F19" s="10">
        <f t="shared" si="0"/>
        <v>2.955758607729706</v>
      </c>
      <c r="G19" s="1"/>
      <c r="H19" s="1"/>
      <c r="I19" s="1"/>
    </row>
    <row r="20" spans="1:9" x14ac:dyDescent="0.25">
      <c r="A20" s="11" t="s">
        <v>54</v>
      </c>
      <c r="B20" s="38">
        <v>1552645</v>
      </c>
      <c r="C20" s="38">
        <v>1663315</v>
      </c>
      <c r="D20" s="38">
        <v>8574270</v>
      </c>
      <c r="E20" s="38">
        <v>7881279</v>
      </c>
      <c r="F20" s="13">
        <f t="shared" si="0"/>
        <v>-8.0822157454803687</v>
      </c>
      <c r="G20" s="1"/>
      <c r="H20" s="1"/>
      <c r="I20" s="1"/>
    </row>
    <row r="21" spans="1:9" x14ac:dyDescent="0.25">
      <c r="A21" s="8" t="s">
        <v>55</v>
      </c>
      <c r="B21" s="37">
        <v>1783290</v>
      </c>
      <c r="C21" s="37">
        <v>2049456</v>
      </c>
      <c r="D21" s="37">
        <v>8355241</v>
      </c>
      <c r="E21" s="37">
        <v>8297884</v>
      </c>
      <c r="F21" s="10">
        <f t="shared" si="0"/>
        <v>-0.68647930083643871</v>
      </c>
      <c r="G21" s="1"/>
      <c r="H21" s="1"/>
      <c r="I21" s="1"/>
    </row>
    <row r="22" spans="1:9" x14ac:dyDescent="0.25">
      <c r="A22" s="11" t="s">
        <v>56</v>
      </c>
      <c r="B22" s="38">
        <v>1969546</v>
      </c>
      <c r="C22" s="38">
        <v>1904316</v>
      </c>
      <c r="D22" s="38">
        <v>9860918</v>
      </c>
      <c r="E22" s="38">
        <v>10171689</v>
      </c>
      <c r="F22" s="13">
        <f t="shared" si="0"/>
        <v>3.1515422803434774</v>
      </c>
      <c r="G22" s="1"/>
      <c r="H22" s="1"/>
      <c r="I22" s="1"/>
    </row>
    <row r="23" spans="1:9" x14ac:dyDescent="0.25">
      <c r="A23" s="8" t="s">
        <v>57</v>
      </c>
      <c r="B23" s="37">
        <v>384012</v>
      </c>
      <c r="C23" s="37">
        <v>454052</v>
      </c>
      <c r="D23" s="37">
        <v>2024249</v>
      </c>
      <c r="E23" s="37">
        <v>2444691</v>
      </c>
      <c r="F23" s="10">
        <f t="shared" si="0"/>
        <v>20.770270851066243</v>
      </c>
      <c r="G23" s="1"/>
      <c r="H23" s="1"/>
      <c r="I23" s="1"/>
    </row>
    <row r="24" spans="1:9" x14ac:dyDescent="0.25">
      <c r="A24" s="11" t="s">
        <v>58</v>
      </c>
      <c r="B24" s="38">
        <v>134814</v>
      </c>
      <c r="C24" s="38">
        <v>206784</v>
      </c>
      <c r="D24" s="38">
        <v>756712</v>
      </c>
      <c r="E24" s="38">
        <v>738727</v>
      </c>
      <c r="F24" s="13">
        <f t="shared" si="0"/>
        <v>-2.376729852308415</v>
      </c>
      <c r="G24" s="1"/>
      <c r="H24" s="1"/>
      <c r="I24" s="1"/>
    </row>
    <row r="25" spans="1:9" x14ac:dyDescent="0.25">
      <c r="A25" s="8" t="s">
        <v>59</v>
      </c>
      <c r="B25" s="37">
        <v>75102</v>
      </c>
      <c r="C25" s="37">
        <v>66608</v>
      </c>
      <c r="D25" s="37">
        <v>351191</v>
      </c>
      <c r="E25" s="37">
        <v>322303</v>
      </c>
      <c r="F25" s="10">
        <f t="shared" si="0"/>
        <v>-8.2257233243448695</v>
      </c>
      <c r="G25" s="1"/>
      <c r="H25" s="1"/>
      <c r="I25" s="1"/>
    </row>
    <row r="26" spans="1:9" x14ac:dyDescent="0.25">
      <c r="A26" s="11" t="s">
        <v>60</v>
      </c>
      <c r="B26" s="38">
        <v>286540</v>
      </c>
      <c r="C26" s="38">
        <v>299389</v>
      </c>
      <c r="D26" s="38">
        <v>1247128</v>
      </c>
      <c r="E26" s="38">
        <v>1189485</v>
      </c>
      <c r="F26" s="13">
        <f t="shared" si="0"/>
        <v>-4.6220596442386039</v>
      </c>
      <c r="G26" s="1"/>
      <c r="H26" s="1"/>
      <c r="I26" s="1"/>
    </row>
    <row r="27" spans="1:9" x14ac:dyDescent="0.25">
      <c r="A27" s="8" t="s">
        <v>61</v>
      </c>
      <c r="B27" s="37">
        <v>519550</v>
      </c>
      <c r="C27" s="37">
        <v>526725</v>
      </c>
      <c r="D27" s="37">
        <v>2390741</v>
      </c>
      <c r="E27" s="37">
        <v>2083830</v>
      </c>
      <c r="F27" s="10">
        <f t="shared" si="0"/>
        <v>-12.837484277887071</v>
      </c>
      <c r="G27" s="1"/>
      <c r="H27" s="1"/>
      <c r="I27" s="1"/>
    </row>
    <row r="28" spans="1:9" x14ac:dyDescent="0.25">
      <c r="A28" s="11" t="s">
        <v>62</v>
      </c>
      <c r="B28" s="38">
        <v>1622472</v>
      </c>
      <c r="C28" s="38">
        <v>1737103</v>
      </c>
      <c r="D28" s="38">
        <v>8101387</v>
      </c>
      <c r="E28" s="38">
        <v>8082566</v>
      </c>
      <c r="F28" s="13">
        <f t="shared" si="0"/>
        <v>-0.2323182437772715</v>
      </c>
      <c r="G28" s="1"/>
      <c r="H28" s="1"/>
      <c r="I28" s="1"/>
    </row>
    <row r="29" spans="1:9" x14ac:dyDescent="0.25">
      <c r="A29" s="8" t="s">
        <v>63</v>
      </c>
      <c r="B29" s="37">
        <v>520414</v>
      </c>
      <c r="C29" s="37">
        <v>643238</v>
      </c>
      <c r="D29" s="37">
        <v>2370664</v>
      </c>
      <c r="E29" s="37">
        <v>2439574</v>
      </c>
      <c r="F29" s="10">
        <f t="shared" si="0"/>
        <v>2.9067805475596771</v>
      </c>
      <c r="G29" s="1"/>
      <c r="H29" s="1"/>
      <c r="I29" s="1"/>
    </row>
    <row r="30" spans="1:9" x14ac:dyDescent="0.25">
      <c r="A30" s="11" t="s">
        <v>64</v>
      </c>
      <c r="B30" s="38">
        <v>472339</v>
      </c>
      <c r="C30" s="38">
        <v>387710</v>
      </c>
      <c r="D30" s="38">
        <v>2188645</v>
      </c>
      <c r="E30" s="38">
        <v>2005176</v>
      </c>
      <c r="F30" s="13">
        <f t="shared" si="0"/>
        <v>-8.3827665062173224</v>
      </c>
      <c r="G30" s="1"/>
      <c r="H30" s="1"/>
      <c r="I30" s="1"/>
    </row>
    <row r="31" spans="1:9" x14ac:dyDescent="0.25">
      <c r="A31" s="8" t="s">
        <v>65</v>
      </c>
      <c r="B31" s="37">
        <v>2811165</v>
      </c>
      <c r="C31" s="37">
        <v>3076847</v>
      </c>
      <c r="D31" s="37">
        <v>13141540</v>
      </c>
      <c r="E31" s="37">
        <v>14546515</v>
      </c>
      <c r="F31" s="10">
        <f t="shared" si="0"/>
        <v>10.69109860792571</v>
      </c>
      <c r="G31" s="1"/>
      <c r="H31" s="1"/>
      <c r="I31" s="1"/>
    </row>
    <row r="32" spans="1:9" x14ac:dyDescent="0.25">
      <c r="A32" s="11" t="s">
        <v>66</v>
      </c>
      <c r="B32" s="38">
        <v>3962755</v>
      </c>
      <c r="C32" s="38">
        <v>4691636</v>
      </c>
      <c r="D32" s="38">
        <v>18950602</v>
      </c>
      <c r="E32" s="38">
        <v>21931502</v>
      </c>
      <c r="F32" s="13">
        <f t="shared" si="0"/>
        <v>15.729843305241701</v>
      </c>
      <c r="G32" s="1"/>
      <c r="H32" s="1"/>
      <c r="I32" s="1"/>
    </row>
    <row r="33" spans="1:9" x14ac:dyDescent="0.25">
      <c r="A33" s="8" t="s">
        <v>67</v>
      </c>
      <c r="B33" s="37">
        <v>472525</v>
      </c>
      <c r="C33" s="37">
        <v>568843</v>
      </c>
      <c r="D33" s="37">
        <v>2091029</v>
      </c>
      <c r="E33" s="37">
        <v>2255686</v>
      </c>
      <c r="F33" s="10">
        <f t="shared" si="0"/>
        <v>7.8744484175016254</v>
      </c>
      <c r="G33" s="1"/>
      <c r="H33" s="1"/>
      <c r="I33" s="1"/>
    </row>
    <row r="34" spans="1:9" x14ac:dyDescent="0.25">
      <c r="A34" s="11" t="s">
        <v>68</v>
      </c>
      <c r="B34" s="38">
        <v>118072</v>
      </c>
      <c r="C34" s="38">
        <v>90918</v>
      </c>
      <c r="D34" s="38">
        <v>501682</v>
      </c>
      <c r="E34" s="38">
        <v>473159</v>
      </c>
      <c r="F34" s="13">
        <f t="shared" si="0"/>
        <v>-5.6854740652445201</v>
      </c>
      <c r="G34" s="1"/>
      <c r="H34" s="1"/>
      <c r="I34" s="1"/>
    </row>
    <row r="35" spans="1:9" x14ac:dyDescent="0.25">
      <c r="A35" s="14" t="s">
        <v>69</v>
      </c>
      <c r="B35" s="15">
        <f>SUM(B7:B34)</f>
        <v>39339287</v>
      </c>
      <c r="C35" s="15">
        <f t="shared" ref="C35:E35" si="1">SUM(C7:C34)</f>
        <v>42342039</v>
      </c>
      <c r="D35" s="15">
        <f t="shared" si="1"/>
        <v>186557367</v>
      </c>
      <c r="E35" s="15">
        <f t="shared" si="1"/>
        <v>194458145</v>
      </c>
      <c r="F35" s="16">
        <f t="shared" si="0"/>
        <v>4.2350394021159161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6016721</v>
      </c>
      <c r="C38" s="41">
        <f>D7</f>
        <v>5941607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30742713</v>
      </c>
      <c r="G38" s="42">
        <f>LOOKUP(E38,$A$38:$A$65,$C$38:$C$65)</f>
        <v>28939418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1797238</v>
      </c>
      <c r="C39" s="41">
        <f t="shared" ref="C39:C65" si="5">D8</f>
        <v>1529709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65" si="7">LOOKUP(E39,$A$38:$A$65,$B$38:$B$65)</f>
        <v>21931502</v>
      </c>
      <c r="G39" s="42">
        <f t="shared" ref="G39:G65" si="8">LOOKUP(E39,$A$38:$A$65,$C$38:$C$65)</f>
        <v>18950602</v>
      </c>
    </row>
    <row r="40" spans="1:9" x14ac:dyDescent="0.25">
      <c r="A40" s="42" t="str">
        <f t="shared" si="3"/>
        <v>ALMERIA</v>
      </c>
      <c r="B40" s="41">
        <f t="shared" si="4"/>
        <v>2727712</v>
      </c>
      <c r="C40" s="41">
        <f t="shared" si="5"/>
        <v>2660418</v>
      </c>
      <c r="D40" s="41">
        <f t="shared" si="6"/>
        <v>16</v>
      </c>
      <c r="E40" s="42" t="str">
        <f t="shared" si="2"/>
        <v>BARCELONA</v>
      </c>
      <c r="F40" s="42">
        <f t="shared" si="7"/>
        <v>20989649</v>
      </c>
      <c r="G40" s="42">
        <f t="shared" si="8"/>
        <v>19295418</v>
      </c>
    </row>
    <row r="41" spans="1:9" x14ac:dyDescent="0.25">
      <c r="A41" s="42" t="str">
        <f t="shared" si="3"/>
        <v>AVILES</v>
      </c>
      <c r="B41" s="41">
        <f t="shared" si="4"/>
        <v>2115679</v>
      </c>
      <c r="C41" s="41">
        <f t="shared" si="5"/>
        <v>2622231</v>
      </c>
      <c r="D41" s="41">
        <f t="shared" si="6"/>
        <v>20</v>
      </c>
      <c r="E41" s="42" t="str">
        <f t="shared" si="2"/>
        <v>BILBAO</v>
      </c>
      <c r="F41" s="42">
        <f t="shared" si="7"/>
        <v>15780281</v>
      </c>
      <c r="G41" s="42">
        <f t="shared" si="8"/>
        <v>14989958</v>
      </c>
    </row>
    <row r="42" spans="1:9" x14ac:dyDescent="0.25">
      <c r="A42" s="42" t="str">
        <f t="shared" si="3"/>
        <v>BAHIA DE ALGECIRAS</v>
      </c>
      <c r="B42" s="41">
        <f t="shared" si="4"/>
        <v>30742713</v>
      </c>
      <c r="C42" s="41">
        <f t="shared" si="5"/>
        <v>28939418</v>
      </c>
      <c r="D42" s="41">
        <f t="shared" si="6"/>
        <v>1</v>
      </c>
      <c r="E42" s="42" t="str">
        <f t="shared" si="2"/>
        <v>TARRAGONA</v>
      </c>
      <c r="F42" s="42">
        <f t="shared" si="7"/>
        <v>14546515</v>
      </c>
      <c r="G42" s="42">
        <f t="shared" si="8"/>
        <v>13141540</v>
      </c>
    </row>
    <row r="43" spans="1:9" x14ac:dyDescent="0.25">
      <c r="A43" s="42" t="str">
        <f t="shared" si="3"/>
        <v>BAHIA DE CADIZ</v>
      </c>
      <c r="B43" s="41">
        <f t="shared" si="4"/>
        <v>2984176</v>
      </c>
      <c r="C43" s="41">
        <f t="shared" si="5"/>
        <v>2480885</v>
      </c>
      <c r="D43" s="41">
        <f t="shared" si="6"/>
        <v>15</v>
      </c>
      <c r="E43" s="42" t="str">
        <f t="shared" si="2"/>
        <v>LAS PALMAS</v>
      </c>
      <c r="F43" s="42">
        <f t="shared" si="7"/>
        <v>10171689</v>
      </c>
      <c r="G43" s="42">
        <f t="shared" si="8"/>
        <v>9860918</v>
      </c>
    </row>
    <row r="44" spans="1:9" x14ac:dyDescent="0.25">
      <c r="A44" s="42" t="str">
        <f t="shared" si="3"/>
        <v>BALEARES</v>
      </c>
      <c r="B44" s="41">
        <f t="shared" si="4"/>
        <v>6070921</v>
      </c>
      <c r="C44" s="41">
        <f t="shared" si="5"/>
        <v>5767077</v>
      </c>
      <c r="D44" s="41">
        <f t="shared" si="6"/>
        <v>11</v>
      </c>
      <c r="E44" s="42" t="str">
        <f t="shared" si="2"/>
        <v>CARTAGENA</v>
      </c>
      <c r="F44" s="42">
        <f t="shared" si="7"/>
        <v>9278182</v>
      </c>
      <c r="G44" s="42">
        <f t="shared" si="8"/>
        <v>11076401</v>
      </c>
    </row>
    <row r="45" spans="1:9" x14ac:dyDescent="0.25">
      <c r="A45" s="42" t="str">
        <f t="shared" si="3"/>
        <v>BARCELONA</v>
      </c>
      <c r="B45" s="41">
        <f t="shared" si="4"/>
        <v>20989649</v>
      </c>
      <c r="C45" s="41">
        <f t="shared" si="5"/>
        <v>19295418</v>
      </c>
      <c r="D45" s="41">
        <f t="shared" si="6"/>
        <v>3</v>
      </c>
      <c r="E45" s="42" t="str">
        <f t="shared" si="2"/>
        <v>HUELVA</v>
      </c>
      <c r="F45" s="42">
        <f t="shared" si="7"/>
        <v>8297884</v>
      </c>
      <c r="G45" s="42">
        <f t="shared" si="8"/>
        <v>8355241</v>
      </c>
    </row>
    <row r="46" spans="1:9" x14ac:dyDescent="0.25">
      <c r="A46" s="42" t="str">
        <f t="shared" si="3"/>
        <v>BILBAO</v>
      </c>
      <c r="B46" s="41">
        <f t="shared" si="4"/>
        <v>15780281</v>
      </c>
      <c r="C46" s="41">
        <f t="shared" si="5"/>
        <v>14989958</v>
      </c>
      <c r="D46" s="41">
        <f t="shared" si="6"/>
        <v>4</v>
      </c>
      <c r="E46" s="42" t="str">
        <f t="shared" si="2"/>
        <v>SANTA CRUZ DE TENERIFE</v>
      </c>
      <c r="F46" s="42">
        <f t="shared" si="7"/>
        <v>8082566</v>
      </c>
      <c r="G46" s="42">
        <f t="shared" si="8"/>
        <v>8101387</v>
      </c>
    </row>
    <row r="47" spans="1:9" x14ac:dyDescent="0.25">
      <c r="A47" s="42" t="str">
        <f t="shared" si="3"/>
        <v>CARTAGENA</v>
      </c>
      <c r="B47" s="41">
        <f t="shared" si="4"/>
        <v>9278182</v>
      </c>
      <c r="C47" s="41">
        <f t="shared" si="5"/>
        <v>11076401</v>
      </c>
      <c r="D47" s="41">
        <f t="shared" si="6"/>
        <v>7</v>
      </c>
      <c r="E47" s="42" t="str">
        <f t="shared" si="2"/>
        <v>GIJON</v>
      </c>
      <c r="F47" s="42">
        <f t="shared" si="7"/>
        <v>7881279</v>
      </c>
      <c r="G47" s="42">
        <f t="shared" si="8"/>
        <v>8574270</v>
      </c>
    </row>
    <row r="48" spans="1:9" x14ac:dyDescent="0.25">
      <c r="A48" s="42" t="str">
        <f t="shared" si="3"/>
        <v>CASTELLON</v>
      </c>
      <c r="B48" s="41">
        <f t="shared" si="4"/>
        <v>5699457</v>
      </c>
      <c r="C48" s="41">
        <f t="shared" si="5"/>
        <v>5214776</v>
      </c>
      <c r="D48" s="41">
        <f t="shared" si="6"/>
        <v>13</v>
      </c>
      <c r="E48" s="42" t="str">
        <f t="shared" si="2"/>
        <v>BALEARES</v>
      </c>
      <c r="F48" s="42">
        <f t="shared" si="7"/>
        <v>6070921</v>
      </c>
      <c r="G48" s="42">
        <f t="shared" si="8"/>
        <v>5767077</v>
      </c>
    </row>
    <row r="49" spans="1:7" x14ac:dyDescent="0.25">
      <c r="A49" s="42" t="str">
        <f t="shared" si="3"/>
        <v>CEUTA</v>
      </c>
      <c r="B49" s="41">
        <f t="shared" si="4"/>
        <v>1131643</v>
      </c>
      <c r="C49" s="41">
        <f t="shared" si="5"/>
        <v>996055</v>
      </c>
      <c r="D49" s="41">
        <f t="shared" si="6"/>
        <v>25</v>
      </c>
      <c r="E49" s="42" t="str">
        <f t="shared" si="2"/>
        <v>A CORUÑA</v>
      </c>
      <c r="F49" s="42">
        <f t="shared" si="7"/>
        <v>6016721</v>
      </c>
      <c r="G49" s="42">
        <f t="shared" si="8"/>
        <v>5941607</v>
      </c>
    </row>
    <row r="50" spans="1:7" x14ac:dyDescent="0.25">
      <c r="A50" s="42" t="str">
        <f t="shared" si="3"/>
        <v>FERROL-SAN CIBRAO</v>
      </c>
      <c r="B50" s="41">
        <f t="shared" si="4"/>
        <v>4259707</v>
      </c>
      <c r="C50" s="41">
        <f t="shared" si="5"/>
        <v>4137415</v>
      </c>
      <c r="D50" s="41">
        <f t="shared" si="6"/>
        <v>14</v>
      </c>
      <c r="E50" s="42" t="str">
        <f t="shared" si="2"/>
        <v>CASTELLON</v>
      </c>
      <c r="F50" s="42">
        <f t="shared" si="7"/>
        <v>5699457</v>
      </c>
      <c r="G50" s="42">
        <f t="shared" si="8"/>
        <v>5214776</v>
      </c>
    </row>
    <row r="51" spans="1:7" x14ac:dyDescent="0.25">
      <c r="A51" s="42" t="str">
        <f t="shared" si="3"/>
        <v>GIJON</v>
      </c>
      <c r="B51" s="41">
        <f t="shared" si="4"/>
        <v>7881279</v>
      </c>
      <c r="C51" s="41">
        <f t="shared" si="5"/>
        <v>8574270</v>
      </c>
      <c r="D51" s="41">
        <f t="shared" si="6"/>
        <v>10</v>
      </c>
      <c r="E51" s="42" t="str">
        <f t="shared" si="2"/>
        <v>FERROL-SAN CIBRAO</v>
      </c>
      <c r="F51" s="42">
        <f t="shared" si="7"/>
        <v>4259707</v>
      </c>
      <c r="G51" s="42">
        <f t="shared" si="8"/>
        <v>4137415</v>
      </c>
    </row>
    <row r="52" spans="1:7" x14ac:dyDescent="0.25">
      <c r="A52" s="42" t="str">
        <f t="shared" si="3"/>
        <v>HUELVA</v>
      </c>
      <c r="B52" s="41">
        <f t="shared" si="4"/>
        <v>8297884</v>
      </c>
      <c r="C52" s="41">
        <f t="shared" si="5"/>
        <v>8355241</v>
      </c>
      <c r="D52" s="41">
        <f t="shared" si="6"/>
        <v>8</v>
      </c>
      <c r="E52" s="42" t="str">
        <f t="shared" si="2"/>
        <v>BAHIA DE CADIZ</v>
      </c>
      <c r="F52" s="42">
        <f t="shared" si="7"/>
        <v>2984176</v>
      </c>
      <c r="G52" s="42">
        <f t="shared" si="8"/>
        <v>2480885</v>
      </c>
    </row>
    <row r="53" spans="1:7" x14ac:dyDescent="0.25">
      <c r="A53" s="42" t="str">
        <f t="shared" si="3"/>
        <v>LAS PALMAS</v>
      </c>
      <c r="B53" s="41">
        <f t="shared" si="4"/>
        <v>10171689</v>
      </c>
      <c r="C53" s="41">
        <f t="shared" si="5"/>
        <v>9860918</v>
      </c>
      <c r="D53" s="41">
        <f t="shared" si="6"/>
        <v>6</v>
      </c>
      <c r="E53" s="42" t="str">
        <f t="shared" si="2"/>
        <v>ALMERIA</v>
      </c>
      <c r="F53" s="42">
        <f t="shared" si="7"/>
        <v>2727712</v>
      </c>
      <c r="G53" s="42">
        <f t="shared" si="8"/>
        <v>2660418</v>
      </c>
    </row>
    <row r="54" spans="1:7" x14ac:dyDescent="0.25">
      <c r="A54" s="42" t="str">
        <f t="shared" si="3"/>
        <v>MALAGA</v>
      </c>
      <c r="B54" s="41">
        <f t="shared" si="4"/>
        <v>2444691</v>
      </c>
      <c r="C54" s="41">
        <f t="shared" si="5"/>
        <v>2024249</v>
      </c>
      <c r="D54" s="41">
        <f t="shared" si="6"/>
        <v>17</v>
      </c>
      <c r="E54" s="42" t="str">
        <f t="shared" si="2"/>
        <v>MALAGA</v>
      </c>
      <c r="F54" s="42">
        <f t="shared" si="7"/>
        <v>2444691</v>
      </c>
      <c r="G54" s="42">
        <f t="shared" si="8"/>
        <v>2024249</v>
      </c>
    </row>
    <row r="55" spans="1:7" x14ac:dyDescent="0.25">
      <c r="A55" s="42" t="str">
        <f t="shared" si="3"/>
        <v>MARIN Y RIA DE PONTEVEDRA</v>
      </c>
      <c r="B55" s="41">
        <f t="shared" si="4"/>
        <v>738727</v>
      </c>
      <c r="C55" s="41">
        <f t="shared" si="5"/>
        <v>756712</v>
      </c>
      <c r="D55" s="41">
        <f t="shared" si="6"/>
        <v>26</v>
      </c>
      <c r="E55" s="42" t="str">
        <f t="shared" si="2"/>
        <v>SANTANDER</v>
      </c>
      <c r="F55" s="42">
        <f t="shared" si="7"/>
        <v>2439574</v>
      </c>
      <c r="G55" s="42">
        <f t="shared" si="8"/>
        <v>2370664</v>
      </c>
    </row>
    <row r="56" spans="1:7" x14ac:dyDescent="0.25">
      <c r="A56" s="42" t="str">
        <f t="shared" si="3"/>
        <v>MELILLA</v>
      </c>
      <c r="B56" s="41">
        <f t="shared" si="4"/>
        <v>322303</v>
      </c>
      <c r="C56" s="41">
        <f t="shared" si="5"/>
        <v>351191</v>
      </c>
      <c r="D56" s="41">
        <f t="shared" si="6"/>
        <v>28</v>
      </c>
      <c r="E56" s="42" t="str">
        <f t="shared" si="2"/>
        <v>VIGO</v>
      </c>
      <c r="F56" s="42">
        <f t="shared" si="7"/>
        <v>2255686</v>
      </c>
      <c r="G56" s="42">
        <f t="shared" si="8"/>
        <v>2091029</v>
      </c>
    </row>
    <row r="57" spans="1:7" x14ac:dyDescent="0.25">
      <c r="A57" s="42" t="str">
        <f t="shared" si="3"/>
        <v>MOTRIL</v>
      </c>
      <c r="B57" s="41">
        <f t="shared" si="4"/>
        <v>1189485</v>
      </c>
      <c r="C57" s="41">
        <f t="shared" si="5"/>
        <v>1247128</v>
      </c>
      <c r="D57" s="41">
        <f t="shared" si="6"/>
        <v>24</v>
      </c>
      <c r="E57" s="42" t="str">
        <f t="shared" si="2"/>
        <v>AVILES</v>
      </c>
      <c r="F57" s="42">
        <f t="shared" si="7"/>
        <v>2115679</v>
      </c>
      <c r="G57" s="42">
        <f t="shared" si="8"/>
        <v>2622231</v>
      </c>
    </row>
    <row r="58" spans="1:7" x14ac:dyDescent="0.25">
      <c r="A58" s="42" t="str">
        <f t="shared" si="3"/>
        <v>PASAIA</v>
      </c>
      <c r="B58" s="41">
        <f t="shared" si="4"/>
        <v>2083830</v>
      </c>
      <c r="C58" s="41">
        <f t="shared" si="5"/>
        <v>2390741</v>
      </c>
      <c r="D58" s="41">
        <f t="shared" si="6"/>
        <v>21</v>
      </c>
      <c r="E58" s="42" t="str">
        <f t="shared" si="2"/>
        <v>PASAIA</v>
      </c>
      <c r="F58" s="42">
        <f t="shared" si="7"/>
        <v>2083830</v>
      </c>
      <c r="G58" s="42">
        <f t="shared" si="8"/>
        <v>2390741</v>
      </c>
    </row>
    <row r="59" spans="1:7" x14ac:dyDescent="0.25">
      <c r="A59" s="42" t="str">
        <f t="shared" si="3"/>
        <v>SANTA CRUZ DE TENERIFE</v>
      </c>
      <c r="B59" s="41">
        <f t="shared" si="4"/>
        <v>8082566</v>
      </c>
      <c r="C59" s="41">
        <f t="shared" si="5"/>
        <v>8101387</v>
      </c>
      <c r="D59" s="41">
        <f t="shared" si="6"/>
        <v>9</v>
      </c>
      <c r="E59" s="42" t="str">
        <f t="shared" si="2"/>
        <v>SEVILLA</v>
      </c>
      <c r="F59" s="42">
        <f t="shared" si="7"/>
        <v>2005176</v>
      </c>
      <c r="G59" s="42">
        <f t="shared" si="8"/>
        <v>2188645</v>
      </c>
    </row>
    <row r="60" spans="1:7" x14ac:dyDescent="0.25">
      <c r="A60" s="42" t="str">
        <f t="shared" si="3"/>
        <v>SANTANDER</v>
      </c>
      <c r="B60" s="41">
        <f t="shared" si="4"/>
        <v>2439574</v>
      </c>
      <c r="C60" s="41">
        <f t="shared" si="5"/>
        <v>2370664</v>
      </c>
      <c r="D60" s="41">
        <f t="shared" si="6"/>
        <v>18</v>
      </c>
      <c r="E60" s="42" t="str">
        <f t="shared" si="2"/>
        <v>ALICANTE</v>
      </c>
      <c r="F60" s="42">
        <f t="shared" si="7"/>
        <v>1797238</v>
      </c>
      <c r="G60" s="42">
        <f t="shared" si="8"/>
        <v>1529709</v>
      </c>
    </row>
    <row r="61" spans="1:7" x14ac:dyDescent="0.25">
      <c r="A61" s="42" t="str">
        <f t="shared" si="3"/>
        <v>SEVILLA</v>
      </c>
      <c r="B61" s="41">
        <f t="shared" si="4"/>
        <v>2005176</v>
      </c>
      <c r="C61" s="41">
        <f t="shared" si="5"/>
        <v>2188645</v>
      </c>
      <c r="D61" s="41">
        <f t="shared" si="6"/>
        <v>22</v>
      </c>
      <c r="E61" s="42" t="str">
        <f t="shared" si="2"/>
        <v>MOTRIL</v>
      </c>
      <c r="F61" s="42">
        <f t="shared" si="7"/>
        <v>1189485</v>
      </c>
      <c r="G61" s="42">
        <f t="shared" si="8"/>
        <v>1247128</v>
      </c>
    </row>
    <row r="62" spans="1:7" x14ac:dyDescent="0.25">
      <c r="A62" s="42" t="str">
        <f t="shared" si="3"/>
        <v>TARRAGONA</v>
      </c>
      <c r="B62" s="41">
        <f t="shared" si="4"/>
        <v>14546515</v>
      </c>
      <c r="C62" s="41">
        <f t="shared" si="5"/>
        <v>13141540</v>
      </c>
      <c r="D62" s="41">
        <f t="shared" si="6"/>
        <v>5</v>
      </c>
      <c r="E62" s="42" t="str">
        <f t="shared" si="2"/>
        <v>CEUTA</v>
      </c>
      <c r="F62" s="42">
        <f t="shared" si="7"/>
        <v>1131643</v>
      </c>
      <c r="G62" s="42">
        <f t="shared" si="8"/>
        <v>996055</v>
      </c>
    </row>
    <row r="63" spans="1:7" x14ac:dyDescent="0.25">
      <c r="A63" s="42" t="str">
        <f t="shared" si="3"/>
        <v>VALENCIA</v>
      </c>
      <c r="B63" s="41">
        <f t="shared" si="4"/>
        <v>21931502</v>
      </c>
      <c r="C63" s="41">
        <f t="shared" si="5"/>
        <v>18950602</v>
      </c>
      <c r="D63" s="41">
        <f t="shared" si="6"/>
        <v>2</v>
      </c>
      <c r="E63" s="42" t="str">
        <f t="shared" si="2"/>
        <v>MARIN Y RIA DE PONTEVEDRA</v>
      </c>
      <c r="F63" s="42">
        <f t="shared" si="7"/>
        <v>738727</v>
      </c>
      <c r="G63" s="42">
        <f t="shared" si="8"/>
        <v>756712</v>
      </c>
    </row>
    <row r="64" spans="1:7" x14ac:dyDescent="0.25">
      <c r="A64" s="42" t="str">
        <f t="shared" si="3"/>
        <v>VIGO</v>
      </c>
      <c r="B64" s="41">
        <f t="shared" si="4"/>
        <v>2255686</v>
      </c>
      <c r="C64" s="41">
        <f t="shared" si="5"/>
        <v>2091029</v>
      </c>
      <c r="D64" s="41">
        <f t="shared" si="6"/>
        <v>19</v>
      </c>
      <c r="E64" s="42" t="str">
        <f t="shared" si="2"/>
        <v>VILAGARCIA</v>
      </c>
      <c r="F64" s="42">
        <f t="shared" si="7"/>
        <v>473159</v>
      </c>
      <c r="G64" s="42">
        <f t="shared" si="8"/>
        <v>501682</v>
      </c>
    </row>
    <row r="65" spans="1:7" x14ac:dyDescent="0.25">
      <c r="A65" s="42" t="str">
        <f t="shared" si="3"/>
        <v>VILAGARCIA</v>
      </c>
      <c r="B65" s="41">
        <f t="shared" si="4"/>
        <v>473159</v>
      </c>
      <c r="C65" s="41">
        <f t="shared" si="5"/>
        <v>501682</v>
      </c>
      <c r="D65" s="41">
        <f t="shared" si="6"/>
        <v>27</v>
      </c>
      <c r="E65" s="42" t="str">
        <f t="shared" si="2"/>
        <v>MELILLA</v>
      </c>
      <c r="F65" s="42">
        <f t="shared" si="7"/>
        <v>322303</v>
      </c>
      <c r="G65" s="42">
        <f t="shared" si="8"/>
        <v>351191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72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73</v>
      </c>
    </row>
    <row r="5" spans="1:12" x14ac:dyDescent="0.25">
      <c r="A5" s="99" t="s">
        <v>70</v>
      </c>
      <c r="B5" s="97" t="str">
        <f>'Resumen general'!D6</f>
        <v>Mes Mayo</v>
      </c>
      <c r="C5" s="98"/>
      <c r="D5" s="97" t="str">
        <f>'Resumen general'!F6</f>
        <v>Acumulado desde Enero</v>
      </c>
      <c r="E5" s="98"/>
      <c r="F5" s="98"/>
      <c r="L5" s="39">
        <f>'Resumen general'!I4</f>
        <v>39275</v>
      </c>
    </row>
    <row r="6" spans="1:12" x14ac:dyDescent="0.25">
      <c r="A6" s="100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37">
        <v>1101195</v>
      </c>
      <c r="C7" s="37">
        <v>1328773</v>
      </c>
      <c r="D7" s="37">
        <v>5762156</v>
      </c>
      <c r="E7" s="37">
        <v>5852367</v>
      </c>
      <c r="F7" s="10">
        <f>((E7*100)/D7)-100</f>
        <v>1.5655771902044933</v>
      </c>
      <c r="G7" s="1"/>
      <c r="H7" s="1"/>
      <c r="I7" s="1"/>
    </row>
    <row r="8" spans="1:12" x14ac:dyDescent="0.25">
      <c r="A8" s="11" t="s">
        <v>42</v>
      </c>
      <c r="B8" s="38">
        <v>264688</v>
      </c>
      <c r="C8" s="38">
        <v>239853</v>
      </c>
      <c r="D8" s="38">
        <v>1505019</v>
      </c>
      <c r="E8" s="38">
        <v>1771170</v>
      </c>
      <c r="F8" s="13">
        <f t="shared" ref="F8:F35" si="0">((E8*100)/D8)-100</f>
        <v>17.684228571200762</v>
      </c>
      <c r="G8" s="1"/>
      <c r="H8" s="1"/>
      <c r="I8" s="1"/>
    </row>
    <row r="9" spans="1:12" x14ac:dyDescent="0.25">
      <c r="A9" s="8" t="s">
        <v>43</v>
      </c>
      <c r="B9" s="37">
        <v>668533</v>
      </c>
      <c r="C9" s="37">
        <v>670484</v>
      </c>
      <c r="D9" s="37">
        <v>2617016</v>
      </c>
      <c r="E9" s="37">
        <v>2685554</v>
      </c>
      <c r="F9" s="10">
        <f t="shared" si="0"/>
        <v>2.6189369877753848</v>
      </c>
      <c r="G9" s="1"/>
      <c r="H9" s="1"/>
      <c r="I9" s="1"/>
    </row>
    <row r="10" spans="1:12" x14ac:dyDescent="0.25">
      <c r="A10" s="11" t="s">
        <v>44</v>
      </c>
      <c r="B10" s="38">
        <v>520470</v>
      </c>
      <c r="C10" s="38">
        <v>496336</v>
      </c>
      <c r="D10" s="38">
        <v>2591986</v>
      </c>
      <c r="E10" s="38">
        <v>2092666</v>
      </c>
      <c r="F10" s="13">
        <f t="shared" si="0"/>
        <v>-19.263992938233457</v>
      </c>
      <c r="G10" s="1"/>
      <c r="H10" s="1"/>
      <c r="I10" s="1"/>
    </row>
    <row r="11" spans="1:12" x14ac:dyDescent="0.25">
      <c r="A11" s="8" t="s">
        <v>45</v>
      </c>
      <c r="B11" s="37">
        <v>6097012</v>
      </c>
      <c r="C11" s="37">
        <v>6052625</v>
      </c>
      <c r="D11" s="37">
        <v>26661965</v>
      </c>
      <c r="E11" s="37">
        <v>28395795</v>
      </c>
      <c r="F11" s="10">
        <f t="shared" si="0"/>
        <v>6.5030090617852068</v>
      </c>
      <c r="G11" s="1"/>
      <c r="H11" s="1"/>
      <c r="I11" s="1"/>
    </row>
    <row r="12" spans="1:12" x14ac:dyDescent="0.25">
      <c r="A12" s="11" t="s">
        <v>46</v>
      </c>
      <c r="B12" s="38">
        <v>521295</v>
      </c>
      <c r="C12" s="38">
        <v>919119</v>
      </c>
      <c r="D12" s="38">
        <v>2437093</v>
      </c>
      <c r="E12" s="38">
        <v>2944136</v>
      </c>
      <c r="F12" s="13">
        <f t="shared" si="0"/>
        <v>20.805238043849783</v>
      </c>
      <c r="G12" s="1"/>
      <c r="H12" s="1"/>
      <c r="I12" s="1"/>
    </row>
    <row r="13" spans="1:12" x14ac:dyDescent="0.25">
      <c r="A13" s="8" t="s">
        <v>47</v>
      </c>
      <c r="B13" s="37">
        <v>1345935</v>
      </c>
      <c r="C13" s="37">
        <v>1330733</v>
      </c>
      <c r="D13" s="37">
        <v>5697316</v>
      </c>
      <c r="E13" s="37">
        <v>6001970</v>
      </c>
      <c r="F13" s="10">
        <f t="shared" si="0"/>
        <v>5.3473249509067102</v>
      </c>
      <c r="G13" s="1"/>
      <c r="H13" s="1"/>
      <c r="I13" s="1"/>
    </row>
    <row r="14" spans="1:12" x14ac:dyDescent="0.25">
      <c r="A14" s="11" t="s">
        <v>48</v>
      </c>
      <c r="B14" s="38">
        <v>3938643</v>
      </c>
      <c r="C14" s="38">
        <v>4382604</v>
      </c>
      <c r="D14" s="38">
        <v>18827630</v>
      </c>
      <c r="E14" s="38">
        <v>20508884</v>
      </c>
      <c r="F14" s="13">
        <f t="shared" si="0"/>
        <v>8.9297165920511503</v>
      </c>
      <c r="G14" s="1"/>
      <c r="H14" s="1"/>
      <c r="I14" s="1"/>
    </row>
    <row r="15" spans="1:12" x14ac:dyDescent="0.25">
      <c r="A15" s="8" t="s">
        <v>49</v>
      </c>
      <c r="B15" s="37">
        <v>3084500</v>
      </c>
      <c r="C15" s="37">
        <v>3231795</v>
      </c>
      <c r="D15" s="37">
        <v>14591715</v>
      </c>
      <c r="E15" s="37">
        <v>15275688</v>
      </c>
      <c r="F15" s="10">
        <f t="shared" si="0"/>
        <v>4.687406518013816</v>
      </c>
      <c r="G15" s="1"/>
      <c r="H15" s="1"/>
      <c r="I15" s="1"/>
    </row>
    <row r="16" spans="1:12" x14ac:dyDescent="0.25">
      <c r="A16" s="11" t="s">
        <v>50</v>
      </c>
      <c r="B16" s="38">
        <v>1928268</v>
      </c>
      <c r="C16" s="38">
        <v>1946462</v>
      </c>
      <c r="D16" s="38">
        <v>11027716</v>
      </c>
      <c r="E16" s="38">
        <v>9239640</v>
      </c>
      <c r="F16" s="13">
        <f t="shared" si="0"/>
        <v>-16.214382017092206</v>
      </c>
      <c r="G16" s="1"/>
      <c r="H16" s="1"/>
      <c r="I16" s="1"/>
    </row>
    <row r="17" spans="1:9" x14ac:dyDescent="0.25">
      <c r="A17" s="8" t="s">
        <v>51</v>
      </c>
      <c r="B17" s="37">
        <v>1029926</v>
      </c>
      <c r="C17" s="37">
        <v>1266392</v>
      </c>
      <c r="D17" s="37">
        <v>5195028</v>
      </c>
      <c r="E17" s="37">
        <v>5673111</v>
      </c>
      <c r="F17" s="10">
        <f t="shared" si="0"/>
        <v>9.202703046066361</v>
      </c>
      <c r="G17" s="1"/>
      <c r="H17" s="1"/>
      <c r="I17" s="1"/>
    </row>
    <row r="18" spans="1:9" x14ac:dyDescent="0.25">
      <c r="A18" s="11" t="s">
        <v>52</v>
      </c>
      <c r="B18" s="38">
        <v>209250</v>
      </c>
      <c r="C18" s="38">
        <v>237462</v>
      </c>
      <c r="D18" s="38">
        <v>787443</v>
      </c>
      <c r="E18" s="38">
        <v>905944</v>
      </c>
      <c r="F18" s="13">
        <f t="shared" si="0"/>
        <v>15.048835280775876</v>
      </c>
      <c r="G18" s="1"/>
      <c r="H18" s="1"/>
      <c r="I18" s="1"/>
    </row>
    <row r="19" spans="1:9" x14ac:dyDescent="0.25">
      <c r="A19" s="8" t="s">
        <v>53</v>
      </c>
      <c r="B19" s="37">
        <v>1038637</v>
      </c>
      <c r="C19" s="37">
        <v>1065825</v>
      </c>
      <c r="D19" s="37">
        <v>4131249</v>
      </c>
      <c r="E19" s="37">
        <v>4246295</v>
      </c>
      <c r="F19" s="10">
        <f t="shared" si="0"/>
        <v>2.784775258039403</v>
      </c>
      <c r="G19" s="1"/>
      <c r="H19" s="1"/>
      <c r="I19" s="1"/>
    </row>
    <row r="20" spans="1:9" x14ac:dyDescent="0.25">
      <c r="A20" s="11" t="s">
        <v>54</v>
      </c>
      <c r="B20" s="38">
        <v>1535591</v>
      </c>
      <c r="C20" s="38">
        <v>1640913</v>
      </c>
      <c r="D20" s="38">
        <v>8475933</v>
      </c>
      <c r="E20" s="38">
        <v>7766535</v>
      </c>
      <c r="F20" s="13">
        <f t="shared" si="0"/>
        <v>-8.3695564842242192</v>
      </c>
      <c r="G20" s="1"/>
      <c r="H20" s="1"/>
      <c r="I20" s="1"/>
    </row>
    <row r="21" spans="1:9" x14ac:dyDescent="0.25">
      <c r="A21" s="8" t="s">
        <v>55</v>
      </c>
      <c r="B21" s="37">
        <v>1779199</v>
      </c>
      <c r="C21" s="37">
        <v>2040376</v>
      </c>
      <c r="D21" s="37">
        <v>8316234</v>
      </c>
      <c r="E21" s="37">
        <v>8258427</v>
      </c>
      <c r="F21" s="10">
        <f t="shared" si="0"/>
        <v>-0.69511031074883078</v>
      </c>
      <c r="G21" s="1"/>
      <c r="H21" s="1"/>
      <c r="I21" s="1"/>
    </row>
    <row r="22" spans="1:9" x14ac:dyDescent="0.25">
      <c r="A22" s="11" t="s">
        <v>56</v>
      </c>
      <c r="B22" s="38">
        <v>1798636</v>
      </c>
      <c r="C22" s="38">
        <v>1742321</v>
      </c>
      <c r="D22" s="38">
        <v>9054647</v>
      </c>
      <c r="E22" s="38">
        <v>9339300</v>
      </c>
      <c r="F22" s="13">
        <f t="shared" si="0"/>
        <v>3.1437227757194677</v>
      </c>
      <c r="G22" s="1"/>
      <c r="H22" s="1"/>
      <c r="I22" s="1"/>
    </row>
    <row r="23" spans="1:9" x14ac:dyDescent="0.25">
      <c r="A23" s="8" t="s">
        <v>57</v>
      </c>
      <c r="B23" s="37">
        <v>372681</v>
      </c>
      <c r="C23" s="37">
        <v>447698</v>
      </c>
      <c r="D23" s="37">
        <v>1989045</v>
      </c>
      <c r="E23" s="37">
        <v>2417369</v>
      </c>
      <c r="F23" s="10">
        <f t="shared" si="0"/>
        <v>21.534153324836794</v>
      </c>
      <c r="G23" s="1"/>
      <c r="H23" s="1"/>
      <c r="I23" s="1"/>
    </row>
    <row r="24" spans="1:9" x14ac:dyDescent="0.25">
      <c r="A24" s="11" t="s">
        <v>58</v>
      </c>
      <c r="B24" s="38">
        <v>129864</v>
      </c>
      <c r="C24" s="38">
        <v>201869</v>
      </c>
      <c r="D24" s="38">
        <v>728999</v>
      </c>
      <c r="E24" s="38">
        <v>712626</v>
      </c>
      <c r="F24" s="13">
        <f t="shared" si="0"/>
        <v>-2.2459564416412121</v>
      </c>
      <c r="G24" s="1"/>
      <c r="H24" s="1"/>
      <c r="I24" s="1"/>
    </row>
    <row r="25" spans="1:9" x14ac:dyDescent="0.25">
      <c r="A25" s="8" t="s">
        <v>59</v>
      </c>
      <c r="B25" s="37">
        <v>74996</v>
      </c>
      <c r="C25" s="37">
        <v>66608</v>
      </c>
      <c r="D25" s="37">
        <v>340663</v>
      </c>
      <c r="E25" s="37">
        <v>322275</v>
      </c>
      <c r="F25" s="10">
        <f t="shared" si="0"/>
        <v>-5.3977097600854762</v>
      </c>
      <c r="G25" s="1"/>
      <c r="H25" s="1"/>
      <c r="I25" s="1"/>
    </row>
    <row r="26" spans="1:9" x14ac:dyDescent="0.25">
      <c r="A26" s="11" t="s">
        <v>60</v>
      </c>
      <c r="B26" s="38">
        <v>284808</v>
      </c>
      <c r="C26" s="38">
        <v>297286</v>
      </c>
      <c r="D26" s="38">
        <v>1238864</v>
      </c>
      <c r="E26" s="38">
        <v>1182224</v>
      </c>
      <c r="F26" s="13">
        <f t="shared" si="0"/>
        <v>-4.5719304136692926</v>
      </c>
      <c r="G26" s="1"/>
      <c r="H26" s="1"/>
      <c r="I26" s="1"/>
    </row>
    <row r="27" spans="1:9" x14ac:dyDescent="0.25">
      <c r="A27" s="8" t="s">
        <v>61</v>
      </c>
      <c r="B27" s="37">
        <v>512546</v>
      </c>
      <c r="C27" s="37">
        <v>521543</v>
      </c>
      <c r="D27" s="37">
        <v>2363699</v>
      </c>
      <c r="E27" s="37">
        <v>2059958</v>
      </c>
      <c r="F27" s="10">
        <f t="shared" si="0"/>
        <v>-12.850240237864469</v>
      </c>
      <c r="G27" s="1"/>
      <c r="H27" s="1"/>
      <c r="I27" s="1"/>
    </row>
    <row r="28" spans="1:9" x14ac:dyDescent="0.25">
      <c r="A28" s="11" t="s">
        <v>62</v>
      </c>
      <c r="B28" s="38">
        <v>1544670</v>
      </c>
      <c r="C28" s="38">
        <v>1656561</v>
      </c>
      <c r="D28" s="38">
        <v>7687345</v>
      </c>
      <c r="E28" s="38">
        <v>7650522</v>
      </c>
      <c r="F28" s="13">
        <f t="shared" si="0"/>
        <v>-0.47900803203187081</v>
      </c>
      <c r="G28" s="1"/>
      <c r="H28" s="1"/>
      <c r="I28" s="1"/>
    </row>
    <row r="29" spans="1:9" x14ac:dyDescent="0.25">
      <c r="A29" s="8" t="s">
        <v>63</v>
      </c>
      <c r="B29" s="37">
        <v>514067</v>
      </c>
      <c r="C29" s="37">
        <v>639694</v>
      </c>
      <c r="D29" s="37">
        <v>2343060</v>
      </c>
      <c r="E29" s="37">
        <v>2412976</v>
      </c>
      <c r="F29" s="10">
        <f t="shared" si="0"/>
        <v>2.9839611448277026</v>
      </c>
      <c r="G29" s="1"/>
      <c r="H29" s="1"/>
      <c r="I29" s="1"/>
    </row>
    <row r="30" spans="1:9" x14ac:dyDescent="0.25">
      <c r="A30" s="11" t="s">
        <v>64</v>
      </c>
      <c r="B30" s="38">
        <v>472339</v>
      </c>
      <c r="C30" s="38">
        <v>387710</v>
      </c>
      <c r="D30" s="38">
        <v>2188645</v>
      </c>
      <c r="E30" s="38">
        <v>2005176</v>
      </c>
      <c r="F30" s="13">
        <f t="shared" si="0"/>
        <v>-8.3827665062173224</v>
      </c>
      <c r="G30" s="1"/>
      <c r="H30" s="1"/>
      <c r="I30" s="1"/>
    </row>
    <row r="31" spans="1:9" x14ac:dyDescent="0.25">
      <c r="A31" s="8" t="s">
        <v>65</v>
      </c>
      <c r="B31" s="37">
        <v>2798551</v>
      </c>
      <c r="C31" s="37">
        <v>3059374</v>
      </c>
      <c r="D31" s="37">
        <v>13061427</v>
      </c>
      <c r="E31" s="37">
        <v>14471270</v>
      </c>
      <c r="F31" s="10">
        <f t="shared" si="0"/>
        <v>10.793943112035151</v>
      </c>
      <c r="G31" s="1"/>
      <c r="H31" s="1"/>
      <c r="I31" s="1"/>
    </row>
    <row r="32" spans="1:9" x14ac:dyDescent="0.25">
      <c r="A32" s="11" t="s">
        <v>66</v>
      </c>
      <c r="B32" s="38">
        <v>3941571</v>
      </c>
      <c r="C32" s="38">
        <v>4663344</v>
      </c>
      <c r="D32" s="38">
        <v>18843916</v>
      </c>
      <c r="E32" s="38">
        <v>21792245</v>
      </c>
      <c r="F32" s="13">
        <f t="shared" si="0"/>
        <v>15.646052550860446</v>
      </c>
      <c r="G32" s="1"/>
      <c r="H32" s="1"/>
      <c r="I32" s="1"/>
    </row>
    <row r="33" spans="1:9" x14ac:dyDescent="0.25">
      <c r="A33" s="8" t="s">
        <v>67</v>
      </c>
      <c r="B33" s="37">
        <v>426821</v>
      </c>
      <c r="C33" s="37">
        <v>525526</v>
      </c>
      <c r="D33" s="37">
        <v>1885464</v>
      </c>
      <c r="E33" s="37">
        <v>2069061</v>
      </c>
      <c r="F33" s="10">
        <f t="shared" si="0"/>
        <v>9.7374969768714692</v>
      </c>
      <c r="G33" s="1"/>
      <c r="H33" s="1"/>
      <c r="I33" s="1"/>
    </row>
    <row r="34" spans="1:9" x14ac:dyDescent="0.25">
      <c r="A34" s="11" t="s">
        <v>68</v>
      </c>
      <c r="B34" s="38">
        <v>116531</v>
      </c>
      <c r="C34" s="38">
        <v>90521</v>
      </c>
      <c r="D34" s="38">
        <v>497862</v>
      </c>
      <c r="E34" s="38">
        <v>469160</v>
      </c>
      <c r="F34" s="13">
        <f t="shared" si="0"/>
        <v>-5.7650513596137074</v>
      </c>
      <c r="G34" s="1"/>
      <c r="H34" s="1"/>
      <c r="I34" s="1"/>
    </row>
    <row r="35" spans="1:9" x14ac:dyDescent="0.25">
      <c r="A35" s="14" t="s">
        <v>69</v>
      </c>
      <c r="B35" s="15">
        <f>SUM(B7:B34)</f>
        <v>38051223</v>
      </c>
      <c r="C35" s="15">
        <f>SUM(C7:C34)</f>
        <v>41149807</v>
      </c>
      <c r="D35" s="15">
        <f t="shared" ref="D35:E35" si="1">SUM(D7:D34)</f>
        <v>180849135</v>
      </c>
      <c r="E35" s="15">
        <f t="shared" si="1"/>
        <v>188522344</v>
      </c>
      <c r="F35" s="16">
        <f t="shared" si="0"/>
        <v>4.2428784633114276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5852367</v>
      </c>
      <c r="C38" s="41">
        <f>D7</f>
        <v>5762156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28395795</v>
      </c>
      <c r="G38" s="42">
        <f>LOOKUP(E38,$A$38:$A$65,$C$38:$C$65)</f>
        <v>26661965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1771170</v>
      </c>
      <c r="C39" s="41">
        <f t="shared" ref="C39:C65" si="5">D8</f>
        <v>1505019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54" si="7">LOOKUP(E39,$A$38:$A$65,$B$38:$B$65)</f>
        <v>21792245</v>
      </c>
      <c r="G39" s="42">
        <f t="shared" ref="G39:G65" si="8">LOOKUP(E39,$A$38:$A$65,$C$38:$C$65)</f>
        <v>18843916</v>
      </c>
    </row>
    <row r="40" spans="1:9" x14ac:dyDescent="0.25">
      <c r="A40" s="42" t="str">
        <f t="shared" si="3"/>
        <v>ALMERIA</v>
      </c>
      <c r="B40" s="41">
        <f t="shared" si="4"/>
        <v>2685554</v>
      </c>
      <c r="C40" s="41">
        <f t="shared" si="5"/>
        <v>2617016</v>
      </c>
      <c r="D40" s="41">
        <f t="shared" si="6"/>
        <v>16</v>
      </c>
      <c r="E40" s="42" t="str">
        <f t="shared" si="2"/>
        <v>BARCELONA</v>
      </c>
      <c r="F40" s="42">
        <f t="shared" si="7"/>
        <v>20508884</v>
      </c>
      <c r="G40" s="42">
        <f t="shared" si="8"/>
        <v>18827630</v>
      </c>
    </row>
    <row r="41" spans="1:9" x14ac:dyDescent="0.25">
      <c r="A41" s="42" t="str">
        <f t="shared" si="3"/>
        <v>AVILES</v>
      </c>
      <c r="B41" s="41">
        <f t="shared" si="4"/>
        <v>2092666</v>
      </c>
      <c r="C41" s="41">
        <f t="shared" si="5"/>
        <v>2591986</v>
      </c>
      <c r="D41" s="41">
        <f t="shared" si="6"/>
        <v>19</v>
      </c>
      <c r="E41" s="42" t="str">
        <f t="shared" si="2"/>
        <v>BILBAO</v>
      </c>
      <c r="F41" s="42">
        <f t="shared" si="7"/>
        <v>15275688</v>
      </c>
      <c r="G41" s="42">
        <f t="shared" si="8"/>
        <v>14591715</v>
      </c>
    </row>
    <row r="42" spans="1:9" x14ac:dyDescent="0.25">
      <c r="A42" s="42" t="str">
        <f t="shared" si="3"/>
        <v>BAHIA DE ALGECIRAS</v>
      </c>
      <c r="B42" s="41">
        <f t="shared" si="4"/>
        <v>28395795</v>
      </c>
      <c r="C42" s="41">
        <f t="shared" si="5"/>
        <v>26661965</v>
      </c>
      <c r="D42" s="41">
        <f t="shared" si="6"/>
        <v>1</v>
      </c>
      <c r="E42" s="42" t="str">
        <f t="shared" si="2"/>
        <v>TARRAGONA</v>
      </c>
      <c r="F42" s="42">
        <f t="shared" si="7"/>
        <v>14471270</v>
      </c>
      <c r="G42" s="42">
        <f t="shared" si="8"/>
        <v>13061427</v>
      </c>
    </row>
    <row r="43" spans="1:9" x14ac:dyDescent="0.25">
      <c r="A43" s="42" t="str">
        <f t="shared" si="3"/>
        <v>BAHIA DE CADIZ</v>
      </c>
      <c r="B43" s="41">
        <f t="shared" si="4"/>
        <v>2944136</v>
      </c>
      <c r="C43" s="41">
        <f t="shared" si="5"/>
        <v>2437093</v>
      </c>
      <c r="D43" s="41">
        <f t="shared" si="6"/>
        <v>15</v>
      </c>
      <c r="E43" s="42" t="str">
        <f t="shared" si="2"/>
        <v>LAS PALMAS</v>
      </c>
      <c r="F43" s="42">
        <f t="shared" si="7"/>
        <v>9339300</v>
      </c>
      <c r="G43" s="42">
        <f t="shared" si="8"/>
        <v>9054647</v>
      </c>
    </row>
    <row r="44" spans="1:9" x14ac:dyDescent="0.25">
      <c r="A44" s="42" t="str">
        <f t="shared" si="3"/>
        <v>BALEARES</v>
      </c>
      <c r="B44" s="41">
        <f t="shared" si="4"/>
        <v>6001970</v>
      </c>
      <c r="C44" s="41">
        <f t="shared" si="5"/>
        <v>5697316</v>
      </c>
      <c r="D44" s="41">
        <f t="shared" si="6"/>
        <v>11</v>
      </c>
      <c r="E44" s="42" t="str">
        <f t="shared" si="2"/>
        <v>CARTAGENA</v>
      </c>
      <c r="F44" s="42">
        <f t="shared" si="7"/>
        <v>9239640</v>
      </c>
      <c r="G44" s="42">
        <f t="shared" si="8"/>
        <v>11027716</v>
      </c>
    </row>
    <row r="45" spans="1:9" x14ac:dyDescent="0.25">
      <c r="A45" s="42" t="str">
        <f t="shared" si="3"/>
        <v>BARCELONA</v>
      </c>
      <c r="B45" s="41">
        <f t="shared" si="4"/>
        <v>20508884</v>
      </c>
      <c r="C45" s="41">
        <f t="shared" si="5"/>
        <v>18827630</v>
      </c>
      <c r="D45" s="41">
        <f t="shared" si="6"/>
        <v>3</v>
      </c>
      <c r="E45" s="42" t="str">
        <f t="shared" si="2"/>
        <v>HUELVA</v>
      </c>
      <c r="F45" s="42">
        <f t="shared" si="7"/>
        <v>8258427</v>
      </c>
      <c r="G45" s="42">
        <f t="shared" si="8"/>
        <v>8316234</v>
      </c>
    </row>
    <row r="46" spans="1:9" x14ac:dyDescent="0.25">
      <c r="A46" s="42" t="str">
        <f t="shared" si="3"/>
        <v>BILBAO</v>
      </c>
      <c r="B46" s="41">
        <f t="shared" si="4"/>
        <v>15275688</v>
      </c>
      <c r="C46" s="41">
        <f t="shared" si="5"/>
        <v>14591715</v>
      </c>
      <c r="D46" s="41">
        <f t="shared" si="6"/>
        <v>4</v>
      </c>
      <c r="E46" s="42" t="str">
        <f t="shared" si="2"/>
        <v>GIJON</v>
      </c>
      <c r="F46" s="42">
        <f t="shared" si="7"/>
        <v>7766535</v>
      </c>
      <c r="G46" s="42">
        <f t="shared" si="8"/>
        <v>8475933</v>
      </c>
    </row>
    <row r="47" spans="1:9" x14ac:dyDescent="0.25">
      <c r="A47" s="42" t="str">
        <f t="shared" si="3"/>
        <v>CARTAGENA</v>
      </c>
      <c r="B47" s="41">
        <f t="shared" si="4"/>
        <v>9239640</v>
      </c>
      <c r="C47" s="41">
        <f t="shared" si="5"/>
        <v>11027716</v>
      </c>
      <c r="D47" s="41">
        <f t="shared" si="6"/>
        <v>7</v>
      </c>
      <c r="E47" s="42" t="str">
        <f t="shared" si="2"/>
        <v>SANTA CRUZ DE TENERIFE</v>
      </c>
      <c r="F47" s="42">
        <f t="shared" si="7"/>
        <v>7650522</v>
      </c>
      <c r="G47" s="42">
        <f t="shared" si="8"/>
        <v>7687345</v>
      </c>
    </row>
    <row r="48" spans="1:9" x14ac:dyDescent="0.25">
      <c r="A48" s="42" t="str">
        <f t="shared" si="3"/>
        <v>CASTELLON</v>
      </c>
      <c r="B48" s="41">
        <f t="shared" si="4"/>
        <v>5673111</v>
      </c>
      <c r="C48" s="41">
        <f t="shared" si="5"/>
        <v>5195028</v>
      </c>
      <c r="D48" s="41">
        <f t="shared" si="6"/>
        <v>13</v>
      </c>
      <c r="E48" s="42" t="str">
        <f t="shared" si="2"/>
        <v>BALEARES</v>
      </c>
      <c r="F48" s="42">
        <f t="shared" si="7"/>
        <v>6001970</v>
      </c>
      <c r="G48" s="42">
        <f t="shared" si="8"/>
        <v>5697316</v>
      </c>
    </row>
    <row r="49" spans="1:7" x14ac:dyDescent="0.25">
      <c r="A49" s="42" t="str">
        <f t="shared" si="3"/>
        <v>CEUTA</v>
      </c>
      <c r="B49" s="41">
        <f t="shared" si="4"/>
        <v>905944</v>
      </c>
      <c r="C49" s="41">
        <f t="shared" si="5"/>
        <v>787443</v>
      </c>
      <c r="D49" s="41">
        <f t="shared" si="6"/>
        <v>25</v>
      </c>
      <c r="E49" s="42" t="str">
        <f t="shared" si="2"/>
        <v>A CORUÑA</v>
      </c>
      <c r="F49" s="42">
        <f t="shared" si="7"/>
        <v>5852367</v>
      </c>
      <c r="G49" s="42">
        <f t="shared" si="8"/>
        <v>5762156</v>
      </c>
    </row>
    <row r="50" spans="1:7" x14ac:dyDescent="0.25">
      <c r="A50" s="42" t="str">
        <f t="shared" si="3"/>
        <v>FERROL-SAN CIBRAO</v>
      </c>
      <c r="B50" s="41">
        <f t="shared" si="4"/>
        <v>4246295</v>
      </c>
      <c r="C50" s="41">
        <f t="shared" si="5"/>
        <v>4131249</v>
      </c>
      <c r="D50" s="41">
        <f t="shared" si="6"/>
        <v>14</v>
      </c>
      <c r="E50" s="42" t="str">
        <f t="shared" si="2"/>
        <v>CASTELLON</v>
      </c>
      <c r="F50" s="42">
        <f t="shared" si="7"/>
        <v>5673111</v>
      </c>
      <c r="G50" s="42">
        <f t="shared" si="8"/>
        <v>5195028</v>
      </c>
    </row>
    <row r="51" spans="1:7" x14ac:dyDescent="0.25">
      <c r="A51" s="42" t="str">
        <f t="shared" si="3"/>
        <v>GIJON</v>
      </c>
      <c r="B51" s="41">
        <f t="shared" si="4"/>
        <v>7766535</v>
      </c>
      <c r="C51" s="41">
        <f t="shared" si="5"/>
        <v>8475933</v>
      </c>
      <c r="D51" s="41">
        <f t="shared" si="6"/>
        <v>9</v>
      </c>
      <c r="E51" s="42" t="str">
        <f t="shared" si="2"/>
        <v>FERROL-SAN CIBRAO</v>
      </c>
      <c r="F51" s="42">
        <f t="shared" si="7"/>
        <v>4246295</v>
      </c>
      <c r="G51" s="42">
        <f t="shared" si="8"/>
        <v>4131249</v>
      </c>
    </row>
    <row r="52" spans="1:7" x14ac:dyDescent="0.25">
      <c r="A52" s="42" t="str">
        <f t="shared" si="3"/>
        <v>HUELVA</v>
      </c>
      <c r="B52" s="41">
        <f t="shared" si="4"/>
        <v>8258427</v>
      </c>
      <c r="C52" s="41">
        <f t="shared" si="5"/>
        <v>8316234</v>
      </c>
      <c r="D52" s="41">
        <f t="shared" si="6"/>
        <v>8</v>
      </c>
      <c r="E52" s="42" t="str">
        <f t="shared" si="2"/>
        <v>BAHIA DE CADIZ</v>
      </c>
      <c r="F52" s="42">
        <f t="shared" si="7"/>
        <v>2944136</v>
      </c>
      <c r="G52" s="42">
        <f t="shared" si="8"/>
        <v>2437093</v>
      </c>
    </row>
    <row r="53" spans="1:7" x14ac:dyDescent="0.25">
      <c r="A53" s="42" t="str">
        <f t="shared" si="3"/>
        <v>LAS PALMAS</v>
      </c>
      <c r="B53" s="41">
        <f t="shared" si="4"/>
        <v>9339300</v>
      </c>
      <c r="C53" s="41">
        <f t="shared" si="5"/>
        <v>9054647</v>
      </c>
      <c r="D53" s="41">
        <f t="shared" si="6"/>
        <v>6</v>
      </c>
      <c r="E53" s="42" t="str">
        <f t="shared" si="2"/>
        <v>ALMERIA</v>
      </c>
      <c r="F53" s="42">
        <f t="shared" si="7"/>
        <v>2685554</v>
      </c>
      <c r="G53" s="42">
        <f t="shared" si="8"/>
        <v>2617016</v>
      </c>
    </row>
    <row r="54" spans="1:7" x14ac:dyDescent="0.25">
      <c r="A54" s="42" t="str">
        <f t="shared" si="3"/>
        <v>MALAGA</v>
      </c>
      <c r="B54" s="41">
        <f t="shared" si="4"/>
        <v>2417369</v>
      </c>
      <c r="C54" s="41">
        <f t="shared" si="5"/>
        <v>1989045</v>
      </c>
      <c r="D54" s="41">
        <f t="shared" si="6"/>
        <v>17</v>
      </c>
      <c r="E54" s="42" t="str">
        <f t="shared" si="2"/>
        <v>MALAGA</v>
      </c>
      <c r="F54" s="42">
        <f t="shared" si="7"/>
        <v>2417369</v>
      </c>
      <c r="G54" s="42">
        <f t="shared" si="8"/>
        <v>1989045</v>
      </c>
    </row>
    <row r="55" spans="1:7" x14ac:dyDescent="0.25">
      <c r="A55" s="42" t="str">
        <f t="shared" si="3"/>
        <v>MARIN Y RIA DE PONTEVEDRA</v>
      </c>
      <c r="B55" s="41">
        <f t="shared" si="4"/>
        <v>712626</v>
      </c>
      <c r="C55" s="41">
        <f t="shared" si="5"/>
        <v>728999</v>
      </c>
      <c r="D55" s="41">
        <f t="shared" si="6"/>
        <v>26</v>
      </c>
      <c r="E55" s="42" t="str">
        <f t="shared" si="2"/>
        <v>SANTANDER</v>
      </c>
      <c r="F55" s="42">
        <f t="shared" ref="F55:F65" si="9">LOOKUP(E55,$A$38:$A$65,$B$38:$B$65)</f>
        <v>2412976</v>
      </c>
      <c r="G55" s="42">
        <f t="shared" si="8"/>
        <v>2343060</v>
      </c>
    </row>
    <row r="56" spans="1:7" x14ac:dyDescent="0.25">
      <c r="A56" s="42" t="str">
        <f t="shared" si="3"/>
        <v>MELILLA</v>
      </c>
      <c r="B56" s="41">
        <f t="shared" si="4"/>
        <v>322275</v>
      </c>
      <c r="C56" s="41">
        <f t="shared" si="5"/>
        <v>340663</v>
      </c>
      <c r="D56" s="41">
        <f t="shared" si="6"/>
        <v>28</v>
      </c>
      <c r="E56" s="42" t="str">
        <f t="shared" si="2"/>
        <v>AVILES</v>
      </c>
      <c r="F56" s="42">
        <f t="shared" si="9"/>
        <v>2092666</v>
      </c>
      <c r="G56" s="42">
        <f t="shared" si="8"/>
        <v>2591986</v>
      </c>
    </row>
    <row r="57" spans="1:7" x14ac:dyDescent="0.25">
      <c r="A57" s="42" t="str">
        <f t="shared" si="3"/>
        <v>MOTRIL</v>
      </c>
      <c r="B57" s="41">
        <f t="shared" si="4"/>
        <v>1182224</v>
      </c>
      <c r="C57" s="41">
        <f t="shared" si="5"/>
        <v>1238864</v>
      </c>
      <c r="D57" s="41">
        <f t="shared" si="6"/>
        <v>24</v>
      </c>
      <c r="E57" s="42" t="str">
        <f t="shared" si="2"/>
        <v>VIGO</v>
      </c>
      <c r="F57" s="42">
        <f t="shared" si="9"/>
        <v>2069061</v>
      </c>
      <c r="G57" s="42">
        <f t="shared" si="8"/>
        <v>1885464</v>
      </c>
    </row>
    <row r="58" spans="1:7" x14ac:dyDescent="0.25">
      <c r="A58" s="42" t="str">
        <f t="shared" si="3"/>
        <v>PASAIA</v>
      </c>
      <c r="B58" s="41">
        <f t="shared" si="4"/>
        <v>2059958</v>
      </c>
      <c r="C58" s="41">
        <f t="shared" si="5"/>
        <v>2363699</v>
      </c>
      <c r="D58" s="41">
        <f t="shared" si="6"/>
        <v>21</v>
      </c>
      <c r="E58" s="42" t="str">
        <f t="shared" si="2"/>
        <v>PASAIA</v>
      </c>
      <c r="F58" s="42">
        <f t="shared" si="9"/>
        <v>2059958</v>
      </c>
      <c r="G58" s="42">
        <f t="shared" si="8"/>
        <v>2363699</v>
      </c>
    </row>
    <row r="59" spans="1:7" x14ac:dyDescent="0.25">
      <c r="A59" s="42" t="str">
        <f t="shared" si="3"/>
        <v>SANTA CRUZ DE TENERIFE</v>
      </c>
      <c r="B59" s="41">
        <f t="shared" si="4"/>
        <v>7650522</v>
      </c>
      <c r="C59" s="41">
        <f t="shared" si="5"/>
        <v>7687345</v>
      </c>
      <c r="D59" s="41">
        <f t="shared" si="6"/>
        <v>10</v>
      </c>
      <c r="E59" s="42" t="str">
        <f t="shared" si="2"/>
        <v>SEVILLA</v>
      </c>
      <c r="F59" s="42">
        <f t="shared" si="9"/>
        <v>2005176</v>
      </c>
      <c r="G59" s="42">
        <f t="shared" si="8"/>
        <v>2188645</v>
      </c>
    </row>
    <row r="60" spans="1:7" x14ac:dyDescent="0.25">
      <c r="A60" s="42" t="str">
        <f t="shared" si="3"/>
        <v>SANTANDER</v>
      </c>
      <c r="B60" s="41">
        <f t="shared" si="4"/>
        <v>2412976</v>
      </c>
      <c r="C60" s="41">
        <f t="shared" si="5"/>
        <v>2343060</v>
      </c>
      <c r="D60" s="41">
        <f t="shared" si="6"/>
        <v>18</v>
      </c>
      <c r="E60" s="42" t="str">
        <f t="shared" si="2"/>
        <v>ALICANTE</v>
      </c>
      <c r="F60" s="42">
        <f t="shared" si="9"/>
        <v>1771170</v>
      </c>
      <c r="G60" s="42">
        <f t="shared" si="8"/>
        <v>1505019</v>
      </c>
    </row>
    <row r="61" spans="1:7" x14ac:dyDescent="0.25">
      <c r="A61" s="42" t="str">
        <f t="shared" si="3"/>
        <v>SEVILLA</v>
      </c>
      <c r="B61" s="41">
        <f t="shared" si="4"/>
        <v>2005176</v>
      </c>
      <c r="C61" s="41">
        <f t="shared" si="5"/>
        <v>2188645</v>
      </c>
      <c r="D61" s="41">
        <f t="shared" si="6"/>
        <v>22</v>
      </c>
      <c r="E61" s="42" t="str">
        <f t="shared" si="2"/>
        <v>MOTRIL</v>
      </c>
      <c r="F61" s="42">
        <f t="shared" si="9"/>
        <v>1182224</v>
      </c>
      <c r="G61" s="42">
        <f t="shared" si="8"/>
        <v>1238864</v>
      </c>
    </row>
    <row r="62" spans="1:7" x14ac:dyDescent="0.25">
      <c r="A62" s="42" t="str">
        <f t="shared" si="3"/>
        <v>TARRAGONA</v>
      </c>
      <c r="B62" s="41">
        <f t="shared" si="4"/>
        <v>14471270</v>
      </c>
      <c r="C62" s="41">
        <f t="shared" si="5"/>
        <v>13061427</v>
      </c>
      <c r="D62" s="41">
        <f t="shared" si="6"/>
        <v>5</v>
      </c>
      <c r="E62" s="42" t="str">
        <f t="shared" si="2"/>
        <v>CEUTA</v>
      </c>
      <c r="F62" s="42">
        <f t="shared" si="9"/>
        <v>905944</v>
      </c>
      <c r="G62" s="42">
        <f t="shared" si="8"/>
        <v>787443</v>
      </c>
    </row>
    <row r="63" spans="1:7" x14ac:dyDescent="0.25">
      <c r="A63" s="42" t="str">
        <f t="shared" si="3"/>
        <v>VALENCIA</v>
      </c>
      <c r="B63" s="41">
        <f t="shared" si="4"/>
        <v>21792245</v>
      </c>
      <c r="C63" s="41">
        <f t="shared" si="5"/>
        <v>18843916</v>
      </c>
      <c r="D63" s="41">
        <f t="shared" si="6"/>
        <v>2</v>
      </c>
      <c r="E63" s="42" t="str">
        <f t="shared" si="2"/>
        <v>MARIN Y RIA DE PONTEVEDRA</v>
      </c>
      <c r="F63" s="42">
        <f t="shared" si="9"/>
        <v>712626</v>
      </c>
      <c r="G63" s="42">
        <f t="shared" si="8"/>
        <v>728999</v>
      </c>
    </row>
    <row r="64" spans="1:7" x14ac:dyDescent="0.25">
      <c r="A64" s="42" t="str">
        <f t="shared" si="3"/>
        <v>VIGO</v>
      </c>
      <c r="B64" s="41">
        <f t="shared" si="4"/>
        <v>2069061</v>
      </c>
      <c r="C64" s="41">
        <f t="shared" si="5"/>
        <v>1885464</v>
      </c>
      <c r="D64" s="41">
        <f t="shared" si="6"/>
        <v>20</v>
      </c>
      <c r="E64" s="42" t="str">
        <f t="shared" si="2"/>
        <v>VILAGARCIA</v>
      </c>
      <c r="F64" s="42">
        <f t="shared" si="9"/>
        <v>469160</v>
      </c>
      <c r="G64" s="42">
        <f t="shared" si="8"/>
        <v>497862</v>
      </c>
    </row>
    <row r="65" spans="1:7" x14ac:dyDescent="0.25">
      <c r="A65" s="42" t="str">
        <f t="shared" si="3"/>
        <v>VILAGARCIA</v>
      </c>
      <c r="B65" s="41">
        <f t="shared" si="4"/>
        <v>469160</v>
      </c>
      <c r="C65" s="41">
        <f t="shared" si="5"/>
        <v>497862</v>
      </c>
      <c r="D65" s="41">
        <f t="shared" si="6"/>
        <v>27</v>
      </c>
      <c r="E65" s="42" t="str">
        <f t="shared" si="2"/>
        <v>MELILLA</v>
      </c>
      <c r="F65" s="42">
        <f t="shared" si="9"/>
        <v>322275</v>
      </c>
      <c r="G65" s="42">
        <f t="shared" si="8"/>
        <v>340663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style="66" bestFit="1" customWidth="1"/>
    <col min="2" max="4" width="11.5703125" style="66" bestFit="1" customWidth="1"/>
    <col min="5" max="5" width="11.42578125" style="66"/>
    <col min="6" max="6" width="9" style="66" bestFit="1" customWidth="1"/>
    <col min="7" max="7" width="11.5703125" style="66" bestFit="1" customWidth="1"/>
    <col min="8" max="16384" width="11.42578125" style="66"/>
  </cols>
  <sheetData>
    <row r="1" spans="1:12" s="64" customFormat="1" ht="22.5" customHeight="1" x14ac:dyDescent="0.35">
      <c r="F1" s="65" t="s">
        <v>74</v>
      </c>
    </row>
    <row r="2" spans="1:12" s="64" customFormat="1" ht="21" x14ac:dyDescent="0.35"/>
    <row r="5" spans="1:12" x14ac:dyDescent="0.25">
      <c r="A5" s="103" t="s">
        <v>91</v>
      </c>
      <c r="B5" s="101" t="str">
        <f>'Resumen general'!D6</f>
        <v>Mes Mayo</v>
      </c>
      <c r="C5" s="102"/>
      <c r="D5" s="101" t="str">
        <f>'Resumen general'!F6</f>
        <v>Acumulado desde Enero</v>
      </c>
      <c r="E5" s="102"/>
      <c r="F5" s="102"/>
      <c r="L5" s="67">
        <f>'Resumen general'!I4</f>
        <v>39275</v>
      </c>
    </row>
    <row r="6" spans="1:12" x14ac:dyDescent="0.25">
      <c r="A6" s="104"/>
      <c r="B6" s="68">
        <f>'Resumen general'!D7</f>
        <v>2006</v>
      </c>
      <c r="C6" s="68">
        <f>'Resumen general'!E7</f>
        <v>2007</v>
      </c>
      <c r="D6" s="68">
        <f>'Resumen general'!F7</f>
        <v>2006</v>
      </c>
      <c r="E6" s="68">
        <f>'Resumen general'!G7</f>
        <v>2007</v>
      </c>
      <c r="F6" s="68" t="s">
        <v>40</v>
      </c>
    </row>
    <row r="7" spans="1:12" x14ac:dyDescent="0.25">
      <c r="A7" s="69" t="s">
        <v>41</v>
      </c>
      <c r="B7" s="70">
        <v>751779</v>
      </c>
      <c r="C7" s="70">
        <v>742942</v>
      </c>
      <c r="D7" s="70">
        <v>3607004</v>
      </c>
      <c r="E7" s="70">
        <v>3548458</v>
      </c>
      <c r="F7" s="71">
        <f>((E7*100)/D7)-100</f>
        <v>-1.6231199078237779</v>
      </c>
      <c r="G7" s="72"/>
      <c r="H7" s="72"/>
      <c r="I7" s="72"/>
    </row>
    <row r="8" spans="1:12" x14ac:dyDescent="0.25">
      <c r="A8" s="73" t="s">
        <v>42</v>
      </c>
      <c r="B8" s="74">
        <v>12660</v>
      </c>
      <c r="C8" s="74">
        <v>17358</v>
      </c>
      <c r="D8" s="74">
        <v>72133</v>
      </c>
      <c r="E8" s="74">
        <v>87415</v>
      </c>
      <c r="F8" s="75">
        <f t="shared" ref="F8:F35" si="0">((E8*100)/D8)-100</f>
        <v>21.18586499937615</v>
      </c>
      <c r="G8" s="72"/>
      <c r="H8" s="72"/>
      <c r="I8" s="72"/>
    </row>
    <row r="9" spans="1:12" x14ac:dyDescent="0.25">
      <c r="A9" s="69" t="s">
        <v>43</v>
      </c>
      <c r="B9" s="70">
        <v>0</v>
      </c>
      <c r="C9" s="70">
        <v>0</v>
      </c>
      <c r="D9" s="70">
        <v>1048</v>
      </c>
      <c r="E9" s="70">
        <v>3146</v>
      </c>
      <c r="F9" s="71">
        <f t="shared" si="0"/>
        <v>200.19083969465646</v>
      </c>
      <c r="G9" s="72"/>
      <c r="H9" s="72"/>
      <c r="I9" s="72"/>
    </row>
    <row r="10" spans="1:12" x14ac:dyDescent="0.25">
      <c r="A10" s="73" t="s">
        <v>44</v>
      </c>
      <c r="B10" s="74">
        <v>59265</v>
      </c>
      <c r="C10" s="74">
        <v>41405</v>
      </c>
      <c r="D10" s="74">
        <v>324121</v>
      </c>
      <c r="E10" s="74">
        <v>285312</v>
      </c>
      <c r="F10" s="75">
        <f t="shared" si="0"/>
        <v>-11.973614792006686</v>
      </c>
      <c r="G10" s="72"/>
      <c r="H10" s="72"/>
      <c r="I10" s="72"/>
    </row>
    <row r="11" spans="1:12" x14ac:dyDescent="0.25">
      <c r="A11" s="69" t="s">
        <v>45</v>
      </c>
      <c r="B11" s="70">
        <v>1662726</v>
      </c>
      <c r="C11" s="70">
        <v>1726364</v>
      </c>
      <c r="D11" s="70">
        <v>8524350</v>
      </c>
      <c r="E11" s="70">
        <v>7875653</v>
      </c>
      <c r="F11" s="71">
        <f t="shared" si="0"/>
        <v>-7.6099292028131202</v>
      </c>
      <c r="G11" s="72"/>
      <c r="H11" s="72"/>
      <c r="I11" s="72"/>
    </row>
    <row r="12" spans="1:12" x14ac:dyDescent="0.25">
      <c r="A12" s="73" t="s">
        <v>46</v>
      </c>
      <c r="B12" s="74">
        <v>11935</v>
      </c>
      <c r="C12" s="74">
        <v>11915</v>
      </c>
      <c r="D12" s="74">
        <v>31789</v>
      </c>
      <c r="E12" s="74">
        <v>38088</v>
      </c>
      <c r="F12" s="75">
        <f t="shared" si="0"/>
        <v>19.815030356412592</v>
      </c>
      <c r="G12" s="72"/>
      <c r="H12" s="72"/>
      <c r="I12" s="72"/>
    </row>
    <row r="13" spans="1:12" x14ac:dyDescent="0.25">
      <c r="A13" s="69" t="s">
        <v>47</v>
      </c>
      <c r="B13" s="70">
        <v>180722</v>
      </c>
      <c r="C13" s="70">
        <v>147165</v>
      </c>
      <c r="D13" s="70">
        <v>785799</v>
      </c>
      <c r="E13" s="70">
        <v>741808</v>
      </c>
      <c r="F13" s="71">
        <f t="shared" si="0"/>
        <v>-5.5982509522155226</v>
      </c>
      <c r="G13" s="72"/>
      <c r="H13" s="72"/>
      <c r="I13" s="72"/>
    </row>
    <row r="14" spans="1:12" x14ac:dyDescent="0.25">
      <c r="A14" s="73" t="s">
        <v>48</v>
      </c>
      <c r="B14" s="74">
        <v>711953</v>
      </c>
      <c r="C14" s="74">
        <v>943045</v>
      </c>
      <c r="D14" s="74">
        <v>4515411</v>
      </c>
      <c r="E14" s="74">
        <v>4424246</v>
      </c>
      <c r="F14" s="75">
        <f t="shared" si="0"/>
        <v>-2.0189745739645844</v>
      </c>
      <c r="G14" s="72"/>
      <c r="H14" s="72"/>
      <c r="I14" s="72"/>
    </row>
    <row r="15" spans="1:12" x14ac:dyDescent="0.25">
      <c r="A15" s="69" t="s">
        <v>49</v>
      </c>
      <c r="B15" s="70">
        <v>1782711</v>
      </c>
      <c r="C15" s="70">
        <v>1836527</v>
      </c>
      <c r="D15" s="70">
        <v>8975551</v>
      </c>
      <c r="E15" s="70">
        <v>9341595</v>
      </c>
      <c r="F15" s="71">
        <f t="shared" si="0"/>
        <v>4.0782343056153252</v>
      </c>
      <c r="G15" s="72"/>
      <c r="H15" s="72"/>
      <c r="I15" s="72"/>
    </row>
    <row r="16" spans="1:12" x14ac:dyDescent="0.25">
      <c r="A16" s="73" t="s">
        <v>50</v>
      </c>
      <c r="B16" s="74">
        <v>1459745</v>
      </c>
      <c r="C16" s="74">
        <v>1411773</v>
      </c>
      <c r="D16" s="74">
        <v>8395750</v>
      </c>
      <c r="E16" s="74">
        <v>6966059</v>
      </c>
      <c r="F16" s="75">
        <f t="shared" si="0"/>
        <v>-17.028746687312037</v>
      </c>
      <c r="G16" s="72"/>
      <c r="H16" s="72"/>
      <c r="I16" s="72"/>
    </row>
    <row r="17" spans="1:9" x14ac:dyDescent="0.25">
      <c r="A17" s="69" t="s">
        <v>51</v>
      </c>
      <c r="B17" s="70">
        <v>580019</v>
      </c>
      <c r="C17" s="70">
        <v>784174</v>
      </c>
      <c r="D17" s="70">
        <v>3474823</v>
      </c>
      <c r="E17" s="70">
        <v>3355671</v>
      </c>
      <c r="F17" s="71">
        <f t="shared" si="0"/>
        <v>-3.4290091898206043</v>
      </c>
      <c r="G17" s="72"/>
      <c r="H17" s="72"/>
      <c r="I17" s="72"/>
    </row>
    <row r="18" spans="1:9" x14ac:dyDescent="0.25">
      <c r="A18" s="73" t="s">
        <v>52</v>
      </c>
      <c r="B18" s="74">
        <v>127837</v>
      </c>
      <c r="C18" s="74">
        <v>146034</v>
      </c>
      <c r="D18" s="74">
        <v>408035</v>
      </c>
      <c r="E18" s="74">
        <v>480045</v>
      </c>
      <c r="F18" s="75">
        <f t="shared" si="0"/>
        <v>17.647995882706141</v>
      </c>
      <c r="G18" s="72"/>
      <c r="H18" s="72"/>
      <c r="I18" s="72"/>
    </row>
    <row r="19" spans="1:9" x14ac:dyDescent="0.25">
      <c r="A19" s="69" t="s">
        <v>53</v>
      </c>
      <c r="B19" s="70">
        <v>39456</v>
      </c>
      <c r="C19" s="70">
        <v>155125</v>
      </c>
      <c r="D19" s="70">
        <v>325833</v>
      </c>
      <c r="E19" s="70">
        <v>440664</v>
      </c>
      <c r="F19" s="71">
        <f t="shared" si="0"/>
        <v>35.242286692876405</v>
      </c>
      <c r="G19" s="72"/>
      <c r="H19" s="72"/>
      <c r="I19" s="72"/>
    </row>
    <row r="20" spans="1:9" x14ac:dyDescent="0.25">
      <c r="A20" s="73" t="s">
        <v>54</v>
      </c>
      <c r="B20" s="74">
        <v>109387</v>
      </c>
      <c r="C20" s="74">
        <v>109803</v>
      </c>
      <c r="D20" s="74">
        <v>627966</v>
      </c>
      <c r="E20" s="74">
        <v>621002</v>
      </c>
      <c r="F20" s="75">
        <f t="shared" si="0"/>
        <v>-1.1089772376211471</v>
      </c>
      <c r="G20" s="72"/>
      <c r="H20" s="72"/>
      <c r="I20" s="72"/>
    </row>
    <row r="21" spans="1:9" x14ac:dyDescent="0.25">
      <c r="A21" s="69" t="s">
        <v>55</v>
      </c>
      <c r="B21" s="70">
        <v>1230978</v>
      </c>
      <c r="C21" s="70">
        <v>1327800</v>
      </c>
      <c r="D21" s="70">
        <v>5269612</v>
      </c>
      <c r="E21" s="70">
        <v>5464478</v>
      </c>
      <c r="F21" s="71">
        <f t="shared" si="0"/>
        <v>3.6979193155017924</v>
      </c>
      <c r="G21" s="72"/>
      <c r="H21" s="72"/>
      <c r="I21" s="72"/>
    </row>
    <row r="22" spans="1:9" x14ac:dyDescent="0.25">
      <c r="A22" s="73" t="s">
        <v>56</v>
      </c>
      <c r="B22" s="74">
        <v>327665</v>
      </c>
      <c r="C22" s="74">
        <v>333645</v>
      </c>
      <c r="D22" s="74">
        <v>1768226</v>
      </c>
      <c r="E22" s="74">
        <v>1799924</v>
      </c>
      <c r="F22" s="75">
        <f t="shared" si="0"/>
        <v>1.7926441529533008</v>
      </c>
      <c r="G22" s="72"/>
      <c r="H22" s="72"/>
      <c r="I22" s="72"/>
    </row>
    <row r="23" spans="1:9" x14ac:dyDescent="0.25">
      <c r="A23" s="69" t="s">
        <v>57</v>
      </c>
      <c r="B23" s="70">
        <v>1984</v>
      </c>
      <c r="C23" s="70">
        <v>7857</v>
      </c>
      <c r="D23" s="70">
        <v>22694</v>
      </c>
      <c r="E23" s="70">
        <v>33265</v>
      </c>
      <c r="F23" s="71">
        <f t="shared" si="0"/>
        <v>46.580593989600771</v>
      </c>
      <c r="G23" s="72"/>
      <c r="H23" s="72"/>
      <c r="I23" s="72"/>
    </row>
    <row r="24" spans="1:9" x14ac:dyDescent="0.25">
      <c r="A24" s="73" t="s">
        <v>58</v>
      </c>
      <c r="B24" s="74">
        <v>0</v>
      </c>
      <c r="C24" s="74">
        <v>0</v>
      </c>
      <c r="D24" s="74">
        <v>8</v>
      </c>
      <c r="E24" s="74">
        <v>10</v>
      </c>
      <c r="F24" s="76">
        <f t="shared" si="0"/>
        <v>25</v>
      </c>
      <c r="G24" s="72"/>
      <c r="H24" s="72"/>
      <c r="I24" s="72"/>
    </row>
    <row r="25" spans="1:9" x14ac:dyDescent="0.25">
      <c r="A25" s="69" t="s">
        <v>59</v>
      </c>
      <c r="B25" s="70">
        <v>7375</v>
      </c>
      <c r="C25" s="70">
        <v>525</v>
      </c>
      <c r="D25" s="70">
        <v>33381</v>
      </c>
      <c r="E25" s="70">
        <v>25028</v>
      </c>
      <c r="F25" s="71">
        <f t="shared" si="0"/>
        <v>-25.023216799976041</v>
      </c>
      <c r="G25" s="72"/>
      <c r="H25" s="72"/>
      <c r="I25" s="72"/>
    </row>
    <row r="26" spans="1:9" x14ac:dyDescent="0.25">
      <c r="A26" s="73" t="s">
        <v>60</v>
      </c>
      <c r="B26" s="74">
        <v>137929</v>
      </c>
      <c r="C26" s="74">
        <v>183682</v>
      </c>
      <c r="D26" s="74">
        <v>617167</v>
      </c>
      <c r="E26" s="74">
        <v>664230</v>
      </c>
      <c r="F26" s="75">
        <f t="shared" si="0"/>
        <v>7.6256507557921935</v>
      </c>
      <c r="G26" s="72"/>
      <c r="H26" s="72"/>
      <c r="I26" s="72"/>
    </row>
    <row r="27" spans="1:9" x14ac:dyDescent="0.25">
      <c r="A27" s="69" t="s">
        <v>61</v>
      </c>
      <c r="B27" s="70">
        <v>0</v>
      </c>
      <c r="C27" s="70">
        <v>0</v>
      </c>
      <c r="D27" s="70">
        <v>0</v>
      </c>
      <c r="E27" s="70">
        <v>0</v>
      </c>
      <c r="F27" s="77" t="e">
        <f t="shared" si="0"/>
        <v>#DIV/0!</v>
      </c>
      <c r="G27" s="72"/>
      <c r="H27" s="72"/>
      <c r="I27" s="72"/>
    </row>
    <row r="28" spans="1:9" x14ac:dyDescent="0.25">
      <c r="A28" s="73" t="s">
        <v>62</v>
      </c>
      <c r="B28" s="74">
        <v>731280</v>
      </c>
      <c r="C28" s="74">
        <v>835967</v>
      </c>
      <c r="D28" s="74">
        <v>3886490</v>
      </c>
      <c r="E28" s="74">
        <v>3858695</v>
      </c>
      <c r="F28" s="75">
        <f t="shared" si="0"/>
        <v>-0.71516972898425024</v>
      </c>
      <c r="G28" s="72"/>
      <c r="H28" s="72"/>
      <c r="I28" s="72"/>
    </row>
    <row r="29" spans="1:9" x14ac:dyDescent="0.25">
      <c r="A29" s="69" t="s">
        <v>63</v>
      </c>
      <c r="B29" s="70">
        <v>36069</v>
      </c>
      <c r="C29" s="70">
        <v>55056</v>
      </c>
      <c r="D29" s="70">
        <v>157180</v>
      </c>
      <c r="E29" s="70">
        <v>211440</v>
      </c>
      <c r="F29" s="71">
        <f t="shared" si="0"/>
        <v>34.520931416210715</v>
      </c>
      <c r="G29" s="72"/>
      <c r="H29" s="72"/>
      <c r="I29" s="72"/>
    </row>
    <row r="30" spans="1:9" x14ac:dyDescent="0.25">
      <c r="A30" s="73" t="s">
        <v>64</v>
      </c>
      <c r="B30" s="74">
        <v>42350</v>
      </c>
      <c r="C30" s="74">
        <v>29326</v>
      </c>
      <c r="D30" s="74">
        <v>194935</v>
      </c>
      <c r="E30" s="74">
        <v>155112</v>
      </c>
      <c r="F30" s="75">
        <f t="shared" si="0"/>
        <v>-20.428860902352071</v>
      </c>
      <c r="G30" s="72"/>
      <c r="H30" s="72"/>
      <c r="I30" s="72"/>
    </row>
    <row r="31" spans="1:9" x14ac:dyDescent="0.25">
      <c r="A31" s="69" t="s">
        <v>65</v>
      </c>
      <c r="B31" s="70">
        <v>1730357</v>
      </c>
      <c r="C31" s="70">
        <v>1805837</v>
      </c>
      <c r="D31" s="70">
        <v>7883242</v>
      </c>
      <c r="E31" s="70">
        <v>8591529</v>
      </c>
      <c r="F31" s="71">
        <f t="shared" si="0"/>
        <v>8.9847172013747638</v>
      </c>
      <c r="G31" s="72"/>
      <c r="H31" s="72"/>
      <c r="I31" s="72"/>
    </row>
    <row r="32" spans="1:9" x14ac:dyDescent="0.25">
      <c r="A32" s="73" t="s">
        <v>66</v>
      </c>
      <c r="B32" s="74">
        <v>446955</v>
      </c>
      <c r="C32" s="74">
        <v>481281</v>
      </c>
      <c r="D32" s="74">
        <v>1431170</v>
      </c>
      <c r="E32" s="74">
        <v>2177738</v>
      </c>
      <c r="F32" s="75">
        <f t="shared" si="0"/>
        <v>52.164872097654353</v>
      </c>
      <c r="G32" s="72"/>
      <c r="H32" s="72"/>
      <c r="I32" s="72"/>
    </row>
    <row r="33" spans="1:9" x14ac:dyDescent="0.25">
      <c r="A33" s="69" t="s">
        <v>67</v>
      </c>
      <c r="B33" s="70">
        <v>1687</v>
      </c>
      <c r="C33" s="70">
        <v>5337</v>
      </c>
      <c r="D33" s="70">
        <v>35108</v>
      </c>
      <c r="E33" s="70">
        <v>33287</v>
      </c>
      <c r="F33" s="71">
        <f t="shared" si="0"/>
        <v>-5.1868519995442597</v>
      </c>
      <c r="G33" s="72"/>
      <c r="H33" s="72"/>
      <c r="I33" s="72"/>
    </row>
    <row r="34" spans="1:9" x14ac:dyDescent="0.25">
      <c r="A34" s="73" t="s">
        <v>68</v>
      </c>
      <c r="B34" s="74">
        <v>33484</v>
      </c>
      <c r="C34" s="74">
        <v>15792</v>
      </c>
      <c r="D34" s="74">
        <v>151460</v>
      </c>
      <c r="E34" s="74">
        <v>164410</v>
      </c>
      <c r="F34" s="75">
        <f t="shared" si="0"/>
        <v>8.5501122408556682</v>
      </c>
      <c r="G34" s="72"/>
      <c r="H34" s="72"/>
      <c r="I34" s="72"/>
    </row>
    <row r="35" spans="1:9" x14ac:dyDescent="0.25">
      <c r="A35" s="78" t="s">
        <v>69</v>
      </c>
      <c r="B35" s="79">
        <f>SUM(B7:B34)</f>
        <v>12218308</v>
      </c>
      <c r="C35" s="79">
        <f t="shared" ref="C35:E35" si="1">SUM(C7:C34)</f>
        <v>13155735</v>
      </c>
      <c r="D35" s="79">
        <f t="shared" si="1"/>
        <v>61520286</v>
      </c>
      <c r="E35" s="79">
        <f t="shared" si="1"/>
        <v>61388308</v>
      </c>
      <c r="F35" s="80">
        <f t="shared" si="0"/>
        <v>-0.21452761126630548</v>
      </c>
      <c r="G35" s="72"/>
      <c r="H35" s="72"/>
      <c r="I35" s="72"/>
    </row>
    <row r="37" spans="1:9" x14ac:dyDescent="0.25">
      <c r="A37" s="81"/>
      <c r="B37" s="81">
        <f>E6</f>
        <v>2007</v>
      </c>
      <c r="C37" s="81">
        <f>D6</f>
        <v>2006</v>
      </c>
      <c r="D37" s="81"/>
      <c r="E37" s="81"/>
      <c r="F37" s="81">
        <f>B37</f>
        <v>2007</v>
      </c>
      <c r="G37" s="81">
        <f>C37</f>
        <v>2006</v>
      </c>
    </row>
    <row r="38" spans="1:9" x14ac:dyDescent="0.25">
      <c r="A38" s="81" t="str">
        <f>A7</f>
        <v>A CORUÑA</v>
      </c>
      <c r="B38" s="82">
        <f>E7</f>
        <v>3548458</v>
      </c>
      <c r="C38" s="82">
        <f>D7</f>
        <v>3607004</v>
      </c>
      <c r="D38" s="82">
        <f>_xlfn.RANK.EQ(B38,$B$38:$B$65)+COUNTIF($B$38:$B$65,B38)-1</f>
        <v>8</v>
      </c>
      <c r="E38" s="81" t="str">
        <f t="shared" ref="E38:E65" si="2">INDEX($A$38:$B$65,MATCH(ROW()-37,$D$38:$D$65,0),1)</f>
        <v>BILBAO</v>
      </c>
      <c r="F38" s="81">
        <f>LOOKUP(E38,$A$38:$A$65,$B$38:$B$65)</f>
        <v>9341595</v>
      </c>
      <c r="G38" s="81">
        <f>LOOKUP(E38,$A$38:$A$65,$C$38:$C$65)</f>
        <v>8975551</v>
      </c>
    </row>
    <row r="39" spans="1:9" x14ac:dyDescent="0.25">
      <c r="A39" s="81" t="str">
        <f t="shared" ref="A39:A65" si="3">A8</f>
        <v>ALICANTE</v>
      </c>
      <c r="B39" s="82">
        <f t="shared" ref="B39:B65" si="4">E8</f>
        <v>87415</v>
      </c>
      <c r="C39" s="82">
        <f t="shared" ref="C39:C65" si="5">D8</f>
        <v>72133</v>
      </c>
      <c r="D39" s="82">
        <f t="shared" ref="D39:D65" si="6">_xlfn.RANK.EQ(B39,$B$38:$B$65)+COUNTIF($B$38:$B$65,B39)-1</f>
        <v>21</v>
      </c>
      <c r="E39" s="81" t="str">
        <f t="shared" si="2"/>
        <v>TARRAGONA</v>
      </c>
      <c r="F39" s="81">
        <f t="shared" ref="F39:F54" si="7">LOOKUP(E39,$A$38:$A$65,$B$38:$B$65)</f>
        <v>8591529</v>
      </c>
      <c r="G39" s="81">
        <f t="shared" ref="G39:G65" si="8">LOOKUP(E39,$A$38:$A$65,$C$38:$C$65)</f>
        <v>7883242</v>
      </c>
    </row>
    <row r="40" spans="1:9" x14ac:dyDescent="0.25">
      <c r="A40" s="81" t="str">
        <f t="shared" si="3"/>
        <v>ALMERIA</v>
      </c>
      <c r="B40" s="82">
        <f t="shared" si="4"/>
        <v>3146</v>
      </c>
      <c r="C40" s="82">
        <f t="shared" si="5"/>
        <v>1048</v>
      </c>
      <c r="D40" s="82">
        <f t="shared" si="6"/>
        <v>26</v>
      </c>
      <c r="E40" s="81" t="str">
        <f t="shared" si="2"/>
        <v>BAHIA DE ALGECIRAS</v>
      </c>
      <c r="F40" s="81">
        <f t="shared" si="7"/>
        <v>7875653</v>
      </c>
      <c r="G40" s="81">
        <f t="shared" si="8"/>
        <v>8524350</v>
      </c>
    </row>
    <row r="41" spans="1:9" x14ac:dyDescent="0.25">
      <c r="A41" s="81" t="str">
        <f t="shared" si="3"/>
        <v>AVILES</v>
      </c>
      <c r="B41" s="82">
        <f t="shared" si="4"/>
        <v>285312</v>
      </c>
      <c r="C41" s="82">
        <f t="shared" si="5"/>
        <v>324121</v>
      </c>
      <c r="D41" s="82">
        <f t="shared" si="6"/>
        <v>17</v>
      </c>
      <c r="E41" s="81" t="str">
        <f t="shared" si="2"/>
        <v>CARTAGENA</v>
      </c>
      <c r="F41" s="81">
        <f t="shared" si="7"/>
        <v>6966059</v>
      </c>
      <c r="G41" s="81">
        <f t="shared" si="8"/>
        <v>8395750</v>
      </c>
    </row>
    <row r="42" spans="1:9" x14ac:dyDescent="0.25">
      <c r="A42" s="81" t="str">
        <f t="shared" si="3"/>
        <v>BAHIA DE ALGECIRAS</v>
      </c>
      <c r="B42" s="82">
        <f t="shared" si="4"/>
        <v>7875653</v>
      </c>
      <c r="C42" s="82">
        <f t="shared" si="5"/>
        <v>8524350</v>
      </c>
      <c r="D42" s="82">
        <f t="shared" si="6"/>
        <v>3</v>
      </c>
      <c r="E42" s="81" t="str">
        <f t="shared" si="2"/>
        <v>HUELVA</v>
      </c>
      <c r="F42" s="81">
        <f t="shared" si="7"/>
        <v>5464478</v>
      </c>
      <c r="G42" s="81">
        <f t="shared" si="8"/>
        <v>5269612</v>
      </c>
    </row>
    <row r="43" spans="1:9" x14ac:dyDescent="0.25">
      <c r="A43" s="81" t="str">
        <f t="shared" si="3"/>
        <v>BAHIA DE CADIZ</v>
      </c>
      <c r="B43" s="82">
        <f t="shared" si="4"/>
        <v>38088</v>
      </c>
      <c r="C43" s="82">
        <f t="shared" si="5"/>
        <v>31789</v>
      </c>
      <c r="D43" s="82">
        <f t="shared" si="6"/>
        <v>22</v>
      </c>
      <c r="E43" s="81" t="str">
        <f t="shared" si="2"/>
        <v>BARCELONA</v>
      </c>
      <c r="F43" s="81">
        <f t="shared" si="7"/>
        <v>4424246</v>
      </c>
      <c r="G43" s="81">
        <f t="shared" si="8"/>
        <v>4515411</v>
      </c>
    </row>
    <row r="44" spans="1:9" x14ac:dyDescent="0.25">
      <c r="A44" s="81" t="str">
        <f t="shared" si="3"/>
        <v>BALEARES</v>
      </c>
      <c r="B44" s="82">
        <f t="shared" si="4"/>
        <v>741808</v>
      </c>
      <c r="C44" s="82">
        <f t="shared" si="5"/>
        <v>785799</v>
      </c>
      <c r="D44" s="82">
        <f t="shared" si="6"/>
        <v>12</v>
      </c>
      <c r="E44" s="81" t="str">
        <f t="shared" si="2"/>
        <v>SANTA CRUZ DE TENERIFE</v>
      </c>
      <c r="F44" s="81">
        <f t="shared" si="7"/>
        <v>3858695</v>
      </c>
      <c r="G44" s="81">
        <f t="shared" si="8"/>
        <v>3886490</v>
      </c>
    </row>
    <row r="45" spans="1:9" x14ac:dyDescent="0.25">
      <c r="A45" s="81" t="str">
        <f t="shared" si="3"/>
        <v>BARCELONA</v>
      </c>
      <c r="B45" s="82">
        <f t="shared" si="4"/>
        <v>4424246</v>
      </c>
      <c r="C45" s="82">
        <f t="shared" si="5"/>
        <v>4515411</v>
      </c>
      <c r="D45" s="82">
        <f t="shared" si="6"/>
        <v>6</v>
      </c>
      <c r="E45" s="81" t="str">
        <f t="shared" si="2"/>
        <v>A CORUÑA</v>
      </c>
      <c r="F45" s="81">
        <f t="shared" si="7"/>
        <v>3548458</v>
      </c>
      <c r="G45" s="81">
        <f t="shared" si="8"/>
        <v>3607004</v>
      </c>
    </row>
    <row r="46" spans="1:9" x14ac:dyDescent="0.25">
      <c r="A46" s="81" t="str">
        <f t="shared" si="3"/>
        <v>BILBAO</v>
      </c>
      <c r="B46" s="82">
        <f t="shared" si="4"/>
        <v>9341595</v>
      </c>
      <c r="C46" s="82">
        <f t="shared" si="5"/>
        <v>8975551</v>
      </c>
      <c r="D46" s="82">
        <f t="shared" si="6"/>
        <v>1</v>
      </c>
      <c r="E46" s="81" t="str">
        <f t="shared" si="2"/>
        <v>CASTELLON</v>
      </c>
      <c r="F46" s="81">
        <f t="shared" si="7"/>
        <v>3355671</v>
      </c>
      <c r="G46" s="81">
        <f t="shared" si="8"/>
        <v>3474823</v>
      </c>
    </row>
    <row r="47" spans="1:9" x14ac:dyDescent="0.25">
      <c r="A47" s="81" t="str">
        <f t="shared" si="3"/>
        <v>CARTAGENA</v>
      </c>
      <c r="B47" s="82">
        <f t="shared" si="4"/>
        <v>6966059</v>
      </c>
      <c r="C47" s="82">
        <f t="shared" si="5"/>
        <v>8395750</v>
      </c>
      <c r="D47" s="82">
        <f t="shared" si="6"/>
        <v>4</v>
      </c>
      <c r="E47" s="81" t="str">
        <f t="shared" si="2"/>
        <v>VALENCIA</v>
      </c>
      <c r="F47" s="81">
        <f t="shared" si="7"/>
        <v>2177738</v>
      </c>
      <c r="G47" s="81">
        <f t="shared" si="8"/>
        <v>1431170</v>
      </c>
    </row>
    <row r="48" spans="1:9" x14ac:dyDescent="0.25">
      <c r="A48" s="81" t="str">
        <f t="shared" si="3"/>
        <v>CASTELLON</v>
      </c>
      <c r="B48" s="82">
        <f t="shared" si="4"/>
        <v>3355671</v>
      </c>
      <c r="C48" s="82">
        <f t="shared" si="5"/>
        <v>3474823</v>
      </c>
      <c r="D48" s="82">
        <f t="shared" si="6"/>
        <v>9</v>
      </c>
      <c r="E48" s="81" t="str">
        <f t="shared" si="2"/>
        <v>LAS PALMAS</v>
      </c>
      <c r="F48" s="81">
        <f t="shared" si="7"/>
        <v>1799924</v>
      </c>
      <c r="G48" s="81">
        <f t="shared" si="8"/>
        <v>1768226</v>
      </c>
    </row>
    <row r="49" spans="1:7" x14ac:dyDescent="0.25">
      <c r="A49" s="81" t="str">
        <f t="shared" si="3"/>
        <v>CEUTA</v>
      </c>
      <c r="B49" s="82">
        <f t="shared" si="4"/>
        <v>480045</v>
      </c>
      <c r="C49" s="82">
        <f t="shared" si="5"/>
        <v>408035</v>
      </c>
      <c r="D49" s="82">
        <f t="shared" si="6"/>
        <v>15</v>
      </c>
      <c r="E49" s="81" t="str">
        <f t="shared" si="2"/>
        <v>BALEARES</v>
      </c>
      <c r="F49" s="81">
        <f t="shared" si="7"/>
        <v>741808</v>
      </c>
      <c r="G49" s="81">
        <f t="shared" si="8"/>
        <v>785799</v>
      </c>
    </row>
    <row r="50" spans="1:7" x14ac:dyDescent="0.25">
      <c r="A50" s="81" t="str">
        <f t="shared" si="3"/>
        <v>FERROL-SAN CIBRAO</v>
      </c>
      <c r="B50" s="82">
        <f t="shared" si="4"/>
        <v>440664</v>
      </c>
      <c r="C50" s="82">
        <f t="shared" si="5"/>
        <v>325833</v>
      </c>
      <c r="D50" s="82">
        <f t="shared" si="6"/>
        <v>16</v>
      </c>
      <c r="E50" s="81" t="str">
        <f t="shared" si="2"/>
        <v>MOTRIL</v>
      </c>
      <c r="F50" s="81">
        <f t="shared" si="7"/>
        <v>664230</v>
      </c>
      <c r="G50" s="81">
        <f t="shared" si="8"/>
        <v>617167</v>
      </c>
    </row>
    <row r="51" spans="1:7" x14ac:dyDescent="0.25">
      <c r="A51" s="81" t="str">
        <f t="shared" si="3"/>
        <v>GIJON</v>
      </c>
      <c r="B51" s="82">
        <f t="shared" si="4"/>
        <v>621002</v>
      </c>
      <c r="C51" s="82">
        <f t="shared" si="5"/>
        <v>627966</v>
      </c>
      <c r="D51" s="82">
        <f t="shared" si="6"/>
        <v>14</v>
      </c>
      <c r="E51" s="81" t="str">
        <f t="shared" si="2"/>
        <v>GIJON</v>
      </c>
      <c r="F51" s="81">
        <f t="shared" si="7"/>
        <v>621002</v>
      </c>
      <c r="G51" s="81">
        <f t="shared" si="8"/>
        <v>627966</v>
      </c>
    </row>
    <row r="52" spans="1:7" x14ac:dyDescent="0.25">
      <c r="A52" s="81" t="str">
        <f t="shared" si="3"/>
        <v>HUELVA</v>
      </c>
      <c r="B52" s="82">
        <f t="shared" si="4"/>
        <v>5464478</v>
      </c>
      <c r="C52" s="82">
        <f t="shared" si="5"/>
        <v>5269612</v>
      </c>
      <c r="D52" s="82">
        <f t="shared" si="6"/>
        <v>5</v>
      </c>
      <c r="E52" s="81" t="str">
        <f t="shared" si="2"/>
        <v>CEUTA</v>
      </c>
      <c r="F52" s="81">
        <f t="shared" si="7"/>
        <v>480045</v>
      </c>
      <c r="G52" s="81">
        <f t="shared" si="8"/>
        <v>408035</v>
      </c>
    </row>
    <row r="53" spans="1:7" x14ac:dyDescent="0.25">
      <c r="A53" s="81" t="str">
        <f t="shared" si="3"/>
        <v>LAS PALMAS</v>
      </c>
      <c r="B53" s="82">
        <f t="shared" si="4"/>
        <v>1799924</v>
      </c>
      <c r="C53" s="82">
        <f t="shared" si="5"/>
        <v>1768226</v>
      </c>
      <c r="D53" s="82">
        <f t="shared" si="6"/>
        <v>11</v>
      </c>
      <c r="E53" s="81" t="str">
        <f t="shared" si="2"/>
        <v>FERROL-SAN CIBRAO</v>
      </c>
      <c r="F53" s="81">
        <f t="shared" si="7"/>
        <v>440664</v>
      </c>
      <c r="G53" s="81">
        <f t="shared" si="8"/>
        <v>325833</v>
      </c>
    </row>
    <row r="54" spans="1:7" x14ac:dyDescent="0.25">
      <c r="A54" s="81" t="str">
        <f t="shared" si="3"/>
        <v>MALAGA</v>
      </c>
      <c r="B54" s="82">
        <f t="shared" si="4"/>
        <v>33265</v>
      </c>
      <c r="C54" s="82">
        <f t="shared" si="5"/>
        <v>22694</v>
      </c>
      <c r="D54" s="82">
        <f t="shared" si="6"/>
        <v>24</v>
      </c>
      <c r="E54" s="81" t="str">
        <f t="shared" si="2"/>
        <v>AVILES</v>
      </c>
      <c r="F54" s="81">
        <f t="shared" si="7"/>
        <v>285312</v>
      </c>
      <c r="G54" s="81">
        <f t="shared" si="8"/>
        <v>324121</v>
      </c>
    </row>
    <row r="55" spans="1:7" x14ac:dyDescent="0.25">
      <c r="A55" s="81" t="str">
        <f t="shared" si="3"/>
        <v>MARIN Y RIA DE PONTEVEDRA</v>
      </c>
      <c r="B55" s="82">
        <f t="shared" si="4"/>
        <v>10</v>
      </c>
      <c r="C55" s="82">
        <f t="shared" si="5"/>
        <v>8</v>
      </c>
      <c r="D55" s="82">
        <f t="shared" si="6"/>
        <v>27</v>
      </c>
      <c r="E55" s="81" t="str">
        <f t="shared" si="2"/>
        <v>SANTANDER</v>
      </c>
      <c r="F55" s="81">
        <f t="shared" ref="F55:F65" si="9">LOOKUP(E55,$A$38:$A$65,$B$38:$B$65)</f>
        <v>211440</v>
      </c>
      <c r="G55" s="81">
        <f t="shared" si="8"/>
        <v>157180</v>
      </c>
    </row>
    <row r="56" spans="1:7" x14ac:dyDescent="0.25">
      <c r="A56" s="81" t="str">
        <f t="shared" si="3"/>
        <v>MELILLA</v>
      </c>
      <c r="B56" s="82">
        <f t="shared" si="4"/>
        <v>25028</v>
      </c>
      <c r="C56" s="82">
        <f t="shared" si="5"/>
        <v>33381</v>
      </c>
      <c r="D56" s="82">
        <f t="shared" si="6"/>
        <v>25</v>
      </c>
      <c r="E56" s="81" t="str">
        <f t="shared" si="2"/>
        <v>VILAGARCIA</v>
      </c>
      <c r="F56" s="81">
        <f t="shared" si="9"/>
        <v>164410</v>
      </c>
      <c r="G56" s="81">
        <f t="shared" si="8"/>
        <v>151460</v>
      </c>
    </row>
    <row r="57" spans="1:7" x14ac:dyDescent="0.25">
      <c r="A57" s="81" t="str">
        <f t="shared" si="3"/>
        <v>MOTRIL</v>
      </c>
      <c r="B57" s="82">
        <f t="shared" si="4"/>
        <v>664230</v>
      </c>
      <c r="C57" s="82">
        <f t="shared" si="5"/>
        <v>617167</v>
      </c>
      <c r="D57" s="82">
        <f t="shared" si="6"/>
        <v>13</v>
      </c>
      <c r="E57" s="81" t="str">
        <f t="shared" si="2"/>
        <v>SEVILLA</v>
      </c>
      <c r="F57" s="81">
        <f t="shared" si="9"/>
        <v>155112</v>
      </c>
      <c r="G57" s="81">
        <f t="shared" si="8"/>
        <v>194935</v>
      </c>
    </row>
    <row r="58" spans="1:7" x14ac:dyDescent="0.25">
      <c r="A58" s="81" t="str">
        <f t="shared" si="3"/>
        <v>PASAIA</v>
      </c>
      <c r="B58" s="82">
        <f t="shared" si="4"/>
        <v>0</v>
      </c>
      <c r="C58" s="82">
        <f t="shared" si="5"/>
        <v>0</v>
      </c>
      <c r="D58" s="82">
        <f t="shared" si="6"/>
        <v>28</v>
      </c>
      <c r="E58" s="81" t="str">
        <f t="shared" si="2"/>
        <v>ALICANTE</v>
      </c>
      <c r="F58" s="81">
        <f t="shared" si="9"/>
        <v>87415</v>
      </c>
      <c r="G58" s="81">
        <f t="shared" si="8"/>
        <v>72133</v>
      </c>
    </row>
    <row r="59" spans="1:7" x14ac:dyDescent="0.25">
      <c r="A59" s="81" t="str">
        <f t="shared" si="3"/>
        <v>SANTA CRUZ DE TENERIFE</v>
      </c>
      <c r="B59" s="82">
        <f t="shared" si="4"/>
        <v>3858695</v>
      </c>
      <c r="C59" s="82">
        <f t="shared" si="5"/>
        <v>3886490</v>
      </c>
      <c r="D59" s="82">
        <f t="shared" si="6"/>
        <v>7</v>
      </c>
      <c r="E59" s="81" t="str">
        <f t="shared" si="2"/>
        <v>BAHIA DE CADIZ</v>
      </c>
      <c r="F59" s="81">
        <f t="shared" si="9"/>
        <v>38088</v>
      </c>
      <c r="G59" s="81">
        <f t="shared" si="8"/>
        <v>31789</v>
      </c>
    </row>
    <row r="60" spans="1:7" x14ac:dyDescent="0.25">
      <c r="A60" s="81" t="str">
        <f t="shared" si="3"/>
        <v>SANTANDER</v>
      </c>
      <c r="B60" s="82">
        <f t="shared" si="4"/>
        <v>211440</v>
      </c>
      <c r="C60" s="82">
        <f t="shared" si="5"/>
        <v>157180</v>
      </c>
      <c r="D60" s="82">
        <f t="shared" si="6"/>
        <v>18</v>
      </c>
      <c r="E60" s="81" t="str">
        <f t="shared" si="2"/>
        <v>VIGO</v>
      </c>
      <c r="F60" s="81">
        <f t="shared" si="9"/>
        <v>33287</v>
      </c>
      <c r="G60" s="81">
        <f t="shared" si="8"/>
        <v>35108</v>
      </c>
    </row>
    <row r="61" spans="1:7" x14ac:dyDescent="0.25">
      <c r="A61" s="81" t="str">
        <f t="shared" si="3"/>
        <v>SEVILLA</v>
      </c>
      <c r="B61" s="82">
        <f t="shared" si="4"/>
        <v>155112</v>
      </c>
      <c r="C61" s="82">
        <f t="shared" si="5"/>
        <v>194935</v>
      </c>
      <c r="D61" s="82">
        <f t="shared" si="6"/>
        <v>20</v>
      </c>
      <c r="E61" s="81" t="str">
        <f t="shared" si="2"/>
        <v>MALAGA</v>
      </c>
      <c r="F61" s="81">
        <f t="shared" si="9"/>
        <v>33265</v>
      </c>
      <c r="G61" s="81">
        <f t="shared" si="8"/>
        <v>22694</v>
      </c>
    </row>
    <row r="62" spans="1:7" x14ac:dyDescent="0.25">
      <c r="A62" s="81" t="str">
        <f t="shared" si="3"/>
        <v>TARRAGONA</v>
      </c>
      <c r="B62" s="82">
        <f t="shared" si="4"/>
        <v>8591529</v>
      </c>
      <c r="C62" s="82">
        <f t="shared" si="5"/>
        <v>7883242</v>
      </c>
      <c r="D62" s="82">
        <f t="shared" si="6"/>
        <v>2</v>
      </c>
      <c r="E62" s="81" t="str">
        <f t="shared" si="2"/>
        <v>MELILLA</v>
      </c>
      <c r="F62" s="81">
        <f t="shared" si="9"/>
        <v>25028</v>
      </c>
      <c r="G62" s="81">
        <f t="shared" si="8"/>
        <v>33381</v>
      </c>
    </row>
    <row r="63" spans="1:7" x14ac:dyDescent="0.25">
      <c r="A63" s="81" t="str">
        <f t="shared" si="3"/>
        <v>VALENCIA</v>
      </c>
      <c r="B63" s="82">
        <f t="shared" si="4"/>
        <v>2177738</v>
      </c>
      <c r="C63" s="82">
        <f t="shared" si="5"/>
        <v>1431170</v>
      </c>
      <c r="D63" s="82">
        <f t="shared" si="6"/>
        <v>10</v>
      </c>
      <c r="E63" s="81" t="str">
        <f t="shared" si="2"/>
        <v>ALMERIA</v>
      </c>
      <c r="F63" s="81">
        <f t="shared" si="9"/>
        <v>3146</v>
      </c>
      <c r="G63" s="81">
        <f t="shared" si="8"/>
        <v>1048</v>
      </c>
    </row>
    <row r="64" spans="1:7" x14ac:dyDescent="0.25">
      <c r="A64" s="81" t="str">
        <f t="shared" si="3"/>
        <v>VIGO</v>
      </c>
      <c r="B64" s="82">
        <f t="shared" si="4"/>
        <v>33287</v>
      </c>
      <c r="C64" s="82">
        <f t="shared" si="5"/>
        <v>35108</v>
      </c>
      <c r="D64" s="82">
        <f t="shared" si="6"/>
        <v>23</v>
      </c>
      <c r="E64" s="81" t="str">
        <f t="shared" si="2"/>
        <v>MARIN Y RIA DE PONTEVEDRA</v>
      </c>
      <c r="F64" s="81">
        <f t="shared" si="9"/>
        <v>10</v>
      </c>
      <c r="G64" s="81">
        <f t="shared" si="8"/>
        <v>8</v>
      </c>
    </row>
    <row r="65" spans="1:7" x14ac:dyDescent="0.25">
      <c r="A65" s="81" t="str">
        <f t="shared" si="3"/>
        <v>VILAGARCIA</v>
      </c>
      <c r="B65" s="82">
        <f t="shared" si="4"/>
        <v>164410</v>
      </c>
      <c r="C65" s="82">
        <f t="shared" si="5"/>
        <v>151460</v>
      </c>
      <c r="D65" s="82">
        <f t="shared" si="6"/>
        <v>19</v>
      </c>
      <c r="E65" s="81" t="str">
        <f t="shared" si="2"/>
        <v>PASAIA</v>
      </c>
      <c r="F65" s="81">
        <f t="shared" si="9"/>
        <v>0</v>
      </c>
      <c r="G65" s="81">
        <f t="shared" si="8"/>
        <v>0</v>
      </c>
    </row>
    <row r="67" spans="1:7" x14ac:dyDescent="0.25">
      <c r="A67" s="83"/>
      <c r="B67" s="84"/>
      <c r="C67" s="84"/>
      <c r="D67" s="84"/>
      <c r="E67" s="84"/>
      <c r="F67" s="85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</row>
    <row r="2" spans="1:12" s="2" customFormat="1" ht="21" x14ac:dyDescent="0.35"/>
    <row r="5" spans="1:12" x14ac:dyDescent="0.25">
      <c r="A5" s="99" t="s">
        <v>70</v>
      </c>
      <c r="B5" s="97" t="str">
        <f>'Resumen general'!D6</f>
        <v>Mes Mayo</v>
      </c>
      <c r="C5" s="98"/>
      <c r="D5" s="97" t="str">
        <f>'Resumen general'!F6</f>
        <v>Acumulado desde Enero</v>
      </c>
      <c r="E5" s="98"/>
      <c r="F5" s="98"/>
      <c r="L5" s="39">
        <f>'Resumen general'!I4</f>
        <v>39275</v>
      </c>
    </row>
    <row r="6" spans="1:12" x14ac:dyDescent="0.25">
      <c r="A6" s="100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19">
        <v>265254</v>
      </c>
      <c r="C7" s="19">
        <v>470291</v>
      </c>
      <c r="D7" s="19">
        <v>1728323</v>
      </c>
      <c r="E7" s="19">
        <v>1814405</v>
      </c>
      <c r="F7" s="10">
        <f>((E7*100)/D7)-100</f>
        <v>4.9806662296341528</v>
      </c>
      <c r="G7" s="1"/>
      <c r="H7" s="1"/>
      <c r="I7" s="1"/>
    </row>
    <row r="8" spans="1:12" x14ac:dyDescent="0.25">
      <c r="A8" s="11" t="s">
        <v>42</v>
      </c>
      <c r="B8" s="20">
        <v>97970</v>
      </c>
      <c r="C8" s="20">
        <v>64761</v>
      </c>
      <c r="D8" s="20">
        <v>714448</v>
      </c>
      <c r="E8" s="20">
        <v>834627</v>
      </c>
      <c r="F8" s="13">
        <f t="shared" ref="F8:F35" si="0">((E8*100)/D8)-100</f>
        <v>16.821238214677621</v>
      </c>
      <c r="G8" s="1"/>
      <c r="H8" s="1"/>
      <c r="I8" s="1"/>
    </row>
    <row r="9" spans="1:12" x14ac:dyDescent="0.25">
      <c r="A9" s="8" t="s">
        <v>43</v>
      </c>
      <c r="B9" s="19">
        <v>616793</v>
      </c>
      <c r="C9" s="19">
        <v>610978</v>
      </c>
      <c r="D9" s="19">
        <v>2373057</v>
      </c>
      <c r="E9" s="19">
        <v>2414311</v>
      </c>
      <c r="F9" s="10">
        <f t="shared" si="0"/>
        <v>1.7384327472960024</v>
      </c>
      <c r="G9" s="1"/>
      <c r="H9" s="1"/>
      <c r="I9" s="1"/>
    </row>
    <row r="10" spans="1:12" x14ac:dyDescent="0.25">
      <c r="A10" s="11" t="s">
        <v>44</v>
      </c>
      <c r="B10" s="20">
        <v>340663</v>
      </c>
      <c r="C10" s="20">
        <v>312037</v>
      </c>
      <c r="D10" s="20">
        <v>1633055</v>
      </c>
      <c r="E10" s="20">
        <v>1172455</v>
      </c>
      <c r="F10" s="13">
        <f t="shared" si="0"/>
        <v>-28.204806329241819</v>
      </c>
      <c r="G10" s="1"/>
      <c r="H10" s="1"/>
      <c r="I10" s="1"/>
    </row>
    <row r="11" spans="1:12" x14ac:dyDescent="0.25">
      <c r="A11" s="8" t="s">
        <v>45</v>
      </c>
      <c r="B11" s="19">
        <v>259871</v>
      </c>
      <c r="C11" s="19">
        <v>260054</v>
      </c>
      <c r="D11" s="19">
        <v>1045979</v>
      </c>
      <c r="E11" s="19">
        <v>1223898</v>
      </c>
      <c r="F11" s="10">
        <f t="shared" si="0"/>
        <v>17.009806124214734</v>
      </c>
      <c r="G11" s="1"/>
      <c r="H11" s="1"/>
      <c r="I11" s="1"/>
    </row>
    <row r="12" spans="1:12" x14ac:dyDescent="0.25">
      <c r="A12" s="11" t="s">
        <v>46</v>
      </c>
      <c r="B12" s="20">
        <v>235947</v>
      </c>
      <c r="C12" s="20">
        <v>677128</v>
      </c>
      <c r="D12" s="20">
        <v>1143413</v>
      </c>
      <c r="E12" s="20">
        <v>1870206</v>
      </c>
      <c r="F12" s="13">
        <f t="shared" si="0"/>
        <v>63.563471816395293</v>
      </c>
      <c r="G12" s="1"/>
      <c r="H12" s="1"/>
      <c r="I12" s="1"/>
    </row>
    <row r="13" spans="1:12" x14ac:dyDescent="0.25">
      <c r="A13" s="8" t="s">
        <v>47</v>
      </c>
      <c r="B13" s="19">
        <v>186571</v>
      </c>
      <c r="C13" s="19">
        <v>226443</v>
      </c>
      <c r="D13" s="19">
        <v>961646</v>
      </c>
      <c r="E13" s="19">
        <v>1081474</v>
      </c>
      <c r="F13" s="10">
        <f t="shared" si="0"/>
        <v>12.460718393254893</v>
      </c>
      <c r="G13" s="1"/>
      <c r="H13" s="1"/>
      <c r="I13" s="1"/>
    </row>
    <row r="14" spans="1:12" x14ac:dyDescent="0.25">
      <c r="A14" s="11" t="s">
        <v>48</v>
      </c>
      <c r="B14" s="20">
        <v>395147</v>
      </c>
      <c r="C14" s="20">
        <v>374068</v>
      </c>
      <c r="D14" s="20">
        <v>1713585</v>
      </c>
      <c r="E14" s="20">
        <v>1589030</v>
      </c>
      <c r="F14" s="13">
        <f t="shared" si="0"/>
        <v>-7.2686794060405475</v>
      </c>
      <c r="G14" s="1"/>
      <c r="H14" s="1"/>
      <c r="I14" s="1"/>
    </row>
    <row r="15" spans="1:12" x14ac:dyDescent="0.25">
      <c r="A15" s="8" t="s">
        <v>49</v>
      </c>
      <c r="B15" s="19">
        <v>533713</v>
      </c>
      <c r="C15" s="19">
        <v>524792</v>
      </c>
      <c r="D15" s="19">
        <v>2057514</v>
      </c>
      <c r="E15" s="19">
        <v>2065864</v>
      </c>
      <c r="F15" s="10">
        <f t="shared" si="0"/>
        <v>0.40582955936143605</v>
      </c>
      <c r="G15" s="1"/>
      <c r="H15" s="1"/>
      <c r="I15" s="1"/>
    </row>
    <row r="16" spans="1:12" x14ac:dyDescent="0.25">
      <c r="A16" s="11" t="s">
        <v>50</v>
      </c>
      <c r="B16" s="20">
        <v>374189</v>
      </c>
      <c r="C16" s="20">
        <v>447519</v>
      </c>
      <c r="D16" s="20">
        <v>2235770</v>
      </c>
      <c r="E16" s="20">
        <v>1899985</v>
      </c>
      <c r="F16" s="13">
        <f t="shared" si="0"/>
        <v>-15.018763110695645</v>
      </c>
      <c r="G16" s="1"/>
      <c r="H16" s="1"/>
      <c r="I16" s="1"/>
    </row>
    <row r="17" spans="1:9" x14ac:dyDescent="0.25">
      <c r="A17" s="8" t="s">
        <v>51</v>
      </c>
      <c r="B17" s="19">
        <v>334133</v>
      </c>
      <c r="C17" s="19">
        <v>322751</v>
      </c>
      <c r="D17" s="19">
        <v>1202687</v>
      </c>
      <c r="E17" s="19">
        <v>1582944</v>
      </c>
      <c r="F17" s="10">
        <f t="shared" si="0"/>
        <v>31.617286958285916</v>
      </c>
      <c r="G17" s="1"/>
      <c r="H17" s="1"/>
      <c r="I17" s="1"/>
    </row>
    <row r="18" spans="1:9" x14ac:dyDescent="0.25">
      <c r="A18" s="11" t="s">
        <v>52</v>
      </c>
      <c r="B18" s="20">
        <v>6134</v>
      </c>
      <c r="C18" s="20">
        <v>7375</v>
      </c>
      <c r="D18" s="20">
        <v>27886</v>
      </c>
      <c r="E18" s="20">
        <v>33985</v>
      </c>
      <c r="F18" s="13">
        <f t="shared" si="0"/>
        <v>21.871189844366356</v>
      </c>
      <c r="G18" s="1"/>
      <c r="H18" s="1"/>
      <c r="I18" s="1"/>
    </row>
    <row r="19" spans="1:9" x14ac:dyDescent="0.25">
      <c r="A19" s="8" t="s">
        <v>53</v>
      </c>
      <c r="B19" s="19">
        <v>942702</v>
      </c>
      <c r="C19" s="19">
        <v>832464</v>
      </c>
      <c r="D19" s="19">
        <v>3601447</v>
      </c>
      <c r="E19" s="19">
        <v>3500228</v>
      </c>
      <c r="F19" s="10">
        <f t="shared" si="0"/>
        <v>-2.8105092203217197</v>
      </c>
      <c r="G19" s="1"/>
      <c r="H19" s="1"/>
      <c r="I19" s="1"/>
    </row>
    <row r="20" spans="1:9" x14ac:dyDescent="0.25">
      <c r="A20" s="11" t="s">
        <v>54</v>
      </c>
      <c r="B20" s="20">
        <v>1395693</v>
      </c>
      <c r="C20" s="20">
        <v>1446230</v>
      </c>
      <c r="D20" s="20">
        <v>7607087</v>
      </c>
      <c r="E20" s="20">
        <v>6811541</v>
      </c>
      <c r="F20" s="13">
        <f t="shared" si="0"/>
        <v>-10.457958480033156</v>
      </c>
      <c r="G20" s="1"/>
      <c r="H20" s="1"/>
      <c r="I20" s="1"/>
    </row>
    <row r="21" spans="1:9" x14ac:dyDescent="0.25">
      <c r="A21" s="8" t="s">
        <v>55</v>
      </c>
      <c r="B21" s="19">
        <v>527391</v>
      </c>
      <c r="C21" s="19">
        <v>688440</v>
      </c>
      <c r="D21" s="19">
        <v>2856132</v>
      </c>
      <c r="E21" s="19">
        <v>2544573</v>
      </c>
      <c r="F21" s="10">
        <f t="shared" si="0"/>
        <v>-10.908424400552917</v>
      </c>
      <c r="G21" s="1"/>
      <c r="H21" s="1"/>
      <c r="I21" s="1"/>
    </row>
    <row r="22" spans="1:9" x14ac:dyDescent="0.25">
      <c r="A22" s="11" t="s">
        <v>56</v>
      </c>
      <c r="B22" s="20">
        <v>155102</v>
      </c>
      <c r="C22" s="20">
        <v>142998</v>
      </c>
      <c r="D22" s="20">
        <v>699556</v>
      </c>
      <c r="E22" s="20">
        <v>690218</v>
      </c>
      <c r="F22" s="13">
        <f t="shared" si="0"/>
        <v>-1.3348466741761911</v>
      </c>
      <c r="G22" s="1"/>
      <c r="H22" s="1"/>
      <c r="I22" s="1"/>
    </row>
    <row r="23" spans="1:9" x14ac:dyDescent="0.25">
      <c r="A23" s="8" t="s">
        <v>57</v>
      </c>
      <c r="B23" s="19">
        <v>113003</v>
      </c>
      <c r="C23" s="19">
        <v>116171</v>
      </c>
      <c r="D23" s="19">
        <v>754152</v>
      </c>
      <c r="E23" s="19">
        <v>644268</v>
      </c>
      <c r="F23" s="10">
        <f t="shared" si="0"/>
        <v>-14.570537504375778</v>
      </c>
      <c r="G23" s="1"/>
      <c r="H23" s="1"/>
      <c r="I23" s="1"/>
    </row>
    <row r="24" spans="1:9" x14ac:dyDescent="0.25">
      <c r="A24" s="11" t="s">
        <v>58</v>
      </c>
      <c r="B24" s="20">
        <v>58620</v>
      </c>
      <c r="C24" s="20">
        <v>117761</v>
      </c>
      <c r="D24" s="20">
        <v>348997</v>
      </c>
      <c r="E24" s="20">
        <v>330125</v>
      </c>
      <c r="F24" s="13">
        <f t="shared" si="0"/>
        <v>-5.4074963395100752</v>
      </c>
      <c r="G24" s="1"/>
      <c r="H24" s="1"/>
      <c r="I24" s="1"/>
    </row>
    <row r="25" spans="1:9" x14ac:dyDescent="0.25">
      <c r="A25" s="8" t="s">
        <v>59</v>
      </c>
      <c r="B25" s="19">
        <v>5215</v>
      </c>
      <c r="C25" s="19">
        <v>3237</v>
      </c>
      <c r="D25" s="19">
        <v>19501</v>
      </c>
      <c r="E25" s="19">
        <v>18628</v>
      </c>
      <c r="F25" s="10">
        <f t="shared" si="0"/>
        <v>-4.476693502897291</v>
      </c>
      <c r="G25" s="1"/>
      <c r="H25" s="1"/>
      <c r="I25" s="1"/>
    </row>
    <row r="26" spans="1:9" x14ac:dyDescent="0.25">
      <c r="A26" s="11" t="s">
        <v>60</v>
      </c>
      <c r="B26" s="20">
        <v>118465</v>
      </c>
      <c r="C26" s="20">
        <v>99103</v>
      </c>
      <c r="D26" s="20">
        <v>515585</v>
      </c>
      <c r="E26" s="20">
        <v>434430</v>
      </c>
      <c r="F26" s="13">
        <f t="shared" si="0"/>
        <v>-15.740372586479438</v>
      </c>
      <c r="G26" s="1"/>
      <c r="H26" s="1"/>
      <c r="I26" s="1"/>
    </row>
    <row r="27" spans="1:9" x14ac:dyDescent="0.25">
      <c r="A27" s="8" t="s">
        <v>61</v>
      </c>
      <c r="B27" s="19">
        <v>308061</v>
      </c>
      <c r="C27" s="19">
        <v>306922</v>
      </c>
      <c r="D27" s="19">
        <v>1425656</v>
      </c>
      <c r="E27" s="19">
        <v>1107360</v>
      </c>
      <c r="F27" s="10">
        <f t="shared" si="0"/>
        <v>-22.326283479324601</v>
      </c>
      <c r="G27" s="1"/>
      <c r="H27" s="1"/>
      <c r="I27" s="1"/>
    </row>
    <row r="28" spans="1:9" x14ac:dyDescent="0.25">
      <c r="A28" s="11" t="s">
        <v>62</v>
      </c>
      <c r="B28" s="20">
        <v>175852</v>
      </c>
      <c r="C28" s="20">
        <v>163005</v>
      </c>
      <c r="D28" s="20">
        <v>807596</v>
      </c>
      <c r="E28" s="20">
        <v>598304</v>
      </c>
      <c r="F28" s="13">
        <f t="shared" si="0"/>
        <v>-25.915432964006754</v>
      </c>
      <c r="G28" s="1"/>
      <c r="H28" s="1"/>
      <c r="I28" s="1"/>
    </row>
    <row r="29" spans="1:9" x14ac:dyDescent="0.25">
      <c r="A29" s="8" t="s">
        <v>63</v>
      </c>
      <c r="B29" s="19">
        <v>371182</v>
      </c>
      <c r="C29" s="19">
        <v>455820</v>
      </c>
      <c r="D29" s="19">
        <v>1696750</v>
      </c>
      <c r="E29" s="19">
        <v>1621800</v>
      </c>
      <c r="F29" s="10">
        <f t="shared" si="0"/>
        <v>-4.4172683070576113</v>
      </c>
      <c r="G29" s="1"/>
      <c r="H29" s="1"/>
      <c r="I29" s="1"/>
    </row>
    <row r="30" spans="1:9" x14ac:dyDescent="0.25">
      <c r="A30" s="11" t="s">
        <v>64</v>
      </c>
      <c r="B30" s="20">
        <v>228984</v>
      </c>
      <c r="C30" s="20">
        <v>175083</v>
      </c>
      <c r="D30" s="20">
        <v>1117497</v>
      </c>
      <c r="E30" s="20">
        <v>949755</v>
      </c>
      <c r="F30" s="13">
        <f t="shared" si="0"/>
        <v>-15.01051009532911</v>
      </c>
      <c r="G30" s="1"/>
      <c r="H30" s="1"/>
      <c r="I30" s="1"/>
    </row>
    <row r="31" spans="1:9" x14ac:dyDescent="0.25">
      <c r="A31" s="8" t="s">
        <v>65</v>
      </c>
      <c r="B31" s="19">
        <v>945810</v>
      </c>
      <c r="C31" s="19">
        <v>1080990</v>
      </c>
      <c r="D31" s="19">
        <v>4620246</v>
      </c>
      <c r="E31" s="19">
        <v>5186484</v>
      </c>
      <c r="F31" s="10">
        <f t="shared" si="0"/>
        <v>12.255581196325906</v>
      </c>
      <c r="G31" s="1"/>
      <c r="H31" s="1"/>
      <c r="I31" s="1"/>
    </row>
    <row r="32" spans="1:9" x14ac:dyDescent="0.25">
      <c r="A32" s="11" t="s">
        <v>66</v>
      </c>
      <c r="B32" s="20">
        <v>370427</v>
      </c>
      <c r="C32" s="20">
        <v>723047</v>
      </c>
      <c r="D32" s="20">
        <v>2805230</v>
      </c>
      <c r="E32" s="20">
        <v>3005583</v>
      </c>
      <c r="F32" s="13">
        <f t="shared" si="0"/>
        <v>7.1421238187243148</v>
      </c>
      <c r="G32" s="1"/>
      <c r="H32" s="1"/>
      <c r="I32" s="1"/>
    </row>
    <row r="33" spans="1:9" x14ac:dyDescent="0.25">
      <c r="A33" s="8" t="s">
        <v>67</v>
      </c>
      <c r="B33" s="19">
        <v>56988</v>
      </c>
      <c r="C33" s="19">
        <v>68737</v>
      </c>
      <c r="D33" s="19">
        <v>293271</v>
      </c>
      <c r="E33" s="19">
        <v>263785</v>
      </c>
      <c r="F33" s="10">
        <f t="shared" si="0"/>
        <v>-10.054181968213697</v>
      </c>
      <c r="G33" s="1"/>
      <c r="H33" s="1"/>
      <c r="I33" s="1"/>
    </row>
    <row r="34" spans="1:9" x14ac:dyDescent="0.25">
      <c r="A34" s="11" t="s">
        <v>68</v>
      </c>
      <c r="B34" s="20">
        <v>63578</v>
      </c>
      <c r="C34" s="20">
        <v>53936</v>
      </c>
      <c r="D34" s="20">
        <v>250957</v>
      </c>
      <c r="E34" s="20">
        <v>214338</v>
      </c>
      <c r="F34" s="13">
        <f t="shared" si="0"/>
        <v>-14.591742808528949</v>
      </c>
      <c r="G34" s="1"/>
      <c r="H34" s="1"/>
      <c r="I34" s="1"/>
    </row>
    <row r="35" spans="1:9" x14ac:dyDescent="0.25">
      <c r="A35" s="14" t="s">
        <v>69</v>
      </c>
      <c r="B35" s="15">
        <f>SUM(B7:B34)</f>
        <v>9483458</v>
      </c>
      <c r="C35" s="15">
        <f t="shared" ref="C35:E35" si="1">SUM(C7:C34)</f>
        <v>10772141</v>
      </c>
      <c r="D35" s="15">
        <f t="shared" si="1"/>
        <v>46257023</v>
      </c>
      <c r="E35" s="15">
        <f t="shared" si="1"/>
        <v>45504604</v>
      </c>
      <c r="F35" s="16">
        <f t="shared" si="0"/>
        <v>-1.6266048941368325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1814405</v>
      </c>
      <c r="C38" s="41">
        <f>D7</f>
        <v>1728323</v>
      </c>
      <c r="D38" s="41">
        <f>_xlfn.RANK.EQ(B38,$B$38:$B$65)+COUNTIF($B$38:$B$65,B38)-1</f>
        <v>10</v>
      </c>
      <c r="E38" s="42" t="str">
        <f t="shared" ref="E38:E65" si="2">INDEX($A$38:$B$65,MATCH(ROW()-37,$D$38:$D$65,0),1)</f>
        <v>GIJON</v>
      </c>
      <c r="F38" s="42">
        <f>LOOKUP(E38,$A$38:$A$65,$B$38:$B$65)</f>
        <v>6811541</v>
      </c>
      <c r="G38" s="42">
        <f>LOOKUP(E38,$A$38:$A$65,$C$38:$C$65)</f>
        <v>7607087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834627</v>
      </c>
      <c r="C39" s="41">
        <f t="shared" ref="C39:C65" si="5">D8</f>
        <v>714448</v>
      </c>
      <c r="D39" s="41">
        <f t="shared" ref="D39:D65" si="6">_xlfn.RANK.EQ(B39,$B$38:$B$65)+COUNTIF($B$38:$B$65,B39)-1</f>
        <v>19</v>
      </c>
      <c r="E39" s="42" t="str">
        <f t="shared" si="2"/>
        <v>TARRAGONA</v>
      </c>
      <c r="F39" s="42">
        <f t="shared" ref="F39:F54" si="7">LOOKUP(E39,$A$38:$A$65,$B$38:$B$65)</f>
        <v>5186484</v>
      </c>
      <c r="G39" s="42">
        <f t="shared" ref="G39:G65" si="8">LOOKUP(E39,$A$38:$A$65,$C$38:$C$65)</f>
        <v>4620246</v>
      </c>
    </row>
    <row r="40" spans="1:9" x14ac:dyDescent="0.25">
      <c r="A40" s="42" t="str">
        <f t="shared" si="3"/>
        <v>ALMERIA</v>
      </c>
      <c r="B40" s="41">
        <f t="shared" si="4"/>
        <v>2414311</v>
      </c>
      <c r="C40" s="41">
        <f t="shared" si="5"/>
        <v>2373057</v>
      </c>
      <c r="D40" s="41">
        <f t="shared" si="6"/>
        <v>6</v>
      </c>
      <c r="E40" s="42" t="str">
        <f t="shared" si="2"/>
        <v>FERROL-SAN CIBRAO</v>
      </c>
      <c r="F40" s="42">
        <f t="shared" si="7"/>
        <v>3500228</v>
      </c>
      <c r="G40" s="42">
        <f t="shared" si="8"/>
        <v>3601447</v>
      </c>
    </row>
    <row r="41" spans="1:9" x14ac:dyDescent="0.25">
      <c r="A41" s="42" t="str">
        <f t="shared" si="3"/>
        <v>AVILES</v>
      </c>
      <c r="B41" s="41">
        <f t="shared" si="4"/>
        <v>1172455</v>
      </c>
      <c r="C41" s="41">
        <f t="shared" si="5"/>
        <v>1633055</v>
      </c>
      <c r="D41" s="41">
        <f t="shared" si="6"/>
        <v>15</v>
      </c>
      <c r="E41" s="42" t="str">
        <f t="shared" si="2"/>
        <v>VALENCIA</v>
      </c>
      <c r="F41" s="42">
        <f t="shared" si="7"/>
        <v>3005583</v>
      </c>
      <c r="G41" s="42">
        <f t="shared" si="8"/>
        <v>2805230</v>
      </c>
    </row>
    <row r="42" spans="1:9" x14ac:dyDescent="0.25">
      <c r="A42" s="42" t="str">
        <f t="shared" si="3"/>
        <v>BAHIA DE ALGECIRAS</v>
      </c>
      <c r="B42" s="41">
        <f t="shared" si="4"/>
        <v>1223898</v>
      </c>
      <c r="C42" s="41">
        <f t="shared" si="5"/>
        <v>1045979</v>
      </c>
      <c r="D42" s="41">
        <f t="shared" si="6"/>
        <v>14</v>
      </c>
      <c r="E42" s="42" t="str">
        <f t="shared" si="2"/>
        <v>HUELVA</v>
      </c>
      <c r="F42" s="42">
        <f t="shared" si="7"/>
        <v>2544573</v>
      </c>
      <c r="G42" s="42">
        <f t="shared" si="8"/>
        <v>2856132</v>
      </c>
    </row>
    <row r="43" spans="1:9" x14ac:dyDescent="0.25">
      <c r="A43" s="42" t="str">
        <f t="shared" si="3"/>
        <v>BAHIA DE CADIZ</v>
      </c>
      <c r="B43" s="41">
        <f t="shared" si="4"/>
        <v>1870206</v>
      </c>
      <c r="C43" s="41">
        <f t="shared" si="5"/>
        <v>1143413</v>
      </c>
      <c r="D43" s="41">
        <f t="shared" si="6"/>
        <v>9</v>
      </c>
      <c r="E43" s="42" t="str">
        <f t="shared" si="2"/>
        <v>ALMERIA</v>
      </c>
      <c r="F43" s="42">
        <f t="shared" si="7"/>
        <v>2414311</v>
      </c>
      <c r="G43" s="42">
        <f t="shared" si="8"/>
        <v>2373057</v>
      </c>
    </row>
    <row r="44" spans="1:9" x14ac:dyDescent="0.25">
      <c r="A44" s="42" t="str">
        <f t="shared" si="3"/>
        <v>BALEARES</v>
      </c>
      <c r="B44" s="41">
        <f t="shared" si="4"/>
        <v>1081474</v>
      </c>
      <c r="C44" s="41">
        <f t="shared" si="5"/>
        <v>961646</v>
      </c>
      <c r="D44" s="41">
        <f t="shared" si="6"/>
        <v>17</v>
      </c>
      <c r="E44" s="42" t="str">
        <f t="shared" si="2"/>
        <v>BILBAO</v>
      </c>
      <c r="F44" s="42">
        <f t="shared" si="7"/>
        <v>2065864</v>
      </c>
      <c r="G44" s="42">
        <f t="shared" si="8"/>
        <v>2057514</v>
      </c>
    </row>
    <row r="45" spans="1:9" x14ac:dyDescent="0.25">
      <c r="A45" s="42" t="str">
        <f t="shared" si="3"/>
        <v>BARCELONA</v>
      </c>
      <c r="B45" s="41">
        <f t="shared" si="4"/>
        <v>1589030</v>
      </c>
      <c r="C45" s="41">
        <f t="shared" si="5"/>
        <v>1713585</v>
      </c>
      <c r="D45" s="41">
        <f t="shared" si="6"/>
        <v>12</v>
      </c>
      <c r="E45" s="42" t="str">
        <f t="shared" si="2"/>
        <v>CARTAGENA</v>
      </c>
      <c r="F45" s="42">
        <f t="shared" si="7"/>
        <v>1899985</v>
      </c>
      <c r="G45" s="42">
        <f t="shared" si="8"/>
        <v>2235770</v>
      </c>
    </row>
    <row r="46" spans="1:9" x14ac:dyDescent="0.25">
      <c r="A46" s="42" t="str">
        <f t="shared" si="3"/>
        <v>BILBAO</v>
      </c>
      <c r="B46" s="41">
        <f t="shared" si="4"/>
        <v>2065864</v>
      </c>
      <c r="C46" s="41">
        <f t="shared" si="5"/>
        <v>2057514</v>
      </c>
      <c r="D46" s="41">
        <f t="shared" si="6"/>
        <v>7</v>
      </c>
      <c r="E46" s="42" t="str">
        <f t="shared" si="2"/>
        <v>BAHIA DE CADIZ</v>
      </c>
      <c r="F46" s="42">
        <f t="shared" si="7"/>
        <v>1870206</v>
      </c>
      <c r="G46" s="42">
        <f t="shared" si="8"/>
        <v>1143413</v>
      </c>
    </row>
    <row r="47" spans="1:9" x14ac:dyDescent="0.25">
      <c r="A47" s="42" t="str">
        <f t="shared" si="3"/>
        <v>CARTAGENA</v>
      </c>
      <c r="B47" s="41">
        <f t="shared" si="4"/>
        <v>1899985</v>
      </c>
      <c r="C47" s="41">
        <f t="shared" si="5"/>
        <v>2235770</v>
      </c>
      <c r="D47" s="41">
        <f t="shared" si="6"/>
        <v>8</v>
      </c>
      <c r="E47" s="42" t="str">
        <f t="shared" si="2"/>
        <v>A CORUÑA</v>
      </c>
      <c r="F47" s="42">
        <f t="shared" si="7"/>
        <v>1814405</v>
      </c>
      <c r="G47" s="42">
        <f t="shared" si="8"/>
        <v>1728323</v>
      </c>
    </row>
    <row r="48" spans="1:9" x14ac:dyDescent="0.25">
      <c r="A48" s="42" t="str">
        <f t="shared" si="3"/>
        <v>CASTELLON</v>
      </c>
      <c r="B48" s="41">
        <f t="shared" si="4"/>
        <v>1582944</v>
      </c>
      <c r="C48" s="41">
        <f t="shared" si="5"/>
        <v>1202687</v>
      </c>
      <c r="D48" s="41">
        <f t="shared" si="6"/>
        <v>13</v>
      </c>
      <c r="E48" s="42" t="str">
        <f t="shared" si="2"/>
        <v>SANTANDER</v>
      </c>
      <c r="F48" s="42">
        <f t="shared" si="7"/>
        <v>1621800</v>
      </c>
      <c r="G48" s="42">
        <f t="shared" si="8"/>
        <v>1696750</v>
      </c>
    </row>
    <row r="49" spans="1:7" x14ac:dyDescent="0.25">
      <c r="A49" s="42" t="str">
        <f t="shared" si="3"/>
        <v>CEUTA</v>
      </c>
      <c r="B49" s="41">
        <f t="shared" si="4"/>
        <v>33985</v>
      </c>
      <c r="C49" s="41">
        <f t="shared" si="5"/>
        <v>27886</v>
      </c>
      <c r="D49" s="41">
        <f t="shared" si="6"/>
        <v>27</v>
      </c>
      <c r="E49" s="42" t="str">
        <f t="shared" si="2"/>
        <v>BARCELONA</v>
      </c>
      <c r="F49" s="42">
        <f t="shared" si="7"/>
        <v>1589030</v>
      </c>
      <c r="G49" s="42">
        <f t="shared" si="8"/>
        <v>1713585</v>
      </c>
    </row>
    <row r="50" spans="1:7" x14ac:dyDescent="0.25">
      <c r="A50" s="42" t="str">
        <f t="shared" si="3"/>
        <v>FERROL-SAN CIBRAO</v>
      </c>
      <c r="B50" s="41">
        <f t="shared" si="4"/>
        <v>3500228</v>
      </c>
      <c r="C50" s="41">
        <f t="shared" si="5"/>
        <v>3601447</v>
      </c>
      <c r="D50" s="41">
        <f t="shared" si="6"/>
        <v>3</v>
      </c>
      <c r="E50" s="42" t="str">
        <f t="shared" si="2"/>
        <v>CASTELLON</v>
      </c>
      <c r="F50" s="42">
        <f t="shared" si="7"/>
        <v>1582944</v>
      </c>
      <c r="G50" s="42">
        <f t="shared" si="8"/>
        <v>1202687</v>
      </c>
    </row>
    <row r="51" spans="1:7" x14ac:dyDescent="0.25">
      <c r="A51" s="42" t="str">
        <f t="shared" si="3"/>
        <v>GIJON</v>
      </c>
      <c r="B51" s="41">
        <f t="shared" si="4"/>
        <v>6811541</v>
      </c>
      <c r="C51" s="41">
        <f t="shared" si="5"/>
        <v>7607087</v>
      </c>
      <c r="D51" s="41">
        <f t="shared" si="6"/>
        <v>1</v>
      </c>
      <c r="E51" s="42" t="str">
        <f t="shared" si="2"/>
        <v>BAHIA DE ALGECIRAS</v>
      </c>
      <c r="F51" s="42">
        <f t="shared" si="7"/>
        <v>1223898</v>
      </c>
      <c r="G51" s="42">
        <f t="shared" si="8"/>
        <v>1045979</v>
      </c>
    </row>
    <row r="52" spans="1:7" x14ac:dyDescent="0.25">
      <c r="A52" s="42" t="str">
        <f t="shared" si="3"/>
        <v>HUELVA</v>
      </c>
      <c r="B52" s="41">
        <f t="shared" si="4"/>
        <v>2544573</v>
      </c>
      <c r="C52" s="41">
        <f t="shared" si="5"/>
        <v>2856132</v>
      </c>
      <c r="D52" s="41">
        <f t="shared" si="6"/>
        <v>5</v>
      </c>
      <c r="E52" s="42" t="str">
        <f t="shared" si="2"/>
        <v>AVILES</v>
      </c>
      <c r="F52" s="42">
        <f t="shared" si="7"/>
        <v>1172455</v>
      </c>
      <c r="G52" s="42">
        <f t="shared" si="8"/>
        <v>1633055</v>
      </c>
    </row>
    <row r="53" spans="1:7" x14ac:dyDescent="0.25">
      <c r="A53" s="42" t="str">
        <f t="shared" si="3"/>
        <v>LAS PALMAS</v>
      </c>
      <c r="B53" s="41">
        <f t="shared" si="4"/>
        <v>690218</v>
      </c>
      <c r="C53" s="41">
        <f t="shared" si="5"/>
        <v>699556</v>
      </c>
      <c r="D53" s="41">
        <f t="shared" si="6"/>
        <v>20</v>
      </c>
      <c r="E53" s="42" t="str">
        <f t="shared" si="2"/>
        <v>PASAIA</v>
      </c>
      <c r="F53" s="42">
        <f t="shared" si="7"/>
        <v>1107360</v>
      </c>
      <c r="G53" s="42">
        <f t="shared" si="8"/>
        <v>1425656</v>
      </c>
    </row>
    <row r="54" spans="1:7" x14ac:dyDescent="0.25">
      <c r="A54" s="42" t="str">
        <f t="shared" si="3"/>
        <v>MALAGA</v>
      </c>
      <c r="B54" s="41">
        <f t="shared" si="4"/>
        <v>644268</v>
      </c>
      <c r="C54" s="41">
        <f t="shared" si="5"/>
        <v>754152</v>
      </c>
      <c r="D54" s="41">
        <f t="shared" si="6"/>
        <v>21</v>
      </c>
      <c r="E54" s="42" t="str">
        <f t="shared" si="2"/>
        <v>BALEARES</v>
      </c>
      <c r="F54" s="42">
        <f t="shared" si="7"/>
        <v>1081474</v>
      </c>
      <c r="G54" s="42">
        <f t="shared" si="8"/>
        <v>961646</v>
      </c>
    </row>
    <row r="55" spans="1:7" x14ac:dyDescent="0.25">
      <c r="A55" s="42" t="str">
        <f t="shared" si="3"/>
        <v>MARIN Y RIA DE PONTEVEDRA</v>
      </c>
      <c r="B55" s="41">
        <f t="shared" si="4"/>
        <v>330125</v>
      </c>
      <c r="C55" s="41">
        <f t="shared" si="5"/>
        <v>348997</v>
      </c>
      <c r="D55" s="41">
        <f t="shared" si="6"/>
        <v>24</v>
      </c>
      <c r="E55" s="42" t="str">
        <f t="shared" si="2"/>
        <v>SEVILLA</v>
      </c>
      <c r="F55" s="42">
        <f t="shared" ref="F55:F65" si="9">LOOKUP(E55,$A$38:$A$65,$B$38:$B$65)</f>
        <v>949755</v>
      </c>
      <c r="G55" s="42">
        <f t="shared" si="8"/>
        <v>1117497</v>
      </c>
    </row>
    <row r="56" spans="1:7" x14ac:dyDescent="0.25">
      <c r="A56" s="42" t="str">
        <f t="shared" si="3"/>
        <v>MELILLA</v>
      </c>
      <c r="B56" s="41">
        <f t="shared" si="4"/>
        <v>18628</v>
      </c>
      <c r="C56" s="41">
        <f t="shared" si="5"/>
        <v>19501</v>
      </c>
      <c r="D56" s="41">
        <f t="shared" si="6"/>
        <v>28</v>
      </c>
      <c r="E56" s="42" t="str">
        <f t="shared" si="2"/>
        <v>ALICANTE</v>
      </c>
      <c r="F56" s="42">
        <f t="shared" si="9"/>
        <v>834627</v>
      </c>
      <c r="G56" s="42">
        <f t="shared" si="8"/>
        <v>714448</v>
      </c>
    </row>
    <row r="57" spans="1:7" x14ac:dyDescent="0.25">
      <c r="A57" s="42" t="str">
        <f t="shared" si="3"/>
        <v>MOTRIL</v>
      </c>
      <c r="B57" s="41">
        <f t="shared" si="4"/>
        <v>434430</v>
      </c>
      <c r="C57" s="41">
        <f t="shared" si="5"/>
        <v>515585</v>
      </c>
      <c r="D57" s="41">
        <f t="shared" si="6"/>
        <v>23</v>
      </c>
      <c r="E57" s="42" t="str">
        <f t="shared" si="2"/>
        <v>LAS PALMAS</v>
      </c>
      <c r="F57" s="42">
        <f t="shared" si="9"/>
        <v>690218</v>
      </c>
      <c r="G57" s="42">
        <f t="shared" si="8"/>
        <v>699556</v>
      </c>
    </row>
    <row r="58" spans="1:7" x14ac:dyDescent="0.25">
      <c r="A58" s="42" t="str">
        <f t="shared" si="3"/>
        <v>PASAIA</v>
      </c>
      <c r="B58" s="41">
        <f t="shared" si="4"/>
        <v>1107360</v>
      </c>
      <c r="C58" s="41">
        <f t="shared" si="5"/>
        <v>1425656</v>
      </c>
      <c r="D58" s="41">
        <f t="shared" si="6"/>
        <v>16</v>
      </c>
      <c r="E58" s="42" t="str">
        <f t="shared" si="2"/>
        <v>MALAGA</v>
      </c>
      <c r="F58" s="42">
        <f t="shared" si="9"/>
        <v>644268</v>
      </c>
      <c r="G58" s="42">
        <f t="shared" si="8"/>
        <v>754152</v>
      </c>
    </row>
    <row r="59" spans="1:7" x14ac:dyDescent="0.25">
      <c r="A59" s="42" t="str">
        <f t="shared" si="3"/>
        <v>SANTA CRUZ DE TENERIFE</v>
      </c>
      <c r="B59" s="41">
        <f t="shared" si="4"/>
        <v>598304</v>
      </c>
      <c r="C59" s="41">
        <f t="shared" si="5"/>
        <v>807596</v>
      </c>
      <c r="D59" s="41">
        <f t="shared" si="6"/>
        <v>22</v>
      </c>
      <c r="E59" s="42" t="str">
        <f t="shared" si="2"/>
        <v>SANTA CRUZ DE TENERIFE</v>
      </c>
      <c r="F59" s="42">
        <f t="shared" si="9"/>
        <v>598304</v>
      </c>
      <c r="G59" s="42">
        <f t="shared" si="8"/>
        <v>807596</v>
      </c>
    </row>
    <row r="60" spans="1:7" x14ac:dyDescent="0.25">
      <c r="A60" s="42" t="str">
        <f t="shared" si="3"/>
        <v>SANTANDER</v>
      </c>
      <c r="B60" s="41">
        <f t="shared" si="4"/>
        <v>1621800</v>
      </c>
      <c r="C60" s="41">
        <f t="shared" si="5"/>
        <v>1696750</v>
      </c>
      <c r="D60" s="41">
        <f t="shared" si="6"/>
        <v>11</v>
      </c>
      <c r="E60" s="42" t="str">
        <f t="shared" si="2"/>
        <v>MOTRIL</v>
      </c>
      <c r="F60" s="42">
        <f t="shared" si="9"/>
        <v>434430</v>
      </c>
      <c r="G60" s="42">
        <f t="shared" si="8"/>
        <v>515585</v>
      </c>
    </row>
    <row r="61" spans="1:7" x14ac:dyDescent="0.25">
      <c r="A61" s="42" t="str">
        <f t="shared" si="3"/>
        <v>SEVILLA</v>
      </c>
      <c r="B61" s="41">
        <f t="shared" si="4"/>
        <v>949755</v>
      </c>
      <c r="C61" s="41">
        <f t="shared" si="5"/>
        <v>1117497</v>
      </c>
      <c r="D61" s="41">
        <f t="shared" si="6"/>
        <v>18</v>
      </c>
      <c r="E61" s="42" t="str">
        <f t="shared" si="2"/>
        <v>MARIN Y RIA DE PONTEVEDRA</v>
      </c>
      <c r="F61" s="42">
        <f t="shared" si="9"/>
        <v>330125</v>
      </c>
      <c r="G61" s="42">
        <f t="shared" si="8"/>
        <v>348997</v>
      </c>
    </row>
    <row r="62" spans="1:7" x14ac:dyDescent="0.25">
      <c r="A62" s="42" t="str">
        <f t="shared" si="3"/>
        <v>TARRAGONA</v>
      </c>
      <c r="B62" s="41">
        <f t="shared" si="4"/>
        <v>5186484</v>
      </c>
      <c r="C62" s="41">
        <f t="shared" si="5"/>
        <v>4620246</v>
      </c>
      <c r="D62" s="41">
        <f t="shared" si="6"/>
        <v>2</v>
      </c>
      <c r="E62" s="42" t="str">
        <f t="shared" si="2"/>
        <v>VIGO</v>
      </c>
      <c r="F62" s="42">
        <f t="shared" si="9"/>
        <v>263785</v>
      </c>
      <c r="G62" s="42">
        <f t="shared" si="8"/>
        <v>293271</v>
      </c>
    </row>
    <row r="63" spans="1:7" x14ac:dyDescent="0.25">
      <c r="A63" s="42" t="str">
        <f t="shared" si="3"/>
        <v>VALENCIA</v>
      </c>
      <c r="B63" s="41">
        <f t="shared" si="4"/>
        <v>3005583</v>
      </c>
      <c r="C63" s="41">
        <f t="shared" si="5"/>
        <v>2805230</v>
      </c>
      <c r="D63" s="41">
        <f t="shared" si="6"/>
        <v>4</v>
      </c>
      <c r="E63" s="42" t="str">
        <f t="shared" si="2"/>
        <v>VILAGARCIA</v>
      </c>
      <c r="F63" s="42">
        <f t="shared" si="9"/>
        <v>214338</v>
      </c>
      <c r="G63" s="42">
        <f t="shared" si="8"/>
        <v>250957</v>
      </c>
    </row>
    <row r="64" spans="1:7" x14ac:dyDescent="0.25">
      <c r="A64" s="42" t="str">
        <f t="shared" si="3"/>
        <v>VIGO</v>
      </c>
      <c r="B64" s="41">
        <f t="shared" si="4"/>
        <v>263785</v>
      </c>
      <c r="C64" s="41">
        <f t="shared" si="5"/>
        <v>293271</v>
      </c>
      <c r="D64" s="41">
        <f t="shared" si="6"/>
        <v>25</v>
      </c>
      <c r="E64" s="42" t="str">
        <f t="shared" si="2"/>
        <v>CEUTA</v>
      </c>
      <c r="F64" s="42">
        <f t="shared" si="9"/>
        <v>33985</v>
      </c>
      <c r="G64" s="42">
        <f t="shared" si="8"/>
        <v>27886</v>
      </c>
    </row>
    <row r="65" spans="1:7" x14ac:dyDescent="0.25">
      <c r="A65" s="42" t="str">
        <f t="shared" si="3"/>
        <v>VILAGARCIA</v>
      </c>
      <c r="B65" s="41">
        <f t="shared" si="4"/>
        <v>214338</v>
      </c>
      <c r="C65" s="41">
        <f t="shared" si="5"/>
        <v>250957</v>
      </c>
      <c r="D65" s="41">
        <f t="shared" si="6"/>
        <v>26</v>
      </c>
      <c r="E65" s="42" t="str">
        <f t="shared" si="2"/>
        <v>MELILLA</v>
      </c>
      <c r="F65" s="42">
        <f t="shared" si="9"/>
        <v>18628</v>
      </c>
      <c r="G65" s="42">
        <f t="shared" si="8"/>
        <v>19501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76</v>
      </c>
    </row>
    <row r="2" spans="1:12" s="2" customFormat="1" ht="21" x14ac:dyDescent="0.35"/>
    <row r="5" spans="1:12" x14ac:dyDescent="0.25">
      <c r="A5" s="99" t="s">
        <v>70</v>
      </c>
      <c r="B5" s="97" t="str">
        <f>'Resumen general'!D6</f>
        <v>Mes Mayo</v>
      </c>
      <c r="C5" s="98"/>
      <c r="D5" s="97" t="str">
        <f>'Resumen general'!F6</f>
        <v>Acumulado desde Enero</v>
      </c>
      <c r="E5" s="98"/>
      <c r="F5" s="98"/>
      <c r="L5" s="39">
        <f>'Resumen general'!I4</f>
        <v>39275</v>
      </c>
    </row>
    <row r="6" spans="1:12" x14ac:dyDescent="0.25">
      <c r="A6" s="100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21">
        <v>84162</v>
      </c>
      <c r="C7" s="21">
        <v>115540</v>
      </c>
      <c r="D7" s="21">
        <v>426829</v>
      </c>
      <c r="E7" s="21">
        <v>489504</v>
      </c>
      <c r="F7" s="10">
        <f>((E7*100)/D7)-100</f>
        <v>14.683866372716011</v>
      </c>
      <c r="G7" s="1"/>
      <c r="H7" s="1"/>
      <c r="I7" s="1"/>
    </row>
    <row r="8" spans="1:12" x14ac:dyDescent="0.25">
      <c r="A8" s="11" t="s">
        <v>42</v>
      </c>
      <c r="B8" s="22">
        <v>154058</v>
      </c>
      <c r="C8" s="22">
        <v>157734</v>
      </c>
      <c r="D8" s="22">
        <v>718438</v>
      </c>
      <c r="E8" s="22">
        <v>849128</v>
      </c>
      <c r="F8" s="13">
        <f t="shared" ref="F8:F35" si="0">((E8*100)/D8)-100</f>
        <v>18.190852933725665</v>
      </c>
      <c r="G8" s="1"/>
      <c r="H8" s="1"/>
      <c r="I8" s="1"/>
    </row>
    <row r="9" spans="1:12" x14ac:dyDescent="0.25">
      <c r="A9" s="8" t="s">
        <v>43</v>
      </c>
      <c r="B9" s="21">
        <v>51740</v>
      </c>
      <c r="C9" s="21">
        <v>59506</v>
      </c>
      <c r="D9" s="21">
        <v>242911</v>
      </c>
      <c r="E9" s="21">
        <v>268097</v>
      </c>
      <c r="F9" s="10">
        <f t="shared" si="0"/>
        <v>10.368406535727075</v>
      </c>
      <c r="G9" s="1"/>
      <c r="H9" s="1"/>
      <c r="I9" s="1"/>
    </row>
    <row r="10" spans="1:12" x14ac:dyDescent="0.25">
      <c r="A10" s="11" t="s">
        <v>44</v>
      </c>
      <c r="B10" s="22">
        <v>120542</v>
      </c>
      <c r="C10" s="22">
        <v>142894</v>
      </c>
      <c r="D10" s="22">
        <v>634810</v>
      </c>
      <c r="E10" s="22">
        <v>634899</v>
      </c>
      <c r="F10" s="13">
        <f t="shared" si="0"/>
        <v>1.4019942975068034E-2</v>
      </c>
      <c r="G10" s="1"/>
      <c r="H10" s="1"/>
      <c r="I10" s="1"/>
    </row>
    <row r="11" spans="1:12" x14ac:dyDescent="0.25">
      <c r="A11" s="8" t="s">
        <v>45</v>
      </c>
      <c r="B11" s="21">
        <v>4174415</v>
      </c>
      <c r="C11" s="21">
        <v>4066207</v>
      </c>
      <c r="D11" s="21">
        <v>17091636</v>
      </c>
      <c r="E11" s="21">
        <v>19296244</v>
      </c>
      <c r="F11" s="10">
        <f t="shared" si="0"/>
        <v>12.898753518972669</v>
      </c>
      <c r="G11" s="1"/>
      <c r="H11" s="1"/>
      <c r="I11" s="1"/>
    </row>
    <row r="12" spans="1:12" x14ac:dyDescent="0.25">
      <c r="A12" s="11" t="s">
        <v>46</v>
      </c>
      <c r="B12" s="22">
        <v>273413</v>
      </c>
      <c r="C12" s="22">
        <v>230076</v>
      </c>
      <c r="D12" s="22">
        <v>1261891</v>
      </c>
      <c r="E12" s="22">
        <v>1035842</v>
      </c>
      <c r="F12" s="13">
        <f t="shared" si="0"/>
        <v>-17.913512339813821</v>
      </c>
      <c r="G12" s="1"/>
      <c r="H12" s="1"/>
      <c r="I12" s="1"/>
    </row>
    <row r="13" spans="1:12" x14ac:dyDescent="0.25">
      <c r="A13" s="8" t="s">
        <v>47</v>
      </c>
      <c r="B13" s="21">
        <v>978642</v>
      </c>
      <c r="C13" s="21">
        <v>957125</v>
      </c>
      <c r="D13" s="21">
        <v>3949871</v>
      </c>
      <c r="E13" s="21">
        <v>4178688</v>
      </c>
      <c r="F13" s="10">
        <f t="shared" si="0"/>
        <v>5.7930246329563744</v>
      </c>
      <c r="G13" s="1"/>
      <c r="H13" s="1"/>
      <c r="I13" s="1"/>
    </row>
    <row r="14" spans="1:12" x14ac:dyDescent="0.25">
      <c r="A14" s="11" t="s">
        <v>48</v>
      </c>
      <c r="B14" s="22">
        <v>2831543</v>
      </c>
      <c r="C14" s="22">
        <v>3065491</v>
      </c>
      <c r="D14" s="22">
        <v>12598634</v>
      </c>
      <c r="E14" s="22">
        <v>14495608</v>
      </c>
      <c r="F14" s="13">
        <f t="shared" si="0"/>
        <v>15.056981574351639</v>
      </c>
      <c r="G14" s="1"/>
      <c r="H14" s="1"/>
      <c r="I14" s="1"/>
    </row>
    <row r="15" spans="1:12" x14ac:dyDescent="0.25">
      <c r="A15" s="8" t="s">
        <v>49</v>
      </c>
      <c r="B15" s="21">
        <v>768076</v>
      </c>
      <c r="C15" s="21">
        <v>870476</v>
      </c>
      <c r="D15" s="21">
        <v>3558650</v>
      </c>
      <c r="E15" s="21">
        <v>3868229</v>
      </c>
      <c r="F15" s="10">
        <f t="shared" si="0"/>
        <v>8.6993382321947905</v>
      </c>
      <c r="G15" s="1"/>
      <c r="H15" s="1"/>
      <c r="I15" s="1"/>
    </row>
    <row r="16" spans="1:12" x14ac:dyDescent="0.25">
      <c r="A16" s="11" t="s">
        <v>50</v>
      </c>
      <c r="B16" s="22">
        <v>94334</v>
      </c>
      <c r="C16" s="22">
        <v>87170</v>
      </c>
      <c r="D16" s="22">
        <v>396196</v>
      </c>
      <c r="E16" s="22">
        <v>373596</v>
      </c>
      <c r="F16" s="13">
        <f t="shared" si="0"/>
        <v>-5.704247392704616</v>
      </c>
      <c r="G16" s="1"/>
      <c r="H16" s="1"/>
      <c r="I16" s="1"/>
    </row>
    <row r="17" spans="1:9" x14ac:dyDescent="0.25">
      <c r="A17" s="8" t="s">
        <v>51</v>
      </c>
      <c r="B17" s="21">
        <v>115774</v>
      </c>
      <c r="C17" s="21">
        <v>159467</v>
      </c>
      <c r="D17" s="21">
        <v>517518</v>
      </c>
      <c r="E17" s="21">
        <v>734496</v>
      </c>
      <c r="F17" s="10">
        <f t="shared" si="0"/>
        <v>41.926657623502962</v>
      </c>
      <c r="G17" s="1"/>
      <c r="H17" s="1"/>
      <c r="I17" s="1"/>
    </row>
    <row r="18" spans="1:9" x14ac:dyDescent="0.25">
      <c r="A18" s="11" t="s">
        <v>52</v>
      </c>
      <c r="B18" s="22">
        <v>75279</v>
      </c>
      <c r="C18" s="22">
        <v>84053</v>
      </c>
      <c r="D18" s="22">
        <v>351522</v>
      </c>
      <c r="E18" s="22">
        <v>391914</v>
      </c>
      <c r="F18" s="13">
        <f t="shared" si="0"/>
        <v>11.490603717548268</v>
      </c>
      <c r="G18" s="1"/>
      <c r="H18" s="1"/>
      <c r="I18" s="1"/>
    </row>
    <row r="19" spans="1:9" x14ac:dyDescent="0.25">
      <c r="A19" s="8" t="s">
        <v>53</v>
      </c>
      <c r="B19" s="21">
        <v>56479</v>
      </c>
      <c r="C19" s="21">
        <v>78236</v>
      </c>
      <c r="D19" s="21">
        <v>203969</v>
      </c>
      <c r="E19" s="21">
        <v>305403</v>
      </c>
      <c r="F19" s="10">
        <f t="shared" si="0"/>
        <v>49.730106045526526</v>
      </c>
      <c r="G19" s="1"/>
      <c r="H19" s="1"/>
      <c r="I19" s="1"/>
    </row>
    <row r="20" spans="1:9" x14ac:dyDescent="0.25">
      <c r="A20" s="11" t="s">
        <v>54</v>
      </c>
      <c r="B20" s="22">
        <v>30511</v>
      </c>
      <c r="C20" s="22">
        <v>84880</v>
      </c>
      <c r="D20" s="22">
        <v>240880</v>
      </c>
      <c r="E20" s="22">
        <v>333992</v>
      </c>
      <c r="F20" s="13">
        <f t="shared" si="0"/>
        <v>38.654931916306879</v>
      </c>
      <c r="G20" s="1"/>
      <c r="H20" s="1"/>
      <c r="I20" s="1"/>
    </row>
    <row r="21" spans="1:9" x14ac:dyDescent="0.25">
      <c r="A21" s="8" t="s">
        <v>55</v>
      </c>
      <c r="B21" s="21">
        <v>20830</v>
      </c>
      <c r="C21" s="21">
        <v>24136</v>
      </c>
      <c r="D21" s="21">
        <v>190490</v>
      </c>
      <c r="E21" s="21">
        <v>249376</v>
      </c>
      <c r="F21" s="10">
        <f t="shared" si="0"/>
        <v>30.912908814110978</v>
      </c>
      <c r="G21" s="1"/>
      <c r="H21" s="1"/>
      <c r="I21" s="1"/>
    </row>
    <row r="22" spans="1:9" x14ac:dyDescent="0.25">
      <c r="A22" s="11" t="s">
        <v>56</v>
      </c>
      <c r="B22" s="22">
        <v>1315869</v>
      </c>
      <c r="C22" s="22">
        <v>1265678</v>
      </c>
      <c r="D22" s="22">
        <v>6586865</v>
      </c>
      <c r="E22" s="22">
        <v>6849158</v>
      </c>
      <c r="F22" s="13">
        <f t="shared" si="0"/>
        <v>3.9820612689041042</v>
      </c>
      <c r="G22" s="1"/>
      <c r="H22" s="1"/>
      <c r="I22" s="1"/>
    </row>
    <row r="23" spans="1:9" x14ac:dyDescent="0.25">
      <c r="A23" s="8" t="s">
        <v>57</v>
      </c>
      <c r="B23" s="21">
        <v>257694</v>
      </c>
      <c r="C23" s="21">
        <v>323670</v>
      </c>
      <c r="D23" s="21">
        <v>1212199</v>
      </c>
      <c r="E23" s="21">
        <v>1739836</v>
      </c>
      <c r="F23" s="10">
        <f t="shared" si="0"/>
        <v>43.527259138144814</v>
      </c>
      <c r="G23" s="1"/>
      <c r="H23" s="1"/>
      <c r="I23" s="1"/>
    </row>
    <row r="24" spans="1:9" x14ac:dyDescent="0.25">
      <c r="A24" s="11" t="s">
        <v>58</v>
      </c>
      <c r="B24" s="22">
        <v>71244</v>
      </c>
      <c r="C24" s="22">
        <v>84108</v>
      </c>
      <c r="D24" s="22">
        <v>379994</v>
      </c>
      <c r="E24" s="22">
        <v>382491</v>
      </c>
      <c r="F24" s="13">
        <f t="shared" si="0"/>
        <v>0.65711563866797462</v>
      </c>
      <c r="G24" s="1"/>
      <c r="H24" s="1"/>
      <c r="I24" s="1"/>
    </row>
    <row r="25" spans="1:9" x14ac:dyDescent="0.25">
      <c r="A25" s="8" t="s">
        <v>59</v>
      </c>
      <c r="B25" s="21">
        <v>62406</v>
      </c>
      <c r="C25" s="21">
        <v>62846</v>
      </c>
      <c r="D25" s="21">
        <v>287781</v>
      </c>
      <c r="E25" s="21">
        <v>278619</v>
      </c>
      <c r="F25" s="10">
        <f t="shared" si="0"/>
        <v>-3.1836709164260384</v>
      </c>
      <c r="G25" s="1"/>
      <c r="H25" s="1"/>
      <c r="I25" s="1"/>
    </row>
    <row r="26" spans="1:9" x14ac:dyDescent="0.25">
      <c r="A26" s="11" t="s">
        <v>60</v>
      </c>
      <c r="B26" s="22">
        <v>28414</v>
      </c>
      <c r="C26" s="22">
        <v>14501</v>
      </c>
      <c r="D26" s="22">
        <v>106112</v>
      </c>
      <c r="E26" s="22">
        <v>83564</v>
      </c>
      <c r="F26" s="13">
        <f t="shared" si="0"/>
        <v>-21.249246079613997</v>
      </c>
      <c r="G26" s="1"/>
      <c r="H26" s="1"/>
      <c r="I26" s="1"/>
    </row>
    <row r="27" spans="1:9" x14ac:dyDescent="0.25">
      <c r="A27" s="8" t="s">
        <v>61</v>
      </c>
      <c r="B27" s="21">
        <v>204485</v>
      </c>
      <c r="C27" s="21">
        <v>214621</v>
      </c>
      <c r="D27" s="21">
        <v>938043</v>
      </c>
      <c r="E27" s="21">
        <v>952598</v>
      </c>
      <c r="F27" s="10">
        <f t="shared" si="0"/>
        <v>1.5516346265576288</v>
      </c>
      <c r="G27" s="1"/>
      <c r="H27" s="1"/>
      <c r="I27" s="1"/>
    </row>
    <row r="28" spans="1:9" x14ac:dyDescent="0.25">
      <c r="A28" s="11" t="s">
        <v>62</v>
      </c>
      <c r="B28" s="22">
        <v>637538</v>
      </c>
      <c r="C28" s="22">
        <v>657589</v>
      </c>
      <c r="D28" s="22">
        <v>2993259</v>
      </c>
      <c r="E28" s="22">
        <v>3193523</v>
      </c>
      <c r="F28" s="13">
        <f t="shared" si="0"/>
        <v>6.6905002206624999</v>
      </c>
      <c r="G28" s="1"/>
      <c r="H28" s="1"/>
      <c r="I28" s="1"/>
    </row>
    <row r="29" spans="1:9" x14ac:dyDescent="0.25">
      <c r="A29" s="8" t="s">
        <v>63</v>
      </c>
      <c r="B29" s="21">
        <v>106816</v>
      </c>
      <c r="C29" s="21">
        <v>128818</v>
      </c>
      <c r="D29" s="21">
        <v>489130</v>
      </c>
      <c r="E29" s="21">
        <v>579736</v>
      </c>
      <c r="F29" s="10">
        <f t="shared" si="0"/>
        <v>18.523909799030932</v>
      </c>
      <c r="G29" s="1"/>
      <c r="H29" s="1"/>
      <c r="I29" s="1"/>
    </row>
    <row r="30" spans="1:9" x14ac:dyDescent="0.25">
      <c r="A30" s="11" t="s">
        <v>64</v>
      </c>
      <c r="B30" s="22">
        <v>201005</v>
      </c>
      <c r="C30" s="22">
        <v>183301</v>
      </c>
      <c r="D30" s="22">
        <v>876213</v>
      </c>
      <c r="E30" s="22">
        <v>900309</v>
      </c>
      <c r="F30" s="13">
        <f t="shared" si="0"/>
        <v>2.750016263168888</v>
      </c>
      <c r="G30" s="1"/>
      <c r="H30" s="1"/>
      <c r="I30" s="1"/>
    </row>
    <row r="31" spans="1:9" x14ac:dyDescent="0.25">
      <c r="A31" s="8" t="s">
        <v>65</v>
      </c>
      <c r="B31" s="21">
        <v>122384</v>
      </c>
      <c r="C31" s="21">
        <v>172547</v>
      </c>
      <c r="D31" s="21">
        <v>557939</v>
      </c>
      <c r="E31" s="21">
        <v>693257</v>
      </c>
      <c r="F31" s="10">
        <f t="shared" si="0"/>
        <v>24.253188968686544</v>
      </c>
      <c r="G31" s="1"/>
      <c r="H31" s="1"/>
      <c r="I31" s="1"/>
    </row>
    <row r="32" spans="1:9" x14ac:dyDescent="0.25">
      <c r="A32" s="11" t="s">
        <v>66</v>
      </c>
      <c r="B32" s="22">
        <v>3124189</v>
      </c>
      <c r="C32" s="22">
        <v>3459016</v>
      </c>
      <c r="D32" s="22">
        <v>14607516</v>
      </c>
      <c r="E32" s="22">
        <v>16608924</v>
      </c>
      <c r="F32" s="13">
        <f t="shared" si="0"/>
        <v>13.701220659282527</v>
      </c>
      <c r="G32" s="1"/>
      <c r="H32" s="1"/>
      <c r="I32" s="1"/>
    </row>
    <row r="33" spans="1:9" x14ac:dyDescent="0.25">
      <c r="A33" s="8" t="s">
        <v>67</v>
      </c>
      <c r="B33" s="21">
        <v>368146</v>
      </c>
      <c r="C33" s="21">
        <v>451452</v>
      </c>
      <c r="D33" s="21">
        <v>1557085</v>
      </c>
      <c r="E33" s="21">
        <v>1771989</v>
      </c>
      <c r="F33" s="10">
        <f t="shared" si="0"/>
        <v>13.801687126907012</v>
      </c>
      <c r="G33" s="1"/>
      <c r="H33" s="1"/>
      <c r="I33" s="1"/>
    </row>
    <row r="34" spans="1:9" x14ac:dyDescent="0.25">
      <c r="A34" s="11" t="s">
        <v>68</v>
      </c>
      <c r="B34" s="22">
        <v>19469</v>
      </c>
      <c r="C34" s="22">
        <v>20793</v>
      </c>
      <c r="D34" s="22">
        <v>95445</v>
      </c>
      <c r="E34" s="22">
        <v>90412</v>
      </c>
      <c r="F34" s="13">
        <f t="shared" si="0"/>
        <v>-5.2731939860652801</v>
      </c>
      <c r="G34" s="1"/>
      <c r="H34" s="1"/>
      <c r="I34" s="1"/>
    </row>
    <row r="35" spans="1:9" x14ac:dyDescent="0.25">
      <c r="A35" s="14" t="s">
        <v>69</v>
      </c>
      <c r="B35" s="15">
        <f>SUM(B7:B34)</f>
        <v>16349457</v>
      </c>
      <c r="C35" s="15">
        <f t="shared" ref="C35:E35" si="1">SUM(C7:C34)</f>
        <v>17221931</v>
      </c>
      <c r="D35" s="15">
        <f t="shared" si="1"/>
        <v>73071826</v>
      </c>
      <c r="E35" s="15">
        <f t="shared" si="1"/>
        <v>81629432</v>
      </c>
      <c r="F35" s="16">
        <f t="shared" si="0"/>
        <v>11.711225062310604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489504</v>
      </c>
      <c r="C38" s="41">
        <f>D7</f>
        <v>426829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19296244</v>
      </c>
      <c r="G38" s="42">
        <f>LOOKUP(E38,$A$38:$A$65,$C$38:$C$65)</f>
        <v>17091636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849128</v>
      </c>
      <c r="C39" s="41">
        <f t="shared" ref="C39:C65" si="5">D8</f>
        <v>718438</v>
      </c>
      <c r="D39" s="41">
        <f t="shared" ref="D39:D65" si="6">_xlfn.RANK.EQ(B39,$B$38:$B$65)+COUNTIF($B$38:$B$65,B39)-1</f>
        <v>13</v>
      </c>
      <c r="E39" s="42" t="str">
        <f t="shared" si="2"/>
        <v>VALENCIA</v>
      </c>
      <c r="F39" s="42">
        <f t="shared" ref="F39:F54" si="7">LOOKUP(E39,$A$38:$A$65,$B$38:$B$65)</f>
        <v>16608924</v>
      </c>
      <c r="G39" s="42">
        <f t="shared" ref="G39:G65" si="8">LOOKUP(E39,$A$38:$A$65,$C$38:$C$65)</f>
        <v>14607516</v>
      </c>
    </row>
    <row r="40" spans="1:9" x14ac:dyDescent="0.25">
      <c r="A40" s="42" t="str">
        <f t="shared" si="3"/>
        <v>ALMERIA</v>
      </c>
      <c r="B40" s="41">
        <f t="shared" si="4"/>
        <v>268097</v>
      </c>
      <c r="C40" s="41">
        <f t="shared" si="5"/>
        <v>242911</v>
      </c>
      <c r="D40" s="41">
        <f t="shared" si="6"/>
        <v>25</v>
      </c>
      <c r="E40" s="42" t="str">
        <f t="shared" si="2"/>
        <v>BARCELONA</v>
      </c>
      <c r="F40" s="42">
        <f t="shared" si="7"/>
        <v>14495608</v>
      </c>
      <c r="G40" s="42">
        <f t="shared" si="8"/>
        <v>12598634</v>
      </c>
    </row>
    <row r="41" spans="1:9" x14ac:dyDescent="0.25">
      <c r="A41" s="42" t="str">
        <f t="shared" si="3"/>
        <v>AVILES</v>
      </c>
      <c r="B41" s="41">
        <f t="shared" si="4"/>
        <v>634899</v>
      </c>
      <c r="C41" s="41">
        <f t="shared" si="5"/>
        <v>634810</v>
      </c>
      <c r="D41" s="41">
        <f t="shared" si="6"/>
        <v>16</v>
      </c>
      <c r="E41" s="42" t="str">
        <f t="shared" si="2"/>
        <v>LAS PALMAS</v>
      </c>
      <c r="F41" s="42">
        <f t="shared" si="7"/>
        <v>6849158</v>
      </c>
      <c r="G41" s="42">
        <f t="shared" si="8"/>
        <v>6586865</v>
      </c>
    </row>
    <row r="42" spans="1:9" x14ac:dyDescent="0.25">
      <c r="A42" s="42" t="str">
        <f t="shared" si="3"/>
        <v>BAHIA DE ALGECIRAS</v>
      </c>
      <c r="B42" s="41">
        <f t="shared" si="4"/>
        <v>19296244</v>
      </c>
      <c r="C42" s="41">
        <f t="shared" si="5"/>
        <v>17091636</v>
      </c>
      <c r="D42" s="41">
        <f t="shared" si="6"/>
        <v>1</v>
      </c>
      <c r="E42" s="42" t="str">
        <f t="shared" si="2"/>
        <v>BALEARES</v>
      </c>
      <c r="F42" s="42">
        <f t="shared" si="7"/>
        <v>4178688</v>
      </c>
      <c r="G42" s="42">
        <f t="shared" si="8"/>
        <v>3949871</v>
      </c>
    </row>
    <row r="43" spans="1:9" x14ac:dyDescent="0.25">
      <c r="A43" s="42" t="str">
        <f t="shared" si="3"/>
        <v>BAHIA DE CADIZ</v>
      </c>
      <c r="B43" s="41">
        <f t="shared" si="4"/>
        <v>1035842</v>
      </c>
      <c r="C43" s="41">
        <f t="shared" si="5"/>
        <v>1261891</v>
      </c>
      <c r="D43" s="41">
        <f t="shared" si="6"/>
        <v>10</v>
      </c>
      <c r="E43" s="42" t="str">
        <f t="shared" si="2"/>
        <v>BILBAO</v>
      </c>
      <c r="F43" s="42">
        <f t="shared" si="7"/>
        <v>3868229</v>
      </c>
      <c r="G43" s="42">
        <f t="shared" si="8"/>
        <v>3558650</v>
      </c>
    </row>
    <row r="44" spans="1:9" x14ac:dyDescent="0.25">
      <c r="A44" s="42" t="str">
        <f t="shared" si="3"/>
        <v>BALEARES</v>
      </c>
      <c r="B44" s="41">
        <f t="shared" si="4"/>
        <v>4178688</v>
      </c>
      <c r="C44" s="41">
        <f t="shared" si="5"/>
        <v>3949871</v>
      </c>
      <c r="D44" s="41">
        <f t="shared" si="6"/>
        <v>5</v>
      </c>
      <c r="E44" s="42" t="str">
        <f t="shared" si="2"/>
        <v>SANTA CRUZ DE TENERIFE</v>
      </c>
      <c r="F44" s="42">
        <f t="shared" si="7"/>
        <v>3193523</v>
      </c>
      <c r="G44" s="42">
        <f t="shared" si="8"/>
        <v>2993259</v>
      </c>
    </row>
    <row r="45" spans="1:9" x14ac:dyDescent="0.25">
      <c r="A45" s="42" t="str">
        <f t="shared" si="3"/>
        <v>BARCELONA</v>
      </c>
      <c r="B45" s="41">
        <f t="shared" si="4"/>
        <v>14495608</v>
      </c>
      <c r="C45" s="41">
        <f t="shared" si="5"/>
        <v>12598634</v>
      </c>
      <c r="D45" s="41">
        <f t="shared" si="6"/>
        <v>3</v>
      </c>
      <c r="E45" s="42" t="str">
        <f t="shared" si="2"/>
        <v>VIGO</v>
      </c>
      <c r="F45" s="42">
        <f t="shared" si="7"/>
        <v>1771989</v>
      </c>
      <c r="G45" s="42">
        <f t="shared" si="8"/>
        <v>1557085</v>
      </c>
    </row>
    <row r="46" spans="1:9" x14ac:dyDescent="0.25">
      <c r="A46" s="42" t="str">
        <f t="shared" si="3"/>
        <v>BILBAO</v>
      </c>
      <c r="B46" s="41">
        <f t="shared" si="4"/>
        <v>3868229</v>
      </c>
      <c r="C46" s="41">
        <f t="shared" si="5"/>
        <v>3558650</v>
      </c>
      <c r="D46" s="41">
        <f t="shared" si="6"/>
        <v>6</v>
      </c>
      <c r="E46" s="42" t="str">
        <f t="shared" si="2"/>
        <v>MALAGA</v>
      </c>
      <c r="F46" s="42">
        <f t="shared" si="7"/>
        <v>1739836</v>
      </c>
      <c r="G46" s="42">
        <f t="shared" si="8"/>
        <v>1212199</v>
      </c>
    </row>
    <row r="47" spans="1:9" x14ac:dyDescent="0.25">
      <c r="A47" s="42" t="str">
        <f t="shared" si="3"/>
        <v>CARTAGENA</v>
      </c>
      <c r="B47" s="41">
        <f t="shared" si="4"/>
        <v>373596</v>
      </c>
      <c r="C47" s="41">
        <f t="shared" si="5"/>
        <v>396196</v>
      </c>
      <c r="D47" s="41">
        <f t="shared" si="6"/>
        <v>21</v>
      </c>
      <c r="E47" s="42" t="str">
        <f t="shared" si="2"/>
        <v>BAHIA DE CADIZ</v>
      </c>
      <c r="F47" s="42">
        <f t="shared" si="7"/>
        <v>1035842</v>
      </c>
      <c r="G47" s="42">
        <f t="shared" si="8"/>
        <v>1261891</v>
      </c>
    </row>
    <row r="48" spans="1:9" x14ac:dyDescent="0.25">
      <c r="A48" s="42" t="str">
        <f t="shared" si="3"/>
        <v>CASTELLON</v>
      </c>
      <c r="B48" s="41">
        <f t="shared" si="4"/>
        <v>734496</v>
      </c>
      <c r="C48" s="41">
        <f t="shared" si="5"/>
        <v>517518</v>
      </c>
      <c r="D48" s="41">
        <f t="shared" si="6"/>
        <v>14</v>
      </c>
      <c r="E48" s="42" t="str">
        <f t="shared" si="2"/>
        <v>PASAIA</v>
      </c>
      <c r="F48" s="42">
        <f t="shared" si="7"/>
        <v>952598</v>
      </c>
      <c r="G48" s="42">
        <f t="shared" si="8"/>
        <v>938043</v>
      </c>
    </row>
    <row r="49" spans="1:7" x14ac:dyDescent="0.25">
      <c r="A49" s="42" t="str">
        <f t="shared" si="3"/>
        <v>CEUTA</v>
      </c>
      <c r="B49" s="41">
        <f t="shared" si="4"/>
        <v>391914</v>
      </c>
      <c r="C49" s="41">
        <f t="shared" si="5"/>
        <v>351522</v>
      </c>
      <c r="D49" s="41">
        <f t="shared" si="6"/>
        <v>19</v>
      </c>
      <c r="E49" s="42" t="str">
        <f t="shared" si="2"/>
        <v>SEVILLA</v>
      </c>
      <c r="F49" s="42">
        <f t="shared" si="7"/>
        <v>900309</v>
      </c>
      <c r="G49" s="42">
        <f t="shared" si="8"/>
        <v>876213</v>
      </c>
    </row>
    <row r="50" spans="1:7" x14ac:dyDescent="0.25">
      <c r="A50" s="42" t="str">
        <f t="shared" si="3"/>
        <v>FERROL-SAN CIBRAO</v>
      </c>
      <c r="B50" s="41">
        <f t="shared" si="4"/>
        <v>305403</v>
      </c>
      <c r="C50" s="41">
        <f t="shared" si="5"/>
        <v>203969</v>
      </c>
      <c r="D50" s="41">
        <f t="shared" si="6"/>
        <v>23</v>
      </c>
      <c r="E50" s="42" t="str">
        <f t="shared" si="2"/>
        <v>ALICANTE</v>
      </c>
      <c r="F50" s="42">
        <f t="shared" si="7"/>
        <v>849128</v>
      </c>
      <c r="G50" s="42">
        <f t="shared" si="8"/>
        <v>718438</v>
      </c>
    </row>
    <row r="51" spans="1:7" x14ac:dyDescent="0.25">
      <c r="A51" s="42" t="str">
        <f t="shared" si="3"/>
        <v>GIJON</v>
      </c>
      <c r="B51" s="41">
        <f t="shared" si="4"/>
        <v>333992</v>
      </c>
      <c r="C51" s="41">
        <f t="shared" si="5"/>
        <v>240880</v>
      </c>
      <c r="D51" s="41">
        <f t="shared" si="6"/>
        <v>22</v>
      </c>
      <c r="E51" s="42" t="str">
        <f t="shared" si="2"/>
        <v>CASTELLON</v>
      </c>
      <c r="F51" s="42">
        <f t="shared" si="7"/>
        <v>734496</v>
      </c>
      <c r="G51" s="42">
        <f t="shared" si="8"/>
        <v>517518</v>
      </c>
    </row>
    <row r="52" spans="1:7" x14ac:dyDescent="0.25">
      <c r="A52" s="42" t="str">
        <f t="shared" si="3"/>
        <v>HUELVA</v>
      </c>
      <c r="B52" s="41">
        <f t="shared" si="4"/>
        <v>249376</v>
      </c>
      <c r="C52" s="41">
        <f t="shared" si="5"/>
        <v>190490</v>
      </c>
      <c r="D52" s="41">
        <f t="shared" si="6"/>
        <v>26</v>
      </c>
      <c r="E52" s="42" t="str">
        <f t="shared" si="2"/>
        <v>TARRAGONA</v>
      </c>
      <c r="F52" s="42">
        <f t="shared" si="7"/>
        <v>693257</v>
      </c>
      <c r="G52" s="42">
        <f t="shared" si="8"/>
        <v>557939</v>
      </c>
    </row>
    <row r="53" spans="1:7" x14ac:dyDescent="0.25">
      <c r="A53" s="42" t="str">
        <f t="shared" si="3"/>
        <v>LAS PALMAS</v>
      </c>
      <c r="B53" s="41">
        <f t="shared" si="4"/>
        <v>6849158</v>
      </c>
      <c r="C53" s="41">
        <f t="shared" si="5"/>
        <v>6586865</v>
      </c>
      <c r="D53" s="41">
        <f t="shared" si="6"/>
        <v>4</v>
      </c>
      <c r="E53" s="42" t="str">
        <f t="shared" si="2"/>
        <v>AVILES</v>
      </c>
      <c r="F53" s="42">
        <f t="shared" si="7"/>
        <v>634899</v>
      </c>
      <c r="G53" s="42">
        <f t="shared" si="8"/>
        <v>634810</v>
      </c>
    </row>
    <row r="54" spans="1:7" x14ac:dyDescent="0.25">
      <c r="A54" s="42" t="str">
        <f t="shared" si="3"/>
        <v>MALAGA</v>
      </c>
      <c r="B54" s="41">
        <f t="shared" si="4"/>
        <v>1739836</v>
      </c>
      <c r="C54" s="41">
        <f t="shared" si="5"/>
        <v>1212199</v>
      </c>
      <c r="D54" s="41">
        <f t="shared" si="6"/>
        <v>9</v>
      </c>
      <c r="E54" s="42" t="str">
        <f t="shared" si="2"/>
        <v>SANTANDER</v>
      </c>
      <c r="F54" s="42">
        <f t="shared" si="7"/>
        <v>579736</v>
      </c>
      <c r="G54" s="42">
        <f t="shared" si="8"/>
        <v>489130</v>
      </c>
    </row>
    <row r="55" spans="1:7" x14ac:dyDescent="0.25">
      <c r="A55" s="42" t="str">
        <f t="shared" si="3"/>
        <v>MARIN Y RIA DE PONTEVEDRA</v>
      </c>
      <c r="B55" s="41">
        <f t="shared" si="4"/>
        <v>382491</v>
      </c>
      <c r="C55" s="41">
        <f t="shared" si="5"/>
        <v>379994</v>
      </c>
      <c r="D55" s="41">
        <f t="shared" si="6"/>
        <v>20</v>
      </c>
      <c r="E55" s="42" t="str">
        <f t="shared" si="2"/>
        <v>A CORUÑA</v>
      </c>
      <c r="F55" s="42">
        <f t="shared" ref="F55:F65" si="9">LOOKUP(E55,$A$38:$A$65,$B$38:$B$65)</f>
        <v>489504</v>
      </c>
      <c r="G55" s="42">
        <f t="shared" si="8"/>
        <v>426829</v>
      </c>
    </row>
    <row r="56" spans="1:7" x14ac:dyDescent="0.25">
      <c r="A56" s="42" t="str">
        <f t="shared" si="3"/>
        <v>MELILLA</v>
      </c>
      <c r="B56" s="41">
        <f t="shared" si="4"/>
        <v>278619</v>
      </c>
      <c r="C56" s="41">
        <f t="shared" si="5"/>
        <v>287781</v>
      </c>
      <c r="D56" s="41">
        <f t="shared" si="6"/>
        <v>24</v>
      </c>
      <c r="E56" s="42" t="str">
        <f t="shared" si="2"/>
        <v>CEUTA</v>
      </c>
      <c r="F56" s="42">
        <f t="shared" si="9"/>
        <v>391914</v>
      </c>
      <c r="G56" s="42">
        <f t="shared" si="8"/>
        <v>351522</v>
      </c>
    </row>
    <row r="57" spans="1:7" x14ac:dyDescent="0.25">
      <c r="A57" s="42" t="str">
        <f t="shared" si="3"/>
        <v>MOTRIL</v>
      </c>
      <c r="B57" s="41">
        <f t="shared" si="4"/>
        <v>83564</v>
      </c>
      <c r="C57" s="41">
        <f t="shared" si="5"/>
        <v>106112</v>
      </c>
      <c r="D57" s="41">
        <f t="shared" si="6"/>
        <v>28</v>
      </c>
      <c r="E57" s="42" t="str">
        <f t="shared" si="2"/>
        <v>MARIN Y RIA DE PONTEVEDRA</v>
      </c>
      <c r="F57" s="42">
        <f t="shared" si="9"/>
        <v>382491</v>
      </c>
      <c r="G57" s="42">
        <f t="shared" si="8"/>
        <v>379994</v>
      </c>
    </row>
    <row r="58" spans="1:7" x14ac:dyDescent="0.25">
      <c r="A58" s="42" t="str">
        <f t="shared" si="3"/>
        <v>PASAIA</v>
      </c>
      <c r="B58" s="41">
        <f t="shared" si="4"/>
        <v>952598</v>
      </c>
      <c r="C58" s="41">
        <f t="shared" si="5"/>
        <v>938043</v>
      </c>
      <c r="D58" s="41">
        <f t="shared" si="6"/>
        <v>11</v>
      </c>
      <c r="E58" s="42" t="str">
        <f t="shared" si="2"/>
        <v>CARTAGENA</v>
      </c>
      <c r="F58" s="42">
        <f t="shared" si="9"/>
        <v>373596</v>
      </c>
      <c r="G58" s="42">
        <f t="shared" si="8"/>
        <v>396196</v>
      </c>
    </row>
    <row r="59" spans="1:7" x14ac:dyDescent="0.25">
      <c r="A59" s="42" t="str">
        <f t="shared" si="3"/>
        <v>SANTA CRUZ DE TENERIFE</v>
      </c>
      <c r="B59" s="41">
        <f t="shared" si="4"/>
        <v>3193523</v>
      </c>
      <c r="C59" s="41">
        <f t="shared" si="5"/>
        <v>2993259</v>
      </c>
      <c r="D59" s="41">
        <f t="shared" si="6"/>
        <v>7</v>
      </c>
      <c r="E59" s="42" t="str">
        <f t="shared" si="2"/>
        <v>GIJON</v>
      </c>
      <c r="F59" s="42">
        <f t="shared" si="9"/>
        <v>333992</v>
      </c>
      <c r="G59" s="42">
        <f t="shared" si="8"/>
        <v>240880</v>
      </c>
    </row>
    <row r="60" spans="1:7" x14ac:dyDescent="0.25">
      <c r="A60" s="42" t="str">
        <f t="shared" si="3"/>
        <v>SANTANDER</v>
      </c>
      <c r="B60" s="41">
        <f t="shared" si="4"/>
        <v>579736</v>
      </c>
      <c r="C60" s="41">
        <f t="shared" si="5"/>
        <v>489130</v>
      </c>
      <c r="D60" s="41">
        <f t="shared" si="6"/>
        <v>17</v>
      </c>
      <c r="E60" s="42" t="str">
        <f t="shared" si="2"/>
        <v>FERROL-SAN CIBRAO</v>
      </c>
      <c r="F60" s="42">
        <f t="shared" si="9"/>
        <v>305403</v>
      </c>
      <c r="G60" s="42">
        <f t="shared" si="8"/>
        <v>203969</v>
      </c>
    </row>
    <row r="61" spans="1:7" x14ac:dyDescent="0.25">
      <c r="A61" s="42" t="str">
        <f t="shared" si="3"/>
        <v>SEVILLA</v>
      </c>
      <c r="B61" s="41">
        <f t="shared" si="4"/>
        <v>900309</v>
      </c>
      <c r="C61" s="41">
        <f t="shared" si="5"/>
        <v>876213</v>
      </c>
      <c r="D61" s="41">
        <f t="shared" si="6"/>
        <v>12</v>
      </c>
      <c r="E61" s="42" t="str">
        <f t="shared" si="2"/>
        <v>MELILLA</v>
      </c>
      <c r="F61" s="42">
        <f t="shared" si="9"/>
        <v>278619</v>
      </c>
      <c r="G61" s="42">
        <f t="shared" si="8"/>
        <v>287781</v>
      </c>
    </row>
    <row r="62" spans="1:7" x14ac:dyDescent="0.25">
      <c r="A62" s="42" t="str">
        <f t="shared" si="3"/>
        <v>TARRAGONA</v>
      </c>
      <c r="B62" s="41">
        <f t="shared" si="4"/>
        <v>693257</v>
      </c>
      <c r="C62" s="41">
        <f t="shared" si="5"/>
        <v>557939</v>
      </c>
      <c r="D62" s="41">
        <f t="shared" si="6"/>
        <v>15</v>
      </c>
      <c r="E62" s="42" t="str">
        <f t="shared" si="2"/>
        <v>ALMERIA</v>
      </c>
      <c r="F62" s="42">
        <f t="shared" si="9"/>
        <v>268097</v>
      </c>
      <c r="G62" s="42">
        <f t="shared" si="8"/>
        <v>242911</v>
      </c>
    </row>
    <row r="63" spans="1:7" x14ac:dyDescent="0.25">
      <c r="A63" s="42" t="str">
        <f t="shared" si="3"/>
        <v>VALENCIA</v>
      </c>
      <c r="B63" s="41">
        <f t="shared" si="4"/>
        <v>16608924</v>
      </c>
      <c r="C63" s="41">
        <f t="shared" si="5"/>
        <v>14607516</v>
      </c>
      <c r="D63" s="41">
        <f t="shared" si="6"/>
        <v>2</v>
      </c>
      <c r="E63" s="42" t="str">
        <f t="shared" si="2"/>
        <v>HUELVA</v>
      </c>
      <c r="F63" s="42">
        <f t="shared" si="9"/>
        <v>249376</v>
      </c>
      <c r="G63" s="42">
        <f t="shared" si="8"/>
        <v>190490</v>
      </c>
    </row>
    <row r="64" spans="1:7" x14ac:dyDescent="0.25">
      <c r="A64" s="42" t="str">
        <f t="shared" si="3"/>
        <v>VIGO</v>
      </c>
      <c r="B64" s="41">
        <f t="shared" si="4"/>
        <v>1771989</v>
      </c>
      <c r="C64" s="41">
        <f t="shared" si="5"/>
        <v>1557085</v>
      </c>
      <c r="D64" s="41">
        <f t="shared" si="6"/>
        <v>8</v>
      </c>
      <c r="E64" s="42" t="str">
        <f t="shared" si="2"/>
        <v>VILAGARCIA</v>
      </c>
      <c r="F64" s="42">
        <f t="shared" si="9"/>
        <v>90412</v>
      </c>
      <c r="G64" s="42">
        <f t="shared" si="8"/>
        <v>95445</v>
      </c>
    </row>
    <row r="65" spans="1:7" x14ac:dyDescent="0.25">
      <c r="A65" s="42" t="str">
        <f t="shared" si="3"/>
        <v>VILAGARCIA</v>
      </c>
      <c r="B65" s="41">
        <f t="shared" si="4"/>
        <v>90412</v>
      </c>
      <c r="C65" s="41">
        <f t="shared" si="5"/>
        <v>95445</v>
      </c>
      <c r="D65" s="41">
        <f t="shared" si="6"/>
        <v>27</v>
      </c>
      <c r="E65" s="42" t="str">
        <f t="shared" si="2"/>
        <v>MOTRIL</v>
      </c>
      <c r="F65" s="42">
        <f t="shared" si="9"/>
        <v>83564</v>
      </c>
      <c r="G65" s="42">
        <f t="shared" si="8"/>
        <v>106112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99" t="s">
        <v>70</v>
      </c>
      <c r="B5" s="97" t="str">
        <f>'Resumen general'!D6</f>
        <v>Mes Mayo</v>
      </c>
      <c r="C5" s="98"/>
      <c r="D5" s="97" t="str">
        <f>'Resumen general'!F6</f>
        <v>Acumulado desde Enero</v>
      </c>
      <c r="E5" s="98"/>
      <c r="F5" s="98"/>
      <c r="L5" s="39">
        <f>'Resumen general'!I4</f>
        <v>39275</v>
      </c>
    </row>
    <row r="6" spans="1:12" x14ac:dyDescent="0.25">
      <c r="A6" s="100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23">
        <v>3031</v>
      </c>
      <c r="C7" s="23">
        <v>2920</v>
      </c>
      <c r="D7" s="23">
        <v>13228</v>
      </c>
      <c r="E7" s="23">
        <v>13396</v>
      </c>
      <c r="F7" s="10">
        <f>((E7*100)/D7)-100</f>
        <v>1.2700332627759252</v>
      </c>
      <c r="G7" s="1"/>
      <c r="H7" s="1"/>
      <c r="I7" s="1"/>
    </row>
    <row r="8" spans="1:12" x14ac:dyDescent="0.25">
      <c r="A8" s="11" t="s">
        <v>42</v>
      </c>
      <c r="B8" s="24">
        <v>86</v>
      </c>
      <c r="C8" s="24">
        <v>0</v>
      </c>
      <c r="D8" s="24">
        <v>702</v>
      </c>
      <c r="E8" s="24">
        <v>1605</v>
      </c>
      <c r="F8" s="13">
        <f t="shared" ref="F8:F35" si="0">((E8*100)/D8)-100</f>
        <v>128.63247863247864</v>
      </c>
      <c r="G8" s="1"/>
      <c r="H8" s="1"/>
      <c r="I8" s="1"/>
    </row>
    <row r="9" spans="1:12" x14ac:dyDescent="0.25">
      <c r="A9" s="8" t="s">
        <v>43</v>
      </c>
      <c r="B9" s="23">
        <v>737</v>
      </c>
      <c r="C9" s="23">
        <v>0</v>
      </c>
      <c r="D9" s="23">
        <v>2198</v>
      </c>
      <c r="E9" s="23">
        <v>922</v>
      </c>
      <c r="F9" s="10">
        <f t="shared" si="0"/>
        <v>-58.052775250227477</v>
      </c>
      <c r="G9" s="1"/>
      <c r="H9" s="1"/>
      <c r="I9" s="1"/>
    </row>
    <row r="10" spans="1:12" x14ac:dyDescent="0.25">
      <c r="A10" s="11" t="s">
        <v>44</v>
      </c>
      <c r="B10" s="24">
        <v>724</v>
      </c>
      <c r="C10" s="24">
        <v>256</v>
      </c>
      <c r="D10" s="24">
        <v>6991</v>
      </c>
      <c r="E10" s="24">
        <v>4843</v>
      </c>
      <c r="F10" s="13">
        <f t="shared" si="0"/>
        <v>-30.725218137605495</v>
      </c>
      <c r="G10" s="1"/>
      <c r="H10" s="1"/>
      <c r="I10" s="1"/>
    </row>
    <row r="11" spans="1:12" x14ac:dyDescent="0.25">
      <c r="A11" s="8" t="s">
        <v>45</v>
      </c>
      <c r="B11" s="23">
        <v>107</v>
      </c>
      <c r="C11" s="23">
        <v>230</v>
      </c>
      <c r="D11" s="23">
        <v>439</v>
      </c>
      <c r="E11" s="23">
        <v>527</v>
      </c>
      <c r="F11" s="10">
        <f t="shared" si="0"/>
        <v>20.045558086560362</v>
      </c>
      <c r="G11" s="1"/>
      <c r="H11" s="1"/>
      <c r="I11" s="1"/>
    </row>
    <row r="12" spans="1:12" x14ac:dyDescent="0.25">
      <c r="A12" s="11" t="s">
        <v>46</v>
      </c>
      <c r="B12" s="24">
        <v>2632</v>
      </c>
      <c r="C12" s="24">
        <v>1704</v>
      </c>
      <c r="D12" s="24">
        <v>8677</v>
      </c>
      <c r="E12" s="24">
        <v>8602</v>
      </c>
      <c r="F12" s="13">
        <f t="shared" si="0"/>
        <v>-0.86435403941455036</v>
      </c>
      <c r="G12" s="1"/>
      <c r="H12" s="1"/>
      <c r="I12" s="1"/>
    </row>
    <row r="13" spans="1:12" x14ac:dyDescent="0.25">
      <c r="A13" s="8" t="s">
        <v>47</v>
      </c>
      <c r="B13" s="23">
        <v>271</v>
      </c>
      <c r="C13" s="23">
        <v>221</v>
      </c>
      <c r="D13" s="23">
        <v>1136</v>
      </c>
      <c r="E13" s="23">
        <v>1035</v>
      </c>
      <c r="F13" s="10">
        <f t="shared" si="0"/>
        <v>-8.8908450704225288</v>
      </c>
      <c r="G13" s="1"/>
      <c r="H13" s="1"/>
      <c r="I13" s="1"/>
    </row>
    <row r="14" spans="1:12" x14ac:dyDescent="0.25">
      <c r="A14" s="11" t="s">
        <v>48</v>
      </c>
      <c r="B14" s="24">
        <v>387</v>
      </c>
      <c r="C14" s="24">
        <v>0</v>
      </c>
      <c r="D14" s="24">
        <v>1601</v>
      </c>
      <c r="E14" s="24">
        <v>1145</v>
      </c>
      <c r="F14" s="13">
        <f t="shared" si="0"/>
        <v>-28.482198625858842</v>
      </c>
      <c r="G14" s="1"/>
      <c r="H14" s="1"/>
      <c r="I14" s="1"/>
    </row>
    <row r="15" spans="1:12" x14ac:dyDescent="0.25">
      <c r="A15" s="8" t="s">
        <v>49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50</v>
      </c>
      <c r="B16" s="24">
        <v>94</v>
      </c>
      <c r="C16" s="24">
        <v>73</v>
      </c>
      <c r="D16" s="24">
        <v>528</v>
      </c>
      <c r="E16" s="24">
        <v>510</v>
      </c>
      <c r="F16" s="13">
        <f t="shared" si="0"/>
        <v>-3.4090909090909065</v>
      </c>
      <c r="G16" s="1"/>
      <c r="H16" s="1"/>
      <c r="I16" s="1"/>
    </row>
    <row r="17" spans="1:9" x14ac:dyDescent="0.25">
      <c r="A17" s="8" t="s">
        <v>51</v>
      </c>
      <c r="B17" s="23">
        <v>1117</v>
      </c>
      <c r="C17" s="23">
        <v>680</v>
      </c>
      <c r="D17" s="23">
        <v>3576</v>
      </c>
      <c r="E17" s="23">
        <v>2897</v>
      </c>
      <c r="F17" s="10">
        <f t="shared" si="0"/>
        <v>-18.987695749440718</v>
      </c>
      <c r="G17" s="1"/>
      <c r="H17" s="1"/>
      <c r="I17" s="1"/>
    </row>
    <row r="18" spans="1:9" x14ac:dyDescent="0.25">
      <c r="A18" s="11" t="s">
        <v>52</v>
      </c>
      <c r="B18" s="24">
        <v>8</v>
      </c>
      <c r="C18" s="24">
        <v>1</v>
      </c>
      <c r="D18" s="24">
        <v>30</v>
      </c>
      <c r="E18" s="24">
        <v>22</v>
      </c>
      <c r="F18" s="13">
        <f t="shared" si="0"/>
        <v>-26.666666666666671</v>
      </c>
      <c r="G18" s="1"/>
      <c r="H18" s="1"/>
      <c r="I18" s="1"/>
    </row>
    <row r="19" spans="1:9" x14ac:dyDescent="0.25">
      <c r="A19" s="8" t="s">
        <v>53</v>
      </c>
      <c r="B19" s="23">
        <v>28</v>
      </c>
      <c r="C19" s="23">
        <v>2</v>
      </c>
      <c r="D19" s="23">
        <v>89</v>
      </c>
      <c r="E19" s="23">
        <v>50</v>
      </c>
      <c r="F19" s="10">
        <f t="shared" si="0"/>
        <v>-43.820224719101127</v>
      </c>
      <c r="G19" s="1"/>
      <c r="H19" s="1"/>
      <c r="I19" s="1"/>
    </row>
    <row r="20" spans="1:9" x14ac:dyDescent="0.25">
      <c r="A20" s="11" t="s">
        <v>54</v>
      </c>
      <c r="B20" s="24">
        <v>1065</v>
      </c>
      <c r="C20" s="24">
        <v>254</v>
      </c>
      <c r="D20" s="24">
        <v>3437</v>
      </c>
      <c r="E20" s="24">
        <v>3432</v>
      </c>
      <c r="F20" s="13">
        <f t="shared" si="0"/>
        <v>-0.14547570555717471</v>
      </c>
      <c r="G20" s="1"/>
      <c r="H20" s="1"/>
      <c r="I20" s="1"/>
    </row>
    <row r="21" spans="1:9" x14ac:dyDescent="0.25">
      <c r="A21" s="8" t="s">
        <v>55</v>
      </c>
      <c r="B21" s="23">
        <v>202</v>
      </c>
      <c r="C21" s="23">
        <v>445</v>
      </c>
      <c r="D21" s="23">
        <v>1010</v>
      </c>
      <c r="E21" s="23">
        <v>1958</v>
      </c>
      <c r="F21" s="10">
        <f t="shared" si="0"/>
        <v>93.861386138613852</v>
      </c>
      <c r="G21" s="1"/>
      <c r="H21" s="1"/>
      <c r="I21" s="1"/>
    </row>
    <row r="22" spans="1:9" x14ac:dyDescent="0.25">
      <c r="A22" s="11" t="s">
        <v>56</v>
      </c>
      <c r="B22" s="24">
        <v>377</v>
      </c>
      <c r="C22" s="24">
        <v>362</v>
      </c>
      <c r="D22" s="24">
        <v>1803</v>
      </c>
      <c r="E22" s="24">
        <v>1692</v>
      </c>
      <c r="F22" s="13">
        <f t="shared" si="0"/>
        <v>-6.156405990016637</v>
      </c>
      <c r="G22" s="1"/>
      <c r="H22" s="1"/>
      <c r="I22" s="1"/>
    </row>
    <row r="23" spans="1:9" x14ac:dyDescent="0.25">
      <c r="A23" s="8" t="s">
        <v>57</v>
      </c>
      <c r="B23" s="23">
        <v>140</v>
      </c>
      <c r="C23" s="23">
        <v>58</v>
      </c>
      <c r="D23" s="23">
        <v>662</v>
      </c>
      <c r="E23" s="23">
        <v>552</v>
      </c>
      <c r="F23" s="10">
        <f t="shared" si="0"/>
        <v>-16.616314199395774</v>
      </c>
      <c r="G23" s="1"/>
      <c r="H23" s="1"/>
      <c r="I23" s="1"/>
    </row>
    <row r="24" spans="1:9" x14ac:dyDescent="0.25">
      <c r="A24" s="11" t="s">
        <v>58</v>
      </c>
      <c r="B24" s="24">
        <v>388</v>
      </c>
      <c r="C24" s="24">
        <v>373</v>
      </c>
      <c r="D24" s="24">
        <v>2016</v>
      </c>
      <c r="E24" s="24">
        <v>1695</v>
      </c>
      <c r="F24" s="13">
        <f t="shared" si="0"/>
        <v>-15.922619047619051</v>
      </c>
      <c r="G24" s="1"/>
      <c r="H24" s="1"/>
      <c r="I24" s="1"/>
    </row>
    <row r="25" spans="1:9" x14ac:dyDescent="0.25">
      <c r="A25" s="8" t="s">
        <v>59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24">
        <v>320</v>
      </c>
      <c r="C26" s="24">
        <v>282</v>
      </c>
      <c r="D26" s="24">
        <v>1340</v>
      </c>
      <c r="E26" s="24">
        <v>865</v>
      </c>
      <c r="F26" s="13">
        <f t="shared" si="0"/>
        <v>-35.447761194029852</v>
      </c>
      <c r="G26" s="1"/>
      <c r="H26" s="1"/>
      <c r="I26" s="1"/>
    </row>
    <row r="27" spans="1:9" x14ac:dyDescent="0.25">
      <c r="A27" s="8" t="s">
        <v>61</v>
      </c>
      <c r="B27" s="23">
        <v>1164</v>
      </c>
      <c r="C27" s="23">
        <v>1105</v>
      </c>
      <c r="D27" s="23">
        <v>5837</v>
      </c>
      <c r="E27" s="23">
        <v>4564</v>
      </c>
      <c r="F27" s="10">
        <f t="shared" si="0"/>
        <v>-21.809148535206447</v>
      </c>
      <c r="G27" s="1"/>
      <c r="H27" s="1"/>
      <c r="I27" s="1"/>
    </row>
    <row r="28" spans="1:9" x14ac:dyDescent="0.25">
      <c r="A28" s="11" t="s">
        <v>62</v>
      </c>
      <c r="B28" s="24">
        <v>645</v>
      </c>
      <c r="C28" s="24">
        <v>338</v>
      </c>
      <c r="D28" s="24">
        <v>1718</v>
      </c>
      <c r="E28" s="24">
        <v>1440</v>
      </c>
      <c r="F28" s="13">
        <f t="shared" si="0"/>
        <v>-16.181606519208387</v>
      </c>
      <c r="G28" s="1"/>
      <c r="H28" s="1"/>
      <c r="I28" s="1"/>
    </row>
    <row r="29" spans="1:9" x14ac:dyDescent="0.25">
      <c r="A29" s="8" t="s">
        <v>63</v>
      </c>
      <c r="B29" s="23">
        <v>1380</v>
      </c>
      <c r="C29" s="23">
        <v>413</v>
      </c>
      <c r="D29" s="23">
        <v>5000</v>
      </c>
      <c r="E29" s="23">
        <v>4914</v>
      </c>
      <c r="F29" s="10">
        <f t="shared" si="0"/>
        <v>-1.7199999999999989</v>
      </c>
      <c r="G29" s="1"/>
      <c r="H29" s="1"/>
      <c r="I29" s="1"/>
    </row>
    <row r="30" spans="1:9" x14ac:dyDescent="0.25">
      <c r="A30" s="11" t="s">
        <v>64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3">
        <v>386</v>
      </c>
      <c r="C31" s="23">
        <v>319</v>
      </c>
      <c r="D31" s="23">
        <v>1392</v>
      </c>
      <c r="E31" s="23">
        <v>1666</v>
      </c>
      <c r="F31" s="10">
        <f t="shared" si="0"/>
        <v>19.683908045977006</v>
      </c>
      <c r="G31" s="1"/>
      <c r="H31" s="1"/>
      <c r="I31" s="1"/>
    </row>
    <row r="32" spans="1:9" x14ac:dyDescent="0.25">
      <c r="A32" s="11" t="s">
        <v>66</v>
      </c>
      <c r="B32" s="24">
        <v>153</v>
      </c>
      <c r="C32" s="24">
        <v>117</v>
      </c>
      <c r="D32" s="24">
        <v>702</v>
      </c>
      <c r="E32" s="24">
        <v>546</v>
      </c>
      <c r="F32" s="13">
        <f t="shared" si="0"/>
        <v>-22.222222222222229</v>
      </c>
      <c r="G32" s="1"/>
      <c r="H32" s="1"/>
      <c r="I32" s="1"/>
    </row>
    <row r="33" spans="1:9" x14ac:dyDescent="0.25">
      <c r="A33" s="8" t="s">
        <v>67</v>
      </c>
      <c r="B33" s="23">
        <v>7709</v>
      </c>
      <c r="C33" s="23">
        <v>7495</v>
      </c>
      <c r="D33" s="23">
        <v>29697</v>
      </c>
      <c r="E33" s="23">
        <v>28310</v>
      </c>
      <c r="F33" s="10">
        <f t="shared" si="0"/>
        <v>-4.6705054382597524</v>
      </c>
      <c r="G33" s="1"/>
      <c r="H33" s="1"/>
      <c r="I33" s="1"/>
    </row>
    <row r="34" spans="1:9" x14ac:dyDescent="0.25">
      <c r="A34" s="11" t="s">
        <v>68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23151</v>
      </c>
      <c r="C35" s="15">
        <f t="shared" ref="C35:E35" si="1">SUM(C7:C34)</f>
        <v>17648</v>
      </c>
      <c r="D35" s="15">
        <f t="shared" si="1"/>
        <v>93809</v>
      </c>
      <c r="E35" s="15">
        <f t="shared" si="1"/>
        <v>87188</v>
      </c>
      <c r="F35" s="16">
        <f t="shared" si="0"/>
        <v>-7.0579581916447296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13396</v>
      </c>
      <c r="C38" s="41">
        <f>D7</f>
        <v>13228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28310</v>
      </c>
      <c r="G38" s="42">
        <f>LOOKUP(E38,$A$38:$A$65,$C$38:$C$65)</f>
        <v>29697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1605</v>
      </c>
      <c r="C39" s="41">
        <f t="shared" ref="C39:C65" si="5">D8</f>
        <v>702</v>
      </c>
      <c r="D39" s="41">
        <f t="shared" ref="D39:D65" si="6">_xlfn.RANK.EQ(B39,$B$38:$B$65)+COUNTIF($B$38:$B$65,B39)-1</f>
        <v>13</v>
      </c>
      <c r="E39" s="42" t="str">
        <f t="shared" si="2"/>
        <v>A CORUÑA</v>
      </c>
      <c r="F39" s="42">
        <f t="shared" ref="F39:F54" si="7">LOOKUP(E39,$A$38:$A$65,$B$38:$B$65)</f>
        <v>13396</v>
      </c>
      <c r="G39" s="42">
        <f t="shared" ref="G39:G65" si="8">LOOKUP(E39,$A$38:$A$65,$C$38:$C$65)</f>
        <v>13228</v>
      </c>
    </row>
    <row r="40" spans="1:9" x14ac:dyDescent="0.25">
      <c r="A40" s="42" t="str">
        <f t="shared" si="3"/>
        <v>ALMERIA</v>
      </c>
      <c r="B40" s="41">
        <f t="shared" si="4"/>
        <v>922</v>
      </c>
      <c r="C40" s="41">
        <f t="shared" si="5"/>
        <v>2198</v>
      </c>
      <c r="D40" s="41">
        <f t="shared" si="6"/>
        <v>17</v>
      </c>
      <c r="E40" s="42" t="str">
        <f t="shared" si="2"/>
        <v>BAHIA DE CADIZ</v>
      </c>
      <c r="F40" s="42">
        <f t="shared" si="7"/>
        <v>8602</v>
      </c>
      <c r="G40" s="42">
        <f t="shared" si="8"/>
        <v>8677</v>
      </c>
    </row>
    <row r="41" spans="1:9" x14ac:dyDescent="0.25">
      <c r="A41" s="42" t="str">
        <f t="shared" si="3"/>
        <v>AVILES</v>
      </c>
      <c r="B41" s="41">
        <f t="shared" si="4"/>
        <v>4843</v>
      </c>
      <c r="C41" s="41">
        <f t="shared" si="5"/>
        <v>6991</v>
      </c>
      <c r="D41" s="41">
        <f t="shared" si="6"/>
        <v>5</v>
      </c>
      <c r="E41" s="42" t="str">
        <f t="shared" si="2"/>
        <v>SANTANDER</v>
      </c>
      <c r="F41" s="42">
        <f t="shared" si="7"/>
        <v>4914</v>
      </c>
      <c r="G41" s="42">
        <f t="shared" si="8"/>
        <v>5000</v>
      </c>
    </row>
    <row r="42" spans="1:9" x14ac:dyDescent="0.25">
      <c r="A42" s="42" t="str">
        <f t="shared" si="3"/>
        <v>BAHIA DE ALGECIRAS</v>
      </c>
      <c r="B42" s="41">
        <f t="shared" si="4"/>
        <v>527</v>
      </c>
      <c r="C42" s="41">
        <f t="shared" si="5"/>
        <v>439</v>
      </c>
      <c r="D42" s="41">
        <f t="shared" si="6"/>
        <v>21</v>
      </c>
      <c r="E42" s="42" t="str">
        <f t="shared" si="2"/>
        <v>AVILES</v>
      </c>
      <c r="F42" s="42">
        <f t="shared" si="7"/>
        <v>4843</v>
      </c>
      <c r="G42" s="42">
        <f t="shared" si="8"/>
        <v>6991</v>
      </c>
    </row>
    <row r="43" spans="1:9" x14ac:dyDescent="0.25">
      <c r="A43" s="42" t="str">
        <f t="shared" si="3"/>
        <v>BAHIA DE CADIZ</v>
      </c>
      <c r="B43" s="41">
        <f t="shared" si="4"/>
        <v>8602</v>
      </c>
      <c r="C43" s="41">
        <f t="shared" si="5"/>
        <v>8677</v>
      </c>
      <c r="D43" s="41">
        <f t="shared" si="6"/>
        <v>3</v>
      </c>
      <c r="E43" s="42" t="str">
        <f t="shared" si="2"/>
        <v>PASAIA</v>
      </c>
      <c r="F43" s="42">
        <f t="shared" si="7"/>
        <v>4564</v>
      </c>
      <c r="G43" s="42">
        <f t="shared" si="8"/>
        <v>5837</v>
      </c>
    </row>
    <row r="44" spans="1:9" x14ac:dyDescent="0.25">
      <c r="A44" s="42" t="str">
        <f t="shared" si="3"/>
        <v>BALEARES</v>
      </c>
      <c r="B44" s="41">
        <f t="shared" si="4"/>
        <v>1035</v>
      </c>
      <c r="C44" s="41">
        <f t="shared" si="5"/>
        <v>1136</v>
      </c>
      <c r="D44" s="41">
        <f t="shared" si="6"/>
        <v>16</v>
      </c>
      <c r="E44" s="42" t="str">
        <f t="shared" si="2"/>
        <v>GIJON</v>
      </c>
      <c r="F44" s="42">
        <f t="shared" si="7"/>
        <v>3432</v>
      </c>
      <c r="G44" s="42">
        <f t="shared" si="8"/>
        <v>3437</v>
      </c>
    </row>
    <row r="45" spans="1:9" x14ac:dyDescent="0.25">
      <c r="A45" s="42" t="str">
        <f t="shared" si="3"/>
        <v>BARCELONA</v>
      </c>
      <c r="B45" s="41">
        <f t="shared" si="4"/>
        <v>1145</v>
      </c>
      <c r="C45" s="41">
        <f t="shared" si="5"/>
        <v>1601</v>
      </c>
      <c r="D45" s="41">
        <f t="shared" si="6"/>
        <v>15</v>
      </c>
      <c r="E45" s="42" t="str">
        <f t="shared" si="2"/>
        <v>CASTELLON</v>
      </c>
      <c r="F45" s="42">
        <f t="shared" si="7"/>
        <v>2897</v>
      </c>
      <c r="G45" s="42">
        <f t="shared" si="8"/>
        <v>3576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HUELVA</v>
      </c>
      <c r="F46" s="42">
        <f t="shared" si="7"/>
        <v>1958</v>
      </c>
      <c r="G46" s="42">
        <f t="shared" si="8"/>
        <v>1010</v>
      </c>
    </row>
    <row r="47" spans="1:9" x14ac:dyDescent="0.25">
      <c r="A47" s="42" t="str">
        <f t="shared" si="3"/>
        <v>CARTAGENA</v>
      </c>
      <c r="B47" s="41">
        <f t="shared" si="4"/>
        <v>510</v>
      </c>
      <c r="C47" s="41">
        <f t="shared" si="5"/>
        <v>528</v>
      </c>
      <c r="D47" s="41">
        <f t="shared" si="6"/>
        <v>22</v>
      </c>
      <c r="E47" s="42" t="str">
        <f t="shared" si="2"/>
        <v>MARIN Y RIA DE PONTEVEDRA</v>
      </c>
      <c r="F47" s="42">
        <f t="shared" si="7"/>
        <v>1695</v>
      </c>
      <c r="G47" s="42">
        <f t="shared" si="8"/>
        <v>2016</v>
      </c>
    </row>
    <row r="48" spans="1:9" x14ac:dyDescent="0.25">
      <c r="A48" s="42" t="str">
        <f t="shared" si="3"/>
        <v>CASTELLON</v>
      </c>
      <c r="B48" s="41">
        <f t="shared" si="4"/>
        <v>2897</v>
      </c>
      <c r="C48" s="41">
        <f t="shared" si="5"/>
        <v>3576</v>
      </c>
      <c r="D48" s="41">
        <f t="shared" si="6"/>
        <v>8</v>
      </c>
      <c r="E48" s="42" t="str">
        <f t="shared" si="2"/>
        <v>LAS PALMAS</v>
      </c>
      <c r="F48" s="42">
        <f t="shared" si="7"/>
        <v>1692</v>
      </c>
      <c r="G48" s="42">
        <f t="shared" si="8"/>
        <v>1803</v>
      </c>
    </row>
    <row r="49" spans="1:7" x14ac:dyDescent="0.25">
      <c r="A49" s="42" t="str">
        <f t="shared" si="3"/>
        <v>CEUTA</v>
      </c>
      <c r="B49" s="41">
        <f t="shared" si="4"/>
        <v>22</v>
      </c>
      <c r="C49" s="41">
        <f t="shared" si="5"/>
        <v>30</v>
      </c>
      <c r="D49" s="41">
        <f t="shared" si="6"/>
        <v>24</v>
      </c>
      <c r="E49" s="42" t="str">
        <f t="shared" si="2"/>
        <v>TARRAGONA</v>
      </c>
      <c r="F49" s="42">
        <f t="shared" si="7"/>
        <v>1666</v>
      </c>
      <c r="G49" s="42">
        <f t="shared" si="8"/>
        <v>1392</v>
      </c>
    </row>
    <row r="50" spans="1:7" x14ac:dyDescent="0.25">
      <c r="A50" s="42" t="str">
        <f t="shared" si="3"/>
        <v>FERROL-SAN CIBRAO</v>
      </c>
      <c r="B50" s="41">
        <f t="shared" si="4"/>
        <v>50</v>
      </c>
      <c r="C50" s="41">
        <f t="shared" si="5"/>
        <v>89</v>
      </c>
      <c r="D50" s="41">
        <f t="shared" si="6"/>
        <v>23</v>
      </c>
      <c r="E50" s="42" t="str">
        <f t="shared" si="2"/>
        <v>ALICANTE</v>
      </c>
      <c r="F50" s="42">
        <f t="shared" si="7"/>
        <v>1605</v>
      </c>
      <c r="G50" s="42">
        <f t="shared" si="8"/>
        <v>702</v>
      </c>
    </row>
    <row r="51" spans="1:7" x14ac:dyDescent="0.25">
      <c r="A51" s="42" t="str">
        <f t="shared" si="3"/>
        <v>GIJON</v>
      </c>
      <c r="B51" s="41">
        <f t="shared" si="4"/>
        <v>3432</v>
      </c>
      <c r="C51" s="41">
        <f t="shared" si="5"/>
        <v>3437</v>
      </c>
      <c r="D51" s="41">
        <f t="shared" si="6"/>
        <v>7</v>
      </c>
      <c r="E51" s="42" t="str">
        <f t="shared" si="2"/>
        <v>SANTA CRUZ DE TENERIFE</v>
      </c>
      <c r="F51" s="42">
        <f t="shared" si="7"/>
        <v>1440</v>
      </c>
      <c r="G51" s="42">
        <f t="shared" si="8"/>
        <v>1718</v>
      </c>
    </row>
    <row r="52" spans="1:7" x14ac:dyDescent="0.25">
      <c r="A52" s="42" t="str">
        <f t="shared" si="3"/>
        <v>HUELVA</v>
      </c>
      <c r="B52" s="41">
        <f t="shared" si="4"/>
        <v>1958</v>
      </c>
      <c r="C52" s="41">
        <f t="shared" si="5"/>
        <v>1010</v>
      </c>
      <c r="D52" s="41">
        <f t="shared" si="6"/>
        <v>9</v>
      </c>
      <c r="E52" s="42" t="str">
        <f t="shared" si="2"/>
        <v>BARCELONA</v>
      </c>
      <c r="F52" s="42">
        <f t="shared" si="7"/>
        <v>1145</v>
      </c>
      <c r="G52" s="42">
        <f t="shared" si="8"/>
        <v>1601</v>
      </c>
    </row>
    <row r="53" spans="1:7" x14ac:dyDescent="0.25">
      <c r="A53" s="42" t="str">
        <f t="shared" si="3"/>
        <v>LAS PALMAS</v>
      </c>
      <c r="B53" s="41">
        <f t="shared" si="4"/>
        <v>1692</v>
      </c>
      <c r="C53" s="41">
        <f t="shared" si="5"/>
        <v>1803</v>
      </c>
      <c r="D53" s="41">
        <f t="shared" si="6"/>
        <v>11</v>
      </c>
      <c r="E53" s="42" t="str">
        <f t="shared" si="2"/>
        <v>BALEARES</v>
      </c>
      <c r="F53" s="42">
        <f t="shared" si="7"/>
        <v>1035</v>
      </c>
      <c r="G53" s="42">
        <f t="shared" si="8"/>
        <v>1136</v>
      </c>
    </row>
    <row r="54" spans="1:7" x14ac:dyDescent="0.25">
      <c r="A54" s="42" t="str">
        <f t="shared" si="3"/>
        <v>MALAGA</v>
      </c>
      <c r="B54" s="41">
        <f t="shared" si="4"/>
        <v>552</v>
      </c>
      <c r="C54" s="41">
        <f t="shared" si="5"/>
        <v>662</v>
      </c>
      <c r="D54" s="41">
        <f t="shared" si="6"/>
        <v>19</v>
      </c>
      <c r="E54" s="42" t="str">
        <f t="shared" si="2"/>
        <v>ALMERIA</v>
      </c>
      <c r="F54" s="42">
        <f t="shared" si="7"/>
        <v>922</v>
      </c>
      <c r="G54" s="42">
        <f t="shared" si="8"/>
        <v>2198</v>
      </c>
    </row>
    <row r="55" spans="1:7" x14ac:dyDescent="0.25">
      <c r="A55" s="42" t="str">
        <f t="shared" si="3"/>
        <v>MARIN Y RIA DE PONTEVEDRA</v>
      </c>
      <c r="B55" s="41">
        <f t="shared" si="4"/>
        <v>1695</v>
      </c>
      <c r="C55" s="41">
        <f t="shared" si="5"/>
        <v>2016</v>
      </c>
      <c r="D55" s="41">
        <f t="shared" si="6"/>
        <v>10</v>
      </c>
      <c r="E55" s="42" t="str">
        <f t="shared" si="2"/>
        <v>MOTRIL</v>
      </c>
      <c r="F55" s="42">
        <f t="shared" ref="F55:F65" si="9">LOOKUP(E55,$A$38:$A$65,$B$38:$B$65)</f>
        <v>865</v>
      </c>
      <c r="G55" s="42">
        <f t="shared" si="8"/>
        <v>1340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MALAGA</v>
      </c>
      <c r="F56" s="42">
        <f t="shared" si="9"/>
        <v>552</v>
      </c>
      <c r="G56" s="42">
        <f t="shared" si="8"/>
        <v>662</v>
      </c>
    </row>
    <row r="57" spans="1:7" x14ac:dyDescent="0.25">
      <c r="A57" s="42" t="str">
        <f t="shared" si="3"/>
        <v>MOTRIL</v>
      </c>
      <c r="B57" s="41">
        <f t="shared" si="4"/>
        <v>865</v>
      </c>
      <c r="C57" s="41">
        <f t="shared" si="5"/>
        <v>1340</v>
      </c>
      <c r="D57" s="41">
        <f t="shared" si="6"/>
        <v>18</v>
      </c>
      <c r="E57" s="42" t="str">
        <f t="shared" si="2"/>
        <v>VALENCIA</v>
      </c>
      <c r="F57" s="42">
        <f t="shared" si="9"/>
        <v>546</v>
      </c>
      <c r="G57" s="42">
        <f t="shared" si="8"/>
        <v>702</v>
      </c>
    </row>
    <row r="58" spans="1:7" x14ac:dyDescent="0.25">
      <c r="A58" s="42" t="str">
        <f t="shared" si="3"/>
        <v>PASAIA</v>
      </c>
      <c r="B58" s="41">
        <f t="shared" si="4"/>
        <v>4564</v>
      </c>
      <c r="C58" s="41">
        <f t="shared" si="5"/>
        <v>5837</v>
      </c>
      <c r="D58" s="41">
        <f t="shared" si="6"/>
        <v>6</v>
      </c>
      <c r="E58" s="42" t="str">
        <f t="shared" si="2"/>
        <v>BAHIA DE ALGECIRAS</v>
      </c>
      <c r="F58" s="42">
        <f t="shared" si="9"/>
        <v>527</v>
      </c>
      <c r="G58" s="42">
        <f t="shared" si="8"/>
        <v>439</v>
      </c>
    </row>
    <row r="59" spans="1:7" x14ac:dyDescent="0.25">
      <c r="A59" s="42" t="str">
        <f t="shared" si="3"/>
        <v>SANTA CRUZ DE TENERIFE</v>
      </c>
      <c r="B59" s="41">
        <f t="shared" si="4"/>
        <v>1440</v>
      </c>
      <c r="C59" s="41">
        <f t="shared" si="5"/>
        <v>1718</v>
      </c>
      <c r="D59" s="41">
        <f t="shared" si="6"/>
        <v>14</v>
      </c>
      <c r="E59" s="42" t="str">
        <f t="shared" si="2"/>
        <v>CARTAGENA</v>
      </c>
      <c r="F59" s="42">
        <f t="shared" si="9"/>
        <v>510</v>
      </c>
      <c r="G59" s="42">
        <f t="shared" si="8"/>
        <v>528</v>
      </c>
    </row>
    <row r="60" spans="1:7" x14ac:dyDescent="0.25">
      <c r="A60" s="42" t="str">
        <f t="shared" si="3"/>
        <v>SANTANDER</v>
      </c>
      <c r="B60" s="41">
        <f t="shared" si="4"/>
        <v>4914</v>
      </c>
      <c r="C60" s="41">
        <f t="shared" si="5"/>
        <v>5000</v>
      </c>
      <c r="D60" s="41">
        <f t="shared" si="6"/>
        <v>4</v>
      </c>
      <c r="E60" s="42" t="str">
        <f t="shared" si="2"/>
        <v>FERROL-SAN CIBRAO</v>
      </c>
      <c r="F60" s="42">
        <f t="shared" si="9"/>
        <v>50</v>
      </c>
      <c r="G60" s="42">
        <f t="shared" si="8"/>
        <v>89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CEUTA</v>
      </c>
      <c r="F61" s="42">
        <f t="shared" si="9"/>
        <v>22</v>
      </c>
      <c r="G61" s="42">
        <f t="shared" si="8"/>
        <v>30</v>
      </c>
    </row>
    <row r="62" spans="1:7" x14ac:dyDescent="0.25">
      <c r="A62" s="42" t="str">
        <f t="shared" si="3"/>
        <v>TARRAGONA</v>
      </c>
      <c r="B62" s="41">
        <f t="shared" si="4"/>
        <v>1666</v>
      </c>
      <c r="C62" s="41">
        <f t="shared" si="5"/>
        <v>1392</v>
      </c>
      <c r="D62" s="41">
        <f t="shared" si="6"/>
        <v>12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546</v>
      </c>
      <c r="C63" s="41">
        <f t="shared" si="5"/>
        <v>702</v>
      </c>
      <c r="D63" s="41">
        <f t="shared" si="6"/>
        <v>20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28310</v>
      </c>
      <c r="C64" s="41">
        <f t="shared" si="5"/>
        <v>29697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99" t="s">
        <v>70</v>
      </c>
      <c r="B5" s="97" t="str">
        <f>'Resumen general'!D6</f>
        <v>Mes Mayo</v>
      </c>
      <c r="C5" s="98"/>
      <c r="D5" s="97" t="str">
        <f>'Resumen general'!F6</f>
        <v>Acumulado desde Enero</v>
      </c>
      <c r="E5" s="98"/>
      <c r="F5" s="98"/>
      <c r="L5" s="39">
        <f>'Resumen general'!I4</f>
        <v>39275</v>
      </c>
    </row>
    <row r="6" spans="1:12" x14ac:dyDescent="0.25">
      <c r="A6" s="100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25">
        <v>10623</v>
      </c>
      <c r="C7" s="25">
        <v>6479</v>
      </c>
      <c r="D7" s="25">
        <v>28623</v>
      </c>
      <c r="E7" s="25">
        <v>28966</v>
      </c>
      <c r="F7" s="10">
        <f>((E7*100)/D7)-100</f>
        <v>1.1983370017119057</v>
      </c>
      <c r="G7" s="1"/>
      <c r="H7" s="1"/>
      <c r="I7" s="1"/>
    </row>
    <row r="8" spans="1:12" x14ac:dyDescent="0.25">
      <c r="A8" s="11" t="s">
        <v>42</v>
      </c>
      <c r="B8" s="26">
        <v>6285</v>
      </c>
      <c r="C8" s="26">
        <v>6786</v>
      </c>
      <c r="D8" s="26">
        <v>23988</v>
      </c>
      <c r="E8" s="26">
        <v>24463</v>
      </c>
      <c r="F8" s="13">
        <f t="shared" ref="F8:F35" si="0">((E8*100)/D8)-100</f>
        <v>1.9801567450391815</v>
      </c>
      <c r="G8" s="1"/>
      <c r="H8" s="1"/>
      <c r="I8" s="1"/>
    </row>
    <row r="9" spans="1:12" x14ac:dyDescent="0.25">
      <c r="A9" s="8" t="s">
        <v>43</v>
      </c>
      <c r="B9" s="25">
        <v>7452</v>
      </c>
      <c r="C9" s="25">
        <v>8405</v>
      </c>
      <c r="D9" s="25">
        <v>41204</v>
      </c>
      <c r="E9" s="25">
        <v>41236</v>
      </c>
      <c r="F9" s="10">
        <f t="shared" si="0"/>
        <v>7.7662362877390478E-2</v>
      </c>
      <c r="G9" s="1"/>
      <c r="H9" s="1"/>
      <c r="I9" s="1"/>
    </row>
    <row r="10" spans="1:12" x14ac:dyDescent="0.25">
      <c r="A10" s="11" t="s">
        <v>44</v>
      </c>
      <c r="B10" s="26">
        <v>4468</v>
      </c>
      <c r="C10" s="26">
        <v>3485</v>
      </c>
      <c r="D10" s="26">
        <v>23254</v>
      </c>
      <c r="E10" s="26">
        <v>18170</v>
      </c>
      <c r="F10" s="13">
        <f t="shared" si="0"/>
        <v>-21.862905306613911</v>
      </c>
      <c r="G10" s="1"/>
      <c r="H10" s="1"/>
      <c r="I10" s="1"/>
    </row>
    <row r="11" spans="1:12" x14ac:dyDescent="0.25">
      <c r="A11" s="8" t="s">
        <v>45</v>
      </c>
      <c r="B11" s="25">
        <v>300593</v>
      </c>
      <c r="C11" s="25">
        <v>265488</v>
      </c>
      <c r="D11" s="25">
        <v>1306528</v>
      </c>
      <c r="E11" s="25">
        <v>1345985</v>
      </c>
      <c r="F11" s="10">
        <f t="shared" si="0"/>
        <v>3.0199888559602215</v>
      </c>
      <c r="G11" s="1"/>
      <c r="H11" s="1"/>
      <c r="I11" s="1"/>
    </row>
    <row r="12" spans="1:12" x14ac:dyDescent="0.25">
      <c r="A12" s="11" t="s">
        <v>46</v>
      </c>
      <c r="B12" s="26">
        <v>11692</v>
      </c>
      <c r="C12" s="26">
        <v>9208</v>
      </c>
      <c r="D12" s="26">
        <v>35115</v>
      </c>
      <c r="E12" s="26">
        <v>31427</v>
      </c>
      <c r="F12" s="13">
        <f t="shared" si="0"/>
        <v>-10.502634201908023</v>
      </c>
      <c r="G12" s="1"/>
      <c r="H12" s="1"/>
      <c r="I12" s="1"/>
    </row>
    <row r="13" spans="1:12" x14ac:dyDescent="0.25">
      <c r="A13" s="8" t="s">
        <v>47</v>
      </c>
      <c r="B13" s="25">
        <v>37773</v>
      </c>
      <c r="C13" s="25">
        <v>42698</v>
      </c>
      <c r="D13" s="25">
        <v>54772</v>
      </c>
      <c r="E13" s="25">
        <v>63863</v>
      </c>
      <c r="F13" s="10">
        <f t="shared" si="0"/>
        <v>16.597896735558308</v>
      </c>
      <c r="G13" s="1"/>
      <c r="H13" s="1"/>
      <c r="I13" s="1"/>
    </row>
    <row r="14" spans="1:12" x14ac:dyDescent="0.25">
      <c r="A14" s="11" t="s">
        <v>48</v>
      </c>
      <c r="B14" s="26">
        <v>144257</v>
      </c>
      <c r="C14" s="26">
        <v>127772</v>
      </c>
      <c r="D14" s="26">
        <v>466187</v>
      </c>
      <c r="E14" s="26">
        <v>479620</v>
      </c>
      <c r="F14" s="13">
        <f t="shared" si="0"/>
        <v>2.8814617310220996</v>
      </c>
      <c r="G14" s="1"/>
      <c r="H14" s="1"/>
      <c r="I14" s="1"/>
    </row>
    <row r="15" spans="1:12" x14ac:dyDescent="0.25">
      <c r="A15" s="8" t="s">
        <v>49</v>
      </c>
      <c r="B15" s="25">
        <v>12585</v>
      </c>
      <c r="C15" s="25">
        <v>11965</v>
      </c>
      <c r="D15" s="25">
        <v>55800</v>
      </c>
      <c r="E15" s="25">
        <v>58125</v>
      </c>
      <c r="F15" s="10">
        <f t="shared" si="0"/>
        <v>4.1666666666666714</v>
      </c>
      <c r="G15" s="1"/>
      <c r="H15" s="1"/>
      <c r="I15" s="1"/>
    </row>
    <row r="16" spans="1:12" x14ac:dyDescent="0.25">
      <c r="A16" s="11" t="s">
        <v>50</v>
      </c>
      <c r="B16" s="26">
        <v>3151</v>
      </c>
      <c r="C16" s="26">
        <v>10245</v>
      </c>
      <c r="D16" s="26">
        <v>47711</v>
      </c>
      <c r="E16" s="26">
        <v>38032</v>
      </c>
      <c r="F16" s="13">
        <f t="shared" si="0"/>
        <v>-20.286726331453963</v>
      </c>
      <c r="G16" s="1"/>
      <c r="H16" s="1"/>
      <c r="I16" s="1"/>
    </row>
    <row r="17" spans="1:9" x14ac:dyDescent="0.25">
      <c r="A17" s="8" t="s">
        <v>51</v>
      </c>
      <c r="B17" s="25">
        <v>4663</v>
      </c>
      <c r="C17" s="25">
        <v>6047</v>
      </c>
      <c r="D17" s="25">
        <v>16172</v>
      </c>
      <c r="E17" s="25">
        <v>23449</v>
      </c>
      <c r="F17" s="10">
        <f t="shared" si="0"/>
        <v>44.997526589166455</v>
      </c>
      <c r="G17" s="1"/>
      <c r="H17" s="1"/>
      <c r="I17" s="1"/>
    </row>
    <row r="18" spans="1:9" x14ac:dyDescent="0.25">
      <c r="A18" s="11" t="s">
        <v>52</v>
      </c>
      <c r="B18" s="26">
        <v>50455</v>
      </c>
      <c r="C18" s="26">
        <v>42639</v>
      </c>
      <c r="D18" s="26">
        <v>208582</v>
      </c>
      <c r="E18" s="26">
        <v>225507</v>
      </c>
      <c r="F18" s="13">
        <f t="shared" si="0"/>
        <v>8.1143147539097384</v>
      </c>
      <c r="G18" s="1"/>
      <c r="H18" s="1"/>
      <c r="I18" s="1"/>
    </row>
    <row r="19" spans="1:9" x14ac:dyDescent="0.25">
      <c r="A19" s="8" t="s">
        <v>53</v>
      </c>
      <c r="B19" s="25">
        <v>2048</v>
      </c>
      <c r="C19" s="25">
        <v>2480</v>
      </c>
      <c r="D19" s="25">
        <v>5969</v>
      </c>
      <c r="E19" s="25">
        <v>13292</v>
      </c>
      <c r="F19" s="10">
        <f t="shared" si="0"/>
        <v>122.68386664432904</v>
      </c>
      <c r="G19" s="1"/>
      <c r="H19" s="1"/>
      <c r="I19" s="1"/>
    </row>
    <row r="20" spans="1:9" x14ac:dyDescent="0.25">
      <c r="A20" s="11" t="s">
        <v>54</v>
      </c>
      <c r="B20" s="26">
        <v>15989</v>
      </c>
      <c r="C20" s="26">
        <v>22148</v>
      </c>
      <c r="D20" s="26">
        <v>94900</v>
      </c>
      <c r="E20" s="26">
        <v>102268</v>
      </c>
      <c r="F20" s="13">
        <f t="shared" si="0"/>
        <v>7.7639620653319241</v>
      </c>
      <c r="G20" s="1"/>
      <c r="H20" s="1"/>
      <c r="I20" s="1"/>
    </row>
    <row r="21" spans="1:9" x14ac:dyDescent="0.25">
      <c r="A21" s="8" t="s">
        <v>55</v>
      </c>
      <c r="B21" s="25">
        <v>3889</v>
      </c>
      <c r="C21" s="25">
        <v>6630</v>
      </c>
      <c r="D21" s="25">
        <v>37997</v>
      </c>
      <c r="E21" s="25">
        <v>35494</v>
      </c>
      <c r="F21" s="10">
        <f t="shared" si="0"/>
        <v>-6.5873621601705423</v>
      </c>
      <c r="G21" s="1"/>
      <c r="H21" s="1"/>
      <c r="I21" s="1"/>
    </row>
    <row r="22" spans="1:9" x14ac:dyDescent="0.25">
      <c r="A22" s="11" t="s">
        <v>56</v>
      </c>
      <c r="B22" s="26">
        <v>170533</v>
      </c>
      <c r="C22" s="26">
        <v>161633</v>
      </c>
      <c r="D22" s="26">
        <v>804468</v>
      </c>
      <c r="E22" s="26">
        <v>830697</v>
      </c>
      <c r="F22" s="13">
        <f t="shared" si="0"/>
        <v>3.2604155789913278</v>
      </c>
      <c r="G22" s="1"/>
      <c r="H22" s="1"/>
      <c r="I22" s="1"/>
    </row>
    <row r="23" spans="1:9" x14ac:dyDescent="0.25">
      <c r="A23" s="8" t="s">
        <v>57</v>
      </c>
      <c r="B23" s="25">
        <v>11191</v>
      </c>
      <c r="C23" s="25">
        <v>6296</v>
      </c>
      <c r="D23" s="25">
        <v>34542</v>
      </c>
      <c r="E23" s="25">
        <v>26770</v>
      </c>
      <c r="F23" s="10">
        <f t="shared" si="0"/>
        <v>-22.500144751317237</v>
      </c>
      <c r="G23" s="1"/>
      <c r="H23" s="1"/>
      <c r="I23" s="1"/>
    </row>
    <row r="24" spans="1:9" x14ac:dyDescent="0.25">
      <c r="A24" s="11" t="s">
        <v>58</v>
      </c>
      <c r="B24" s="26">
        <v>4562</v>
      </c>
      <c r="C24" s="26">
        <v>4542</v>
      </c>
      <c r="D24" s="26">
        <v>25697</v>
      </c>
      <c r="E24" s="26">
        <v>24406</v>
      </c>
      <c r="F24" s="13">
        <f t="shared" si="0"/>
        <v>-5.0239327547962773</v>
      </c>
      <c r="G24" s="1"/>
      <c r="H24" s="1"/>
      <c r="I24" s="1"/>
    </row>
    <row r="25" spans="1:9" x14ac:dyDescent="0.25">
      <c r="A25" s="8" t="s">
        <v>59</v>
      </c>
      <c r="B25" s="25">
        <v>106</v>
      </c>
      <c r="C25" s="25">
        <v>0</v>
      </c>
      <c r="D25" s="25">
        <v>10528</v>
      </c>
      <c r="E25" s="25">
        <v>28</v>
      </c>
      <c r="F25" s="10">
        <f t="shared" si="0"/>
        <v>-99.734042553191486</v>
      </c>
      <c r="G25" s="1"/>
      <c r="H25" s="1"/>
      <c r="I25" s="1"/>
    </row>
    <row r="26" spans="1:9" x14ac:dyDescent="0.25">
      <c r="A26" s="11" t="s">
        <v>60</v>
      </c>
      <c r="B26" s="26">
        <v>1412</v>
      </c>
      <c r="C26" s="26">
        <v>1821</v>
      </c>
      <c r="D26" s="26">
        <v>6924</v>
      </c>
      <c r="E26" s="26">
        <v>6396</v>
      </c>
      <c r="F26" s="13">
        <f t="shared" si="0"/>
        <v>-7.625649913344887</v>
      </c>
      <c r="G26" s="1"/>
      <c r="H26" s="1"/>
      <c r="I26" s="1"/>
    </row>
    <row r="27" spans="1:9" x14ac:dyDescent="0.25">
      <c r="A27" s="8" t="s">
        <v>61</v>
      </c>
      <c r="B27" s="25">
        <v>5840</v>
      </c>
      <c r="C27" s="25">
        <v>4077</v>
      </c>
      <c r="D27" s="25">
        <v>21205</v>
      </c>
      <c r="E27" s="25">
        <v>19308</v>
      </c>
      <c r="F27" s="10">
        <f t="shared" si="0"/>
        <v>-8.9460033011082345</v>
      </c>
      <c r="G27" s="1"/>
      <c r="H27" s="1"/>
      <c r="I27" s="1"/>
    </row>
    <row r="28" spans="1:9" x14ac:dyDescent="0.25">
      <c r="A28" s="11" t="s">
        <v>62</v>
      </c>
      <c r="B28" s="26">
        <v>75614</v>
      </c>
      <c r="C28" s="26">
        <v>73341</v>
      </c>
      <c r="D28" s="26">
        <v>406859</v>
      </c>
      <c r="E28" s="26">
        <v>413930</v>
      </c>
      <c r="F28" s="13">
        <f t="shared" si="0"/>
        <v>1.7379485276225921</v>
      </c>
      <c r="G28" s="1"/>
      <c r="H28" s="1"/>
      <c r="I28" s="1"/>
    </row>
    <row r="29" spans="1:9" x14ac:dyDescent="0.25">
      <c r="A29" s="8" t="s">
        <v>63</v>
      </c>
      <c r="B29" s="25">
        <v>4967</v>
      </c>
      <c r="C29" s="25">
        <v>3131</v>
      </c>
      <c r="D29" s="25">
        <v>22604</v>
      </c>
      <c r="E29" s="25">
        <v>21684</v>
      </c>
      <c r="F29" s="10">
        <f t="shared" si="0"/>
        <v>-4.0700760927269499</v>
      </c>
      <c r="G29" s="1"/>
      <c r="H29" s="1"/>
      <c r="I29" s="1"/>
    </row>
    <row r="30" spans="1:9" x14ac:dyDescent="0.25">
      <c r="A30" s="11" t="s">
        <v>64</v>
      </c>
      <c r="B30" s="26">
        <v>0</v>
      </c>
      <c r="C30" s="26">
        <v>0</v>
      </c>
      <c r="D30" s="26">
        <v>0</v>
      </c>
      <c r="E30" s="26">
        <v>0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5">
        <v>12228</v>
      </c>
      <c r="C31" s="25">
        <v>17154</v>
      </c>
      <c r="D31" s="25">
        <v>78721</v>
      </c>
      <c r="E31" s="25">
        <v>73579</v>
      </c>
      <c r="F31" s="10">
        <f t="shared" si="0"/>
        <v>-6.5319292183788349</v>
      </c>
      <c r="G31" s="1"/>
      <c r="H31" s="1"/>
      <c r="I31" s="1"/>
    </row>
    <row r="32" spans="1:9" x14ac:dyDescent="0.25">
      <c r="A32" s="11" t="s">
        <v>66</v>
      </c>
      <c r="B32" s="26">
        <v>21031</v>
      </c>
      <c r="C32" s="26">
        <v>28175</v>
      </c>
      <c r="D32" s="26">
        <v>105984</v>
      </c>
      <c r="E32" s="26">
        <v>138711</v>
      </c>
      <c r="F32" s="13">
        <f t="shared" si="0"/>
        <v>30.879189311594189</v>
      </c>
      <c r="G32" s="1"/>
      <c r="H32" s="1"/>
      <c r="I32" s="1"/>
    </row>
    <row r="33" spans="1:9" x14ac:dyDescent="0.25">
      <c r="A33" s="8" t="s">
        <v>67</v>
      </c>
      <c r="B33" s="25">
        <v>37995</v>
      </c>
      <c r="C33" s="25">
        <v>35822</v>
      </c>
      <c r="D33" s="25">
        <v>175579</v>
      </c>
      <c r="E33" s="25">
        <v>157901</v>
      </c>
      <c r="F33" s="10">
        <f t="shared" si="0"/>
        <v>-10.068402257673185</v>
      </c>
      <c r="G33" s="1"/>
      <c r="H33" s="1"/>
      <c r="I33" s="1"/>
    </row>
    <row r="34" spans="1:9" x14ac:dyDescent="0.25">
      <c r="A34" s="11" t="s">
        <v>68</v>
      </c>
      <c r="B34" s="26">
        <v>1541</v>
      </c>
      <c r="C34" s="26">
        <v>397</v>
      </c>
      <c r="D34" s="26">
        <v>3820</v>
      </c>
      <c r="E34" s="26">
        <v>3999</v>
      </c>
      <c r="F34" s="13">
        <f t="shared" si="0"/>
        <v>4.685863874345543</v>
      </c>
      <c r="G34" s="1"/>
      <c r="H34" s="1"/>
      <c r="I34" s="1"/>
    </row>
    <row r="35" spans="1:9" x14ac:dyDescent="0.25">
      <c r="A35" s="14" t="s">
        <v>69</v>
      </c>
      <c r="B35" s="15">
        <f>SUM(B7:B34)</f>
        <v>962943</v>
      </c>
      <c r="C35" s="15">
        <f t="shared" ref="C35:E35" si="1">SUM(C7:C34)</f>
        <v>908864</v>
      </c>
      <c r="D35" s="15">
        <f t="shared" si="1"/>
        <v>4143733</v>
      </c>
      <c r="E35" s="15">
        <f t="shared" si="1"/>
        <v>4247306</v>
      </c>
      <c r="F35" s="16">
        <f t="shared" si="0"/>
        <v>2.4995095002501415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28966</v>
      </c>
      <c r="C38" s="41">
        <f>D7</f>
        <v>28623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1345985</v>
      </c>
      <c r="G38" s="42">
        <f>LOOKUP(E38,$A$38:$A$65,$C$38:$C$65)</f>
        <v>1306528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24463</v>
      </c>
      <c r="C39" s="41">
        <f t="shared" ref="C39:C65" si="5">D8</f>
        <v>23988</v>
      </c>
      <c r="D39" s="41">
        <f t="shared" ref="D39:D65" si="6">_xlfn.RANK.EQ(B39,$B$38:$B$65)+COUNTIF($B$38:$B$65,B39)-1</f>
        <v>18</v>
      </c>
      <c r="E39" s="42" t="str">
        <f t="shared" si="2"/>
        <v>LAS PALMAS</v>
      </c>
      <c r="F39" s="42">
        <f t="shared" ref="F39:F54" si="7">LOOKUP(E39,$A$38:$A$65,$B$38:$B$65)</f>
        <v>830697</v>
      </c>
      <c r="G39" s="42">
        <f t="shared" ref="G39:G65" si="8">LOOKUP(E39,$A$38:$A$65,$C$38:$C$65)</f>
        <v>804468</v>
      </c>
    </row>
    <row r="40" spans="1:9" x14ac:dyDescent="0.25">
      <c r="A40" s="42" t="str">
        <f t="shared" si="3"/>
        <v>ALMERIA</v>
      </c>
      <c r="B40" s="41">
        <f t="shared" si="4"/>
        <v>41236</v>
      </c>
      <c r="C40" s="41">
        <f t="shared" si="5"/>
        <v>41204</v>
      </c>
      <c r="D40" s="41">
        <f t="shared" si="6"/>
        <v>12</v>
      </c>
      <c r="E40" s="42" t="str">
        <f t="shared" si="2"/>
        <v>BARCELONA</v>
      </c>
      <c r="F40" s="42">
        <f t="shared" si="7"/>
        <v>479620</v>
      </c>
      <c r="G40" s="42">
        <f t="shared" si="8"/>
        <v>466187</v>
      </c>
    </row>
    <row r="41" spans="1:9" x14ac:dyDescent="0.25">
      <c r="A41" s="42" t="str">
        <f t="shared" si="3"/>
        <v>AVILES</v>
      </c>
      <c r="B41" s="41">
        <f t="shared" si="4"/>
        <v>18170</v>
      </c>
      <c r="C41" s="41">
        <f t="shared" si="5"/>
        <v>23254</v>
      </c>
      <c r="D41" s="41">
        <f t="shared" si="6"/>
        <v>23</v>
      </c>
      <c r="E41" s="42" t="str">
        <f t="shared" si="2"/>
        <v>SANTA CRUZ DE TENERIFE</v>
      </c>
      <c r="F41" s="42">
        <f t="shared" si="7"/>
        <v>413930</v>
      </c>
      <c r="G41" s="42">
        <f t="shared" si="8"/>
        <v>406859</v>
      </c>
    </row>
    <row r="42" spans="1:9" x14ac:dyDescent="0.25">
      <c r="A42" s="42" t="str">
        <f t="shared" si="3"/>
        <v>BAHIA DE ALGECIRAS</v>
      </c>
      <c r="B42" s="41">
        <f t="shared" si="4"/>
        <v>1345985</v>
      </c>
      <c r="C42" s="41">
        <f t="shared" si="5"/>
        <v>1306528</v>
      </c>
      <c r="D42" s="41">
        <f t="shared" si="6"/>
        <v>1</v>
      </c>
      <c r="E42" s="42" t="str">
        <f t="shared" si="2"/>
        <v>CEUTA</v>
      </c>
      <c r="F42" s="42">
        <f t="shared" si="7"/>
        <v>225507</v>
      </c>
      <c r="G42" s="42">
        <f t="shared" si="8"/>
        <v>208582</v>
      </c>
    </row>
    <row r="43" spans="1:9" x14ac:dyDescent="0.25">
      <c r="A43" s="42" t="str">
        <f t="shared" si="3"/>
        <v>BAHIA DE CADIZ</v>
      </c>
      <c r="B43" s="41">
        <f t="shared" si="4"/>
        <v>31427</v>
      </c>
      <c r="C43" s="41">
        <f t="shared" si="5"/>
        <v>35115</v>
      </c>
      <c r="D43" s="41">
        <f t="shared" si="6"/>
        <v>15</v>
      </c>
      <c r="E43" s="42" t="str">
        <f t="shared" si="2"/>
        <v>VIGO</v>
      </c>
      <c r="F43" s="42">
        <f t="shared" si="7"/>
        <v>157901</v>
      </c>
      <c r="G43" s="42">
        <f t="shared" si="8"/>
        <v>175579</v>
      </c>
    </row>
    <row r="44" spans="1:9" x14ac:dyDescent="0.25">
      <c r="A44" s="42" t="str">
        <f t="shared" si="3"/>
        <v>BALEARES</v>
      </c>
      <c r="B44" s="41">
        <f t="shared" si="4"/>
        <v>63863</v>
      </c>
      <c r="C44" s="41">
        <f t="shared" si="5"/>
        <v>54772</v>
      </c>
      <c r="D44" s="41">
        <f t="shared" si="6"/>
        <v>10</v>
      </c>
      <c r="E44" s="42" t="str">
        <f t="shared" si="2"/>
        <v>VALENCIA</v>
      </c>
      <c r="F44" s="42">
        <f t="shared" si="7"/>
        <v>138711</v>
      </c>
      <c r="G44" s="42">
        <f t="shared" si="8"/>
        <v>105984</v>
      </c>
    </row>
    <row r="45" spans="1:9" x14ac:dyDescent="0.25">
      <c r="A45" s="42" t="str">
        <f t="shared" si="3"/>
        <v>BARCELONA</v>
      </c>
      <c r="B45" s="41">
        <f t="shared" si="4"/>
        <v>479620</v>
      </c>
      <c r="C45" s="41">
        <f t="shared" si="5"/>
        <v>466187</v>
      </c>
      <c r="D45" s="41">
        <f t="shared" si="6"/>
        <v>3</v>
      </c>
      <c r="E45" s="42" t="str">
        <f t="shared" si="2"/>
        <v>GIJON</v>
      </c>
      <c r="F45" s="42">
        <f t="shared" si="7"/>
        <v>102268</v>
      </c>
      <c r="G45" s="42">
        <f t="shared" si="8"/>
        <v>94900</v>
      </c>
    </row>
    <row r="46" spans="1:9" x14ac:dyDescent="0.25">
      <c r="A46" s="42" t="str">
        <f t="shared" si="3"/>
        <v>BILBAO</v>
      </c>
      <c r="B46" s="41">
        <f t="shared" si="4"/>
        <v>58125</v>
      </c>
      <c r="C46" s="41">
        <f t="shared" si="5"/>
        <v>55800</v>
      </c>
      <c r="D46" s="41">
        <f t="shared" si="6"/>
        <v>11</v>
      </c>
      <c r="E46" s="42" t="str">
        <f t="shared" si="2"/>
        <v>TARRAGONA</v>
      </c>
      <c r="F46" s="42">
        <f t="shared" si="7"/>
        <v>73579</v>
      </c>
      <c r="G46" s="42">
        <f t="shared" si="8"/>
        <v>78721</v>
      </c>
    </row>
    <row r="47" spans="1:9" x14ac:dyDescent="0.25">
      <c r="A47" s="42" t="str">
        <f t="shared" si="3"/>
        <v>CARTAGENA</v>
      </c>
      <c r="B47" s="41">
        <f t="shared" si="4"/>
        <v>38032</v>
      </c>
      <c r="C47" s="41">
        <f t="shared" si="5"/>
        <v>47711</v>
      </c>
      <c r="D47" s="41">
        <f t="shared" si="6"/>
        <v>13</v>
      </c>
      <c r="E47" s="42" t="str">
        <f t="shared" si="2"/>
        <v>BALEARES</v>
      </c>
      <c r="F47" s="42">
        <f t="shared" si="7"/>
        <v>63863</v>
      </c>
      <c r="G47" s="42">
        <f t="shared" si="8"/>
        <v>54772</v>
      </c>
    </row>
    <row r="48" spans="1:9" x14ac:dyDescent="0.25">
      <c r="A48" s="42" t="str">
        <f t="shared" si="3"/>
        <v>CASTELLON</v>
      </c>
      <c r="B48" s="41">
        <f t="shared" si="4"/>
        <v>23449</v>
      </c>
      <c r="C48" s="41">
        <f t="shared" si="5"/>
        <v>16172</v>
      </c>
      <c r="D48" s="41">
        <f t="shared" si="6"/>
        <v>20</v>
      </c>
      <c r="E48" s="42" t="str">
        <f t="shared" si="2"/>
        <v>BILBAO</v>
      </c>
      <c r="F48" s="42">
        <f t="shared" si="7"/>
        <v>58125</v>
      </c>
      <c r="G48" s="42">
        <f t="shared" si="8"/>
        <v>55800</v>
      </c>
    </row>
    <row r="49" spans="1:7" x14ac:dyDescent="0.25">
      <c r="A49" s="42" t="str">
        <f t="shared" si="3"/>
        <v>CEUTA</v>
      </c>
      <c r="B49" s="41">
        <f t="shared" si="4"/>
        <v>225507</v>
      </c>
      <c r="C49" s="41">
        <f t="shared" si="5"/>
        <v>208582</v>
      </c>
      <c r="D49" s="41">
        <f t="shared" si="6"/>
        <v>5</v>
      </c>
      <c r="E49" s="42" t="str">
        <f t="shared" si="2"/>
        <v>ALMERIA</v>
      </c>
      <c r="F49" s="42">
        <f t="shared" si="7"/>
        <v>41236</v>
      </c>
      <c r="G49" s="42">
        <f t="shared" si="8"/>
        <v>41204</v>
      </c>
    </row>
    <row r="50" spans="1:7" x14ac:dyDescent="0.25">
      <c r="A50" s="42" t="str">
        <f t="shared" si="3"/>
        <v>FERROL-SAN CIBRAO</v>
      </c>
      <c r="B50" s="41">
        <f t="shared" si="4"/>
        <v>13292</v>
      </c>
      <c r="C50" s="41">
        <f t="shared" si="5"/>
        <v>5969</v>
      </c>
      <c r="D50" s="41">
        <f t="shared" si="6"/>
        <v>24</v>
      </c>
      <c r="E50" s="42" t="str">
        <f t="shared" si="2"/>
        <v>CARTAGENA</v>
      </c>
      <c r="F50" s="42">
        <f t="shared" si="7"/>
        <v>38032</v>
      </c>
      <c r="G50" s="42">
        <f t="shared" si="8"/>
        <v>47711</v>
      </c>
    </row>
    <row r="51" spans="1:7" x14ac:dyDescent="0.25">
      <c r="A51" s="42" t="str">
        <f t="shared" si="3"/>
        <v>GIJON</v>
      </c>
      <c r="B51" s="41">
        <f t="shared" si="4"/>
        <v>102268</v>
      </c>
      <c r="C51" s="41">
        <f t="shared" si="5"/>
        <v>94900</v>
      </c>
      <c r="D51" s="41">
        <f t="shared" si="6"/>
        <v>8</v>
      </c>
      <c r="E51" s="42" t="str">
        <f t="shared" si="2"/>
        <v>HUELVA</v>
      </c>
      <c r="F51" s="42">
        <f t="shared" si="7"/>
        <v>35494</v>
      </c>
      <c r="G51" s="42">
        <f t="shared" si="8"/>
        <v>37997</v>
      </c>
    </row>
    <row r="52" spans="1:7" x14ac:dyDescent="0.25">
      <c r="A52" s="42" t="str">
        <f t="shared" si="3"/>
        <v>HUELVA</v>
      </c>
      <c r="B52" s="41">
        <f t="shared" si="4"/>
        <v>35494</v>
      </c>
      <c r="C52" s="41">
        <f t="shared" si="5"/>
        <v>37997</v>
      </c>
      <c r="D52" s="41">
        <f t="shared" si="6"/>
        <v>14</v>
      </c>
      <c r="E52" s="42" t="str">
        <f t="shared" si="2"/>
        <v>BAHIA DE CADIZ</v>
      </c>
      <c r="F52" s="42">
        <f t="shared" si="7"/>
        <v>31427</v>
      </c>
      <c r="G52" s="42">
        <f t="shared" si="8"/>
        <v>35115</v>
      </c>
    </row>
    <row r="53" spans="1:7" x14ac:dyDescent="0.25">
      <c r="A53" s="42" t="str">
        <f t="shared" si="3"/>
        <v>LAS PALMAS</v>
      </c>
      <c r="B53" s="41">
        <f t="shared" si="4"/>
        <v>830697</v>
      </c>
      <c r="C53" s="41">
        <f t="shared" si="5"/>
        <v>804468</v>
      </c>
      <c r="D53" s="41">
        <f t="shared" si="6"/>
        <v>2</v>
      </c>
      <c r="E53" s="42" t="str">
        <f t="shared" si="2"/>
        <v>A CORUÑA</v>
      </c>
      <c r="F53" s="42">
        <f t="shared" si="7"/>
        <v>28966</v>
      </c>
      <c r="G53" s="42">
        <f t="shared" si="8"/>
        <v>28623</v>
      </c>
    </row>
    <row r="54" spans="1:7" x14ac:dyDescent="0.25">
      <c r="A54" s="42" t="str">
        <f t="shared" si="3"/>
        <v>MALAGA</v>
      </c>
      <c r="B54" s="41">
        <f t="shared" si="4"/>
        <v>26770</v>
      </c>
      <c r="C54" s="41">
        <f t="shared" si="5"/>
        <v>34542</v>
      </c>
      <c r="D54" s="41">
        <f t="shared" si="6"/>
        <v>17</v>
      </c>
      <c r="E54" s="42" t="str">
        <f t="shared" si="2"/>
        <v>MALAGA</v>
      </c>
      <c r="F54" s="42">
        <f t="shared" si="7"/>
        <v>26770</v>
      </c>
      <c r="G54" s="42">
        <f t="shared" si="8"/>
        <v>34542</v>
      </c>
    </row>
    <row r="55" spans="1:7" x14ac:dyDescent="0.25">
      <c r="A55" s="42" t="str">
        <f t="shared" si="3"/>
        <v>MARIN Y RIA DE PONTEVEDRA</v>
      </c>
      <c r="B55" s="41">
        <f t="shared" si="4"/>
        <v>24406</v>
      </c>
      <c r="C55" s="41">
        <f t="shared" si="5"/>
        <v>25697</v>
      </c>
      <c r="D55" s="41">
        <f t="shared" si="6"/>
        <v>19</v>
      </c>
      <c r="E55" s="42" t="str">
        <f t="shared" si="2"/>
        <v>ALICANTE</v>
      </c>
      <c r="F55" s="42">
        <f t="shared" ref="F55:F65" si="9">LOOKUP(E55,$A$38:$A$65,$B$38:$B$65)</f>
        <v>24463</v>
      </c>
      <c r="G55" s="42">
        <f t="shared" si="8"/>
        <v>23988</v>
      </c>
    </row>
    <row r="56" spans="1:7" x14ac:dyDescent="0.25">
      <c r="A56" s="42" t="str">
        <f t="shared" si="3"/>
        <v>MELILLA</v>
      </c>
      <c r="B56" s="41">
        <f t="shared" si="4"/>
        <v>28</v>
      </c>
      <c r="C56" s="41">
        <f t="shared" si="5"/>
        <v>10528</v>
      </c>
      <c r="D56" s="41">
        <f t="shared" si="6"/>
        <v>27</v>
      </c>
      <c r="E56" s="42" t="str">
        <f t="shared" si="2"/>
        <v>MARIN Y RIA DE PONTEVEDRA</v>
      </c>
      <c r="F56" s="42">
        <f t="shared" si="9"/>
        <v>24406</v>
      </c>
      <c r="G56" s="42">
        <f t="shared" si="8"/>
        <v>25697</v>
      </c>
    </row>
    <row r="57" spans="1:7" x14ac:dyDescent="0.25">
      <c r="A57" s="42" t="str">
        <f t="shared" si="3"/>
        <v>MOTRIL</v>
      </c>
      <c r="B57" s="41">
        <f t="shared" si="4"/>
        <v>6396</v>
      </c>
      <c r="C57" s="41">
        <f t="shared" si="5"/>
        <v>6924</v>
      </c>
      <c r="D57" s="41">
        <f t="shared" si="6"/>
        <v>25</v>
      </c>
      <c r="E57" s="42" t="str">
        <f t="shared" si="2"/>
        <v>CASTELLON</v>
      </c>
      <c r="F57" s="42">
        <f t="shared" si="9"/>
        <v>23449</v>
      </c>
      <c r="G57" s="42">
        <f t="shared" si="8"/>
        <v>16172</v>
      </c>
    </row>
    <row r="58" spans="1:7" x14ac:dyDescent="0.25">
      <c r="A58" s="42" t="str">
        <f t="shared" si="3"/>
        <v>PASAIA</v>
      </c>
      <c r="B58" s="41">
        <f t="shared" si="4"/>
        <v>19308</v>
      </c>
      <c r="C58" s="41">
        <f t="shared" si="5"/>
        <v>21205</v>
      </c>
      <c r="D58" s="41">
        <f t="shared" si="6"/>
        <v>22</v>
      </c>
      <c r="E58" s="42" t="str">
        <f t="shared" si="2"/>
        <v>SANTANDER</v>
      </c>
      <c r="F58" s="42">
        <f t="shared" si="9"/>
        <v>21684</v>
      </c>
      <c r="G58" s="42">
        <f t="shared" si="8"/>
        <v>22604</v>
      </c>
    </row>
    <row r="59" spans="1:7" x14ac:dyDescent="0.25">
      <c r="A59" s="42" t="str">
        <f t="shared" si="3"/>
        <v>SANTA CRUZ DE TENERIFE</v>
      </c>
      <c r="B59" s="41">
        <f t="shared" si="4"/>
        <v>413930</v>
      </c>
      <c r="C59" s="41">
        <f t="shared" si="5"/>
        <v>406859</v>
      </c>
      <c r="D59" s="41">
        <f t="shared" si="6"/>
        <v>4</v>
      </c>
      <c r="E59" s="42" t="str">
        <f t="shared" si="2"/>
        <v>PASAIA</v>
      </c>
      <c r="F59" s="42">
        <f t="shared" si="9"/>
        <v>19308</v>
      </c>
      <c r="G59" s="42">
        <f t="shared" si="8"/>
        <v>21205</v>
      </c>
    </row>
    <row r="60" spans="1:7" x14ac:dyDescent="0.25">
      <c r="A60" s="42" t="str">
        <f t="shared" si="3"/>
        <v>SANTANDER</v>
      </c>
      <c r="B60" s="41">
        <f t="shared" si="4"/>
        <v>21684</v>
      </c>
      <c r="C60" s="41">
        <f t="shared" si="5"/>
        <v>22604</v>
      </c>
      <c r="D60" s="41">
        <f t="shared" si="6"/>
        <v>21</v>
      </c>
      <c r="E60" s="42" t="str">
        <f t="shared" si="2"/>
        <v>AVILES</v>
      </c>
      <c r="F60" s="42">
        <f t="shared" si="9"/>
        <v>18170</v>
      </c>
      <c r="G60" s="42">
        <f t="shared" si="8"/>
        <v>23254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FERROL-SAN CIBRAO</v>
      </c>
      <c r="F61" s="42">
        <f t="shared" si="9"/>
        <v>13292</v>
      </c>
      <c r="G61" s="42">
        <f t="shared" si="8"/>
        <v>5969</v>
      </c>
    </row>
    <row r="62" spans="1:7" x14ac:dyDescent="0.25">
      <c r="A62" s="42" t="str">
        <f t="shared" si="3"/>
        <v>TARRAGONA</v>
      </c>
      <c r="B62" s="41">
        <f t="shared" si="4"/>
        <v>73579</v>
      </c>
      <c r="C62" s="41">
        <f t="shared" si="5"/>
        <v>78721</v>
      </c>
      <c r="D62" s="41">
        <f t="shared" si="6"/>
        <v>9</v>
      </c>
      <c r="E62" s="42" t="str">
        <f t="shared" si="2"/>
        <v>MOTRIL</v>
      </c>
      <c r="F62" s="42">
        <f t="shared" si="9"/>
        <v>6396</v>
      </c>
      <c r="G62" s="42">
        <f t="shared" si="8"/>
        <v>6924</v>
      </c>
    </row>
    <row r="63" spans="1:7" x14ac:dyDescent="0.25">
      <c r="A63" s="42" t="str">
        <f t="shared" si="3"/>
        <v>VALENCIA</v>
      </c>
      <c r="B63" s="41">
        <f t="shared" si="4"/>
        <v>138711</v>
      </c>
      <c r="C63" s="41">
        <f t="shared" si="5"/>
        <v>105984</v>
      </c>
      <c r="D63" s="41">
        <f t="shared" si="6"/>
        <v>7</v>
      </c>
      <c r="E63" s="42" t="str">
        <f t="shared" si="2"/>
        <v>VILAGARCIA</v>
      </c>
      <c r="F63" s="42">
        <f t="shared" si="9"/>
        <v>3999</v>
      </c>
      <c r="G63" s="42">
        <f t="shared" si="8"/>
        <v>3820</v>
      </c>
    </row>
    <row r="64" spans="1:7" x14ac:dyDescent="0.25">
      <c r="A64" s="42" t="str">
        <f t="shared" si="3"/>
        <v>VIGO</v>
      </c>
      <c r="B64" s="41">
        <f t="shared" si="4"/>
        <v>157901</v>
      </c>
      <c r="C64" s="41">
        <f t="shared" si="5"/>
        <v>175579</v>
      </c>
      <c r="D64" s="41">
        <f t="shared" si="6"/>
        <v>6</v>
      </c>
      <c r="E64" s="42" t="str">
        <f t="shared" si="2"/>
        <v>MELILLA</v>
      </c>
      <c r="F64" s="42">
        <f t="shared" si="9"/>
        <v>28</v>
      </c>
      <c r="G64" s="42">
        <f t="shared" si="8"/>
        <v>10528</v>
      </c>
    </row>
    <row r="65" spans="1:7" x14ac:dyDescent="0.25">
      <c r="A65" s="42" t="str">
        <f t="shared" si="3"/>
        <v>VILAGARCIA</v>
      </c>
      <c r="B65" s="41">
        <f t="shared" si="4"/>
        <v>3999</v>
      </c>
      <c r="C65" s="41">
        <f t="shared" si="5"/>
        <v>3820</v>
      </c>
      <c r="D65" s="41">
        <f t="shared" si="6"/>
        <v>26</v>
      </c>
      <c r="E65" s="42" t="str">
        <f t="shared" si="2"/>
        <v>SEVILLA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99" t="s">
        <v>70</v>
      </c>
      <c r="B5" s="97" t="str">
        <f>'Resumen general'!D6</f>
        <v>Mes Mayo</v>
      </c>
      <c r="C5" s="98"/>
      <c r="D5" s="97" t="str">
        <f>'Resumen general'!F6</f>
        <v>Acumulado desde Enero</v>
      </c>
      <c r="E5" s="98"/>
      <c r="F5" s="98"/>
      <c r="L5" s="39">
        <f>'Resumen general'!I4</f>
        <v>39275</v>
      </c>
    </row>
    <row r="6" spans="1:12" x14ac:dyDescent="0.25">
      <c r="A6" s="100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28">
        <v>0</v>
      </c>
      <c r="C8" s="28">
        <v>0</v>
      </c>
      <c r="D8" s="28">
        <v>0</v>
      </c>
      <c r="E8" s="28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28">
        <v>6382</v>
      </c>
      <c r="C10" s="28">
        <v>0</v>
      </c>
      <c r="D10" s="28">
        <v>6382</v>
      </c>
      <c r="E10" s="28">
        <v>1978</v>
      </c>
      <c r="F10" s="13">
        <f t="shared" si="0"/>
        <v>-69.006581009088052</v>
      </c>
      <c r="G10" s="1"/>
      <c r="H10" s="1"/>
      <c r="I10" s="1"/>
    </row>
    <row r="11" spans="1:12" x14ac:dyDescent="0.25">
      <c r="A11" s="8" t="s">
        <v>45</v>
      </c>
      <c r="B11" s="27">
        <v>3500165</v>
      </c>
      <c r="C11" s="27">
        <v>3439874</v>
      </c>
      <c r="D11" s="27">
        <v>13830595</v>
      </c>
      <c r="E11" s="27">
        <v>16234224</v>
      </c>
      <c r="F11" s="10">
        <f t="shared" si="0"/>
        <v>17.379071543921285</v>
      </c>
      <c r="G11" s="1"/>
      <c r="H11" s="1"/>
      <c r="I11" s="1"/>
    </row>
    <row r="12" spans="1:12" x14ac:dyDescent="0.25">
      <c r="A12" s="11" t="s">
        <v>46</v>
      </c>
      <c r="B12" s="28">
        <v>1414</v>
      </c>
      <c r="C12" s="28">
        <v>406591</v>
      </c>
      <c r="D12" s="28">
        <v>52603</v>
      </c>
      <c r="E12" s="28">
        <v>861178</v>
      </c>
      <c r="F12" s="13">
        <f t="shared" si="0"/>
        <v>1537.127160047906</v>
      </c>
      <c r="G12" s="1"/>
      <c r="H12" s="1"/>
      <c r="I12" s="1"/>
    </row>
    <row r="13" spans="1:12" x14ac:dyDescent="0.25">
      <c r="A13" s="8" t="s">
        <v>47</v>
      </c>
      <c r="B13" s="27">
        <v>2630</v>
      </c>
      <c r="C13" s="27">
        <v>2458</v>
      </c>
      <c r="D13" s="27">
        <v>11196</v>
      </c>
      <c r="E13" s="27">
        <v>9266</v>
      </c>
      <c r="F13" s="10">
        <f t="shared" si="0"/>
        <v>-17.238299392640229</v>
      </c>
      <c r="G13" s="1"/>
      <c r="H13" s="1"/>
      <c r="I13" s="1"/>
    </row>
    <row r="14" spans="1:12" x14ac:dyDescent="0.25">
      <c r="A14" s="11" t="s">
        <v>48</v>
      </c>
      <c r="B14" s="28">
        <v>841082</v>
      </c>
      <c r="C14" s="28">
        <v>1068805</v>
      </c>
      <c r="D14" s="28">
        <v>4051711</v>
      </c>
      <c r="E14" s="28">
        <v>5070460</v>
      </c>
      <c r="F14" s="13">
        <f t="shared" si="0"/>
        <v>25.143673870125482</v>
      </c>
      <c r="G14" s="1"/>
      <c r="H14" s="1"/>
      <c r="I14" s="1"/>
    </row>
    <row r="15" spans="1:12" x14ac:dyDescent="0.25">
      <c r="A15" s="8" t="s">
        <v>49</v>
      </c>
      <c r="B15" s="27">
        <v>83741</v>
      </c>
      <c r="C15" s="27">
        <v>140544</v>
      </c>
      <c r="D15" s="27">
        <v>458625</v>
      </c>
      <c r="E15" s="27">
        <v>346546</v>
      </c>
      <c r="F15" s="10">
        <f t="shared" si="0"/>
        <v>-24.438048514581624</v>
      </c>
      <c r="G15" s="1"/>
      <c r="H15" s="1"/>
      <c r="I15" s="1"/>
    </row>
    <row r="16" spans="1:12" x14ac:dyDescent="0.25">
      <c r="A16" s="11" t="s">
        <v>50</v>
      </c>
      <c r="B16" s="28">
        <v>0</v>
      </c>
      <c r="C16" s="28">
        <v>0</v>
      </c>
      <c r="D16" s="28">
        <v>0</v>
      </c>
      <c r="E16" s="28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27">
        <v>1241</v>
      </c>
      <c r="C17" s="27">
        <v>19</v>
      </c>
      <c r="D17" s="27">
        <v>1335</v>
      </c>
      <c r="E17" s="27">
        <v>1058</v>
      </c>
      <c r="F17" s="10">
        <f t="shared" si="0"/>
        <v>-20.749063670411985</v>
      </c>
      <c r="G17" s="1"/>
      <c r="H17" s="1"/>
      <c r="I17" s="1"/>
    </row>
    <row r="18" spans="1:9" x14ac:dyDescent="0.25">
      <c r="A18" s="11" t="s">
        <v>52</v>
      </c>
      <c r="B18" s="28">
        <v>122218</v>
      </c>
      <c r="C18" s="28">
        <v>108612</v>
      </c>
      <c r="D18" s="28">
        <v>339605</v>
      </c>
      <c r="E18" s="28">
        <v>413373</v>
      </c>
      <c r="F18" s="13">
        <f t="shared" si="0"/>
        <v>21.72170609973351</v>
      </c>
      <c r="G18" s="1"/>
      <c r="H18" s="1"/>
      <c r="I18" s="1"/>
    </row>
    <row r="19" spans="1:9" x14ac:dyDescent="0.25">
      <c r="A19" s="8" t="s">
        <v>53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28">
        <v>9484</v>
      </c>
      <c r="C20" s="28">
        <v>10490</v>
      </c>
      <c r="D20" s="28">
        <v>69756</v>
      </c>
      <c r="E20" s="28">
        <v>69949</v>
      </c>
      <c r="F20" s="13">
        <f t="shared" si="0"/>
        <v>0.27667870864155475</v>
      </c>
      <c r="G20" s="1"/>
      <c r="H20" s="1"/>
      <c r="I20" s="1"/>
    </row>
    <row r="21" spans="1:9" x14ac:dyDescent="0.25">
      <c r="A21" s="8" t="s">
        <v>55</v>
      </c>
      <c r="B21" s="27">
        <v>0</v>
      </c>
      <c r="C21" s="27">
        <v>0</v>
      </c>
      <c r="D21" s="27">
        <v>0</v>
      </c>
      <c r="E21" s="27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28">
        <v>699171</v>
      </c>
      <c r="C22" s="28">
        <v>678356</v>
      </c>
      <c r="D22" s="28">
        <v>3726039</v>
      </c>
      <c r="E22" s="28">
        <v>3896133</v>
      </c>
      <c r="F22" s="13">
        <f t="shared" si="0"/>
        <v>4.5650085788151955</v>
      </c>
      <c r="G22" s="1"/>
      <c r="H22" s="1"/>
      <c r="I22" s="1"/>
    </row>
    <row r="23" spans="1:9" x14ac:dyDescent="0.25">
      <c r="A23" s="8" t="s">
        <v>57</v>
      </c>
      <c r="B23" s="27">
        <v>209865</v>
      </c>
      <c r="C23" s="27">
        <v>111776</v>
      </c>
      <c r="D23" s="27">
        <v>987530</v>
      </c>
      <c r="E23" s="27">
        <v>579047</v>
      </c>
      <c r="F23" s="10">
        <f t="shared" si="0"/>
        <v>-41.364110457403825</v>
      </c>
      <c r="G23" s="1"/>
      <c r="H23" s="1"/>
      <c r="I23" s="1"/>
    </row>
    <row r="24" spans="1:9" x14ac:dyDescent="0.25">
      <c r="A24" s="11" t="s">
        <v>58</v>
      </c>
      <c r="B24" s="28">
        <v>0</v>
      </c>
      <c r="C24" s="28">
        <v>24</v>
      </c>
      <c r="D24" s="28">
        <v>0</v>
      </c>
      <c r="E24" s="28">
        <v>79</v>
      </c>
      <c r="F24" s="13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28">
        <v>0</v>
      </c>
      <c r="C26" s="28">
        <v>0</v>
      </c>
      <c r="D26" s="28">
        <v>2</v>
      </c>
      <c r="E26" s="28">
        <v>7</v>
      </c>
      <c r="F26" s="13">
        <f t="shared" si="0"/>
        <v>250</v>
      </c>
      <c r="G26" s="1"/>
      <c r="H26" s="1"/>
      <c r="I26" s="1"/>
    </row>
    <row r="27" spans="1:9" x14ac:dyDescent="0.25">
      <c r="A27" s="8" t="s">
        <v>61</v>
      </c>
      <c r="B27" s="27">
        <v>0</v>
      </c>
      <c r="C27" s="27">
        <v>0</v>
      </c>
      <c r="D27" s="27">
        <v>0</v>
      </c>
      <c r="E27" s="27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28">
        <v>35865</v>
      </c>
      <c r="C28" s="28">
        <v>30926</v>
      </c>
      <c r="D28" s="28">
        <v>146294</v>
      </c>
      <c r="E28" s="28">
        <v>170597</v>
      </c>
      <c r="F28" s="13">
        <f t="shared" si="0"/>
        <v>16.612437967380757</v>
      </c>
      <c r="G28" s="1"/>
      <c r="H28" s="1"/>
      <c r="I28" s="1"/>
    </row>
    <row r="29" spans="1:9" x14ac:dyDescent="0.25">
      <c r="A29" s="8" t="s">
        <v>63</v>
      </c>
      <c r="B29" s="27">
        <v>575</v>
      </c>
      <c r="C29" s="27">
        <v>3194</v>
      </c>
      <c r="D29" s="27">
        <v>3502</v>
      </c>
      <c r="E29" s="27">
        <v>6392</v>
      </c>
      <c r="F29" s="10">
        <f t="shared" si="0"/>
        <v>82.524271844660205</v>
      </c>
      <c r="G29" s="1"/>
      <c r="H29" s="1"/>
      <c r="I29" s="1"/>
    </row>
    <row r="30" spans="1:9" x14ac:dyDescent="0.25">
      <c r="A30" s="11" t="s">
        <v>64</v>
      </c>
      <c r="B30" s="28">
        <v>0</v>
      </c>
      <c r="C30" s="28">
        <v>0</v>
      </c>
      <c r="D30" s="28">
        <v>0</v>
      </c>
      <c r="E30" s="28">
        <v>120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7">
        <v>317741</v>
      </c>
      <c r="C31" s="27">
        <v>334374</v>
      </c>
      <c r="D31" s="27">
        <v>1144896</v>
      </c>
      <c r="E31" s="27">
        <v>1582657</v>
      </c>
      <c r="F31" s="10">
        <f t="shared" si="0"/>
        <v>38.235874699536026</v>
      </c>
      <c r="G31" s="1"/>
      <c r="H31" s="1"/>
      <c r="I31" s="1"/>
    </row>
    <row r="32" spans="1:9" x14ac:dyDescent="0.25">
      <c r="A32" s="11" t="s">
        <v>66</v>
      </c>
      <c r="B32" s="28">
        <v>834961</v>
      </c>
      <c r="C32" s="28">
        <v>1120341</v>
      </c>
      <c r="D32" s="28">
        <v>4328719</v>
      </c>
      <c r="E32" s="28">
        <v>5714195</v>
      </c>
      <c r="F32" s="13">
        <f t="shared" si="0"/>
        <v>32.006605187354495</v>
      </c>
      <c r="G32" s="1"/>
      <c r="H32" s="1"/>
      <c r="I32" s="1"/>
    </row>
    <row r="33" spans="1:9" x14ac:dyDescent="0.25">
      <c r="A33" s="8" t="s">
        <v>67</v>
      </c>
      <c r="B33" s="27">
        <v>6321</v>
      </c>
      <c r="C33" s="27">
        <v>14388</v>
      </c>
      <c r="D33" s="27">
        <v>32473</v>
      </c>
      <c r="E33" s="27">
        <v>56940</v>
      </c>
      <c r="F33" s="10">
        <f t="shared" si="0"/>
        <v>75.34567178887076</v>
      </c>
      <c r="G33" s="1"/>
      <c r="H33" s="1"/>
      <c r="I33" s="1"/>
    </row>
    <row r="34" spans="1:9" x14ac:dyDescent="0.25">
      <c r="A34" s="11" t="s">
        <v>68</v>
      </c>
      <c r="B34" s="28">
        <v>0</v>
      </c>
      <c r="C34" s="28">
        <v>3509</v>
      </c>
      <c r="D34" s="28">
        <v>0</v>
      </c>
      <c r="E34" s="28">
        <v>17483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6672856</v>
      </c>
      <c r="C35" s="15">
        <f t="shared" ref="C35:E35" si="1">SUM(C7:C34)</f>
        <v>7474281</v>
      </c>
      <c r="D35" s="15">
        <f t="shared" si="1"/>
        <v>29191263</v>
      </c>
      <c r="E35" s="15">
        <f t="shared" si="1"/>
        <v>35031682</v>
      </c>
      <c r="F35" s="16">
        <f t="shared" si="0"/>
        <v>20.007421398656163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16234224</v>
      </c>
      <c r="G38" s="42">
        <f>LOOKUP(E38,$A$38:$A$65,$C$38:$C$65)</f>
        <v>13830595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5714195</v>
      </c>
      <c r="G39" s="42">
        <f t="shared" ref="G39:G65" si="8">LOOKUP(E39,$A$38:$A$65,$C$38:$C$65)</f>
        <v>4328719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5070460</v>
      </c>
      <c r="G40" s="42">
        <f t="shared" si="8"/>
        <v>4051711</v>
      </c>
    </row>
    <row r="41" spans="1:9" x14ac:dyDescent="0.25">
      <c r="A41" s="42" t="str">
        <f t="shared" si="3"/>
        <v>AVILES</v>
      </c>
      <c r="B41" s="41">
        <f t="shared" si="4"/>
        <v>1978</v>
      </c>
      <c r="C41" s="41">
        <f t="shared" si="5"/>
        <v>6382</v>
      </c>
      <c r="D41" s="41">
        <f t="shared" si="6"/>
        <v>16</v>
      </c>
      <c r="E41" s="42" t="str">
        <f t="shared" si="2"/>
        <v>LAS PALMAS</v>
      </c>
      <c r="F41" s="42">
        <f t="shared" si="7"/>
        <v>3896133</v>
      </c>
      <c r="G41" s="42">
        <f t="shared" si="8"/>
        <v>3726039</v>
      </c>
    </row>
    <row r="42" spans="1:9" x14ac:dyDescent="0.25">
      <c r="A42" s="42" t="str">
        <f t="shared" si="3"/>
        <v>BAHIA DE ALGECIRAS</v>
      </c>
      <c r="B42" s="41">
        <f t="shared" si="4"/>
        <v>16234224</v>
      </c>
      <c r="C42" s="41">
        <f t="shared" si="5"/>
        <v>13830595</v>
      </c>
      <c r="D42" s="41">
        <f t="shared" si="6"/>
        <v>1</v>
      </c>
      <c r="E42" s="42" t="str">
        <f t="shared" si="2"/>
        <v>TARRAGONA</v>
      </c>
      <c r="F42" s="42">
        <f t="shared" si="7"/>
        <v>1582657</v>
      </c>
      <c r="G42" s="42">
        <f t="shared" si="8"/>
        <v>1144896</v>
      </c>
    </row>
    <row r="43" spans="1:9" x14ac:dyDescent="0.25">
      <c r="A43" s="42" t="str">
        <f t="shared" si="3"/>
        <v>BAHIA DE CADIZ</v>
      </c>
      <c r="B43" s="41">
        <f t="shared" si="4"/>
        <v>861178</v>
      </c>
      <c r="C43" s="41">
        <f t="shared" si="5"/>
        <v>52603</v>
      </c>
      <c r="D43" s="41">
        <f t="shared" si="6"/>
        <v>6</v>
      </c>
      <c r="E43" s="42" t="str">
        <f t="shared" si="2"/>
        <v>BAHIA DE CADIZ</v>
      </c>
      <c r="F43" s="42">
        <f t="shared" si="7"/>
        <v>861178</v>
      </c>
      <c r="G43" s="42">
        <f t="shared" si="8"/>
        <v>52603</v>
      </c>
    </row>
    <row r="44" spans="1:9" x14ac:dyDescent="0.25">
      <c r="A44" s="42" t="str">
        <f t="shared" si="3"/>
        <v>BALEARES</v>
      </c>
      <c r="B44" s="41">
        <f t="shared" si="4"/>
        <v>9266</v>
      </c>
      <c r="C44" s="41">
        <f t="shared" si="5"/>
        <v>11196</v>
      </c>
      <c r="D44" s="41">
        <f t="shared" si="6"/>
        <v>14</v>
      </c>
      <c r="E44" s="42" t="str">
        <f t="shared" si="2"/>
        <v>MALAGA</v>
      </c>
      <c r="F44" s="42">
        <f t="shared" si="7"/>
        <v>579047</v>
      </c>
      <c r="G44" s="42">
        <f t="shared" si="8"/>
        <v>987530</v>
      </c>
    </row>
    <row r="45" spans="1:9" x14ac:dyDescent="0.25">
      <c r="A45" s="42" t="str">
        <f t="shared" si="3"/>
        <v>BARCELONA</v>
      </c>
      <c r="B45" s="41">
        <f t="shared" si="4"/>
        <v>5070460</v>
      </c>
      <c r="C45" s="41">
        <f t="shared" si="5"/>
        <v>4051711</v>
      </c>
      <c r="D45" s="41">
        <f t="shared" si="6"/>
        <v>3</v>
      </c>
      <c r="E45" s="42" t="str">
        <f t="shared" si="2"/>
        <v>CEUTA</v>
      </c>
      <c r="F45" s="42">
        <f t="shared" si="7"/>
        <v>413373</v>
      </c>
      <c r="G45" s="42">
        <f t="shared" si="8"/>
        <v>339605</v>
      </c>
    </row>
    <row r="46" spans="1:9" x14ac:dyDescent="0.25">
      <c r="A46" s="42" t="str">
        <f t="shared" si="3"/>
        <v>BILBAO</v>
      </c>
      <c r="B46" s="41">
        <f t="shared" si="4"/>
        <v>346546</v>
      </c>
      <c r="C46" s="41">
        <f t="shared" si="5"/>
        <v>458625</v>
      </c>
      <c r="D46" s="41">
        <f t="shared" si="6"/>
        <v>9</v>
      </c>
      <c r="E46" s="42" t="str">
        <f t="shared" si="2"/>
        <v>BILBAO</v>
      </c>
      <c r="F46" s="42">
        <f t="shared" si="7"/>
        <v>346546</v>
      </c>
      <c r="G46" s="42">
        <f t="shared" si="8"/>
        <v>458625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SANTA CRUZ DE TENERIFE</v>
      </c>
      <c r="F47" s="42">
        <f t="shared" si="7"/>
        <v>170597</v>
      </c>
      <c r="G47" s="42">
        <f t="shared" si="8"/>
        <v>146294</v>
      </c>
    </row>
    <row r="48" spans="1:9" x14ac:dyDescent="0.25">
      <c r="A48" s="42" t="str">
        <f t="shared" si="3"/>
        <v>CASTELLON</v>
      </c>
      <c r="B48" s="41">
        <f t="shared" si="4"/>
        <v>1058</v>
      </c>
      <c r="C48" s="41">
        <f t="shared" si="5"/>
        <v>1335</v>
      </c>
      <c r="D48" s="41">
        <f t="shared" si="6"/>
        <v>17</v>
      </c>
      <c r="E48" s="42" t="str">
        <f t="shared" si="2"/>
        <v>GIJON</v>
      </c>
      <c r="F48" s="42">
        <f t="shared" si="7"/>
        <v>69949</v>
      </c>
      <c r="G48" s="42">
        <f t="shared" si="8"/>
        <v>69756</v>
      </c>
    </row>
    <row r="49" spans="1:7" x14ac:dyDescent="0.25">
      <c r="A49" s="42" t="str">
        <f t="shared" si="3"/>
        <v>CEUTA</v>
      </c>
      <c r="B49" s="41">
        <f t="shared" si="4"/>
        <v>413373</v>
      </c>
      <c r="C49" s="41">
        <f t="shared" si="5"/>
        <v>339605</v>
      </c>
      <c r="D49" s="41">
        <f t="shared" si="6"/>
        <v>8</v>
      </c>
      <c r="E49" s="42" t="str">
        <f t="shared" si="2"/>
        <v>VIGO</v>
      </c>
      <c r="F49" s="42">
        <f t="shared" si="7"/>
        <v>56940</v>
      </c>
      <c r="G49" s="42">
        <f t="shared" si="8"/>
        <v>32473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VILAGARCIA</v>
      </c>
      <c r="F50" s="42">
        <f t="shared" si="7"/>
        <v>17483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69949</v>
      </c>
      <c r="C51" s="41">
        <f t="shared" si="5"/>
        <v>69756</v>
      </c>
      <c r="D51" s="41">
        <f t="shared" si="6"/>
        <v>11</v>
      </c>
      <c r="E51" s="42" t="str">
        <f t="shared" si="2"/>
        <v>BALEARES</v>
      </c>
      <c r="F51" s="42">
        <f t="shared" si="7"/>
        <v>9266</v>
      </c>
      <c r="G51" s="42">
        <f t="shared" si="8"/>
        <v>11196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SANTANDER</v>
      </c>
      <c r="F52" s="42">
        <f t="shared" si="7"/>
        <v>6392</v>
      </c>
      <c r="G52" s="42">
        <f t="shared" si="8"/>
        <v>3502</v>
      </c>
    </row>
    <row r="53" spans="1:7" x14ac:dyDescent="0.25">
      <c r="A53" s="42" t="str">
        <f t="shared" si="3"/>
        <v>LAS PALMAS</v>
      </c>
      <c r="B53" s="41">
        <f t="shared" si="4"/>
        <v>3896133</v>
      </c>
      <c r="C53" s="41">
        <f t="shared" si="5"/>
        <v>3726039</v>
      </c>
      <c r="D53" s="41">
        <f t="shared" si="6"/>
        <v>4</v>
      </c>
      <c r="E53" s="42" t="str">
        <f t="shared" si="2"/>
        <v>AVILES</v>
      </c>
      <c r="F53" s="42">
        <f t="shared" si="7"/>
        <v>1978</v>
      </c>
      <c r="G53" s="42">
        <f t="shared" si="8"/>
        <v>6382</v>
      </c>
    </row>
    <row r="54" spans="1:7" x14ac:dyDescent="0.25">
      <c r="A54" s="42" t="str">
        <f t="shared" si="3"/>
        <v>MALAGA</v>
      </c>
      <c r="B54" s="41">
        <f t="shared" si="4"/>
        <v>579047</v>
      </c>
      <c r="C54" s="41">
        <f t="shared" si="5"/>
        <v>987530</v>
      </c>
      <c r="D54" s="41">
        <f t="shared" si="6"/>
        <v>7</v>
      </c>
      <c r="E54" s="42" t="str">
        <f t="shared" si="2"/>
        <v>CASTELLON</v>
      </c>
      <c r="F54" s="42">
        <f t="shared" si="7"/>
        <v>1058</v>
      </c>
      <c r="G54" s="42">
        <f t="shared" si="8"/>
        <v>1335</v>
      </c>
    </row>
    <row r="55" spans="1:7" x14ac:dyDescent="0.25">
      <c r="A55" s="42" t="str">
        <f t="shared" si="3"/>
        <v>MARIN Y RIA DE PONTEVEDRA</v>
      </c>
      <c r="B55" s="41">
        <f t="shared" si="4"/>
        <v>79</v>
      </c>
      <c r="C55" s="41">
        <f t="shared" si="5"/>
        <v>0</v>
      </c>
      <c r="D55" s="41">
        <f t="shared" si="6"/>
        <v>19</v>
      </c>
      <c r="E55" s="42" t="str">
        <f t="shared" si="2"/>
        <v>SEVILLA</v>
      </c>
      <c r="F55" s="42">
        <f t="shared" ref="F55:F65" si="9">LOOKUP(E55,$A$38:$A$65,$B$38:$B$65)</f>
        <v>120</v>
      </c>
      <c r="G55" s="42">
        <f t="shared" si="8"/>
        <v>0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MARIN Y RIA DE PONTEVEDRA</v>
      </c>
      <c r="F56" s="42">
        <f t="shared" si="9"/>
        <v>79</v>
      </c>
      <c r="G56" s="42">
        <f t="shared" si="8"/>
        <v>0</v>
      </c>
    </row>
    <row r="57" spans="1:7" x14ac:dyDescent="0.25">
      <c r="A57" s="42" t="str">
        <f t="shared" si="3"/>
        <v>MOTRIL</v>
      </c>
      <c r="B57" s="41">
        <f t="shared" si="4"/>
        <v>7</v>
      </c>
      <c r="C57" s="41">
        <f t="shared" si="5"/>
        <v>2</v>
      </c>
      <c r="D57" s="41">
        <f t="shared" si="6"/>
        <v>20</v>
      </c>
      <c r="E57" s="42" t="str">
        <f t="shared" si="2"/>
        <v>MOTRIL</v>
      </c>
      <c r="F57" s="42">
        <f t="shared" si="9"/>
        <v>7</v>
      </c>
      <c r="G57" s="42">
        <f t="shared" si="8"/>
        <v>2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170597</v>
      </c>
      <c r="C59" s="41">
        <f t="shared" si="5"/>
        <v>146294</v>
      </c>
      <c r="D59" s="41">
        <f t="shared" si="6"/>
        <v>10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6392</v>
      </c>
      <c r="C60" s="41">
        <f t="shared" si="5"/>
        <v>3502</v>
      </c>
      <c r="D60" s="41">
        <f t="shared" si="6"/>
        <v>15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120</v>
      </c>
      <c r="C61" s="41">
        <f t="shared" si="5"/>
        <v>0</v>
      </c>
      <c r="D61" s="41">
        <f t="shared" si="6"/>
        <v>18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1582657</v>
      </c>
      <c r="C62" s="41">
        <f t="shared" si="5"/>
        <v>1144896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5714195</v>
      </c>
      <c r="C63" s="41">
        <f t="shared" si="5"/>
        <v>4328719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56940</v>
      </c>
      <c r="C64" s="41">
        <f t="shared" si="5"/>
        <v>32473</v>
      </c>
      <c r="D64" s="41">
        <f t="shared" si="6"/>
        <v>12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17483</v>
      </c>
      <c r="C65" s="41">
        <f t="shared" si="5"/>
        <v>0</v>
      </c>
      <c r="D65" s="41">
        <f t="shared" si="6"/>
        <v>13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99" t="s">
        <v>70</v>
      </c>
      <c r="B5" s="97" t="str">
        <f>'Resumen general'!D6</f>
        <v>Mes Mayo</v>
      </c>
      <c r="C5" s="98"/>
      <c r="D5" s="97" t="str">
        <f>'Resumen general'!F6</f>
        <v>Acumulado desde Enero</v>
      </c>
      <c r="E5" s="98"/>
      <c r="F5" s="98"/>
      <c r="L5" s="39">
        <f>'Resumen general'!I4</f>
        <v>39275</v>
      </c>
    </row>
    <row r="6" spans="1:12" x14ac:dyDescent="0.25">
      <c r="A6" s="100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0">
        <v>0</v>
      </c>
      <c r="C8" s="30">
        <v>0</v>
      </c>
      <c r="D8" s="30">
        <v>0</v>
      </c>
      <c r="E8" s="30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29">
        <v>3388549</v>
      </c>
      <c r="C11" s="29">
        <v>3432262</v>
      </c>
      <c r="D11" s="29">
        <v>13714769</v>
      </c>
      <c r="E11" s="29">
        <v>16123186</v>
      </c>
      <c r="F11" s="10">
        <f t="shared" si="0"/>
        <v>17.560755124639726</v>
      </c>
      <c r="G11" s="1"/>
      <c r="H11" s="1"/>
      <c r="I11" s="1"/>
    </row>
    <row r="12" spans="1:12" x14ac:dyDescent="0.25">
      <c r="A12" s="11" t="s">
        <v>46</v>
      </c>
      <c r="B12" s="30">
        <v>786</v>
      </c>
      <c r="C12" s="30">
        <v>24</v>
      </c>
      <c r="D12" s="30">
        <v>36764</v>
      </c>
      <c r="E12" s="30">
        <v>4201</v>
      </c>
      <c r="F12" s="13">
        <f t="shared" si="0"/>
        <v>-88.573060602763576</v>
      </c>
      <c r="G12" s="1"/>
      <c r="H12" s="1"/>
      <c r="I12" s="1"/>
    </row>
    <row r="13" spans="1:12" x14ac:dyDescent="0.25">
      <c r="A13" s="8" t="s">
        <v>47</v>
      </c>
      <c r="B13" s="29">
        <v>457</v>
      </c>
      <c r="C13" s="29">
        <v>417</v>
      </c>
      <c r="D13" s="29">
        <v>2481</v>
      </c>
      <c r="E13" s="29">
        <v>1421</v>
      </c>
      <c r="F13" s="10">
        <f t="shared" si="0"/>
        <v>-42.724707779121324</v>
      </c>
      <c r="G13" s="1"/>
      <c r="H13" s="1"/>
      <c r="I13" s="1"/>
    </row>
    <row r="14" spans="1:12" x14ac:dyDescent="0.25">
      <c r="A14" s="11" t="s">
        <v>48</v>
      </c>
      <c r="B14" s="30">
        <v>825820</v>
      </c>
      <c r="C14" s="30">
        <v>1035611</v>
      </c>
      <c r="D14" s="30">
        <v>3920287</v>
      </c>
      <c r="E14" s="30">
        <v>4948813</v>
      </c>
      <c r="F14" s="13">
        <f t="shared" si="0"/>
        <v>26.235987314194091</v>
      </c>
      <c r="G14" s="1"/>
      <c r="H14" s="1"/>
      <c r="I14" s="1"/>
    </row>
    <row r="15" spans="1:12" x14ac:dyDescent="0.25">
      <c r="A15" s="8" t="s">
        <v>49</v>
      </c>
      <c r="B15" s="29">
        <v>12915</v>
      </c>
      <c r="C15" s="29">
        <v>3641</v>
      </c>
      <c r="D15" s="29">
        <v>64458</v>
      </c>
      <c r="E15" s="29">
        <v>37303</v>
      </c>
      <c r="F15" s="10">
        <f t="shared" si="0"/>
        <v>-42.128207514970988</v>
      </c>
      <c r="G15" s="1"/>
      <c r="H15" s="1"/>
      <c r="I15" s="1"/>
    </row>
    <row r="16" spans="1:12" x14ac:dyDescent="0.25">
      <c r="A16" s="11" t="s">
        <v>50</v>
      </c>
      <c r="B16" s="30">
        <v>0</v>
      </c>
      <c r="C16" s="30">
        <v>0</v>
      </c>
      <c r="D16" s="30">
        <v>0</v>
      </c>
      <c r="E16" s="30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29">
        <v>1241</v>
      </c>
      <c r="C17" s="29">
        <v>19</v>
      </c>
      <c r="D17" s="29">
        <v>1335</v>
      </c>
      <c r="E17" s="29">
        <v>1058</v>
      </c>
      <c r="F17" s="10">
        <f t="shared" si="0"/>
        <v>-20.749063670411985</v>
      </c>
      <c r="G17" s="1"/>
      <c r="H17" s="1"/>
      <c r="I17" s="1"/>
    </row>
    <row r="18" spans="1:9" x14ac:dyDescent="0.25">
      <c r="A18" s="11" t="s">
        <v>52</v>
      </c>
      <c r="B18" s="30">
        <v>0</v>
      </c>
      <c r="C18" s="30">
        <v>0</v>
      </c>
      <c r="D18" s="30">
        <v>0</v>
      </c>
      <c r="E18" s="30">
        <v>72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53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0">
        <v>0</v>
      </c>
      <c r="C20" s="30">
        <v>0</v>
      </c>
      <c r="D20" s="30">
        <v>0</v>
      </c>
      <c r="E20" s="30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0">
        <v>683177</v>
      </c>
      <c r="C22" s="30">
        <v>659441</v>
      </c>
      <c r="D22" s="30">
        <v>3615609</v>
      </c>
      <c r="E22" s="30">
        <v>3848220</v>
      </c>
      <c r="F22" s="13">
        <f t="shared" si="0"/>
        <v>6.4335219875821679</v>
      </c>
      <c r="G22" s="1"/>
      <c r="H22" s="1"/>
      <c r="I22" s="1"/>
    </row>
    <row r="23" spans="1:9" x14ac:dyDescent="0.25">
      <c r="A23" s="8" t="s">
        <v>57</v>
      </c>
      <c r="B23" s="29">
        <v>209865</v>
      </c>
      <c r="C23" s="29">
        <v>111776</v>
      </c>
      <c r="D23" s="29">
        <v>986525</v>
      </c>
      <c r="E23" s="29">
        <v>579047</v>
      </c>
      <c r="F23" s="10">
        <f t="shared" si="0"/>
        <v>-41.304376472973317</v>
      </c>
      <c r="G23" s="1"/>
      <c r="H23" s="1"/>
      <c r="I23" s="1"/>
    </row>
    <row r="24" spans="1:9" x14ac:dyDescent="0.25">
      <c r="A24" s="11" t="s">
        <v>58</v>
      </c>
      <c r="B24" s="30">
        <v>0</v>
      </c>
      <c r="C24" s="30">
        <v>24</v>
      </c>
      <c r="D24" s="30">
        <v>0</v>
      </c>
      <c r="E24" s="30">
        <v>79</v>
      </c>
      <c r="F24" s="13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30">
        <v>0</v>
      </c>
      <c r="C26" s="30">
        <v>0</v>
      </c>
      <c r="D26" s="30">
        <v>0</v>
      </c>
      <c r="E26" s="30">
        <v>5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0">
        <v>31550</v>
      </c>
      <c r="C28" s="30">
        <v>28621</v>
      </c>
      <c r="D28" s="30">
        <v>132368</v>
      </c>
      <c r="E28" s="30">
        <v>153541</v>
      </c>
      <c r="F28" s="13">
        <f t="shared" si="0"/>
        <v>15.995557838752575</v>
      </c>
      <c r="G28" s="1"/>
      <c r="H28" s="1"/>
      <c r="I28" s="1"/>
    </row>
    <row r="29" spans="1:9" x14ac:dyDescent="0.25">
      <c r="A29" s="8" t="s">
        <v>63</v>
      </c>
      <c r="B29" s="29">
        <v>6</v>
      </c>
      <c r="C29" s="29">
        <v>0</v>
      </c>
      <c r="D29" s="29">
        <v>6</v>
      </c>
      <c r="E29" s="29">
        <v>0</v>
      </c>
      <c r="F29" s="18">
        <f t="shared" si="0"/>
        <v>-100</v>
      </c>
      <c r="G29" s="1"/>
      <c r="H29" s="1"/>
      <c r="I29" s="1"/>
    </row>
    <row r="30" spans="1:9" x14ac:dyDescent="0.25">
      <c r="A30" s="11" t="s">
        <v>64</v>
      </c>
      <c r="B30" s="30">
        <v>0</v>
      </c>
      <c r="C30" s="30">
        <v>0</v>
      </c>
      <c r="D30" s="30">
        <v>0</v>
      </c>
      <c r="E30" s="30">
        <v>120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9">
        <v>1019</v>
      </c>
      <c r="C31" s="29">
        <v>272</v>
      </c>
      <c r="D31" s="29">
        <v>7817</v>
      </c>
      <c r="E31" s="29">
        <v>781</v>
      </c>
      <c r="F31" s="10">
        <f t="shared" si="0"/>
        <v>-90.008954842011008</v>
      </c>
      <c r="G31" s="1"/>
      <c r="H31" s="1"/>
      <c r="I31" s="1"/>
    </row>
    <row r="32" spans="1:9" x14ac:dyDescent="0.25">
      <c r="A32" s="11" t="s">
        <v>66</v>
      </c>
      <c r="B32" s="30">
        <v>827829</v>
      </c>
      <c r="C32" s="30">
        <v>1118558</v>
      </c>
      <c r="D32" s="30">
        <v>4279571</v>
      </c>
      <c r="E32" s="30">
        <v>5699333</v>
      </c>
      <c r="F32" s="13">
        <f t="shared" si="0"/>
        <v>33.175334630503841</v>
      </c>
      <c r="G32" s="1"/>
      <c r="H32" s="1"/>
      <c r="I32" s="1"/>
    </row>
    <row r="33" spans="1:9" x14ac:dyDescent="0.25">
      <c r="A33" s="8" t="s">
        <v>67</v>
      </c>
      <c r="B33" s="29">
        <v>2055</v>
      </c>
      <c r="C33" s="29">
        <v>2612</v>
      </c>
      <c r="D33" s="29">
        <v>13205</v>
      </c>
      <c r="E33" s="29">
        <v>13654</v>
      </c>
      <c r="F33" s="10">
        <f t="shared" si="0"/>
        <v>3.4002271866717138</v>
      </c>
      <c r="G33" s="1"/>
      <c r="H33" s="1"/>
      <c r="I33" s="1"/>
    </row>
    <row r="34" spans="1:9" x14ac:dyDescent="0.25">
      <c r="A34" s="11" t="s">
        <v>68</v>
      </c>
      <c r="B34" s="30">
        <v>0</v>
      </c>
      <c r="C34" s="30">
        <v>0</v>
      </c>
      <c r="D34" s="30">
        <v>0</v>
      </c>
      <c r="E34" s="30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5985269</v>
      </c>
      <c r="C35" s="15">
        <f t="shared" ref="C35:E35" si="1">SUM(C7:C34)</f>
        <v>6393278</v>
      </c>
      <c r="D35" s="15">
        <f t="shared" si="1"/>
        <v>26775195</v>
      </c>
      <c r="E35" s="15">
        <f t="shared" si="1"/>
        <v>31410834</v>
      </c>
      <c r="F35" s="16">
        <f t="shared" si="0"/>
        <v>17.313184833947986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16123186</v>
      </c>
      <c r="G38" s="42">
        <f>LOOKUP(E38,$A$38:$A$65,$C$38:$C$65)</f>
        <v>13714769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5699333</v>
      </c>
      <c r="G39" s="42">
        <f t="shared" ref="G39:G65" si="8">LOOKUP(E39,$A$38:$A$65,$C$38:$C$65)</f>
        <v>4279571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4948813</v>
      </c>
      <c r="G40" s="42">
        <f t="shared" si="8"/>
        <v>3920287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3848220</v>
      </c>
      <c r="G41" s="42">
        <f t="shared" si="8"/>
        <v>3615609</v>
      </c>
    </row>
    <row r="42" spans="1:9" x14ac:dyDescent="0.25">
      <c r="A42" s="42" t="str">
        <f t="shared" si="3"/>
        <v>BAHIA DE ALGECIRAS</v>
      </c>
      <c r="B42" s="41">
        <f t="shared" si="4"/>
        <v>16123186</v>
      </c>
      <c r="C42" s="41">
        <f t="shared" si="5"/>
        <v>13714769</v>
      </c>
      <c r="D42" s="41">
        <f t="shared" si="6"/>
        <v>1</v>
      </c>
      <c r="E42" s="42" t="str">
        <f t="shared" si="2"/>
        <v>MALAGA</v>
      </c>
      <c r="F42" s="42">
        <f t="shared" si="7"/>
        <v>579047</v>
      </c>
      <c r="G42" s="42">
        <f t="shared" si="8"/>
        <v>986525</v>
      </c>
    </row>
    <row r="43" spans="1:9" x14ac:dyDescent="0.25">
      <c r="A43" s="42" t="str">
        <f t="shared" si="3"/>
        <v>BAHIA DE CADIZ</v>
      </c>
      <c r="B43" s="41">
        <f t="shared" si="4"/>
        <v>4201</v>
      </c>
      <c r="C43" s="41">
        <f t="shared" si="5"/>
        <v>36764</v>
      </c>
      <c r="D43" s="41">
        <f t="shared" si="6"/>
        <v>9</v>
      </c>
      <c r="E43" s="42" t="str">
        <f t="shared" si="2"/>
        <v>SANTA CRUZ DE TENERIFE</v>
      </c>
      <c r="F43" s="42">
        <f t="shared" si="7"/>
        <v>153541</v>
      </c>
      <c r="G43" s="42">
        <f t="shared" si="8"/>
        <v>132368</v>
      </c>
    </row>
    <row r="44" spans="1:9" x14ac:dyDescent="0.25">
      <c r="A44" s="42" t="str">
        <f t="shared" si="3"/>
        <v>BALEARES</v>
      </c>
      <c r="B44" s="41">
        <f t="shared" si="4"/>
        <v>1421</v>
      </c>
      <c r="C44" s="41">
        <f t="shared" si="5"/>
        <v>2481</v>
      </c>
      <c r="D44" s="41">
        <f t="shared" si="6"/>
        <v>10</v>
      </c>
      <c r="E44" s="42" t="str">
        <f t="shared" si="2"/>
        <v>BILBAO</v>
      </c>
      <c r="F44" s="42">
        <f t="shared" si="7"/>
        <v>37303</v>
      </c>
      <c r="G44" s="42">
        <f t="shared" si="8"/>
        <v>64458</v>
      </c>
    </row>
    <row r="45" spans="1:9" x14ac:dyDescent="0.25">
      <c r="A45" s="42" t="str">
        <f t="shared" si="3"/>
        <v>BARCELONA</v>
      </c>
      <c r="B45" s="41">
        <f t="shared" si="4"/>
        <v>4948813</v>
      </c>
      <c r="C45" s="41">
        <f t="shared" si="5"/>
        <v>3920287</v>
      </c>
      <c r="D45" s="41">
        <f t="shared" si="6"/>
        <v>3</v>
      </c>
      <c r="E45" s="42" t="str">
        <f t="shared" si="2"/>
        <v>VIGO</v>
      </c>
      <c r="F45" s="42">
        <f t="shared" si="7"/>
        <v>13654</v>
      </c>
      <c r="G45" s="42">
        <f t="shared" si="8"/>
        <v>13205</v>
      </c>
    </row>
    <row r="46" spans="1:9" x14ac:dyDescent="0.25">
      <c r="A46" s="42" t="str">
        <f t="shared" si="3"/>
        <v>BILBAO</v>
      </c>
      <c r="B46" s="41">
        <f t="shared" si="4"/>
        <v>37303</v>
      </c>
      <c r="C46" s="41">
        <f t="shared" si="5"/>
        <v>64458</v>
      </c>
      <c r="D46" s="41">
        <f t="shared" si="6"/>
        <v>7</v>
      </c>
      <c r="E46" s="42" t="str">
        <f t="shared" si="2"/>
        <v>BAHIA DE CADIZ</v>
      </c>
      <c r="F46" s="42">
        <f t="shared" si="7"/>
        <v>4201</v>
      </c>
      <c r="G46" s="42">
        <f t="shared" si="8"/>
        <v>36764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BALEARES</v>
      </c>
      <c r="F47" s="42">
        <f t="shared" si="7"/>
        <v>1421</v>
      </c>
      <c r="G47" s="42">
        <f t="shared" si="8"/>
        <v>2481</v>
      </c>
    </row>
    <row r="48" spans="1:9" x14ac:dyDescent="0.25">
      <c r="A48" s="42" t="str">
        <f t="shared" si="3"/>
        <v>CASTELLON</v>
      </c>
      <c r="B48" s="41">
        <f t="shared" si="4"/>
        <v>1058</v>
      </c>
      <c r="C48" s="41">
        <f t="shared" si="5"/>
        <v>1335</v>
      </c>
      <c r="D48" s="41">
        <f t="shared" si="6"/>
        <v>11</v>
      </c>
      <c r="E48" s="42" t="str">
        <f t="shared" si="2"/>
        <v>CASTELLON</v>
      </c>
      <c r="F48" s="42">
        <f t="shared" si="7"/>
        <v>1058</v>
      </c>
      <c r="G48" s="42">
        <f t="shared" si="8"/>
        <v>1335</v>
      </c>
    </row>
    <row r="49" spans="1:7" x14ac:dyDescent="0.25">
      <c r="A49" s="42" t="str">
        <f t="shared" si="3"/>
        <v>CEUTA</v>
      </c>
      <c r="B49" s="41">
        <f t="shared" si="4"/>
        <v>72</v>
      </c>
      <c r="C49" s="41">
        <f t="shared" si="5"/>
        <v>0</v>
      </c>
      <c r="D49" s="41">
        <f t="shared" si="6"/>
        <v>15</v>
      </c>
      <c r="E49" s="42" t="str">
        <f t="shared" si="2"/>
        <v>TARRAGONA</v>
      </c>
      <c r="F49" s="42">
        <f t="shared" si="7"/>
        <v>781</v>
      </c>
      <c r="G49" s="42">
        <f t="shared" si="8"/>
        <v>7817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SEVILLA</v>
      </c>
      <c r="F50" s="42">
        <f t="shared" si="7"/>
        <v>120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MARIN Y RIA DE PONTEVEDRA</v>
      </c>
      <c r="F51" s="42">
        <f t="shared" si="7"/>
        <v>79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CEUTA</v>
      </c>
      <c r="F52" s="42">
        <f t="shared" si="7"/>
        <v>72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3848220</v>
      </c>
      <c r="C53" s="41">
        <f t="shared" si="5"/>
        <v>3615609</v>
      </c>
      <c r="D53" s="41">
        <f t="shared" si="6"/>
        <v>4</v>
      </c>
      <c r="E53" s="42" t="str">
        <f t="shared" si="2"/>
        <v>MOTRIL</v>
      </c>
      <c r="F53" s="42">
        <f t="shared" si="7"/>
        <v>5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579047</v>
      </c>
      <c r="C54" s="41">
        <f t="shared" si="5"/>
        <v>986525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79</v>
      </c>
      <c r="C55" s="41">
        <f t="shared" si="5"/>
        <v>0</v>
      </c>
      <c r="D55" s="41">
        <f t="shared" si="6"/>
        <v>14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5</v>
      </c>
      <c r="C57" s="41">
        <f t="shared" si="5"/>
        <v>0</v>
      </c>
      <c r="D57" s="41">
        <f t="shared" si="6"/>
        <v>16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153541</v>
      </c>
      <c r="C59" s="41">
        <f t="shared" si="5"/>
        <v>132368</v>
      </c>
      <c r="D59" s="41">
        <f t="shared" si="6"/>
        <v>6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6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120</v>
      </c>
      <c r="C61" s="41">
        <f t="shared" si="5"/>
        <v>0</v>
      </c>
      <c r="D61" s="41">
        <f t="shared" si="6"/>
        <v>13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781</v>
      </c>
      <c r="C62" s="41">
        <f t="shared" si="5"/>
        <v>7817</v>
      </c>
      <c r="D62" s="41">
        <f t="shared" si="6"/>
        <v>12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5699333</v>
      </c>
      <c r="C63" s="41">
        <f t="shared" si="5"/>
        <v>4279571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13654</v>
      </c>
      <c r="C64" s="41">
        <f t="shared" si="5"/>
        <v>13205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99" t="s">
        <v>70</v>
      </c>
      <c r="B5" s="97" t="str">
        <f>'Resumen general'!D6</f>
        <v>Mes Mayo</v>
      </c>
      <c r="C5" s="98"/>
      <c r="D5" s="97" t="str">
        <f>'Resumen general'!F6</f>
        <v>Acumulado desde Enero</v>
      </c>
      <c r="E5" s="98"/>
      <c r="F5" s="98"/>
      <c r="L5" s="39">
        <f>'Resumen general'!I4</f>
        <v>39275</v>
      </c>
    </row>
    <row r="6" spans="1:12" x14ac:dyDescent="0.25">
      <c r="A6" s="100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31">
        <v>0</v>
      </c>
      <c r="C7" s="31">
        <v>6946</v>
      </c>
      <c r="D7" s="31">
        <v>0</v>
      </c>
      <c r="E7" s="31">
        <v>34787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2">
        <v>93728</v>
      </c>
      <c r="C8" s="32">
        <v>101931</v>
      </c>
      <c r="D8" s="32">
        <v>471389</v>
      </c>
      <c r="E8" s="32">
        <v>549912</v>
      </c>
      <c r="F8" s="13">
        <f t="shared" ref="F8:F35" si="0">((E8*100)/D8)-100</f>
        <v>16.657792184374259</v>
      </c>
      <c r="G8" s="1"/>
      <c r="H8" s="1"/>
      <c r="I8" s="1"/>
    </row>
    <row r="9" spans="1:12" x14ac:dyDescent="0.25">
      <c r="A9" s="8" t="s">
        <v>43</v>
      </c>
      <c r="B9" s="31">
        <v>39</v>
      </c>
      <c r="C9" s="31">
        <v>6</v>
      </c>
      <c r="D9" s="31">
        <v>216</v>
      </c>
      <c r="E9" s="31">
        <v>97</v>
      </c>
      <c r="F9" s="10">
        <f t="shared" si="0"/>
        <v>-55.092592592592595</v>
      </c>
      <c r="G9" s="1"/>
      <c r="H9" s="1"/>
      <c r="I9" s="1"/>
    </row>
    <row r="10" spans="1:12" x14ac:dyDescent="0.25">
      <c r="A10" s="11" t="s">
        <v>44</v>
      </c>
      <c r="B10" s="32">
        <v>7195</v>
      </c>
      <c r="C10" s="32">
        <v>3447</v>
      </c>
      <c r="D10" s="32">
        <v>33317</v>
      </c>
      <c r="E10" s="32">
        <v>27224</v>
      </c>
      <c r="F10" s="17">
        <f t="shared" si="0"/>
        <v>-18.287961100939455</v>
      </c>
      <c r="G10" s="1"/>
      <c r="H10" s="1"/>
      <c r="I10" s="1"/>
    </row>
    <row r="11" spans="1:12" x14ac:dyDescent="0.25">
      <c r="A11" s="8" t="s">
        <v>45</v>
      </c>
      <c r="B11" s="31">
        <v>3722251</v>
      </c>
      <c r="C11" s="31">
        <v>3612456</v>
      </c>
      <c r="D11" s="31">
        <v>15049869</v>
      </c>
      <c r="E11" s="31">
        <v>17025348</v>
      </c>
      <c r="F11" s="10">
        <f t="shared" si="0"/>
        <v>13.126220567102607</v>
      </c>
      <c r="G11" s="1"/>
      <c r="H11" s="1"/>
      <c r="I11" s="1"/>
    </row>
    <row r="12" spans="1:12" x14ac:dyDescent="0.25">
      <c r="A12" s="11" t="s">
        <v>46</v>
      </c>
      <c r="B12" s="32">
        <v>98411</v>
      </c>
      <c r="C12" s="32">
        <v>121976</v>
      </c>
      <c r="D12" s="32">
        <v>523910</v>
      </c>
      <c r="E12" s="32">
        <v>502542</v>
      </c>
      <c r="F12" s="13">
        <f t="shared" si="0"/>
        <v>-4.0785631119848773</v>
      </c>
      <c r="G12" s="1"/>
      <c r="H12" s="1"/>
      <c r="I12" s="1"/>
    </row>
    <row r="13" spans="1:12" x14ac:dyDescent="0.25">
      <c r="A13" s="8" t="s">
        <v>47</v>
      </c>
      <c r="B13" s="31">
        <v>136313</v>
      </c>
      <c r="C13" s="31">
        <v>101050</v>
      </c>
      <c r="D13" s="31">
        <v>594125</v>
      </c>
      <c r="E13" s="31">
        <v>429084</v>
      </c>
      <c r="F13" s="10">
        <f t="shared" si="0"/>
        <v>-27.778834420366081</v>
      </c>
      <c r="G13" s="1"/>
      <c r="H13" s="1"/>
      <c r="I13" s="1"/>
    </row>
    <row r="14" spans="1:12" x14ac:dyDescent="0.25">
      <c r="A14" s="11" t="s">
        <v>48</v>
      </c>
      <c r="B14" s="32">
        <v>1923722</v>
      </c>
      <c r="C14" s="32">
        <v>2198980</v>
      </c>
      <c r="D14" s="32">
        <v>9011860</v>
      </c>
      <c r="E14" s="32">
        <v>10562713</v>
      </c>
      <c r="F14" s="13">
        <f t="shared" si="0"/>
        <v>17.209022332792571</v>
      </c>
      <c r="G14" s="1"/>
      <c r="H14" s="1"/>
      <c r="I14" s="1"/>
    </row>
    <row r="15" spans="1:12" x14ac:dyDescent="0.25">
      <c r="A15" s="8" t="s">
        <v>49</v>
      </c>
      <c r="B15" s="31">
        <v>471734</v>
      </c>
      <c r="C15" s="31">
        <v>537764</v>
      </c>
      <c r="D15" s="31">
        <v>2181559</v>
      </c>
      <c r="E15" s="31">
        <v>2348817</v>
      </c>
      <c r="F15" s="10">
        <f t="shared" si="0"/>
        <v>7.6669024307845888</v>
      </c>
      <c r="G15" s="1"/>
      <c r="H15" s="1"/>
      <c r="I15" s="1"/>
    </row>
    <row r="16" spans="1:12" x14ac:dyDescent="0.25">
      <c r="A16" s="11" t="s">
        <v>50</v>
      </c>
      <c r="B16" s="32">
        <v>49101</v>
      </c>
      <c r="C16" s="32">
        <v>43205</v>
      </c>
      <c r="D16" s="32">
        <v>187442</v>
      </c>
      <c r="E16" s="32">
        <v>170918</v>
      </c>
      <c r="F16" s="13">
        <f t="shared" si="0"/>
        <v>-8.8155269363323043</v>
      </c>
      <c r="G16" s="1"/>
      <c r="H16" s="1"/>
      <c r="I16" s="1"/>
    </row>
    <row r="17" spans="1:9" x14ac:dyDescent="0.25">
      <c r="A17" s="8" t="s">
        <v>51</v>
      </c>
      <c r="B17" s="31">
        <v>76306</v>
      </c>
      <c r="C17" s="31">
        <v>122884</v>
      </c>
      <c r="D17" s="31">
        <v>285161</v>
      </c>
      <c r="E17" s="31">
        <v>519628</v>
      </c>
      <c r="F17" s="10">
        <f t="shared" si="0"/>
        <v>82.222674208604957</v>
      </c>
      <c r="G17" s="1"/>
      <c r="H17" s="1"/>
      <c r="I17" s="1"/>
    </row>
    <row r="18" spans="1:9" x14ac:dyDescent="0.25">
      <c r="A18" s="11" t="s">
        <v>52</v>
      </c>
      <c r="B18" s="32">
        <v>4099</v>
      </c>
      <c r="C18" s="32">
        <v>4808</v>
      </c>
      <c r="D18" s="32">
        <v>24042</v>
      </c>
      <c r="E18" s="32">
        <v>27360</v>
      </c>
      <c r="F18" s="13">
        <f t="shared" si="0"/>
        <v>13.800848515098579</v>
      </c>
      <c r="G18" s="1"/>
      <c r="H18" s="1"/>
      <c r="I18" s="1"/>
    </row>
    <row r="19" spans="1:9" x14ac:dyDescent="0.25">
      <c r="A19" s="8" t="s">
        <v>53</v>
      </c>
      <c r="B19" s="31">
        <v>88</v>
      </c>
      <c r="C19" s="31">
        <v>2351</v>
      </c>
      <c r="D19" s="31">
        <v>237</v>
      </c>
      <c r="E19" s="31">
        <v>25174</v>
      </c>
      <c r="F19" s="10">
        <f t="shared" si="0"/>
        <v>10521.940928270042</v>
      </c>
      <c r="G19" s="1"/>
      <c r="H19" s="1"/>
      <c r="I19" s="1"/>
    </row>
    <row r="20" spans="1:9" x14ac:dyDescent="0.25">
      <c r="A20" s="11" t="s">
        <v>54</v>
      </c>
      <c r="B20" s="32">
        <v>5516</v>
      </c>
      <c r="C20" s="32">
        <v>10997</v>
      </c>
      <c r="D20" s="32">
        <v>21202</v>
      </c>
      <c r="E20" s="32">
        <v>56753</v>
      </c>
      <c r="F20" s="13">
        <f t="shared" si="0"/>
        <v>167.6775775870201</v>
      </c>
      <c r="G20" s="1"/>
      <c r="H20" s="1"/>
      <c r="I20" s="1"/>
    </row>
    <row r="21" spans="1:9" x14ac:dyDescent="0.25">
      <c r="A21" s="8" t="s">
        <v>55</v>
      </c>
      <c r="B21" s="31">
        <v>0</v>
      </c>
      <c r="C21" s="31">
        <v>0</v>
      </c>
      <c r="D21" s="31">
        <v>0</v>
      </c>
      <c r="E21" s="31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2">
        <v>1027864</v>
      </c>
      <c r="C22" s="32">
        <v>986770</v>
      </c>
      <c r="D22" s="32">
        <v>5191009</v>
      </c>
      <c r="E22" s="32">
        <v>5480931</v>
      </c>
      <c r="F22" s="13">
        <f t="shared" si="0"/>
        <v>5.5850798948720808</v>
      </c>
      <c r="G22" s="1"/>
      <c r="H22" s="1"/>
      <c r="I22" s="1"/>
    </row>
    <row r="23" spans="1:9" x14ac:dyDescent="0.25">
      <c r="A23" s="8" t="s">
        <v>57</v>
      </c>
      <c r="B23" s="31">
        <v>220696</v>
      </c>
      <c r="C23" s="31">
        <v>280232</v>
      </c>
      <c r="D23" s="31">
        <v>1027415</v>
      </c>
      <c r="E23" s="31">
        <v>1538713</v>
      </c>
      <c r="F23" s="10">
        <f t="shared" si="0"/>
        <v>49.765479382722646</v>
      </c>
      <c r="G23" s="1"/>
      <c r="H23" s="1"/>
      <c r="I23" s="1"/>
    </row>
    <row r="24" spans="1:9" x14ac:dyDescent="0.25">
      <c r="A24" s="11" t="s">
        <v>58</v>
      </c>
      <c r="B24" s="32">
        <v>28350</v>
      </c>
      <c r="C24" s="32">
        <v>30846</v>
      </c>
      <c r="D24" s="32">
        <v>134581</v>
      </c>
      <c r="E24" s="32">
        <v>158028</v>
      </c>
      <c r="F24" s="13">
        <f t="shared" si="0"/>
        <v>17.422221561736052</v>
      </c>
      <c r="G24" s="1"/>
      <c r="H24" s="1"/>
      <c r="I24" s="1"/>
    </row>
    <row r="25" spans="1:9" x14ac:dyDescent="0.25">
      <c r="A25" s="8" t="s">
        <v>59</v>
      </c>
      <c r="B25" s="31">
        <v>12425</v>
      </c>
      <c r="C25" s="31">
        <v>15295</v>
      </c>
      <c r="D25" s="31">
        <v>61696</v>
      </c>
      <c r="E25" s="31">
        <v>60720</v>
      </c>
      <c r="F25" s="10">
        <f t="shared" si="0"/>
        <v>-1.5819502074688785</v>
      </c>
      <c r="G25" s="1"/>
      <c r="H25" s="1"/>
      <c r="I25" s="1"/>
    </row>
    <row r="26" spans="1:9" x14ac:dyDescent="0.25">
      <c r="A26" s="11" t="s">
        <v>60</v>
      </c>
      <c r="B26" s="32">
        <v>0</v>
      </c>
      <c r="C26" s="32">
        <v>0</v>
      </c>
      <c r="D26" s="32">
        <v>0</v>
      </c>
      <c r="E26" s="32">
        <v>5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1">
        <v>0</v>
      </c>
      <c r="C27" s="31">
        <v>0</v>
      </c>
      <c r="D27" s="31">
        <v>172</v>
      </c>
      <c r="E27" s="31">
        <v>0</v>
      </c>
      <c r="F27" s="10">
        <f t="shared" si="0"/>
        <v>-100</v>
      </c>
      <c r="G27" s="1"/>
      <c r="H27" s="1"/>
      <c r="I27" s="1"/>
    </row>
    <row r="28" spans="1:9" x14ac:dyDescent="0.25">
      <c r="A28" s="11" t="s">
        <v>62</v>
      </c>
      <c r="B28" s="32">
        <v>317471</v>
      </c>
      <c r="C28" s="32">
        <v>334260</v>
      </c>
      <c r="D28" s="32">
        <v>1482456</v>
      </c>
      <c r="E28" s="32">
        <v>1635624</v>
      </c>
      <c r="F28" s="13">
        <f t="shared" si="0"/>
        <v>10.332043581731938</v>
      </c>
      <c r="G28" s="1"/>
      <c r="H28" s="1"/>
      <c r="I28" s="1"/>
    </row>
    <row r="29" spans="1:9" x14ac:dyDescent="0.25">
      <c r="A29" s="8" t="s">
        <v>63</v>
      </c>
      <c r="B29" s="31">
        <v>653</v>
      </c>
      <c r="C29" s="31">
        <v>187</v>
      </c>
      <c r="D29" s="31">
        <v>923</v>
      </c>
      <c r="E29" s="31">
        <v>1549</v>
      </c>
      <c r="F29" s="10">
        <f t="shared" si="0"/>
        <v>67.822318526543881</v>
      </c>
      <c r="G29" s="1"/>
      <c r="H29" s="1"/>
      <c r="I29" s="1"/>
    </row>
    <row r="30" spans="1:9" x14ac:dyDescent="0.25">
      <c r="A30" s="11" t="s">
        <v>64</v>
      </c>
      <c r="B30" s="32">
        <v>75522</v>
      </c>
      <c r="C30" s="32">
        <v>79345</v>
      </c>
      <c r="D30" s="32">
        <v>329618</v>
      </c>
      <c r="E30" s="32">
        <v>417998</v>
      </c>
      <c r="F30" s="13">
        <f t="shared" si="0"/>
        <v>26.812856094023985</v>
      </c>
      <c r="G30" s="1"/>
      <c r="H30" s="1"/>
      <c r="I30" s="1"/>
    </row>
    <row r="31" spans="1:9" x14ac:dyDescent="0.25">
      <c r="A31" s="8" t="s">
        <v>65</v>
      </c>
      <c r="B31" s="31">
        <v>2379</v>
      </c>
      <c r="C31" s="31">
        <v>26032</v>
      </c>
      <c r="D31" s="31">
        <v>25545</v>
      </c>
      <c r="E31" s="31">
        <v>153398</v>
      </c>
      <c r="F31" s="10">
        <f t="shared" si="0"/>
        <v>500.50107653161092</v>
      </c>
      <c r="G31" s="1"/>
      <c r="H31" s="1"/>
      <c r="I31" s="1"/>
    </row>
    <row r="32" spans="1:9" x14ac:dyDescent="0.25">
      <c r="A32" s="11" t="s">
        <v>66</v>
      </c>
      <c r="B32" s="32">
        <v>2406042</v>
      </c>
      <c r="C32" s="32">
        <v>2692606</v>
      </c>
      <c r="D32" s="32">
        <v>11364028</v>
      </c>
      <c r="E32" s="32">
        <v>13286394</v>
      </c>
      <c r="F32" s="13">
        <f t="shared" si="0"/>
        <v>16.9162377987805</v>
      </c>
      <c r="G32" s="1"/>
      <c r="H32" s="1"/>
      <c r="I32" s="1"/>
    </row>
    <row r="33" spans="1:9" x14ac:dyDescent="0.25">
      <c r="A33" s="8" t="s">
        <v>67</v>
      </c>
      <c r="B33" s="31">
        <v>235859</v>
      </c>
      <c r="C33" s="31">
        <v>232596</v>
      </c>
      <c r="D33" s="31">
        <v>968495</v>
      </c>
      <c r="E33" s="31">
        <v>1004618</v>
      </c>
      <c r="F33" s="10">
        <f t="shared" si="0"/>
        <v>3.7298075880618882</v>
      </c>
      <c r="G33" s="1"/>
      <c r="H33" s="1"/>
      <c r="I33" s="1"/>
    </row>
    <row r="34" spans="1:9" x14ac:dyDescent="0.25">
      <c r="A34" s="11" t="s">
        <v>68</v>
      </c>
      <c r="B34" s="32">
        <v>0</v>
      </c>
      <c r="C34" s="32">
        <v>0</v>
      </c>
      <c r="D34" s="32">
        <v>0</v>
      </c>
      <c r="E34" s="32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10915764</v>
      </c>
      <c r="C35" s="15">
        <f t="shared" ref="C35:E35" si="1">SUM(C7:C34)</f>
        <v>11546970</v>
      </c>
      <c r="D35" s="15">
        <f t="shared" si="1"/>
        <v>48970267</v>
      </c>
      <c r="E35" s="15">
        <f t="shared" si="1"/>
        <v>56018335</v>
      </c>
      <c r="F35" s="16">
        <f t="shared" si="0"/>
        <v>14.392545582812531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34787</v>
      </c>
      <c r="C38" s="41">
        <f>D7</f>
        <v>0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17025348</v>
      </c>
      <c r="G38" s="42">
        <f>LOOKUP(E38,$A$38:$A$65,$C$38:$C$65)</f>
        <v>15049869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549912</v>
      </c>
      <c r="C39" s="41">
        <f t="shared" ref="C39:C65" si="5">D8</f>
        <v>471389</v>
      </c>
      <c r="D39" s="41">
        <f t="shared" ref="D39:D65" si="6">_xlfn.RANK.EQ(B39,$B$38:$B$65)+COUNTIF($B$38:$B$65,B39)-1</f>
        <v>9</v>
      </c>
      <c r="E39" s="42" t="str">
        <f t="shared" si="2"/>
        <v>VALENCIA</v>
      </c>
      <c r="F39" s="42">
        <f t="shared" ref="F39:F54" si="7">LOOKUP(E39,$A$38:$A$65,$B$38:$B$65)</f>
        <v>13286394</v>
      </c>
      <c r="G39" s="42">
        <f t="shared" ref="G39:G65" si="8">LOOKUP(E39,$A$38:$A$65,$C$38:$C$65)</f>
        <v>11364028</v>
      </c>
    </row>
    <row r="40" spans="1:9" x14ac:dyDescent="0.25">
      <c r="A40" s="42" t="str">
        <f t="shared" si="3"/>
        <v>ALMERIA</v>
      </c>
      <c r="B40" s="41">
        <f t="shared" si="4"/>
        <v>97</v>
      </c>
      <c r="C40" s="41">
        <f t="shared" si="5"/>
        <v>216</v>
      </c>
      <c r="D40" s="41">
        <f t="shared" si="6"/>
        <v>24</v>
      </c>
      <c r="E40" s="42" t="str">
        <f t="shared" si="2"/>
        <v>BARCELONA</v>
      </c>
      <c r="F40" s="42">
        <f t="shared" si="7"/>
        <v>10562713</v>
      </c>
      <c r="G40" s="42">
        <f t="shared" si="8"/>
        <v>9011860</v>
      </c>
    </row>
    <row r="41" spans="1:9" x14ac:dyDescent="0.25">
      <c r="A41" s="42" t="str">
        <f t="shared" si="3"/>
        <v>AVILES</v>
      </c>
      <c r="B41" s="41">
        <f t="shared" si="4"/>
        <v>27224</v>
      </c>
      <c r="C41" s="41">
        <f t="shared" si="5"/>
        <v>33317</v>
      </c>
      <c r="D41" s="41">
        <f t="shared" si="6"/>
        <v>21</v>
      </c>
      <c r="E41" s="42" t="str">
        <f t="shared" si="2"/>
        <v>LAS PALMAS</v>
      </c>
      <c r="F41" s="42">
        <f t="shared" si="7"/>
        <v>5480931</v>
      </c>
      <c r="G41" s="42">
        <f t="shared" si="8"/>
        <v>5191009</v>
      </c>
    </row>
    <row r="42" spans="1:9" x14ac:dyDescent="0.25">
      <c r="A42" s="42" t="str">
        <f t="shared" si="3"/>
        <v>BAHIA DE ALGECIRAS</v>
      </c>
      <c r="B42" s="41">
        <f t="shared" si="4"/>
        <v>17025348</v>
      </c>
      <c r="C42" s="41">
        <f t="shared" si="5"/>
        <v>15049869</v>
      </c>
      <c r="D42" s="41">
        <f t="shared" si="6"/>
        <v>1</v>
      </c>
      <c r="E42" s="42" t="str">
        <f t="shared" si="2"/>
        <v>BILBAO</v>
      </c>
      <c r="F42" s="42">
        <f t="shared" si="7"/>
        <v>2348817</v>
      </c>
      <c r="G42" s="42">
        <f t="shared" si="8"/>
        <v>2181559</v>
      </c>
    </row>
    <row r="43" spans="1:9" x14ac:dyDescent="0.25">
      <c r="A43" s="42" t="str">
        <f t="shared" si="3"/>
        <v>BAHIA DE CADIZ</v>
      </c>
      <c r="B43" s="41">
        <f t="shared" si="4"/>
        <v>502542</v>
      </c>
      <c r="C43" s="41">
        <f t="shared" si="5"/>
        <v>523910</v>
      </c>
      <c r="D43" s="41">
        <f t="shared" si="6"/>
        <v>11</v>
      </c>
      <c r="E43" s="42" t="str">
        <f t="shared" si="2"/>
        <v>SANTA CRUZ DE TENERIFE</v>
      </c>
      <c r="F43" s="42">
        <f t="shared" si="7"/>
        <v>1635624</v>
      </c>
      <c r="G43" s="42">
        <f t="shared" si="8"/>
        <v>1482456</v>
      </c>
    </row>
    <row r="44" spans="1:9" x14ac:dyDescent="0.25">
      <c r="A44" s="42" t="str">
        <f t="shared" si="3"/>
        <v>BALEARES</v>
      </c>
      <c r="B44" s="41">
        <f t="shared" si="4"/>
        <v>429084</v>
      </c>
      <c r="C44" s="41">
        <f t="shared" si="5"/>
        <v>594125</v>
      </c>
      <c r="D44" s="41">
        <f t="shared" si="6"/>
        <v>12</v>
      </c>
      <c r="E44" s="42" t="str">
        <f t="shared" si="2"/>
        <v>MALAGA</v>
      </c>
      <c r="F44" s="42">
        <f t="shared" si="7"/>
        <v>1538713</v>
      </c>
      <c r="G44" s="42">
        <f t="shared" si="8"/>
        <v>1027415</v>
      </c>
    </row>
    <row r="45" spans="1:9" x14ac:dyDescent="0.25">
      <c r="A45" s="42" t="str">
        <f t="shared" si="3"/>
        <v>BARCELONA</v>
      </c>
      <c r="B45" s="41">
        <f t="shared" si="4"/>
        <v>10562713</v>
      </c>
      <c r="C45" s="41">
        <f t="shared" si="5"/>
        <v>9011860</v>
      </c>
      <c r="D45" s="41">
        <f t="shared" si="6"/>
        <v>3</v>
      </c>
      <c r="E45" s="42" t="str">
        <f t="shared" si="2"/>
        <v>VIGO</v>
      </c>
      <c r="F45" s="42">
        <f t="shared" si="7"/>
        <v>1004618</v>
      </c>
      <c r="G45" s="42">
        <f t="shared" si="8"/>
        <v>968495</v>
      </c>
    </row>
    <row r="46" spans="1:9" x14ac:dyDescent="0.25">
      <c r="A46" s="42" t="str">
        <f t="shared" si="3"/>
        <v>BILBAO</v>
      </c>
      <c r="B46" s="41">
        <f t="shared" si="4"/>
        <v>2348817</v>
      </c>
      <c r="C46" s="41">
        <f t="shared" si="5"/>
        <v>2181559</v>
      </c>
      <c r="D46" s="41">
        <f t="shared" si="6"/>
        <v>5</v>
      </c>
      <c r="E46" s="42" t="str">
        <f t="shared" si="2"/>
        <v>ALICANTE</v>
      </c>
      <c r="F46" s="42">
        <f t="shared" si="7"/>
        <v>549912</v>
      </c>
      <c r="G46" s="42">
        <f t="shared" si="8"/>
        <v>471389</v>
      </c>
    </row>
    <row r="47" spans="1:9" x14ac:dyDescent="0.25">
      <c r="A47" s="42" t="str">
        <f t="shared" si="3"/>
        <v>CARTAGENA</v>
      </c>
      <c r="B47" s="41">
        <f t="shared" si="4"/>
        <v>170918</v>
      </c>
      <c r="C47" s="41">
        <f t="shared" si="5"/>
        <v>187442</v>
      </c>
      <c r="D47" s="41">
        <f t="shared" si="6"/>
        <v>14</v>
      </c>
      <c r="E47" s="42" t="str">
        <f t="shared" si="2"/>
        <v>CASTELLON</v>
      </c>
      <c r="F47" s="42">
        <f t="shared" si="7"/>
        <v>519628</v>
      </c>
      <c r="G47" s="42">
        <f t="shared" si="8"/>
        <v>285161</v>
      </c>
    </row>
    <row r="48" spans="1:9" x14ac:dyDescent="0.25">
      <c r="A48" s="42" t="str">
        <f t="shared" si="3"/>
        <v>CASTELLON</v>
      </c>
      <c r="B48" s="41">
        <f t="shared" si="4"/>
        <v>519628</v>
      </c>
      <c r="C48" s="41">
        <f t="shared" si="5"/>
        <v>285161</v>
      </c>
      <c r="D48" s="41">
        <f t="shared" si="6"/>
        <v>10</v>
      </c>
      <c r="E48" s="42" t="str">
        <f t="shared" si="2"/>
        <v>BAHIA DE CADIZ</v>
      </c>
      <c r="F48" s="42">
        <f t="shared" si="7"/>
        <v>502542</v>
      </c>
      <c r="G48" s="42">
        <f t="shared" si="8"/>
        <v>523910</v>
      </c>
    </row>
    <row r="49" spans="1:7" x14ac:dyDescent="0.25">
      <c r="A49" s="42" t="str">
        <f t="shared" si="3"/>
        <v>CEUTA</v>
      </c>
      <c r="B49" s="41">
        <f t="shared" si="4"/>
        <v>27360</v>
      </c>
      <c r="C49" s="41">
        <f t="shared" si="5"/>
        <v>24042</v>
      </c>
      <c r="D49" s="41">
        <f t="shared" si="6"/>
        <v>20</v>
      </c>
      <c r="E49" s="42" t="str">
        <f t="shared" si="2"/>
        <v>BALEARES</v>
      </c>
      <c r="F49" s="42">
        <f t="shared" si="7"/>
        <v>429084</v>
      </c>
      <c r="G49" s="42">
        <f t="shared" si="8"/>
        <v>594125</v>
      </c>
    </row>
    <row r="50" spans="1:7" x14ac:dyDescent="0.25">
      <c r="A50" s="42" t="str">
        <f t="shared" si="3"/>
        <v>FERROL-SAN CIBRAO</v>
      </c>
      <c r="B50" s="41">
        <f t="shared" si="4"/>
        <v>25174</v>
      </c>
      <c r="C50" s="41">
        <f t="shared" si="5"/>
        <v>237</v>
      </c>
      <c r="D50" s="41">
        <f t="shared" si="6"/>
        <v>22</v>
      </c>
      <c r="E50" s="42" t="str">
        <f t="shared" si="2"/>
        <v>SEVILLA</v>
      </c>
      <c r="F50" s="42">
        <f t="shared" si="7"/>
        <v>417998</v>
      </c>
      <c r="G50" s="42">
        <f t="shared" si="8"/>
        <v>329618</v>
      </c>
    </row>
    <row r="51" spans="1:7" x14ac:dyDescent="0.25">
      <c r="A51" s="42" t="str">
        <f t="shared" si="3"/>
        <v>GIJON</v>
      </c>
      <c r="B51" s="41">
        <f t="shared" si="4"/>
        <v>56753</v>
      </c>
      <c r="C51" s="41">
        <f t="shared" si="5"/>
        <v>21202</v>
      </c>
      <c r="D51" s="41">
        <f t="shared" si="6"/>
        <v>18</v>
      </c>
      <c r="E51" s="42" t="str">
        <f t="shared" si="2"/>
        <v>CARTAGENA</v>
      </c>
      <c r="F51" s="42">
        <f t="shared" si="7"/>
        <v>170918</v>
      </c>
      <c r="G51" s="42">
        <f t="shared" si="8"/>
        <v>187442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MARIN Y RIA DE PONTEVEDRA</v>
      </c>
      <c r="F52" s="42">
        <f t="shared" si="7"/>
        <v>158028</v>
      </c>
      <c r="G52" s="42">
        <f t="shared" si="8"/>
        <v>134581</v>
      </c>
    </row>
    <row r="53" spans="1:7" x14ac:dyDescent="0.25">
      <c r="A53" s="42" t="str">
        <f t="shared" si="3"/>
        <v>LAS PALMAS</v>
      </c>
      <c r="B53" s="41">
        <f t="shared" si="4"/>
        <v>5480931</v>
      </c>
      <c r="C53" s="41">
        <f t="shared" si="5"/>
        <v>5191009</v>
      </c>
      <c r="D53" s="41">
        <f t="shared" si="6"/>
        <v>4</v>
      </c>
      <c r="E53" s="42" t="str">
        <f t="shared" si="2"/>
        <v>TARRAGONA</v>
      </c>
      <c r="F53" s="42">
        <f t="shared" si="7"/>
        <v>153398</v>
      </c>
      <c r="G53" s="42">
        <f t="shared" si="8"/>
        <v>25545</v>
      </c>
    </row>
    <row r="54" spans="1:7" x14ac:dyDescent="0.25">
      <c r="A54" s="42" t="str">
        <f t="shared" si="3"/>
        <v>MALAGA</v>
      </c>
      <c r="B54" s="41">
        <f t="shared" si="4"/>
        <v>1538713</v>
      </c>
      <c r="C54" s="41">
        <f t="shared" si="5"/>
        <v>1027415</v>
      </c>
      <c r="D54" s="41">
        <f t="shared" si="6"/>
        <v>7</v>
      </c>
      <c r="E54" s="42" t="str">
        <f t="shared" si="2"/>
        <v>MELILLA</v>
      </c>
      <c r="F54" s="42">
        <f t="shared" si="7"/>
        <v>60720</v>
      </c>
      <c r="G54" s="42">
        <f t="shared" si="8"/>
        <v>61696</v>
      </c>
    </row>
    <row r="55" spans="1:7" x14ac:dyDescent="0.25">
      <c r="A55" s="42" t="str">
        <f t="shared" si="3"/>
        <v>MARIN Y RIA DE PONTEVEDRA</v>
      </c>
      <c r="B55" s="41">
        <f t="shared" si="4"/>
        <v>158028</v>
      </c>
      <c r="C55" s="41">
        <f t="shared" si="5"/>
        <v>134581</v>
      </c>
      <c r="D55" s="41">
        <f t="shared" si="6"/>
        <v>15</v>
      </c>
      <c r="E55" s="42" t="str">
        <f t="shared" si="2"/>
        <v>GIJON</v>
      </c>
      <c r="F55" s="42">
        <f t="shared" ref="F55:F65" si="9">LOOKUP(E55,$A$38:$A$65,$B$38:$B$65)</f>
        <v>56753</v>
      </c>
      <c r="G55" s="42">
        <f t="shared" si="8"/>
        <v>21202</v>
      </c>
    </row>
    <row r="56" spans="1:7" x14ac:dyDescent="0.25">
      <c r="A56" s="42" t="str">
        <f t="shared" si="3"/>
        <v>MELILLA</v>
      </c>
      <c r="B56" s="41">
        <f t="shared" si="4"/>
        <v>60720</v>
      </c>
      <c r="C56" s="41">
        <f t="shared" si="5"/>
        <v>61696</v>
      </c>
      <c r="D56" s="41">
        <f t="shared" si="6"/>
        <v>17</v>
      </c>
      <c r="E56" s="42" t="str">
        <f t="shared" si="2"/>
        <v>A CORUÑA</v>
      </c>
      <c r="F56" s="42">
        <f t="shared" si="9"/>
        <v>34787</v>
      </c>
      <c r="G56" s="42">
        <f t="shared" si="8"/>
        <v>0</v>
      </c>
    </row>
    <row r="57" spans="1:7" x14ac:dyDescent="0.25">
      <c r="A57" s="42" t="str">
        <f t="shared" si="3"/>
        <v>MOTRIL</v>
      </c>
      <c r="B57" s="41">
        <f t="shared" si="4"/>
        <v>5</v>
      </c>
      <c r="C57" s="41">
        <f t="shared" si="5"/>
        <v>0</v>
      </c>
      <c r="D57" s="41">
        <f t="shared" si="6"/>
        <v>25</v>
      </c>
      <c r="E57" s="42" t="str">
        <f t="shared" si="2"/>
        <v>CEUTA</v>
      </c>
      <c r="F57" s="42">
        <f t="shared" si="9"/>
        <v>27360</v>
      </c>
      <c r="G57" s="42">
        <f t="shared" si="8"/>
        <v>24042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172</v>
      </c>
      <c r="D58" s="41">
        <f t="shared" si="6"/>
        <v>28</v>
      </c>
      <c r="E58" s="42" t="str">
        <f t="shared" si="2"/>
        <v>AVILES</v>
      </c>
      <c r="F58" s="42">
        <f t="shared" si="9"/>
        <v>27224</v>
      </c>
      <c r="G58" s="42">
        <f t="shared" si="8"/>
        <v>33317</v>
      </c>
    </row>
    <row r="59" spans="1:7" x14ac:dyDescent="0.25">
      <c r="A59" s="42" t="str">
        <f t="shared" si="3"/>
        <v>SANTA CRUZ DE TENERIFE</v>
      </c>
      <c r="B59" s="41">
        <f t="shared" si="4"/>
        <v>1635624</v>
      </c>
      <c r="C59" s="41">
        <f t="shared" si="5"/>
        <v>1482456</v>
      </c>
      <c r="D59" s="41">
        <f t="shared" si="6"/>
        <v>6</v>
      </c>
      <c r="E59" s="42" t="str">
        <f t="shared" si="2"/>
        <v>FERROL-SAN CIBRAO</v>
      </c>
      <c r="F59" s="42">
        <f t="shared" si="9"/>
        <v>25174</v>
      </c>
      <c r="G59" s="42">
        <f t="shared" si="8"/>
        <v>237</v>
      </c>
    </row>
    <row r="60" spans="1:7" x14ac:dyDescent="0.25">
      <c r="A60" s="42" t="str">
        <f t="shared" si="3"/>
        <v>SANTANDER</v>
      </c>
      <c r="B60" s="41">
        <f t="shared" si="4"/>
        <v>1549</v>
      </c>
      <c r="C60" s="41">
        <f t="shared" si="5"/>
        <v>923</v>
      </c>
      <c r="D60" s="41">
        <f t="shared" si="6"/>
        <v>23</v>
      </c>
      <c r="E60" s="42" t="str">
        <f t="shared" si="2"/>
        <v>SANTANDER</v>
      </c>
      <c r="F60" s="42">
        <f t="shared" si="9"/>
        <v>1549</v>
      </c>
      <c r="G60" s="42">
        <f t="shared" si="8"/>
        <v>923</v>
      </c>
    </row>
    <row r="61" spans="1:7" x14ac:dyDescent="0.25">
      <c r="A61" s="42" t="str">
        <f t="shared" si="3"/>
        <v>SEVILLA</v>
      </c>
      <c r="B61" s="41">
        <f t="shared" si="4"/>
        <v>417998</v>
      </c>
      <c r="C61" s="41">
        <f t="shared" si="5"/>
        <v>329618</v>
      </c>
      <c r="D61" s="41">
        <f t="shared" si="6"/>
        <v>13</v>
      </c>
      <c r="E61" s="42" t="str">
        <f t="shared" si="2"/>
        <v>ALMERIA</v>
      </c>
      <c r="F61" s="42">
        <f t="shared" si="9"/>
        <v>97</v>
      </c>
      <c r="G61" s="42">
        <f t="shared" si="8"/>
        <v>216</v>
      </c>
    </row>
    <row r="62" spans="1:7" x14ac:dyDescent="0.25">
      <c r="A62" s="42" t="str">
        <f t="shared" si="3"/>
        <v>TARRAGONA</v>
      </c>
      <c r="B62" s="41">
        <f t="shared" si="4"/>
        <v>153398</v>
      </c>
      <c r="C62" s="41">
        <f t="shared" si="5"/>
        <v>25545</v>
      </c>
      <c r="D62" s="41">
        <f t="shared" si="6"/>
        <v>16</v>
      </c>
      <c r="E62" s="42" t="str">
        <f t="shared" si="2"/>
        <v>MOTRIL</v>
      </c>
      <c r="F62" s="42">
        <f t="shared" si="9"/>
        <v>5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13286394</v>
      </c>
      <c r="C63" s="41">
        <f t="shared" si="5"/>
        <v>11364028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1004618</v>
      </c>
      <c r="C64" s="41">
        <f t="shared" si="5"/>
        <v>968495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HUELVA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99" t="s">
        <v>70</v>
      </c>
      <c r="B5" s="97" t="str">
        <f>'Resumen general'!D6</f>
        <v>Mes Mayo</v>
      </c>
      <c r="C5" s="98"/>
      <c r="D5" s="97" t="str">
        <f>'Resumen general'!F6</f>
        <v>Acumulado desde Enero</v>
      </c>
      <c r="E5" s="98"/>
      <c r="F5" s="98"/>
      <c r="L5" s="39">
        <f>'Resumen general'!I4</f>
        <v>39275</v>
      </c>
    </row>
    <row r="6" spans="1:12" x14ac:dyDescent="0.25">
      <c r="A6" s="100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4">
        <v>34857</v>
      </c>
      <c r="C8" s="34">
        <v>32902</v>
      </c>
      <c r="D8" s="34">
        <v>131082</v>
      </c>
      <c r="E8" s="34">
        <v>139193</v>
      </c>
      <c r="F8" s="13">
        <f t="shared" ref="F8:F35" si="0">((E8*100)/D8)-100</f>
        <v>6.1877298179765319</v>
      </c>
      <c r="G8" s="1"/>
      <c r="H8" s="1"/>
      <c r="I8" s="1"/>
    </row>
    <row r="9" spans="1:12" x14ac:dyDescent="0.25">
      <c r="A9" s="8" t="s">
        <v>43</v>
      </c>
      <c r="B9" s="33">
        <v>38734</v>
      </c>
      <c r="C9" s="33">
        <v>45261</v>
      </c>
      <c r="D9" s="33">
        <v>173229</v>
      </c>
      <c r="E9" s="33">
        <v>187504</v>
      </c>
      <c r="F9" s="10">
        <f t="shared" si="0"/>
        <v>8.2405370925191477</v>
      </c>
      <c r="G9" s="1"/>
      <c r="H9" s="1"/>
      <c r="I9" s="1"/>
    </row>
    <row r="10" spans="1:12" x14ac:dyDescent="0.25">
      <c r="A10" s="11" t="s">
        <v>44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33">
        <v>425002</v>
      </c>
      <c r="C11" s="33">
        <v>432841</v>
      </c>
      <c r="D11" s="33">
        <v>1902358</v>
      </c>
      <c r="E11" s="33">
        <v>2165394</v>
      </c>
      <c r="F11" s="10">
        <f t="shared" si="0"/>
        <v>13.826840163628503</v>
      </c>
      <c r="G11" s="1"/>
      <c r="H11" s="1"/>
      <c r="I11" s="1"/>
    </row>
    <row r="12" spans="1:12" x14ac:dyDescent="0.25">
      <c r="A12" s="11" t="s">
        <v>46</v>
      </c>
      <c r="B12" s="34">
        <v>151490</v>
      </c>
      <c r="C12" s="34">
        <v>108385</v>
      </c>
      <c r="D12" s="34">
        <v>728938</v>
      </c>
      <c r="E12" s="34">
        <v>554732</v>
      </c>
      <c r="F12" s="13">
        <f t="shared" si="0"/>
        <v>-23.898603173383748</v>
      </c>
      <c r="G12" s="1"/>
      <c r="H12" s="1"/>
      <c r="I12" s="1"/>
    </row>
    <row r="13" spans="1:12" x14ac:dyDescent="0.25">
      <c r="A13" s="8" t="s">
        <v>47</v>
      </c>
      <c r="B13" s="33">
        <v>959322</v>
      </c>
      <c r="C13" s="33">
        <v>938305</v>
      </c>
      <c r="D13" s="33">
        <v>3916917</v>
      </c>
      <c r="E13" s="33">
        <v>4119693</v>
      </c>
      <c r="F13" s="10">
        <f t="shared" si="0"/>
        <v>5.176928691621498</v>
      </c>
      <c r="G13" s="1"/>
      <c r="H13" s="1"/>
      <c r="I13" s="1"/>
    </row>
    <row r="14" spans="1:12" x14ac:dyDescent="0.25">
      <c r="A14" s="11" t="s">
        <v>48</v>
      </c>
      <c r="B14" s="34">
        <v>893530</v>
      </c>
      <c r="C14" s="34">
        <v>950492</v>
      </c>
      <c r="D14" s="34">
        <v>3716608</v>
      </c>
      <c r="E14" s="34">
        <v>4158760</v>
      </c>
      <c r="F14" s="13">
        <f t="shared" si="0"/>
        <v>11.896654153464667</v>
      </c>
      <c r="G14" s="1"/>
      <c r="H14" s="1"/>
      <c r="I14" s="1"/>
    </row>
    <row r="15" spans="1:12" x14ac:dyDescent="0.25">
      <c r="A15" s="8" t="s">
        <v>49</v>
      </c>
      <c r="B15" s="33">
        <v>59883</v>
      </c>
      <c r="C15" s="33">
        <v>48476</v>
      </c>
      <c r="D15" s="33">
        <v>234763</v>
      </c>
      <c r="E15" s="33">
        <v>231605</v>
      </c>
      <c r="F15" s="10">
        <f t="shared" si="0"/>
        <v>-1.3451864220511709</v>
      </c>
      <c r="G15" s="1"/>
      <c r="H15" s="1"/>
      <c r="I15" s="1"/>
    </row>
    <row r="16" spans="1:12" x14ac:dyDescent="0.25">
      <c r="A16" s="11" t="s">
        <v>50</v>
      </c>
      <c r="B16" s="34">
        <v>0</v>
      </c>
      <c r="C16" s="34">
        <v>0</v>
      </c>
      <c r="D16" s="34">
        <v>0</v>
      </c>
      <c r="E16" s="34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33">
        <v>16689</v>
      </c>
      <c r="C17" s="33">
        <v>18062</v>
      </c>
      <c r="D17" s="33">
        <v>96862</v>
      </c>
      <c r="E17" s="33">
        <v>79825</v>
      </c>
      <c r="F17" s="10">
        <f t="shared" si="0"/>
        <v>-17.588940967562095</v>
      </c>
      <c r="G17" s="1"/>
      <c r="H17" s="1"/>
      <c r="I17" s="1"/>
    </row>
    <row r="18" spans="1:9" x14ac:dyDescent="0.25">
      <c r="A18" s="11" t="s">
        <v>52</v>
      </c>
      <c r="B18" s="34">
        <v>73869</v>
      </c>
      <c r="C18" s="34">
        <v>83236</v>
      </c>
      <c r="D18" s="34">
        <v>342737</v>
      </c>
      <c r="E18" s="34">
        <v>387768</v>
      </c>
      <c r="F18" s="13">
        <f t="shared" si="0"/>
        <v>13.138645667085839</v>
      </c>
      <c r="G18" s="1"/>
      <c r="H18" s="1"/>
      <c r="I18" s="1"/>
    </row>
    <row r="19" spans="1:9" x14ac:dyDescent="0.25">
      <c r="A19" s="8" t="s">
        <v>53</v>
      </c>
      <c r="B19" s="33">
        <v>24366</v>
      </c>
      <c r="C19" s="33">
        <v>27968</v>
      </c>
      <c r="D19" s="33">
        <v>81965</v>
      </c>
      <c r="E19" s="33">
        <v>97238</v>
      </c>
      <c r="F19" s="10">
        <f t="shared" si="0"/>
        <v>18.633563106203866</v>
      </c>
      <c r="G19" s="1"/>
      <c r="H19" s="1"/>
      <c r="I19" s="1"/>
    </row>
    <row r="20" spans="1:9" x14ac:dyDescent="0.25">
      <c r="A20" s="11" t="s">
        <v>54</v>
      </c>
      <c r="B20" s="34">
        <v>0</v>
      </c>
      <c r="C20" s="34">
        <v>0</v>
      </c>
      <c r="D20" s="34">
        <v>1012</v>
      </c>
      <c r="E20" s="34">
        <v>0</v>
      </c>
      <c r="F20" s="13">
        <f t="shared" si="0"/>
        <v>-100</v>
      </c>
      <c r="G20" s="1"/>
      <c r="H20" s="1"/>
      <c r="I20" s="1"/>
    </row>
    <row r="21" spans="1:9" x14ac:dyDescent="0.25">
      <c r="A21" s="8" t="s">
        <v>55</v>
      </c>
      <c r="B21" s="33">
        <v>0</v>
      </c>
      <c r="C21" s="33">
        <v>0</v>
      </c>
      <c r="D21" s="33">
        <v>0</v>
      </c>
      <c r="E21" s="33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4">
        <v>251004</v>
      </c>
      <c r="C22" s="34">
        <v>223789</v>
      </c>
      <c r="D22" s="34">
        <v>1147515</v>
      </c>
      <c r="E22" s="34">
        <v>1054037</v>
      </c>
      <c r="F22" s="13">
        <f t="shared" si="0"/>
        <v>-8.1461244515322306</v>
      </c>
      <c r="G22" s="1"/>
      <c r="H22" s="1"/>
      <c r="I22" s="1"/>
    </row>
    <row r="23" spans="1:9" x14ac:dyDescent="0.25">
      <c r="A23" s="8" t="s">
        <v>57</v>
      </c>
      <c r="B23" s="33">
        <v>37259</v>
      </c>
      <c r="C23" s="33">
        <v>45500</v>
      </c>
      <c r="D23" s="33">
        <v>172060</v>
      </c>
      <c r="E23" s="33">
        <v>199849</v>
      </c>
      <c r="F23" s="10">
        <f t="shared" si="0"/>
        <v>16.150761362315478</v>
      </c>
      <c r="G23" s="1"/>
      <c r="H23" s="1"/>
      <c r="I23" s="1"/>
    </row>
    <row r="24" spans="1:9" x14ac:dyDescent="0.25">
      <c r="A24" s="11" t="s">
        <v>58</v>
      </c>
      <c r="B24" s="34">
        <v>0</v>
      </c>
      <c r="C24" s="34">
        <v>0</v>
      </c>
      <c r="D24" s="34">
        <v>0</v>
      </c>
      <c r="E24" s="34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33">
        <v>50570</v>
      </c>
      <c r="C25" s="33">
        <v>48953</v>
      </c>
      <c r="D25" s="33">
        <v>228150</v>
      </c>
      <c r="E25" s="33">
        <v>224560</v>
      </c>
      <c r="F25" s="10">
        <f t="shared" si="0"/>
        <v>-1.5735261889108045</v>
      </c>
      <c r="G25" s="1"/>
      <c r="H25" s="1"/>
      <c r="I25" s="1"/>
    </row>
    <row r="26" spans="1:9" x14ac:dyDescent="0.25">
      <c r="A26" s="11" t="s">
        <v>60</v>
      </c>
      <c r="B26" s="34">
        <v>0</v>
      </c>
      <c r="C26" s="34">
        <v>0</v>
      </c>
      <c r="D26" s="34">
        <v>0</v>
      </c>
      <c r="E26" s="34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3">
        <v>49616</v>
      </c>
      <c r="C27" s="33">
        <v>61511</v>
      </c>
      <c r="D27" s="33">
        <v>214491</v>
      </c>
      <c r="E27" s="33">
        <v>274414</v>
      </c>
      <c r="F27" s="10">
        <f t="shared" si="0"/>
        <v>27.9373027306507</v>
      </c>
      <c r="G27" s="1"/>
      <c r="H27" s="1"/>
      <c r="I27" s="1"/>
    </row>
    <row r="28" spans="1:9" x14ac:dyDescent="0.25">
      <c r="A28" s="11" t="s">
        <v>62</v>
      </c>
      <c r="B28" s="34">
        <v>315890</v>
      </c>
      <c r="C28" s="34">
        <v>326576</v>
      </c>
      <c r="D28" s="34">
        <v>1529894</v>
      </c>
      <c r="E28" s="34">
        <v>1621951</v>
      </c>
      <c r="F28" s="13">
        <f t="shared" si="0"/>
        <v>6.0172142645176763</v>
      </c>
      <c r="G28" s="1"/>
      <c r="H28" s="1"/>
      <c r="I28" s="1"/>
    </row>
    <row r="29" spans="1:9" x14ac:dyDescent="0.25">
      <c r="A29" s="8" t="s">
        <v>63</v>
      </c>
      <c r="B29" s="33">
        <v>88911</v>
      </c>
      <c r="C29" s="33">
        <v>102107</v>
      </c>
      <c r="D29" s="33">
        <v>376490</v>
      </c>
      <c r="E29" s="33">
        <v>392539</v>
      </c>
      <c r="F29" s="10">
        <f t="shared" si="0"/>
        <v>4.2627958245902988</v>
      </c>
      <c r="G29" s="1"/>
      <c r="H29" s="1"/>
      <c r="I29" s="1"/>
    </row>
    <row r="30" spans="1:9" x14ac:dyDescent="0.25">
      <c r="A30" s="11" t="s">
        <v>64</v>
      </c>
      <c r="B30" s="34">
        <v>17151</v>
      </c>
      <c r="C30" s="34">
        <v>19144</v>
      </c>
      <c r="D30" s="34">
        <v>92597</v>
      </c>
      <c r="E30" s="34">
        <v>103369</v>
      </c>
      <c r="F30" s="13">
        <f t="shared" si="0"/>
        <v>11.63320625938205</v>
      </c>
      <c r="G30" s="1"/>
      <c r="H30" s="1"/>
      <c r="I30" s="1"/>
    </row>
    <row r="31" spans="1:9" x14ac:dyDescent="0.25">
      <c r="A31" s="8" t="s">
        <v>65</v>
      </c>
      <c r="B31" s="33">
        <v>90728</v>
      </c>
      <c r="C31" s="33">
        <v>63245</v>
      </c>
      <c r="D31" s="33">
        <v>369877</v>
      </c>
      <c r="E31" s="33">
        <v>274739</v>
      </c>
      <c r="F31" s="10">
        <f t="shared" si="0"/>
        <v>-25.721523641643032</v>
      </c>
      <c r="G31" s="1"/>
      <c r="H31" s="1"/>
      <c r="I31" s="1"/>
    </row>
    <row r="32" spans="1:9" x14ac:dyDescent="0.25">
      <c r="A32" s="11" t="s">
        <v>66</v>
      </c>
      <c r="B32" s="34">
        <v>348728</v>
      </c>
      <c r="C32" s="34">
        <v>439497</v>
      </c>
      <c r="D32" s="34">
        <v>1535713</v>
      </c>
      <c r="E32" s="34">
        <v>1968945</v>
      </c>
      <c r="F32" s="13">
        <f t="shared" si="0"/>
        <v>28.210479432029302</v>
      </c>
      <c r="G32" s="1"/>
      <c r="H32" s="1"/>
      <c r="I32" s="1"/>
    </row>
    <row r="33" spans="1:9" x14ac:dyDescent="0.25">
      <c r="A33" s="8" t="s">
        <v>67</v>
      </c>
      <c r="B33" s="33">
        <v>91004</v>
      </c>
      <c r="C33" s="33">
        <v>128110</v>
      </c>
      <c r="D33" s="33">
        <v>447944</v>
      </c>
      <c r="E33" s="33">
        <v>579014</v>
      </c>
      <c r="F33" s="10">
        <f t="shared" si="0"/>
        <v>29.260353972818024</v>
      </c>
      <c r="G33" s="1"/>
      <c r="H33" s="1"/>
      <c r="I33" s="1"/>
    </row>
    <row r="34" spans="1:9" x14ac:dyDescent="0.25">
      <c r="A34" s="11" t="s">
        <v>68</v>
      </c>
      <c r="B34" s="34">
        <v>0</v>
      </c>
      <c r="C34" s="34">
        <v>0</v>
      </c>
      <c r="D34" s="34">
        <v>0</v>
      </c>
      <c r="E34" s="3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4018603</v>
      </c>
      <c r="C35" s="15">
        <f t="shared" ref="C35:E35" si="1">SUM(C7:C34)</f>
        <v>4144360</v>
      </c>
      <c r="D35" s="15">
        <f t="shared" si="1"/>
        <v>17441202</v>
      </c>
      <c r="E35" s="15">
        <f t="shared" si="1"/>
        <v>18815129</v>
      </c>
      <c r="F35" s="16">
        <f t="shared" si="0"/>
        <v>7.8774788572484908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4158760</v>
      </c>
      <c r="G38" s="42">
        <f>LOOKUP(E38,$A$38:$A$65,$C$38:$C$65)</f>
        <v>3716608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139193</v>
      </c>
      <c r="C39" s="41">
        <f t="shared" ref="C39:C65" si="5">D8</f>
        <v>131082</v>
      </c>
      <c r="D39" s="41">
        <f t="shared" ref="D39:D65" si="6">_xlfn.RANK.EQ(B39,$B$38:$B$65)+COUNTIF($B$38:$B$65,B39)-1</f>
        <v>17</v>
      </c>
      <c r="E39" s="42" t="str">
        <f t="shared" si="2"/>
        <v>BALEARES</v>
      </c>
      <c r="F39" s="42">
        <f t="shared" ref="F39:F54" si="7">LOOKUP(E39,$A$38:$A$65,$B$38:$B$65)</f>
        <v>4119693</v>
      </c>
      <c r="G39" s="42">
        <f t="shared" ref="G39:G65" si="8">LOOKUP(E39,$A$38:$A$65,$C$38:$C$65)</f>
        <v>3916917</v>
      </c>
    </row>
    <row r="40" spans="1:9" x14ac:dyDescent="0.25">
      <c r="A40" s="42" t="str">
        <f t="shared" si="3"/>
        <v>ALMERIA</v>
      </c>
      <c r="B40" s="41">
        <f t="shared" si="4"/>
        <v>187504</v>
      </c>
      <c r="C40" s="41">
        <f t="shared" si="5"/>
        <v>173229</v>
      </c>
      <c r="D40" s="41">
        <f t="shared" si="6"/>
        <v>16</v>
      </c>
      <c r="E40" s="42" t="str">
        <f t="shared" si="2"/>
        <v>BAHIA DE ALGECIRAS</v>
      </c>
      <c r="F40" s="42">
        <f t="shared" si="7"/>
        <v>2165394</v>
      </c>
      <c r="G40" s="42">
        <f t="shared" si="8"/>
        <v>1902358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1968945</v>
      </c>
      <c r="G41" s="42">
        <f t="shared" si="8"/>
        <v>1535713</v>
      </c>
    </row>
    <row r="42" spans="1:9" x14ac:dyDescent="0.25">
      <c r="A42" s="42" t="str">
        <f t="shared" si="3"/>
        <v>BAHIA DE ALGECIRAS</v>
      </c>
      <c r="B42" s="41">
        <f t="shared" si="4"/>
        <v>2165394</v>
      </c>
      <c r="C42" s="41">
        <f t="shared" si="5"/>
        <v>1902358</v>
      </c>
      <c r="D42" s="41">
        <f t="shared" si="6"/>
        <v>3</v>
      </c>
      <c r="E42" s="42" t="str">
        <f t="shared" si="2"/>
        <v>SANTA CRUZ DE TENERIFE</v>
      </c>
      <c r="F42" s="42">
        <f t="shared" si="7"/>
        <v>1621951</v>
      </c>
      <c r="G42" s="42">
        <f t="shared" si="8"/>
        <v>1529894</v>
      </c>
    </row>
    <row r="43" spans="1:9" x14ac:dyDescent="0.25">
      <c r="A43" s="42" t="str">
        <f t="shared" si="3"/>
        <v>BAHIA DE CADIZ</v>
      </c>
      <c r="B43" s="41">
        <f t="shared" si="4"/>
        <v>554732</v>
      </c>
      <c r="C43" s="41">
        <f t="shared" si="5"/>
        <v>728938</v>
      </c>
      <c r="D43" s="41">
        <f t="shared" si="6"/>
        <v>8</v>
      </c>
      <c r="E43" s="42" t="str">
        <f t="shared" si="2"/>
        <v>LAS PALMAS</v>
      </c>
      <c r="F43" s="42">
        <f t="shared" si="7"/>
        <v>1054037</v>
      </c>
      <c r="G43" s="42">
        <f t="shared" si="8"/>
        <v>1147515</v>
      </c>
    </row>
    <row r="44" spans="1:9" x14ac:dyDescent="0.25">
      <c r="A44" s="42" t="str">
        <f t="shared" si="3"/>
        <v>BALEARES</v>
      </c>
      <c r="B44" s="41">
        <f t="shared" si="4"/>
        <v>4119693</v>
      </c>
      <c r="C44" s="41">
        <f t="shared" si="5"/>
        <v>3916917</v>
      </c>
      <c r="D44" s="41">
        <f t="shared" si="6"/>
        <v>2</v>
      </c>
      <c r="E44" s="42" t="str">
        <f t="shared" si="2"/>
        <v>VIGO</v>
      </c>
      <c r="F44" s="42">
        <f t="shared" si="7"/>
        <v>579014</v>
      </c>
      <c r="G44" s="42">
        <f t="shared" si="8"/>
        <v>447944</v>
      </c>
    </row>
    <row r="45" spans="1:9" x14ac:dyDescent="0.25">
      <c r="A45" s="42" t="str">
        <f t="shared" si="3"/>
        <v>BARCELONA</v>
      </c>
      <c r="B45" s="41">
        <f t="shared" si="4"/>
        <v>4158760</v>
      </c>
      <c r="C45" s="41">
        <f t="shared" si="5"/>
        <v>3716608</v>
      </c>
      <c r="D45" s="41">
        <f t="shared" si="6"/>
        <v>1</v>
      </c>
      <c r="E45" s="42" t="str">
        <f t="shared" si="2"/>
        <v>BAHIA DE CADIZ</v>
      </c>
      <c r="F45" s="42">
        <f t="shared" si="7"/>
        <v>554732</v>
      </c>
      <c r="G45" s="42">
        <f t="shared" si="8"/>
        <v>728938</v>
      </c>
    </row>
    <row r="46" spans="1:9" x14ac:dyDescent="0.25">
      <c r="A46" s="42" t="str">
        <f t="shared" si="3"/>
        <v>BILBAO</v>
      </c>
      <c r="B46" s="41">
        <f t="shared" si="4"/>
        <v>231605</v>
      </c>
      <c r="C46" s="41">
        <f t="shared" si="5"/>
        <v>234763</v>
      </c>
      <c r="D46" s="41">
        <f t="shared" si="6"/>
        <v>13</v>
      </c>
      <c r="E46" s="42" t="str">
        <f t="shared" si="2"/>
        <v>SANTANDER</v>
      </c>
      <c r="F46" s="42">
        <f t="shared" si="7"/>
        <v>392539</v>
      </c>
      <c r="G46" s="42">
        <f t="shared" si="8"/>
        <v>376490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CEUTA</v>
      </c>
      <c r="F47" s="42">
        <f t="shared" si="7"/>
        <v>387768</v>
      </c>
      <c r="G47" s="42">
        <f t="shared" si="8"/>
        <v>342737</v>
      </c>
    </row>
    <row r="48" spans="1:9" x14ac:dyDescent="0.25">
      <c r="A48" s="42" t="str">
        <f t="shared" si="3"/>
        <v>CASTELLON</v>
      </c>
      <c r="B48" s="41">
        <f t="shared" si="4"/>
        <v>79825</v>
      </c>
      <c r="C48" s="41">
        <f t="shared" si="5"/>
        <v>96862</v>
      </c>
      <c r="D48" s="41">
        <f t="shared" si="6"/>
        <v>20</v>
      </c>
      <c r="E48" s="42" t="str">
        <f t="shared" si="2"/>
        <v>TARRAGONA</v>
      </c>
      <c r="F48" s="42">
        <f t="shared" si="7"/>
        <v>274739</v>
      </c>
      <c r="G48" s="42">
        <f t="shared" si="8"/>
        <v>369877</v>
      </c>
    </row>
    <row r="49" spans="1:7" x14ac:dyDescent="0.25">
      <c r="A49" s="42" t="str">
        <f t="shared" si="3"/>
        <v>CEUTA</v>
      </c>
      <c r="B49" s="41">
        <f t="shared" si="4"/>
        <v>387768</v>
      </c>
      <c r="C49" s="41">
        <f t="shared" si="5"/>
        <v>342737</v>
      </c>
      <c r="D49" s="41">
        <f t="shared" si="6"/>
        <v>10</v>
      </c>
      <c r="E49" s="42" t="str">
        <f t="shared" si="2"/>
        <v>PASAIA</v>
      </c>
      <c r="F49" s="42">
        <f t="shared" si="7"/>
        <v>274414</v>
      </c>
      <c r="G49" s="42">
        <f t="shared" si="8"/>
        <v>214491</v>
      </c>
    </row>
    <row r="50" spans="1:7" x14ac:dyDescent="0.25">
      <c r="A50" s="42" t="str">
        <f t="shared" si="3"/>
        <v>FERROL-SAN CIBRAO</v>
      </c>
      <c r="B50" s="41">
        <f t="shared" si="4"/>
        <v>97238</v>
      </c>
      <c r="C50" s="41">
        <f t="shared" si="5"/>
        <v>81965</v>
      </c>
      <c r="D50" s="41">
        <f t="shared" si="6"/>
        <v>19</v>
      </c>
      <c r="E50" s="42" t="str">
        <f t="shared" si="2"/>
        <v>BILBAO</v>
      </c>
      <c r="F50" s="42">
        <f t="shared" si="7"/>
        <v>231605</v>
      </c>
      <c r="G50" s="42">
        <f t="shared" si="8"/>
        <v>234763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1012</v>
      </c>
      <c r="D51" s="41">
        <f t="shared" si="6"/>
        <v>28</v>
      </c>
      <c r="E51" s="42" t="str">
        <f t="shared" si="2"/>
        <v>MELILLA</v>
      </c>
      <c r="F51" s="42">
        <f t="shared" si="7"/>
        <v>224560</v>
      </c>
      <c r="G51" s="42">
        <f t="shared" si="8"/>
        <v>228150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MALAGA</v>
      </c>
      <c r="F52" s="42">
        <f t="shared" si="7"/>
        <v>199849</v>
      </c>
      <c r="G52" s="42">
        <f t="shared" si="8"/>
        <v>172060</v>
      </c>
    </row>
    <row r="53" spans="1:7" x14ac:dyDescent="0.25">
      <c r="A53" s="42" t="str">
        <f t="shared" si="3"/>
        <v>LAS PALMAS</v>
      </c>
      <c r="B53" s="41">
        <f t="shared" si="4"/>
        <v>1054037</v>
      </c>
      <c r="C53" s="41">
        <f t="shared" si="5"/>
        <v>1147515</v>
      </c>
      <c r="D53" s="41">
        <f t="shared" si="6"/>
        <v>6</v>
      </c>
      <c r="E53" s="42" t="str">
        <f t="shared" si="2"/>
        <v>ALMERIA</v>
      </c>
      <c r="F53" s="42">
        <f t="shared" si="7"/>
        <v>187504</v>
      </c>
      <c r="G53" s="42">
        <f t="shared" si="8"/>
        <v>173229</v>
      </c>
    </row>
    <row r="54" spans="1:7" x14ac:dyDescent="0.25">
      <c r="A54" s="42" t="str">
        <f t="shared" si="3"/>
        <v>MALAGA</v>
      </c>
      <c r="B54" s="41">
        <f t="shared" si="4"/>
        <v>199849</v>
      </c>
      <c r="C54" s="41">
        <f t="shared" si="5"/>
        <v>172060</v>
      </c>
      <c r="D54" s="41">
        <f t="shared" si="6"/>
        <v>15</v>
      </c>
      <c r="E54" s="42" t="str">
        <f t="shared" si="2"/>
        <v>ALICANTE</v>
      </c>
      <c r="F54" s="42">
        <f t="shared" si="7"/>
        <v>139193</v>
      </c>
      <c r="G54" s="42">
        <f t="shared" si="8"/>
        <v>131082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103369</v>
      </c>
      <c r="G55" s="42">
        <f t="shared" si="8"/>
        <v>92597</v>
      </c>
    </row>
    <row r="56" spans="1:7" x14ac:dyDescent="0.25">
      <c r="A56" s="42" t="str">
        <f t="shared" si="3"/>
        <v>MELILLA</v>
      </c>
      <c r="B56" s="41">
        <f t="shared" si="4"/>
        <v>224560</v>
      </c>
      <c r="C56" s="41">
        <f t="shared" si="5"/>
        <v>228150</v>
      </c>
      <c r="D56" s="41">
        <f t="shared" si="6"/>
        <v>14</v>
      </c>
      <c r="E56" s="42" t="str">
        <f t="shared" si="2"/>
        <v>FERROL-SAN CIBRAO</v>
      </c>
      <c r="F56" s="42">
        <f t="shared" si="9"/>
        <v>97238</v>
      </c>
      <c r="G56" s="42">
        <f t="shared" si="8"/>
        <v>81965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CASTELLON</v>
      </c>
      <c r="F57" s="42">
        <f t="shared" si="9"/>
        <v>79825</v>
      </c>
      <c r="G57" s="42">
        <f t="shared" si="8"/>
        <v>96862</v>
      </c>
    </row>
    <row r="58" spans="1:7" x14ac:dyDescent="0.25">
      <c r="A58" s="42" t="str">
        <f t="shared" si="3"/>
        <v>PASAIA</v>
      </c>
      <c r="B58" s="41">
        <f t="shared" si="4"/>
        <v>274414</v>
      </c>
      <c r="C58" s="41">
        <f t="shared" si="5"/>
        <v>214491</v>
      </c>
      <c r="D58" s="41">
        <f t="shared" si="6"/>
        <v>12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1621951</v>
      </c>
      <c r="C59" s="41">
        <f t="shared" si="5"/>
        <v>1529894</v>
      </c>
      <c r="D59" s="41">
        <f t="shared" si="6"/>
        <v>5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392539</v>
      </c>
      <c r="C60" s="41">
        <f t="shared" si="5"/>
        <v>376490</v>
      </c>
      <c r="D60" s="41">
        <f t="shared" si="6"/>
        <v>9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103369</v>
      </c>
      <c r="C61" s="41">
        <f t="shared" si="5"/>
        <v>92597</v>
      </c>
      <c r="D61" s="41">
        <f t="shared" si="6"/>
        <v>18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274739</v>
      </c>
      <c r="C62" s="41">
        <f t="shared" si="5"/>
        <v>369877</v>
      </c>
      <c r="D62" s="41">
        <f t="shared" si="6"/>
        <v>11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1968945</v>
      </c>
      <c r="C63" s="41">
        <f t="shared" si="5"/>
        <v>1535713</v>
      </c>
      <c r="D63" s="41">
        <f t="shared" si="6"/>
        <v>4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579014</v>
      </c>
      <c r="C64" s="41">
        <f t="shared" si="5"/>
        <v>447944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99" t="s">
        <v>70</v>
      </c>
      <c r="B5" s="97" t="str">
        <f>'Resumen general'!D6</f>
        <v>Mes Mayo</v>
      </c>
      <c r="C5" s="98"/>
      <c r="D5" s="97" t="str">
        <f>'Resumen general'!F6</f>
        <v>Acumulado desde Enero</v>
      </c>
      <c r="E5" s="98"/>
      <c r="F5" s="98"/>
      <c r="L5" s="39">
        <f>'Resumen general'!I4</f>
        <v>39275</v>
      </c>
    </row>
    <row r="6" spans="1:12" x14ac:dyDescent="0.25">
      <c r="A6" s="100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35">
        <v>0</v>
      </c>
      <c r="C7" s="35">
        <v>450</v>
      </c>
      <c r="D7" s="35">
        <v>0</v>
      </c>
      <c r="E7" s="35">
        <v>2283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6">
        <v>14462</v>
      </c>
      <c r="C8" s="36">
        <v>13963</v>
      </c>
      <c r="D8" s="36">
        <v>68456</v>
      </c>
      <c r="E8" s="36">
        <v>76109</v>
      </c>
      <c r="F8" s="13">
        <f t="shared" ref="F8:F35" si="0">((E8*100)/D8)-100</f>
        <v>11.179443730279303</v>
      </c>
      <c r="G8" s="1"/>
      <c r="H8" s="1"/>
      <c r="I8" s="1"/>
    </row>
    <row r="9" spans="1:12" x14ac:dyDescent="0.25">
      <c r="A9" s="8" t="s">
        <v>43</v>
      </c>
      <c r="B9" s="35">
        <v>18</v>
      </c>
      <c r="C9" s="35">
        <v>2</v>
      </c>
      <c r="D9" s="35">
        <v>88</v>
      </c>
      <c r="E9" s="35">
        <v>40</v>
      </c>
      <c r="F9" s="10">
        <f t="shared" si="0"/>
        <v>-54.545454545454547</v>
      </c>
      <c r="G9" s="1"/>
      <c r="H9" s="1"/>
      <c r="I9" s="1"/>
    </row>
    <row r="10" spans="1:12" x14ac:dyDescent="0.25">
      <c r="A10" s="11" t="s">
        <v>44</v>
      </c>
      <c r="B10" s="36">
        <v>985</v>
      </c>
      <c r="C10" s="36">
        <v>401</v>
      </c>
      <c r="D10" s="36">
        <v>4272</v>
      </c>
      <c r="E10" s="36">
        <v>3365</v>
      </c>
      <c r="F10" s="17">
        <f t="shared" si="0"/>
        <v>-21.231273408239701</v>
      </c>
      <c r="G10" s="1"/>
      <c r="H10" s="1"/>
      <c r="I10" s="1"/>
    </row>
    <row r="11" spans="1:12" x14ac:dyDescent="0.25">
      <c r="A11" s="8" t="s">
        <v>45</v>
      </c>
      <c r="B11" s="35">
        <v>300284</v>
      </c>
      <c r="C11" s="35">
        <v>297275</v>
      </c>
      <c r="D11" s="35">
        <v>1259223</v>
      </c>
      <c r="E11" s="35">
        <v>1423783</v>
      </c>
      <c r="F11" s="10">
        <f t="shared" si="0"/>
        <v>13.06837629236442</v>
      </c>
      <c r="G11" s="1"/>
      <c r="H11" s="1"/>
      <c r="I11" s="1"/>
    </row>
    <row r="12" spans="1:12" x14ac:dyDescent="0.25">
      <c r="A12" s="11" t="s">
        <v>46</v>
      </c>
      <c r="B12" s="36">
        <v>9867</v>
      </c>
      <c r="C12" s="36">
        <v>11322</v>
      </c>
      <c r="D12" s="36">
        <v>62571</v>
      </c>
      <c r="E12" s="36">
        <v>51270.5</v>
      </c>
      <c r="F12" s="13">
        <f t="shared" si="0"/>
        <v>-18.060283517923637</v>
      </c>
      <c r="G12" s="1"/>
      <c r="H12" s="1"/>
      <c r="I12" s="1"/>
    </row>
    <row r="13" spans="1:12" x14ac:dyDescent="0.25">
      <c r="A13" s="8" t="s">
        <v>47</v>
      </c>
      <c r="B13" s="35">
        <v>20536</v>
      </c>
      <c r="C13" s="35">
        <v>19455</v>
      </c>
      <c r="D13" s="35">
        <v>85045</v>
      </c>
      <c r="E13" s="35">
        <v>82851</v>
      </c>
      <c r="F13" s="10">
        <f t="shared" si="0"/>
        <v>-2.5798106884590482</v>
      </c>
      <c r="G13" s="1"/>
      <c r="H13" s="1"/>
      <c r="I13" s="1"/>
    </row>
    <row r="14" spans="1:12" x14ac:dyDescent="0.25">
      <c r="A14" s="11" t="s">
        <v>48</v>
      </c>
      <c r="B14" s="36">
        <v>198369</v>
      </c>
      <c r="C14" s="36">
        <v>229488.5</v>
      </c>
      <c r="D14" s="36">
        <v>919080</v>
      </c>
      <c r="E14" s="36">
        <v>1056368.5</v>
      </c>
      <c r="F14" s="13">
        <f t="shared" si="0"/>
        <v>14.937600644122384</v>
      </c>
      <c r="G14" s="1"/>
      <c r="H14" s="1"/>
      <c r="I14" s="1"/>
    </row>
    <row r="15" spans="1:12" x14ac:dyDescent="0.25">
      <c r="A15" s="8" t="s">
        <v>49</v>
      </c>
      <c r="B15" s="35">
        <v>44919</v>
      </c>
      <c r="C15" s="35">
        <v>49993</v>
      </c>
      <c r="D15" s="35">
        <v>206668</v>
      </c>
      <c r="E15" s="35">
        <v>221844</v>
      </c>
      <c r="F15" s="10">
        <f t="shared" si="0"/>
        <v>7.3431784311068924</v>
      </c>
      <c r="G15" s="1"/>
      <c r="H15" s="1"/>
      <c r="I15" s="1"/>
    </row>
    <row r="16" spans="1:12" x14ac:dyDescent="0.25">
      <c r="A16" s="11" t="s">
        <v>50</v>
      </c>
      <c r="B16" s="36">
        <v>4742</v>
      </c>
      <c r="C16" s="36">
        <v>4007</v>
      </c>
      <c r="D16" s="36">
        <v>17400</v>
      </c>
      <c r="E16" s="36">
        <v>15580</v>
      </c>
      <c r="F16" s="13">
        <f t="shared" si="0"/>
        <v>-10.459770114942529</v>
      </c>
      <c r="G16" s="1"/>
      <c r="H16" s="1"/>
      <c r="I16" s="1"/>
    </row>
    <row r="17" spans="1:9" x14ac:dyDescent="0.25">
      <c r="A17" s="8" t="s">
        <v>51</v>
      </c>
      <c r="B17" s="35">
        <v>5820</v>
      </c>
      <c r="C17" s="35">
        <v>9804</v>
      </c>
      <c r="D17" s="35">
        <v>22150</v>
      </c>
      <c r="E17" s="35">
        <v>38788</v>
      </c>
      <c r="F17" s="10">
        <f t="shared" si="0"/>
        <v>75.115124153498869</v>
      </c>
      <c r="G17" s="1"/>
      <c r="H17" s="1"/>
      <c r="I17" s="1"/>
    </row>
    <row r="18" spans="1:9" x14ac:dyDescent="0.25">
      <c r="A18" s="11" t="s">
        <v>52</v>
      </c>
      <c r="B18" s="36">
        <v>744</v>
      </c>
      <c r="C18" s="36">
        <v>1040</v>
      </c>
      <c r="D18" s="36">
        <v>3714</v>
      </c>
      <c r="E18" s="36">
        <v>5291</v>
      </c>
      <c r="F18" s="13">
        <f t="shared" si="0"/>
        <v>42.460958535271942</v>
      </c>
      <c r="G18" s="1"/>
      <c r="H18" s="1"/>
      <c r="I18" s="1"/>
    </row>
    <row r="19" spans="1:9" x14ac:dyDescent="0.25">
      <c r="A19" s="8" t="s">
        <v>53</v>
      </c>
      <c r="B19" s="35">
        <v>23</v>
      </c>
      <c r="C19" s="35">
        <v>388</v>
      </c>
      <c r="D19" s="35">
        <v>51</v>
      </c>
      <c r="E19" s="35">
        <v>4295</v>
      </c>
      <c r="F19" s="10">
        <f t="shared" si="0"/>
        <v>8321.5686274509808</v>
      </c>
      <c r="G19" s="1"/>
      <c r="H19" s="1"/>
      <c r="I19" s="1"/>
    </row>
    <row r="20" spans="1:9" x14ac:dyDescent="0.25">
      <c r="A20" s="11" t="s">
        <v>54</v>
      </c>
      <c r="B20" s="36">
        <v>489</v>
      </c>
      <c r="C20" s="36">
        <v>945</v>
      </c>
      <c r="D20" s="36">
        <v>2025</v>
      </c>
      <c r="E20" s="36">
        <v>4333</v>
      </c>
      <c r="F20" s="13">
        <f t="shared" si="0"/>
        <v>113.97530864197532</v>
      </c>
      <c r="G20" s="1"/>
      <c r="H20" s="1"/>
      <c r="I20" s="1"/>
    </row>
    <row r="21" spans="1:9" x14ac:dyDescent="0.25">
      <c r="A21" s="8" t="s">
        <v>55</v>
      </c>
      <c r="B21" s="35">
        <v>0</v>
      </c>
      <c r="C21" s="35">
        <v>0</v>
      </c>
      <c r="D21" s="35">
        <v>0</v>
      </c>
      <c r="E21" s="35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6">
        <v>101777</v>
      </c>
      <c r="C22" s="36">
        <v>96318</v>
      </c>
      <c r="D22" s="36">
        <v>501420</v>
      </c>
      <c r="E22" s="36">
        <v>507666</v>
      </c>
      <c r="F22" s="13">
        <f t="shared" si="0"/>
        <v>1.2456623190140022</v>
      </c>
      <c r="G22" s="1"/>
      <c r="H22" s="1"/>
      <c r="I22" s="1"/>
    </row>
    <row r="23" spans="1:9" x14ac:dyDescent="0.25">
      <c r="A23" s="8" t="s">
        <v>57</v>
      </c>
      <c r="B23" s="35">
        <v>42247</v>
      </c>
      <c r="C23" s="35">
        <v>55224</v>
      </c>
      <c r="D23" s="35">
        <v>151857</v>
      </c>
      <c r="E23" s="35">
        <v>224768</v>
      </c>
      <c r="F23" s="10">
        <f t="shared" si="0"/>
        <v>48.012933220068874</v>
      </c>
      <c r="G23" s="1"/>
      <c r="H23" s="1"/>
      <c r="I23" s="1"/>
    </row>
    <row r="24" spans="1:9" x14ac:dyDescent="0.25">
      <c r="A24" s="11" t="s">
        <v>58</v>
      </c>
      <c r="B24" s="36">
        <v>3285</v>
      </c>
      <c r="C24" s="36">
        <v>2751</v>
      </c>
      <c r="D24" s="36">
        <v>15793</v>
      </c>
      <c r="E24" s="36">
        <v>17729</v>
      </c>
      <c r="F24" s="13">
        <f t="shared" si="0"/>
        <v>12.258595580320389</v>
      </c>
      <c r="G24" s="1"/>
      <c r="H24" s="1"/>
      <c r="I24" s="1"/>
    </row>
    <row r="25" spans="1:9" x14ac:dyDescent="0.25">
      <c r="A25" s="8" t="s">
        <v>59</v>
      </c>
      <c r="B25" s="35">
        <v>1901</v>
      </c>
      <c r="C25" s="35">
        <v>2003</v>
      </c>
      <c r="D25" s="35">
        <v>8719</v>
      </c>
      <c r="E25" s="35">
        <v>8395</v>
      </c>
      <c r="F25" s="10">
        <f t="shared" si="0"/>
        <v>-3.716022479642163</v>
      </c>
      <c r="G25" s="1"/>
      <c r="H25" s="1"/>
      <c r="I25" s="1"/>
    </row>
    <row r="26" spans="1:9" x14ac:dyDescent="0.25">
      <c r="A26" s="11" t="s">
        <v>60</v>
      </c>
      <c r="B26" s="36">
        <v>0</v>
      </c>
      <c r="C26" s="36">
        <v>0</v>
      </c>
      <c r="D26" s="36">
        <v>0</v>
      </c>
      <c r="E26" s="36">
        <v>2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5">
        <v>0</v>
      </c>
      <c r="C27" s="35">
        <v>0</v>
      </c>
      <c r="D27" s="35">
        <v>2.5</v>
      </c>
      <c r="E27" s="35">
        <v>0</v>
      </c>
      <c r="F27" s="18">
        <f t="shared" si="0"/>
        <v>-100</v>
      </c>
      <c r="G27" s="1"/>
      <c r="H27" s="1"/>
      <c r="I27" s="1"/>
    </row>
    <row r="28" spans="1:9" x14ac:dyDescent="0.25">
      <c r="A28" s="11" t="s">
        <v>62</v>
      </c>
      <c r="B28" s="36">
        <v>38788</v>
      </c>
      <c r="C28" s="36">
        <v>41960</v>
      </c>
      <c r="D28" s="36">
        <v>187732</v>
      </c>
      <c r="E28" s="36">
        <v>209167</v>
      </c>
      <c r="F28" s="13">
        <f t="shared" si="0"/>
        <v>11.41787228602476</v>
      </c>
      <c r="G28" s="1"/>
      <c r="H28" s="1"/>
      <c r="I28" s="1"/>
    </row>
    <row r="29" spans="1:9" x14ac:dyDescent="0.25">
      <c r="A29" s="8" t="s">
        <v>63</v>
      </c>
      <c r="B29" s="35">
        <v>40</v>
      </c>
      <c r="C29" s="35">
        <v>18</v>
      </c>
      <c r="D29" s="35">
        <v>64</v>
      </c>
      <c r="E29" s="35">
        <v>124</v>
      </c>
      <c r="F29" s="10">
        <f t="shared" si="0"/>
        <v>93.75</v>
      </c>
      <c r="G29" s="1"/>
      <c r="H29" s="1"/>
      <c r="I29" s="1"/>
    </row>
    <row r="30" spans="1:9" x14ac:dyDescent="0.25">
      <c r="A30" s="11" t="s">
        <v>64</v>
      </c>
      <c r="B30" s="36">
        <v>10334</v>
      </c>
      <c r="C30" s="36">
        <v>10615</v>
      </c>
      <c r="D30" s="36">
        <v>47123</v>
      </c>
      <c r="E30" s="36">
        <v>56035</v>
      </c>
      <c r="F30" s="13">
        <f t="shared" si="0"/>
        <v>18.912208475691273</v>
      </c>
      <c r="G30" s="1"/>
      <c r="H30" s="1"/>
      <c r="I30" s="1"/>
    </row>
    <row r="31" spans="1:9" x14ac:dyDescent="0.25">
      <c r="A31" s="8" t="s">
        <v>65</v>
      </c>
      <c r="B31" s="35">
        <v>354.5</v>
      </c>
      <c r="C31" s="35">
        <v>3473</v>
      </c>
      <c r="D31" s="35">
        <v>3204</v>
      </c>
      <c r="E31" s="35">
        <v>19058</v>
      </c>
      <c r="F31" s="10">
        <f t="shared" si="0"/>
        <v>494.81897627965043</v>
      </c>
      <c r="G31" s="1"/>
      <c r="H31" s="1"/>
      <c r="I31" s="1"/>
    </row>
    <row r="32" spans="1:9" x14ac:dyDescent="0.25">
      <c r="A32" s="11" t="s">
        <v>66</v>
      </c>
      <c r="B32" s="36">
        <v>220504</v>
      </c>
      <c r="C32" s="36">
        <v>248973</v>
      </c>
      <c r="D32" s="36">
        <v>1050256</v>
      </c>
      <c r="E32" s="36">
        <v>1220272</v>
      </c>
      <c r="F32" s="13">
        <f t="shared" si="0"/>
        <v>16.188053198458277</v>
      </c>
      <c r="G32" s="1"/>
      <c r="H32" s="1"/>
      <c r="I32" s="1"/>
    </row>
    <row r="33" spans="1:9" x14ac:dyDescent="0.25">
      <c r="A33" s="8" t="s">
        <v>67</v>
      </c>
      <c r="B33" s="35">
        <v>21799</v>
      </c>
      <c r="C33" s="35">
        <v>22245</v>
      </c>
      <c r="D33" s="35">
        <v>93707</v>
      </c>
      <c r="E33" s="35">
        <v>95027</v>
      </c>
      <c r="F33" s="10">
        <f t="shared" si="0"/>
        <v>1.4086460990107526</v>
      </c>
      <c r="G33" s="1"/>
      <c r="H33" s="1"/>
      <c r="I33" s="1"/>
    </row>
    <row r="34" spans="1:9" x14ac:dyDescent="0.25">
      <c r="A34" s="11" t="s">
        <v>68</v>
      </c>
      <c r="B34" s="36">
        <v>19</v>
      </c>
      <c r="C34" s="36">
        <v>0</v>
      </c>
      <c r="D34" s="36">
        <v>19</v>
      </c>
      <c r="E34" s="36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69</v>
      </c>
      <c r="B35" s="15">
        <f>SUM(B7:B34)</f>
        <v>1042306.5</v>
      </c>
      <c r="C35" s="15">
        <f t="shared" ref="C35:E35" si="1">SUM(C7:C34)</f>
        <v>1122113.5</v>
      </c>
      <c r="D35" s="15">
        <f t="shared" si="1"/>
        <v>4710639.5</v>
      </c>
      <c r="E35" s="15">
        <f t="shared" si="1"/>
        <v>5344444</v>
      </c>
      <c r="F35" s="16">
        <f t="shared" si="0"/>
        <v>13.454744308071128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2283</v>
      </c>
      <c r="C38" s="41">
        <f>D7</f>
        <v>0</v>
      </c>
      <c r="D38" s="41">
        <f>_xlfn.RANK.EQ(B38,$B$38:$B$65)+COUNTIF($B$38:$B$65,B38)-1</f>
        <v>22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1423783</v>
      </c>
      <c r="G38" s="42">
        <f>LOOKUP(E38,$A$38:$A$65,$C$38:$C$65)</f>
        <v>1259223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76109</v>
      </c>
      <c r="C39" s="41">
        <f t="shared" ref="C39:C65" si="5">D8</f>
        <v>68456</v>
      </c>
      <c r="D39" s="41">
        <f t="shared" ref="D39:D65" si="6">_xlfn.RANK.EQ(B39,$B$38:$B$65)+COUNTIF($B$38:$B$65,B39)-1</f>
        <v>10</v>
      </c>
      <c r="E39" s="42" t="str">
        <f t="shared" si="2"/>
        <v>VALENCIA</v>
      </c>
      <c r="F39" s="42">
        <f t="shared" ref="F39:F54" si="7">LOOKUP(E39,$A$38:$A$65,$B$38:$B$65)</f>
        <v>1220272</v>
      </c>
      <c r="G39" s="42">
        <f t="shared" ref="G39:G65" si="8">LOOKUP(E39,$A$38:$A$65,$C$38:$C$65)</f>
        <v>1050256</v>
      </c>
    </row>
    <row r="40" spans="1:9" x14ac:dyDescent="0.25">
      <c r="A40" s="42" t="str">
        <f t="shared" si="3"/>
        <v>ALMERIA</v>
      </c>
      <c r="B40" s="41">
        <f t="shared" si="4"/>
        <v>40</v>
      </c>
      <c r="C40" s="41">
        <f t="shared" si="5"/>
        <v>88</v>
      </c>
      <c r="D40" s="41">
        <f t="shared" si="6"/>
        <v>24</v>
      </c>
      <c r="E40" s="42" t="str">
        <f t="shared" si="2"/>
        <v>BARCELONA</v>
      </c>
      <c r="F40" s="42">
        <f t="shared" si="7"/>
        <v>1056368.5</v>
      </c>
      <c r="G40" s="42">
        <f t="shared" si="8"/>
        <v>919080</v>
      </c>
    </row>
    <row r="41" spans="1:9" x14ac:dyDescent="0.25">
      <c r="A41" s="42" t="str">
        <f t="shared" si="3"/>
        <v>AVILES</v>
      </c>
      <c r="B41" s="41">
        <f t="shared" si="4"/>
        <v>3365</v>
      </c>
      <c r="C41" s="41">
        <f t="shared" si="5"/>
        <v>4272</v>
      </c>
      <c r="D41" s="41">
        <f t="shared" si="6"/>
        <v>21</v>
      </c>
      <c r="E41" s="42" t="str">
        <f t="shared" si="2"/>
        <v>LAS PALMAS</v>
      </c>
      <c r="F41" s="42">
        <f t="shared" si="7"/>
        <v>507666</v>
      </c>
      <c r="G41" s="42">
        <f t="shared" si="8"/>
        <v>501420</v>
      </c>
    </row>
    <row r="42" spans="1:9" x14ac:dyDescent="0.25">
      <c r="A42" s="42" t="str">
        <f t="shared" si="3"/>
        <v>BAHIA DE ALGECIRAS</v>
      </c>
      <c r="B42" s="41">
        <f t="shared" si="4"/>
        <v>1423783</v>
      </c>
      <c r="C42" s="41">
        <f t="shared" si="5"/>
        <v>1259223</v>
      </c>
      <c r="D42" s="41">
        <f t="shared" si="6"/>
        <v>1</v>
      </c>
      <c r="E42" s="42" t="str">
        <f t="shared" si="2"/>
        <v>MALAGA</v>
      </c>
      <c r="F42" s="42">
        <f t="shared" si="7"/>
        <v>224768</v>
      </c>
      <c r="G42" s="42">
        <f t="shared" si="8"/>
        <v>151857</v>
      </c>
    </row>
    <row r="43" spans="1:9" x14ac:dyDescent="0.25">
      <c r="A43" s="42" t="str">
        <f t="shared" si="3"/>
        <v>BAHIA DE CADIZ</v>
      </c>
      <c r="B43" s="41">
        <f t="shared" si="4"/>
        <v>51270.5</v>
      </c>
      <c r="C43" s="41">
        <f t="shared" si="5"/>
        <v>62571</v>
      </c>
      <c r="D43" s="41">
        <f t="shared" si="6"/>
        <v>12</v>
      </c>
      <c r="E43" s="42" t="str">
        <f t="shared" si="2"/>
        <v>BILBAO</v>
      </c>
      <c r="F43" s="42">
        <f t="shared" si="7"/>
        <v>221844</v>
      </c>
      <c r="G43" s="42">
        <f t="shared" si="8"/>
        <v>206668</v>
      </c>
    </row>
    <row r="44" spans="1:9" x14ac:dyDescent="0.25">
      <c r="A44" s="42" t="str">
        <f t="shared" si="3"/>
        <v>BALEARES</v>
      </c>
      <c r="B44" s="41">
        <f t="shared" si="4"/>
        <v>82851</v>
      </c>
      <c r="C44" s="41">
        <f t="shared" si="5"/>
        <v>85045</v>
      </c>
      <c r="D44" s="41">
        <f t="shared" si="6"/>
        <v>9</v>
      </c>
      <c r="E44" s="42" t="str">
        <f t="shared" si="2"/>
        <v>SANTA CRUZ DE TENERIFE</v>
      </c>
      <c r="F44" s="42">
        <f t="shared" si="7"/>
        <v>209167</v>
      </c>
      <c r="G44" s="42">
        <f t="shared" si="8"/>
        <v>187732</v>
      </c>
    </row>
    <row r="45" spans="1:9" x14ac:dyDescent="0.25">
      <c r="A45" s="42" t="str">
        <f t="shared" si="3"/>
        <v>BARCELONA</v>
      </c>
      <c r="B45" s="41">
        <f t="shared" si="4"/>
        <v>1056368.5</v>
      </c>
      <c r="C45" s="41">
        <f t="shared" si="5"/>
        <v>919080</v>
      </c>
      <c r="D45" s="41">
        <f t="shared" si="6"/>
        <v>3</v>
      </c>
      <c r="E45" s="42" t="str">
        <f t="shared" si="2"/>
        <v>VIGO</v>
      </c>
      <c r="F45" s="42">
        <f t="shared" si="7"/>
        <v>95027</v>
      </c>
      <c r="G45" s="42">
        <f t="shared" si="8"/>
        <v>93707</v>
      </c>
    </row>
    <row r="46" spans="1:9" x14ac:dyDescent="0.25">
      <c r="A46" s="42" t="str">
        <f t="shared" si="3"/>
        <v>BILBAO</v>
      </c>
      <c r="B46" s="41">
        <f t="shared" si="4"/>
        <v>221844</v>
      </c>
      <c r="C46" s="41">
        <f t="shared" si="5"/>
        <v>206668</v>
      </c>
      <c r="D46" s="41">
        <f t="shared" si="6"/>
        <v>6</v>
      </c>
      <c r="E46" s="42" t="str">
        <f t="shared" si="2"/>
        <v>BALEARES</v>
      </c>
      <c r="F46" s="42">
        <f t="shared" si="7"/>
        <v>82851</v>
      </c>
      <c r="G46" s="42">
        <f t="shared" si="8"/>
        <v>85045</v>
      </c>
    </row>
    <row r="47" spans="1:9" x14ac:dyDescent="0.25">
      <c r="A47" s="42" t="str">
        <f t="shared" si="3"/>
        <v>CARTAGENA</v>
      </c>
      <c r="B47" s="41">
        <f t="shared" si="4"/>
        <v>15580</v>
      </c>
      <c r="C47" s="41">
        <f t="shared" si="5"/>
        <v>17400</v>
      </c>
      <c r="D47" s="41">
        <f t="shared" si="6"/>
        <v>16</v>
      </c>
      <c r="E47" s="42" t="str">
        <f t="shared" si="2"/>
        <v>ALICANTE</v>
      </c>
      <c r="F47" s="42">
        <f t="shared" si="7"/>
        <v>76109</v>
      </c>
      <c r="G47" s="42">
        <f t="shared" si="8"/>
        <v>68456</v>
      </c>
    </row>
    <row r="48" spans="1:9" x14ac:dyDescent="0.25">
      <c r="A48" s="42" t="str">
        <f t="shared" si="3"/>
        <v>CASTELLON</v>
      </c>
      <c r="B48" s="41">
        <f t="shared" si="4"/>
        <v>38788</v>
      </c>
      <c r="C48" s="41">
        <f t="shared" si="5"/>
        <v>22150</v>
      </c>
      <c r="D48" s="41">
        <f t="shared" si="6"/>
        <v>13</v>
      </c>
      <c r="E48" s="42" t="str">
        <f t="shared" si="2"/>
        <v>SEVILLA</v>
      </c>
      <c r="F48" s="42">
        <f t="shared" si="7"/>
        <v>56035</v>
      </c>
      <c r="G48" s="42">
        <f t="shared" si="8"/>
        <v>47123</v>
      </c>
    </row>
    <row r="49" spans="1:7" x14ac:dyDescent="0.25">
      <c r="A49" s="42" t="str">
        <f t="shared" si="3"/>
        <v>CEUTA</v>
      </c>
      <c r="B49" s="41">
        <f t="shared" si="4"/>
        <v>5291</v>
      </c>
      <c r="C49" s="41">
        <f t="shared" si="5"/>
        <v>3714</v>
      </c>
      <c r="D49" s="41">
        <f t="shared" si="6"/>
        <v>18</v>
      </c>
      <c r="E49" s="42" t="str">
        <f t="shared" si="2"/>
        <v>BAHIA DE CADIZ</v>
      </c>
      <c r="F49" s="42">
        <f t="shared" si="7"/>
        <v>51270.5</v>
      </c>
      <c r="G49" s="42">
        <f t="shared" si="8"/>
        <v>62571</v>
      </c>
    </row>
    <row r="50" spans="1:7" x14ac:dyDescent="0.25">
      <c r="A50" s="42" t="str">
        <f t="shared" si="3"/>
        <v>FERROL-SAN CIBRAO</v>
      </c>
      <c r="B50" s="41">
        <f t="shared" si="4"/>
        <v>4295</v>
      </c>
      <c r="C50" s="41">
        <f t="shared" si="5"/>
        <v>51</v>
      </c>
      <c r="D50" s="41">
        <f t="shared" si="6"/>
        <v>20</v>
      </c>
      <c r="E50" s="42" t="str">
        <f t="shared" si="2"/>
        <v>CASTELLON</v>
      </c>
      <c r="F50" s="42">
        <f t="shared" si="7"/>
        <v>38788</v>
      </c>
      <c r="G50" s="42">
        <f t="shared" si="8"/>
        <v>22150</v>
      </c>
    </row>
    <row r="51" spans="1:7" x14ac:dyDescent="0.25">
      <c r="A51" s="42" t="str">
        <f t="shared" si="3"/>
        <v>GIJON</v>
      </c>
      <c r="B51" s="41">
        <f t="shared" si="4"/>
        <v>4333</v>
      </c>
      <c r="C51" s="41">
        <f t="shared" si="5"/>
        <v>2025</v>
      </c>
      <c r="D51" s="41">
        <f t="shared" si="6"/>
        <v>19</v>
      </c>
      <c r="E51" s="42" t="str">
        <f t="shared" si="2"/>
        <v>TARRAGONA</v>
      </c>
      <c r="F51" s="42">
        <f t="shared" si="7"/>
        <v>19058</v>
      </c>
      <c r="G51" s="42">
        <f t="shared" si="8"/>
        <v>3204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MARIN Y RIA DE PONTEVEDRA</v>
      </c>
      <c r="F52" s="42">
        <f t="shared" si="7"/>
        <v>17729</v>
      </c>
      <c r="G52" s="42">
        <f t="shared" si="8"/>
        <v>15793</v>
      </c>
    </row>
    <row r="53" spans="1:7" x14ac:dyDescent="0.25">
      <c r="A53" s="42" t="str">
        <f t="shared" si="3"/>
        <v>LAS PALMAS</v>
      </c>
      <c r="B53" s="41">
        <f t="shared" si="4"/>
        <v>507666</v>
      </c>
      <c r="C53" s="41">
        <f t="shared" si="5"/>
        <v>501420</v>
      </c>
      <c r="D53" s="41">
        <f t="shared" si="6"/>
        <v>4</v>
      </c>
      <c r="E53" s="42" t="str">
        <f t="shared" si="2"/>
        <v>CARTAGENA</v>
      </c>
      <c r="F53" s="42">
        <f t="shared" si="7"/>
        <v>15580</v>
      </c>
      <c r="G53" s="42">
        <f t="shared" si="8"/>
        <v>17400</v>
      </c>
    </row>
    <row r="54" spans="1:7" x14ac:dyDescent="0.25">
      <c r="A54" s="42" t="str">
        <f t="shared" si="3"/>
        <v>MALAGA</v>
      </c>
      <c r="B54" s="41">
        <f t="shared" si="4"/>
        <v>224768</v>
      </c>
      <c r="C54" s="41">
        <f t="shared" si="5"/>
        <v>151857</v>
      </c>
      <c r="D54" s="41">
        <f t="shared" si="6"/>
        <v>5</v>
      </c>
      <c r="E54" s="42" t="str">
        <f t="shared" si="2"/>
        <v>MELILLA</v>
      </c>
      <c r="F54" s="42">
        <f t="shared" si="7"/>
        <v>8395</v>
      </c>
      <c r="G54" s="42">
        <f t="shared" si="8"/>
        <v>8719</v>
      </c>
    </row>
    <row r="55" spans="1:7" x14ac:dyDescent="0.25">
      <c r="A55" s="42" t="str">
        <f t="shared" si="3"/>
        <v>MARIN Y RIA DE PONTEVEDRA</v>
      </c>
      <c r="B55" s="41">
        <f t="shared" si="4"/>
        <v>17729</v>
      </c>
      <c r="C55" s="41">
        <f t="shared" si="5"/>
        <v>15793</v>
      </c>
      <c r="D55" s="41">
        <f t="shared" si="6"/>
        <v>15</v>
      </c>
      <c r="E55" s="42" t="str">
        <f t="shared" si="2"/>
        <v>CEUTA</v>
      </c>
      <c r="F55" s="42">
        <f t="shared" ref="F55:F65" si="9">LOOKUP(E55,$A$38:$A$65,$B$38:$B$65)</f>
        <v>5291</v>
      </c>
      <c r="G55" s="42">
        <f t="shared" si="8"/>
        <v>3714</v>
      </c>
    </row>
    <row r="56" spans="1:7" x14ac:dyDescent="0.25">
      <c r="A56" s="42" t="str">
        <f t="shared" si="3"/>
        <v>MELILLA</v>
      </c>
      <c r="B56" s="41">
        <f t="shared" si="4"/>
        <v>8395</v>
      </c>
      <c r="C56" s="41">
        <f t="shared" si="5"/>
        <v>8719</v>
      </c>
      <c r="D56" s="41">
        <f t="shared" si="6"/>
        <v>17</v>
      </c>
      <c r="E56" s="42" t="str">
        <f t="shared" si="2"/>
        <v>GIJON</v>
      </c>
      <c r="F56" s="42">
        <f t="shared" si="9"/>
        <v>4333</v>
      </c>
      <c r="G56" s="42">
        <f t="shared" si="8"/>
        <v>2025</v>
      </c>
    </row>
    <row r="57" spans="1:7" x14ac:dyDescent="0.25">
      <c r="A57" s="42" t="str">
        <f t="shared" si="3"/>
        <v>MOTRIL</v>
      </c>
      <c r="B57" s="41">
        <f t="shared" si="4"/>
        <v>2</v>
      </c>
      <c r="C57" s="41">
        <f t="shared" si="5"/>
        <v>0</v>
      </c>
      <c r="D57" s="41">
        <f t="shared" si="6"/>
        <v>25</v>
      </c>
      <c r="E57" s="42" t="str">
        <f t="shared" si="2"/>
        <v>FERROL-SAN CIBRAO</v>
      </c>
      <c r="F57" s="42">
        <f t="shared" si="9"/>
        <v>4295</v>
      </c>
      <c r="G57" s="42">
        <f t="shared" si="8"/>
        <v>51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2.5</v>
      </c>
      <c r="D58" s="41">
        <f t="shared" si="6"/>
        <v>28</v>
      </c>
      <c r="E58" s="42" t="str">
        <f t="shared" si="2"/>
        <v>AVILES</v>
      </c>
      <c r="F58" s="42">
        <f t="shared" si="9"/>
        <v>3365</v>
      </c>
      <c r="G58" s="42">
        <f t="shared" si="8"/>
        <v>4272</v>
      </c>
    </row>
    <row r="59" spans="1:7" x14ac:dyDescent="0.25">
      <c r="A59" s="42" t="str">
        <f t="shared" si="3"/>
        <v>SANTA CRUZ DE TENERIFE</v>
      </c>
      <c r="B59" s="41">
        <f t="shared" si="4"/>
        <v>209167</v>
      </c>
      <c r="C59" s="41">
        <f t="shared" si="5"/>
        <v>187732</v>
      </c>
      <c r="D59" s="41">
        <f t="shared" si="6"/>
        <v>7</v>
      </c>
      <c r="E59" s="42" t="str">
        <f t="shared" si="2"/>
        <v>A CORUÑA</v>
      </c>
      <c r="F59" s="42">
        <f t="shared" si="9"/>
        <v>2283</v>
      </c>
      <c r="G59" s="42">
        <f t="shared" si="8"/>
        <v>0</v>
      </c>
    </row>
    <row r="60" spans="1:7" x14ac:dyDescent="0.25">
      <c r="A60" s="42" t="str">
        <f t="shared" si="3"/>
        <v>SANTANDER</v>
      </c>
      <c r="B60" s="41">
        <f t="shared" si="4"/>
        <v>124</v>
      </c>
      <c r="C60" s="41">
        <f t="shared" si="5"/>
        <v>64</v>
      </c>
      <c r="D60" s="41">
        <f t="shared" si="6"/>
        <v>23</v>
      </c>
      <c r="E60" s="42" t="str">
        <f t="shared" si="2"/>
        <v>SANTANDER</v>
      </c>
      <c r="F60" s="42">
        <f t="shared" si="9"/>
        <v>124</v>
      </c>
      <c r="G60" s="42">
        <f t="shared" si="8"/>
        <v>64</v>
      </c>
    </row>
    <row r="61" spans="1:7" x14ac:dyDescent="0.25">
      <c r="A61" s="42" t="str">
        <f t="shared" si="3"/>
        <v>SEVILLA</v>
      </c>
      <c r="B61" s="41">
        <f t="shared" si="4"/>
        <v>56035</v>
      </c>
      <c r="C61" s="41">
        <f t="shared" si="5"/>
        <v>47123</v>
      </c>
      <c r="D61" s="41">
        <f t="shared" si="6"/>
        <v>11</v>
      </c>
      <c r="E61" s="42" t="str">
        <f t="shared" si="2"/>
        <v>ALMERIA</v>
      </c>
      <c r="F61" s="42">
        <f t="shared" si="9"/>
        <v>40</v>
      </c>
      <c r="G61" s="42">
        <f t="shared" si="8"/>
        <v>88</v>
      </c>
    </row>
    <row r="62" spans="1:7" x14ac:dyDescent="0.25">
      <c r="A62" s="42" t="str">
        <f t="shared" si="3"/>
        <v>TARRAGONA</v>
      </c>
      <c r="B62" s="41">
        <f t="shared" si="4"/>
        <v>19058</v>
      </c>
      <c r="C62" s="41">
        <f t="shared" si="5"/>
        <v>3204</v>
      </c>
      <c r="D62" s="41">
        <f t="shared" si="6"/>
        <v>14</v>
      </c>
      <c r="E62" s="42" t="str">
        <f t="shared" si="2"/>
        <v>MOTRIL</v>
      </c>
      <c r="F62" s="42">
        <f t="shared" si="9"/>
        <v>2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1220272</v>
      </c>
      <c r="C63" s="41">
        <f t="shared" si="5"/>
        <v>1050256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95027</v>
      </c>
      <c r="C64" s="41">
        <f t="shared" si="5"/>
        <v>93707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19</v>
      </c>
      <c r="D65" s="41">
        <f t="shared" si="6"/>
        <v>28</v>
      </c>
      <c r="E65" s="42" t="str">
        <f t="shared" si="2"/>
        <v>HUELVA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99" t="s">
        <v>70</v>
      </c>
      <c r="B5" s="97" t="str">
        <f>'Resumen general'!D6</f>
        <v>Mes Mayo</v>
      </c>
      <c r="C5" s="98"/>
      <c r="D5" s="97" t="str">
        <f>'Resumen general'!F6</f>
        <v>Acumulado desde Enero</v>
      </c>
      <c r="E5" s="98"/>
      <c r="F5" s="98"/>
      <c r="L5" s="39">
        <f>'Resumen general'!I4</f>
        <v>39275</v>
      </c>
    </row>
    <row r="6" spans="1:12" x14ac:dyDescent="0.25">
      <c r="A6" s="100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8">
        <v>0</v>
      </c>
      <c r="C8" s="38">
        <v>0</v>
      </c>
      <c r="D8" s="38">
        <v>0</v>
      </c>
      <c r="E8" s="38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37">
        <v>279857</v>
      </c>
      <c r="C11" s="37">
        <v>282874</v>
      </c>
      <c r="D11" s="37">
        <v>1009750</v>
      </c>
      <c r="E11" s="37">
        <v>1353439</v>
      </c>
      <c r="F11" s="10">
        <f t="shared" si="0"/>
        <v>34.037038871007667</v>
      </c>
      <c r="G11" s="1"/>
      <c r="H11" s="1"/>
      <c r="I11" s="1"/>
    </row>
    <row r="12" spans="1:12" x14ac:dyDescent="0.25">
      <c r="A12" s="11" t="s">
        <v>46</v>
      </c>
      <c r="B12" s="38">
        <v>86</v>
      </c>
      <c r="C12" s="38">
        <v>1</v>
      </c>
      <c r="D12" s="38">
        <v>10911</v>
      </c>
      <c r="E12" s="38">
        <v>2044</v>
      </c>
      <c r="F12" s="13">
        <f t="shared" si="0"/>
        <v>-81.266611676289983</v>
      </c>
      <c r="G12" s="1"/>
      <c r="H12" s="1"/>
      <c r="I12" s="1"/>
    </row>
    <row r="13" spans="1:12" x14ac:dyDescent="0.25">
      <c r="A13" s="8" t="s">
        <v>47</v>
      </c>
      <c r="B13" s="37">
        <v>87</v>
      </c>
      <c r="C13" s="37">
        <v>85</v>
      </c>
      <c r="D13" s="37">
        <v>345</v>
      </c>
      <c r="E13" s="37">
        <v>283</v>
      </c>
      <c r="F13" s="10">
        <f t="shared" si="0"/>
        <v>-17.971014492753625</v>
      </c>
      <c r="G13" s="1"/>
      <c r="H13" s="1"/>
      <c r="I13" s="1"/>
    </row>
    <row r="14" spans="1:12" x14ac:dyDescent="0.25">
      <c r="A14" s="11" t="s">
        <v>48</v>
      </c>
      <c r="B14" s="38">
        <v>71473</v>
      </c>
      <c r="C14" s="38">
        <v>90358.5</v>
      </c>
      <c r="D14" s="38">
        <v>335585</v>
      </c>
      <c r="E14" s="38">
        <v>405571.5</v>
      </c>
      <c r="F14" s="13">
        <f t="shared" si="0"/>
        <v>20.855073975296875</v>
      </c>
      <c r="G14" s="1"/>
      <c r="H14" s="1"/>
      <c r="I14" s="1"/>
    </row>
    <row r="15" spans="1:12" x14ac:dyDescent="0.25">
      <c r="A15" s="8" t="s">
        <v>49</v>
      </c>
      <c r="B15" s="37">
        <v>784</v>
      </c>
      <c r="C15" s="37">
        <v>269</v>
      </c>
      <c r="D15" s="37">
        <v>3514</v>
      </c>
      <c r="E15" s="37">
        <v>2577</v>
      </c>
      <c r="F15" s="10">
        <f t="shared" si="0"/>
        <v>-26.664769493454756</v>
      </c>
      <c r="G15" s="1"/>
      <c r="H15" s="1"/>
      <c r="I15" s="1"/>
    </row>
    <row r="16" spans="1:12" x14ac:dyDescent="0.25">
      <c r="A16" s="11" t="s">
        <v>50</v>
      </c>
      <c r="B16" s="38">
        <v>0</v>
      </c>
      <c r="C16" s="38">
        <v>0</v>
      </c>
      <c r="D16" s="38">
        <v>0</v>
      </c>
      <c r="E16" s="38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37">
        <v>72</v>
      </c>
      <c r="C17" s="37">
        <v>1</v>
      </c>
      <c r="D17" s="37">
        <v>76</v>
      </c>
      <c r="E17" s="37">
        <v>77</v>
      </c>
      <c r="F17" s="10">
        <f t="shared" si="0"/>
        <v>1.3157894736842053</v>
      </c>
      <c r="G17" s="1"/>
      <c r="H17" s="1"/>
      <c r="I17" s="1"/>
    </row>
    <row r="18" spans="1:9" x14ac:dyDescent="0.25">
      <c r="A18" s="11" t="s">
        <v>52</v>
      </c>
      <c r="B18" s="38">
        <v>0</v>
      </c>
      <c r="C18" s="38">
        <v>0</v>
      </c>
      <c r="D18" s="38">
        <v>0</v>
      </c>
      <c r="E18" s="38">
        <v>29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53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8">
        <v>0</v>
      </c>
      <c r="C20" s="38">
        <v>0</v>
      </c>
      <c r="D20" s="38">
        <v>0</v>
      </c>
      <c r="E20" s="38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8">
        <v>53947</v>
      </c>
      <c r="C22" s="38">
        <v>52112</v>
      </c>
      <c r="D22" s="38">
        <v>290023</v>
      </c>
      <c r="E22" s="38">
        <v>294160</v>
      </c>
      <c r="F22" s="13">
        <f t="shared" si="0"/>
        <v>1.4264385928012615</v>
      </c>
      <c r="G22" s="1"/>
      <c r="H22" s="1"/>
      <c r="I22" s="1"/>
    </row>
    <row r="23" spans="1:9" x14ac:dyDescent="0.25">
      <c r="A23" s="8" t="s">
        <v>57</v>
      </c>
      <c r="B23" s="37">
        <v>39256</v>
      </c>
      <c r="C23" s="37">
        <v>54104</v>
      </c>
      <c r="D23" s="37">
        <v>145944</v>
      </c>
      <c r="E23" s="37">
        <v>214008</v>
      </c>
      <c r="F23" s="10">
        <f t="shared" si="0"/>
        <v>46.63706627199474</v>
      </c>
      <c r="G23" s="1"/>
      <c r="H23" s="1"/>
      <c r="I23" s="1"/>
    </row>
    <row r="24" spans="1:9" x14ac:dyDescent="0.25">
      <c r="A24" s="11" t="s">
        <v>58</v>
      </c>
      <c r="B24" s="38">
        <v>0</v>
      </c>
      <c r="C24" s="38">
        <v>0</v>
      </c>
      <c r="D24" s="38">
        <v>0</v>
      </c>
      <c r="E24" s="38">
        <v>4</v>
      </c>
      <c r="F24" s="13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38">
        <v>0</v>
      </c>
      <c r="C26" s="38">
        <v>0</v>
      </c>
      <c r="D26" s="38">
        <v>0</v>
      </c>
      <c r="E26" s="38">
        <v>2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8">
        <v>2084</v>
      </c>
      <c r="C28" s="38">
        <v>2189</v>
      </c>
      <c r="D28" s="38">
        <v>9389</v>
      </c>
      <c r="E28" s="38">
        <v>10991</v>
      </c>
      <c r="F28" s="13">
        <f t="shared" si="0"/>
        <v>17.062519970177874</v>
      </c>
      <c r="G28" s="1"/>
      <c r="H28" s="1"/>
      <c r="I28" s="1"/>
    </row>
    <row r="29" spans="1:9" x14ac:dyDescent="0.25">
      <c r="A29" s="8" t="s">
        <v>63</v>
      </c>
      <c r="B29" s="37">
        <v>1</v>
      </c>
      <c r="C29" s="37">
        <v>0</v>
      </c>
      <c r="D29" s="37">
        <v>1</v>
      </c>
      <c r="E29" s="37">
        <v>0</v>
      </c>
      <c r="F29" s="18">
        <f t="shared" si="0"/>
        <v>-100</v>
      </c>
      <c r="G29" s="1"/>
      <c r="H29" s="1"/>
      <c r="I29" s="1"/>
    </row>
    <row r="30" spans="1:9" x14ac:dyDescent="0.25">
      <c r="A30" s="11" t="s">
        <v>64</v>
      </c>
      <c r="B30" s="38">
        <v>0</v>
      </c>
      <c r="C30" s="38">
        <v>0</v>
      </c>
      <c r="D30" s="38">
        <v>0</v>
      </c>
      <c r="E30" s="38">
        <v>5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37">
        <v>94</v>
      </c>
      <c r="C31" s="37">
        <v>114</v>
      </c>
      <c r="D31" s="37">
        <v>682</v>
      </c>
      <c r="E31" s="37">
        <v>286</v>
      </c>
      <c r="F31" s="10">
        <f t="shared" si="0"/>
        <v>-58.064516129032256</v>
      </c>
      <c r="G31" s="1"/>
      <c r="H31" s="1"/>
      <c r="I31" s="1"/>
    </row>
    <row r="32" spans="1:9" x14ac:dyDescent="0.25">
      <c r="A32" s="11" t="s">
        <v>66</v>
      </c>
      <c r="B32" s="38">
        <v>62134</v>
      </c>
      <c r="C32" s="38">
        <v>82161</v>
      </c>
      <c r="D32" s="38">
        <v>323331</v>
      </c>
      <c r="E32" s="38">
        <v>415444</v>
      </c>
      <c r="F32" s="13">
        <f t="shared" si="0"/>
        <v>28.488762290037158</v>
      </c>
      <c r="G32" s="1"/>
      <c r="H32" s="1"/>
      <c r="I32" s="1"/>
    </row>
    <row r="33" spans="1:9" x14ac:dyDescent="0.25">
      <c r="A33" s="8" t="s">
        <v>67</v>
      </c>
      <c r="B33" s="37">
        <v>157</v>
      </c>
      <c r="C33" s="37">
        <v>133</v>
      </c>
      <c r="D33" s="37">
        <v>1022</v>
      </c>
      <c r="E33" s="37">
        <v>833</v>
      </c>
      <c r="F33" s="10">
        <f t="shared" si="0"/>
        <v>-18.493150684931507</v>
      </c>
      <c r="G33" s="1"/>
      <c r="H33" s="1"/>
      <c r="I33" s="1"/>
    </row>
    <row r="34" spans="1:9" x14ac:dyDescent="0.25">
      <c r="A34" s="11" t="s">
        <v>68</v>
      </c>
      <c r="B34" s="38">
        <v>0</v>
      </c>
      <c r="C34" s="38">
        <v>0</v>
      </c>
      <c r="D34" s="38">
        <v>0</v>
      </c>
      <c r="E34" s="38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510032</v>
      </c>
      <c r="C35" s="15">
        <f t="shared" ref="C35:E35" si="1">SUM(C7:C34)</f>
        <v>564401.5</v>
      </c>
      <c r="D35" s="15">
        <f t="shared" si="1"/>
        <v>2130573</v>
      </c>
      <c r="E35" s="15">
        <f t="shared" si="1"/>
        <v>2699753.5</v>
      </c>
      <c r="F35" s="16">
        <f t="shared" si="0"/>
        <v>26.71490251683467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1353439</v>
      </c>
      <c r="G38" s="42">
        <f>LOOKUP(E38,$A$38:$A$65,$C$38:$C$65)</f>
        <v>1009750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415444</v>
      </c>
      <c r="G39" s="42">
        <f t="shared" ref="G39:G65" si="8">LOOKUP(E39,$A$38:$A$65,$C$38:$C$65)</f>
        <v>323331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405571.5</v>
      </c>
      <c r="G40" s="42">
        <f t="shared" si="8"/>
        <v>335585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294160</v>
      </c>
      <c r="G41" s="42">
        <f t="shared" si="8"/>
        <v>290023</v>
      </c>
    </row>
    <row r="42" spans="1:9" x14ac:dyDescent="0.25">
      <c r="A42" s="42" t="str">
        <f t="shared" si="3"/>
        <v>BAHIA DE ALGECIRAS</v>
      </c>
      <c r="B42" s="41">
        <f t="shared" si="4"/>
        <v>1353439</v>
      </c>
      <c r="C42" s="41">
        <f t="shared" si="5"/>
        <v>1009750</v>
      </c>
      <c r="D42" s="41">
        <f t="shared" si="6"/>
        <v>1</v>
      </c>
      <c r="E42" s="42" t="str">
        <f t="shared" si="2"/>
        <v>MALAGA</v>
      </c>
      <c r="F42" s="42">
        <f t="shared" si="7"/>
        <v>214008</v>
      </c>
      <c r="G42" s="42">
        <f t="shared" si="8"/>
        <v>145944</v>
      </c>
    </row>
    <row r="43" spans="1:9" x14ac:dyDescent="0.25">
      <c r="A43" s="42" t="str">
        <f t="shared" si="3"/>
        <v>BAHIA DE CADIZ</v>
      </c>
      <c r="B43" s="41">
        <f t="shared" si="4"/>
        <v>2044</v>
      </c>
      <c r="C43" s="41">
        <f t="shared" si="5"/>
        <v>10911</v>
      </c>
      <c r="D43" s="41">
        <f t="shared" si="6"/>
        <v>8</v>
      </c>
      <c r="E43" s="42" t="str">
        <f t="shared" si="2"/>
        <v>SANTA CRUZ DE TENERIFE</v>
      </c>
      <c r="F43" s="42">
        <f t="shared" si="7"/>
        <v>10991</v>
      </c>
      <c r="G43" s="42">
        <f t="shared" si="8"/>
        <v>9389</v>
      </c>
    </row>
    <row r="44" spans="1:9" x14ac:dyDescent="0.25">
      <c r="A44" s="42" t="str">
        <f t="shared" si="3"/>
        <v>BALEARES</v>
      </c>
      <c r="B44" s="41">
        <f t="shared" si="4"/>
        <v>283</v>
      </c>
      <c r="C44" s="41">
        <f t="shared" si="5"/>
        <v>345</v>
      </c>
      <c r="D44" s="41">
        <f t="shared" si="6"/>
        <v>11</v>
      </c>
      <c r="E44" s="42" t="str">
        <f t="shared" si="2"/>
        <v>BILBAO</v>
      </c>
      <c r="F44" s="42">
        <f t="shared" si="7"/>
        <v>2577</v>
      </c>
      <c r="G44" s="42">
        <f t="shared" si="8"/>
        <v>3514</v>
      </c>
    </row>
    <row r="45" spans="1:9" x14ac:dyDescent="0.25">
      <c r="A45" s="42" t="str">
        <f t="shared" si="3"/>
        <v>BARCELONA</v>
      </c>
      <c r="B45" s="41">
        <f t="shared" si="4"/>
        <v>405571.5</v>
      </c>
      <c r="C45" s="41">
        <f t="shared" si="5"/>
        <v>335585</v>
      </c>
      <c r="D45" s="41">
        <f t="shared" si="6"/>
        <v>3</v>
      </c>
      <c r="E45" s="42" t="str">
        <f t="shared" si="2"/>
        <v>BAHIA DE CADIZ</v>
      </c>
      <c r="F45" s="42">
        <f t="shared" si="7"/>
        <v>2044</v>
      </c>
      <c r="G45" s="42">
        <f t="shared" si="8"/>
        <v>10911</v>
      </c>
    </row>
    <row r="46" spans="1:9" x14ac:dyDescent="0.25">
      <c r="A46" s="42" t="str">
        <f t="shared" si="3"/>
        <v>BILBAO</v>
      </c>
      <c r="B46" s="41">
        <f t="shared" si="4"/>
        <v>2577</v>
      </c>
      <c r="C46" s="41">
        <f t="shared" si="5"/>
        <v>3514</v>
      </c>
      <c r="D46" s="41">
        <f t="shared" si="6"/>
        <v>7</v>
      </c>
      <c r="E46" s="42" t="str">
        <f t="shared" si="2"/>
        <v>VIGO</v>
      </c>
      <c r="F46" s="42">
        <f t="shared" si="7"/>
        <v>833</v>
      </c>
      <c r="G46" s="42">
        <f t="shared" si="8"/>
        <v>1022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TARRAGONA</v>
      </c>
      <c r="F47" s="42">
        <f t="shared" si="7"/>
        <v>286</v>
      </c>
      <c r="G47" s="42">
        <f t="shared" si="8"/>
        <v>682</v>
      </c>
    </row>
    <row r="48" spans="1:9" x14ac:dyDescent="0.25">
      <c r="A48" s="42" t="str">
        <f t="shared" si="3"/>
        <v>CASTELLON</v>
      </c>
      <c r="B48" s="41">
        <f t="shared" si="4"/>
        <v>77</v>
      </c>
      <c r="C48" s="41">
        <f t="shared" si="5"/>
        <v>76</v>
      </c>
      <c r="D48" s="41">
        <f t="shared" si="6"/>
        <v>12</v>
      </c>
      <c r="E48" s="42" t="str">
        <f t="shared" si="2"/>
        <v>BALEARES</v>
      </c>
      <c r="F48" s="42">
        <f t="shared" si="7"/>
        <v>283</v>
      </c>
      <c r="G48" s="42">
        <f t="shared" si="8"/>
        <v>345</v>
      </c>
    </row>
    <row r="49" spans="1:7" x14ac:dyDescent="0.25">
      <c r="A49" s="42" t="str">
        <f t="shared" si="3"/>
        <v>CEUTA</v>
      </c>
      <c r="B49" s="41">
        <f t="shared" si="4"/>
        <v>29</v>
      </c>
      <c r="C49" s="41">
        <f t="shared" si="5"/>
        <v>0</v>
      </c>
      <c r="D49" s="41">
        <f t="shared" si="6"/>
        <v>13</v>
      </c>
      <c r="E49" s="42" t="str">
        <f t="shared" si="2"/>
        <v>CASTELLON</v>
      </c>
      <c r="F49" s="42">
        <f t="shared" si="7"/>
        <v>77</v>
      </c>
      <c r="G49" s="42">
        <f t="shared" si="8"/>
        <v>76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CEUTA</v>
      </c>
      <c r="F50" s="42">
        <f t="shared" si="7"/>
        <v>29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SEVILLA</v>
      </c>
      <c r="F51" s="42">
        <f t="shared" si="7"/>
        <v>5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MARIN Y RIA DE PONTEVEDRA</v>
      </c>
      <c r="F52" s="42">
        <f t="shared" si="7"/>
        <v>4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294160</v>
      </c>
      <c r="C53" s="41">
        <f t="shared" si="5"/>
        <v>290023</v>
      </c>
      <c r="D53" s="41">
        <f t="shared" si="6"/>
        <v>4</v>
      </c>
      <c r="E53" s="42" t="str">
        <f t="shared" si="2"/>
        <v>MOTRIL</v>
      </c>
      <c r="F53" s="42">
        <f t="shared" si="7"/>
        <v>2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214008</v>
      </c>
      <c r="C54" s="41">
        <f t="shared" si="5"/>
        <v>145944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4</v>
      </c>
      <c r="C55" s="41">
        <f t="shared" si="5"/>
        <v>0</v>
      </c>
      <c r="D55" s="41">
        <f t="shared" si="6"/>
        <v>15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2</v>
      </c>
      <c r="C57" s="41">
        <f t="shared" si="5"/>
        <v>0</v>
      </c>
      <c r="D57" s="41">
        <f t="shared" si="6"/>
        <v>16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10991</v>
      </c>
      <c r="C59" s="41">
        <f t="shared" si="5"/>
        <v>9389</v>
      </c>
      <c r="D59" s="41">
        <f t="shared" si="6"/>
        <v>6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1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5</v>
      </c>
      <c r="C61" s="41">
        <f t="shared" si="5"/>
        <v>0</v>
      </c>
      <c r="D61" s="41">
        <f t="shared" si="6"/>
        <v>14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286</v>
      </c>
      <c r="C62" s="41">
        <f t="shared" si="5"/>
        <v>682</v>
      </c>
      <c r="D62" s="41">
        <f t="shared" si="6"/>
        <v>10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415444</v>
      </c>
      <c r="C63" s="41">
        <f t="shared" si="5"/>
        <v>323331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833</v>
      </c>
      <c r="C64" s="41">
        <f t="shared" si="5"/>
        <v>1022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99" t="s">
        <v>70</v>
      </c>
      <c r="B5" s="97" t="str">
        <f>'Resumen general'!D6</f>
        <v>Mes Mayo</v>
      </c>
      <c r="C5" s="98"/>
      <c r="D5" s="97" t="str">
        <f>'Resumen general'!F6</f>
        <v>Acumulado desde Enero</v>
      </c>
      <c r="E5" s="98"/>
      <c r="F5" s="98"/>
      <c r="L5" s="39">
        <f>'Resumen general'!I4</f>
        <v>39275</v>
      </c>
    </row>
    <row r="6" spans="1:12" x14ac:dyDescent="0.25">
      <c r="A6" s="100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9">
        <v>5778</v>
      </c>
      <c r="C7" s="9">
        <v>14329</v>
      </c>
      <c r="D7" s="9">
        <v>11800</v>
      </c>
      <c r="E7" s="9">
        <v>17229</v>
      </c>
      <c r="F7" s="10">
        <f>((E7*100)/D7)-100</f>
        <v>46.008474576271198</v>
      </c>
      <c r="G7" s="1"/>
      <c r="H7" s="1"/>
      <c r="I7" s="1"/>
    </row>
    <row r="8" spans="1:12" x14ac:dyDescent="0.25">
      <c r="A8" s="11" t="s">
        <v>42</v>
      </c>
      <c r="B8" s="12">
        <v>17849</v>
      </c>
      <c r="C8" s="12">
        <v>18402</v>
      </c>
      <c r="D8" s="12">
        <v>73728</v>
      </c>
      <c r="E8" s="12">
        <v>72098</v>
      </c>
      <c r="F8" s="13">
        <f t="shared" ref="F8:F35" si="0">((E8*100)/D8)-100</f>
        <v>-2.2108289930555571</v>
      </c>
      <c r="G8" s="1"/>
      <c r="H8" s="1"/>
      <c r="I8" s="1"/>
    </row>
    <row r="9" spans="1:12" x14ac:dyDescent="0.25">
      <c r="A9" s="8" t="s">
        <v>43</v>
      </c>
      <c r="B9" s="9">
        <v>39525</v>
      </c>
      <c r="C9" s="9">
        <v>36523</v>
      </c>
      <c r="D9" s="9">
        <v>227571</v>
      </c>
      <c r="E9" s="9">
        <v>214396</v>
      </c>
      <c r="F9" s="10">
        <f t="shared" si="0"/>
        <v>-5.7894019888298658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288374</v>
      </c>
      <c r="C11" s="9">
        <v>304429</v>
      </c>
      <c r="D11" s="9">
        <v>1543577</v>
      </c>
      <c r="E11" s="9">
        <v>1645235</v>
      </c>
      <c r="F11" s="10">
        <f t="shared" si="0"/>
        <v>6.5858716474785552</v>
      </c>
      <c r="G11" s="1"/>
      <c r="H11" s="1"/>
      <c r="I11" s="1"/>
    </row>
    <row r="12" spans="1:12" x14ac:dyDescent="0.25">
      <c r="A12" s="11" t="s">
        <v>46</v>
      </c>
      <c r="B12" s="12">
        <v>29495</v>
      </c>
      <c r="C12" s="12">
        <v>27609</v>
      </c>
      <c r="D12" s="12">
        <v>66513</v>
      </c>
      <c r="E12" s="12">
        <v>65150</v>
      </c>
      <c r="F12" s="13">
        <f t="shared" si="0"/>
        <v>-2.0492234600754671</v>
      </c>
      <c r="G12" s="1"/>
      <c r="H12" s="1"/>
      <c r="I12" s="1"/>
    </row>
    <row r="13" spans="1:12" x14ac:dyDescent="0.25">
      <c r="A13" s="8" t="s">
        <v>47</v>
      </c>
      <c r="B13" s="9">
        <v>446398</v>
      </c>
      <c r="C13" s="9">
        <v>538059</v>
      </c>
      <c r="D13" s="9">
        <v>1286110</v>
      </c>
      <c r="E13" s="9">
        <v>1428667</v>
      </c>
      <c r="F13" s="10">
        <f t="shared" si="0"/>
        <v>11.084355148470976</v>
      </c>
      <c r="G13" s="1"/>
      <c r="H13" s="1"/>
      <c r="I13" s="1"/>
    </row>
    <row r="14" spans="1:12" x14ac:dyDescent="0.25">
      <c r="A14" s="11" t="s">
        <v>48</v>
      </c>
      <c r="B14" s="12">
        <v>239405</v>
      </c>
      <c r="C14" s="12">
        <v>290265</v>
      </c>
      <c r="D14" s="12">
        <v>601391</v>
      </c>
      <c r="E14" s="12">
        <v>722992</v>
      </c>
      <c r="F14" s="13">
        <f t="shared" si="0"/>
        <v>20.219956733639179</v>
      </c>
      <c r="G14" s="1"/>
      <c r="H14" s="1"/>
      <c r="I14" s="1"/>
    </row>
    <row r="15" spans="1:12" x14ac:dyDescent="0.25">
      <c r="A15" s="8" t="s">
        <v>49</v>
      </c>
      <c r="B15" s="9">
        <v>18806</v>
      </c>
      <c r="C15" s="9">
        <v>16862</v>
      </c>
      <c r="D15" s="9">
        <v>50388</v>
      </c>
      <c r="E15" s="9">
        <v>51954</v>
      </c>
      <c r="F15" s="10">
        <f t="shared" si="0"/>
        <v>3.1078828292450567</v>
      </c>
      <c r="G15" s="1"/>
      <c r="H15" s="1"/>
      <c r="I15" s="1"/>
    </row>
    <row r="16" spans="1:12" x14ac:dyDescent="0.25">
      <c r="A16" s="11" t="s">
        <v>50</v>
      </c>
      <c r="B16" s="12">
        <v>2650</v>
      </c>
      <c r="C16" s="12">
        <v>7180</v>
      </c>
      <c r="D16" s="12">
        <v>7932</v>
      </c>
      <c r="E16" s="12">
        <v>8550</v>
      </c>
      <c r="F16" s="13">
        <f t="shared" si="0"/>
        <v>7.7912254160363119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151100</v>
      </c>
      <c r="C18" s="12">
        <v>171369</v>
      </c>
      <c r="D18" s="12">
        <v>772911</v>
      </c>
      <c r="E18" s="12">
        <v>867338</v>
      </c>
      <c r="F18" s="13">
        <f t="shared" si="0"/>
        <v>12.217059920223676</v>
      </c>
      <c r="G18" s="1"/>
      <c r="H18" s="1"/>
      <c r="I18" s="1"/>
    </row>
    <row r="19" spans="1:9" x14ac:dyDescent="0.25">
      <c r="A19" s="8" t="s">
        <v>53</v>
      </c>
      <c r="B19" s="9">
        <v>1551</v>
      </c>
      <c r="C19" s="9">
        <v>700</v>
      </c>
      <c r="D19" s="9">
        <v>1551</v>
      </c>
      <c r="E19" s="9">
        <v>1453</v>
      </c>
      <c r="F19" s="10">
        <f t="shared" si="0"/>
        <v>-6.3185041908446209</v>
      </c>
      <c r="G19" s="1"/>
      <c r="H19" s="1"/>
      <c r="I19" s="1"/>
    </row>
    <row r="20" spans="1:9" x14ac:dyDescent="0.25">
      <c r="A20" s="11" t="s">
        <v>54</v>
      </c>
      <c r="B20" s="12">
        <v>1256</v>
      </c>
      <c r="C20" s="12">
        <v>752</v>
      </c>
      <c r="D20" s="12">
        <v>1256</v>
      </c>
      <c r="E20" s="12">
        <v>752</v>
      </c>
      <c r="F20" s="13">
        <f t="shared" si="0"/>
        <v>-40.127388535031848</v>
      </c>
      <c r="G20" s="1"/>
      <c r="H20" s="1"/>
      <c r="I20" s="1"/>
    </row>
    <row r="21" spans="1:9" x14ac:dyDescent="0.25">
      <c r="A21" s="8" t="s">
        <v>55</v>
      </c>
      <c r="B21" s="9">
        <v>60</v>
      </c>
      <c r="C21" s="9">
        <v>207</v>
      </c>
      <c r="D21" s="9">
        <v>60</v>
      </c>
      <c r="E21" s="9">
        <v>207</v>
      </c>
      <c r="F21" s="10">
        <f t="shared" si="0"/>
        <v>245</v>
      </c>
      <c r="G21" s="1"/>
      <c r="H21" s="1"/>
      <c r="I21" s="1"/>
    </row>
    <row r="22" spans="1:9" x14ac:dyDescent="0.25">
      <c r="A22" s="11" t="s">
        <v>56</v>
      </c>
      <c r="B22" s="12">
        <v>37134</v>
      </c>
      <c r="C22" s="12">
        <v>43570</v>
      </c>
      <c r="D22" s="12">
        <v>288015</v>
      </c>
      <c r="E22" s="12">
        <v>317176</v>
      </c>
      <c r="F22" s="13">
        <f t="shared" si="0"/>
        <v>10.124819887853064</v>
      </c>
      <c r="G22" s="1"/>
      <c r="H22" s="1"/>
      <c r="I22" s="1"/>
    </row>
    <row r="23" spans="1:9" x14ac:dyDescent="0.25">
      <c r="A23" s="8" t="s">
        <v>57</v>
      </c>
      <c r="B23" s="9">
        <v>44992</v>
      </c>
      <c r="C23" s="9">
        <v>48361</v>
      </c>
      <c r="D23" s="9">
        <v>159259</v>
      </c>
      <c r="E23" s="9">
        <v>174533</v>
      </c>
      <c r="F23" s="10">
        <f t="shared" si="0"/>
        <v>9.5906667755040473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26716</v>
      </c>
      <c r="C25" s="9">
        <v>30753</v>
      </c>
      <c r="D25" s="9">
        <v>134104</v>
      </c>
      <c r="E25" s="9">
        <v>145967</v>
      </c>
      <c r="F25" s="10">
        <f t="shared" si="0"/>
        <v>8.8461194296963583</v>
      </c>
      <c r="G25" s="1"/>
      <c r="H25" s="1"/>
      <c r="I25" s="1"/>
    </row>
    <row r="26" spans="1:9" x14ac:dyDescent="0.25">
      <c r="A26" s="11" t="s">
        <v>60</v>
      </c>
      <c r="B26" s="12">
        <v>503</v>
      </c>
      <c r="C26" s="12">
        <v>608</v>
      </c>
      <c r="D26" s="12">
        <v>1157</v>
      </c>
      <c r="E26" s="12">
        <v>1568</v>
      </c>
      <c r="F26" s="13">
        <f t="shared" si="0"/>
        <v>35.522904062229912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332110</v>
      </c>
      <c r="C28" s="12">
        <v>336047</v>
      </c>
      <c r="D28" s="12">
        <v>1784608</v>
      </c>
      <c r="E28" s="12">
        <v>1839234</v>
      </c>
      <c r="F28" s="13">
        <f t="shared" si="0"/>
        <v>3.0609523211820147</v>
      </c>
      <c r="G28" s="1"/>
      <c r="H28" s="1"/>
      <c r="I28" s="1"/>
    </row>
    <row r="29" spans="1:9" x14ac:dyDescent="0.25">
      <c r="A29" s="8" t="s">
        <v>63</v>
      </c>
      <c r="B29" s="9">
        <v>13319</v>
      </c>
      <c r="C29" s="9">
        <v>19333</v>
      </c>
      <c r="D29" s="9">
        <v>38189</v>
      </c>
      <c r="E29" s="9">
        <v>45422</v>
      </c>
      <c r="F29" s="10">
        <f t="shared" si="0"/>
        <v>18.940008903087275</v>
      </c>
      <c r="G29" s="1"/>
      <c r="H29" s="1"/>
      <c r="I29" s="1"/>
    </row>
    <row r="30" spans="1:9" x14ac:dyDescent="0.25">
      <c r="A30" s="11" t="s">
        <v>64</v>
      </c>
      <c r="B30" s="12">
        <v>1437</v>
      </c>
      <c r="C30" s="12">
        <v>2393</v>
      </c>
      <c r="D30" s="12">
        <v>5035</v>
      </c>
      <c r="E30" s="12">
        <v>5885</v>
      </c>
      <c r="F30" s="13">
        <f t="shared" si="0"/>
        <v>16.88182720953327</v>
      </c>
      <c r="G30" s="1"/>
      <c r="H30" s="1"/>
      <c r="I30" s="1"/>
    </row>
    <row r="31" spans="1:9" x14ac:dyDescent="0.25">
      <c r="A31" s="8" t="s">
        <v>65</v>
      </c>
      <c r="B31" s="9">
        <v>90</v>
      </c>
      <c r="C31" s="9">
        <v>623</v>
      </c>
      <c r="D31" s="9">
        <v>297</v>
      </c>
      <c r="E31" s="9">
        <v>826</v>
      </c>
      <c r="F31" s="10">
        <f t="shared" si="0"/>
        <v>178.11447811447812</v>
      </c>
      <c r="G31" s="1"/>
      <c r="H31" s="1"/>
      <c r="I31" s="1"/>
    </row>
    <row r="32" spans="1:9" x14ac:dyDescent="0.25">
      <c r="A32" s="11" t="s">
        <v>66</v>
      </c>
      <c r="B32" s="12">
        <v>25029</v>
      </c>
      <c r="C32" s="12">
        <v>41670</v>
      </c>
      <c r="D32" s="12">
        <v>90262</v>
      </c>
      <c r="E32" s="12">
        <v>127004</v>
      </c>
      <c r="F32" s="13">
        <f t="shared" si="0"/>
        <v>40.705944915911459</v>
      </c>
      <c r="G32" s="1"/>
      <c r="H32" s="1"/>
      <c r="I32" s="1"/>
    </row>
    <row r="33" spans="1:9" x14ac:dyDescent="0.25">
      <c r="A33" s="8" t="s">
        <v>67</v>
      </c>
      <c r="B33" s="9">
        <v>22150</v>
      </c>
      <c r="C33" s="9">
        <v>25936</v>
      </c>
      <c r="D33" s="9">
        <v>38351</v>
      </c>
      <c r="E33" s="9">
        <v>40457</v>
      </c>
      <c r="F33" s="10">
        <f t="shared" si="0"/>
        <v>5.49138223253631</v>
      </c>
      <c r="G33" s="1"/>
      <c r="H33" s="1"/>
      <c r="I33" s="1"/>
    </row>
    <row r="34" spans="1:9" x14ac:dyDescent="0.25">
      <c r="A34" s="11" t="s">
        <v>68</v>
      </c>
      <c r="B34" s="12">
        <v>2345</v>
      </c>
      <c r="C34" s="12">
        <v>1520</v>
      </c>
      <c r="D34" s="12">
        <v>3211</v>
      </c>
      <c r="E34" s="12">
        <v>1520</v>
      </c>
      <c r="F34" s="13">
        <f t="shared" si="0"/>
        <v>-52.662721893491124</v>
      </c>
      <c r="G34" s="1"/>
      <c r="H34" s="1"/>
      <c r="I34" s="1"/>
    </row>
    <row r="35" spans="1:9" x14ac:dyDescent="0.25">
      <c r="A35" s="14" t="s">
        <v>69</v>
      </c>
      <c r="B35" s="15">
        <f>SUM(B7:B34)</f>
        <v>1748072</v>
      </c>
      <c r="C35" s="15">
        <f t="shared" ref="C35:E35" si="1">SUM(C7:C34)</f>
        <v>1977500</v>
      </c>
      <c r="D35" s="15">
        <f t="shared" si="1"/>
        <v>7187276</v>
      </c>
      <c r="E35" s="15">
        <f t="shared" si="1"/>
        <v>7795613</v>
      </c>
      <c r="F35" s="16">
        <f t="shared" si="0"/>
        <v>8.4640829154188566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17229</v>
      </c>
      <c r="C38" s="41">
        <f>D7</f>
        <v>11800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SANTA CRUZ DE TENERIFE</v>
      </c>
      <c r="F38" s="42">
        <f>LOOKUP(E38,$A$38:$A$65,$B$38:$B$65)</f>
        <v>1839234</v>
      </c>
      <c r="G38" s="42">
        <f>LOOKUP(E38,$A$38:$A$65,$C$38:$C$65)</f>
        <v>1784608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72098</v>
      </c>
      <c r="C39" s="41">
        <f t="shared" ref="C39:C65" si="5">D8</f>
        <v>73728</v>
      </c>
      <c r="D39" s="41">
        <f t="shared" ref="D39:D65" si="6">_xlfn.RANK.EQ(B39,$B$38:$B$65)+COUNTIF($B$38:$B$65,B39)-1</f>
        <v>11</v>
      </c>
      <c r="E39" s="42" t="str">
        <f t="shared" si="2"/>
        <v>BAHIA DE ALGECIRAS</v>
      </c>
      <c r="F39" s="42">
        <f t="shared" ref="F39:F54" si="7">LOOKUP(E39,$A$38:$A$65,$B$38:$B$65)</f>
        <v>1645235</v>
      </c>
      <c r="G39" s="42">
        <f t="shared" ref="G39:G65" si="8">LOOKUP(E39,$A$38:$A$65,$C$38:$C$65)</f>
        <v>1543577</v>
      </c>
    </row>
    <row r="40" spans="1:9" x14ac:dyDescent="0.25">
      <c r="A40" s="42" t="str">
        <f t="shared" si="3"/>
        <v>ALMERIA</v>
      </c>
      <c r="B40" s="41">
        <f t="shared" si="4"/>
        <v>214396</v>
      </c>
      <c r="C40" s="41">
        <f t="shared" si="5"/>
        <v>227571</v>
      </c>
      <c r="D40" s="41">
        <f t="shared" si="6"/>
        <v>7</v>
      </c>
      <c r="E40" s="42" t="str">
        <f t="shared" si="2"/>
        <v>BALEARES</v>
      </c>
      <c r="F40" s="42">
        <f t="shared" si="7"/>
        <v>1428667</v>
      </c>
      <c r="G40" s="42">
        <f t="shared" si="8"/>
        <v>1286110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CEUTA</v>
      </c>
      <c r="F41" s="42">
        <f t="shared" si="7"/>
        <v>867338</v>
      </c>
      <c r="G41" s="42">
        <f t="shared" si="8"/>
        <v>772911</v>
      </c>
    </row>
    <row r="42" spans="1:9" x14ac:dyDescent="0.25">
      <c r="A42" s="42" t="str">
        <f t="shared" si="3"/>
        <v>BAHIA DE ALGECIRAS</v>
      </c>
      <c r="B42" s="41">
        <f t="shared" si="4"/>
        <v>1645235</v>
      </c>
      <c r="C42" s="41">
        <f t="shared" si="5"/>
        <v>1543577</v>
      </c>
      <c r="D42" s="41">
        <f t="shared" si="6"/>
        <v>2</v>
      </c>
      <c r="E42" s="42" t="str">
        <f t="shared" si="2"/>
        <v>BARCELONA</v>
      </c>
      <c r="F42" s="42">
        <f t="shared" si="7"/>
        <v>722992</v>
      </c>
      <c r="G42" s="42">
        <f t="shared" si="8"/>
        <v>601391</v>
      </c>
    </row>
    <row r="43" spans="1:9" x14ac:dyDescent="0.25">
      <c r="A43" s="42" t="str">
        <f t="shared" si="3"/>
        <v>BAHIA DE CADIZ</v>
      </c>
      <c r="B43" s="41">
        <f t="shared" si="4"/>
        <v>65150</v>
      </c>
      <c r="C43" s="41">
        <f t="shared" si="5"/>
        <v>66513</v>
      </c>
      <c r="D43" s="41">
        <f t="shared" si="6"/>
        <v>12</v>
      </c>
      <c r="E43" s="42" t="str">
        <f t="shared" si="2"/>
        <v>LAS PALMAS</v>
      </c>
      <c r="F43" s="42">
        <f t="shared" si="7"/>
        <v>317176</v>
      </c>
      <c r="G43" s="42">
        <f t="shared" si="8"/>
        <v>288015</v>
      </c>
    </row>
    <row r="44" spans="1:9" x14ac:dyDescent="0.25">
      <c r="A44" s="42" t="str">
        <f t="shared" si="3"/>
        <v>BALEARES</v>
      </c>
      <c r="B44" s="41">
        <f t="shared" si="4"/>
        <v>1428667</v>
      </c>
      <c r="C44" s="41">
        <f t="shared" si="5"/>
        <v>1286110</v>
      </c>
      <c r="D44" s="41">
        <f t="shared" si="6"/>
        <v>3</v>
      </c>
      <c r="E44" s="42" t="str">
        <f t="shared" si="2"/>
        <v>ALMERIA</v>
      </c>
      <c r="F44" s="42">
        <f t="shared" si="7"/>
        <v>214396</v>
      </c>
      <c r="G44" s="42">
        <f t="shared" si="8"/>
        <v>227571</v>
      </c>
    </row>
    <row r="45" spans="1:9" x14ac:dyDescent="0.25">
      <c r="A45" s="42" t="str">
        <f t="shared" si="3"/>
        <v>BARCELONA</v>
      </c>
      <c r="B45" s="41">
        <f t="shared" si="4"/>
        <v>722992</v>
      </c>
      <c r="C45" s="41">
        <f t="shared" si="5"/>
        <v>601391</v>
      </c>
      <c r="D45" s="41">
        <f t="shared" si="6"/>
        <v>5</v>
      </c>
      <c r="E45" s="42" t="str">
        <f t="shared" si="2"/>
        <v>MALAGA</v>
      </c>
      <c r="F45" s="42">
        <f t="shared" si="7"/>
        <v>174533</v>
      </c>
      <c r="G45" s="42">
        <f t="shared" si="8"/>
        <v>159259</v>
      </c>
    </row>
    <row r="46" spans="1:9" x14ac:dyDescent="0.25">
      <c r="A46" s="42" t="str">
        <f t="shared" si="3"/>
        <v>BILBAO</v>
      </c>
      <c r="B46" s="41">
        <f t="shared" si="4"/>
        <v>51954</v>
      </c>
      <c r="C46" s="41">
        <f t="shared" si="5"/>
        <v>50388</v>
      </c>
      <c r="D46" s="41">
        <f t="shared" si="6"/>
        <v>13</v>
      </c>
      <c r="E46" s="42" t="str">
        <f t="shared" si="2"/>
        <v>MELILLA</v>
      </c>
      <c r="F46" s="42">
        <f t="shared" si="7"/>
        <v>145967</v>
      </c>
      <c r="G46" s="42">
        <f t="shared" si="8"/>
        <v>134104</v>
      </c>
    </row>
    <row r="47" spans="1:9" x14ac:dyDescent="0.25">
      <c r="A47" s="42" t="str">
        <f t="shared" si="3"/>
        <v>CARTAGENA</v>
      </c>
      <c r="B47" s="41">
        <f t="shared" si="4"/>
        <v>8550</v>
      </c>
      <c r="C47" s="41">
        <f t="shared" si="5"/>
        <v>7932</v>
      </c>
      <c r="D47" s="41">
        <f t="shared" si="6"/>
        <v>17</v>
      </c>
      <c r="E47" s="42" t="str">
        <f t="shared" si="2"/>
        <v>VALENCIA</v>
      </c>
      <c r="F47" s="42">
        <f t="shared" si="7"/>
        <v>127004</v>
      </c>
      <c r="G47" s="42">
        <f t="shared" si="8"/>
        <v>90262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72098</v>
      </c>
      <c r="G48" s="42">
        <f t="shared" si="8"/>
        <v>73728</v>
      </c>
    </row>
    <row r="49" spans="1:7" x14ac:dyDescent="0.25">
      <c r="A49" s="42" t="str">
        <f t="shared" si="3"/>
        <v>CEUTA</v>
      </c>
      <c r="B49" s="41">
        <f t="shared" si="4"/>
        <v>867338</v>
      </c>
      <c r="C49" s="41">
        <f t="shared" si="5"/>
        <v>772911</v>
      </c>
      <c r="D49" s="41">
        <f t="shared" si="6"/>
        <v>4</v>
      </c>
      <c r="E49" s="42" t="str">
        <f t="shared" si="2"/>
        <v>BAHIA DE CADIZ</v>
      </c>
      <c r="F49" s="42">
        <f t="shared" si="7"/>
        <v>65150</v>
      </c>
      <c r="G49" s="42">
        <f t="shared" si="8"/>
        <v>66513</v>
      </c>
    </row>
    <row r="50" spans="1:7" x14ac:dyDescent="0.25">
      <c r="A50" s="42" t="str">
        <f t="shared" si="3"/>
        <v>FERROL-SAN CIBRAO</v>
      </c>
      <c r="B50" s="41">
        <f t="shared" si="4"/>
        <v>1453</v>
      </c>
      <c r="C50" s="41">
        <f t="shared" si="5"/>
        <v>1551</v>
      </c>
      <c r="D50" s="41">
        <f t="shared" si="6"/>
        <v>21</v>
      </c>
      <c r="E50" s="42" t="str">
        <f t="shared" si="2"/>
        <v>BILBAO</v>
      </c>
      <c r="F50" s="42">
        <f t="shared" si="7"/>
        <v>51954</v>
      </c>
      <c r="G50" s="42">
        <f t="shared" si="8"/>
        <v>50388</v>
      </c>
    </row>
    <row r="51" spans="1:7" x14ac:dyDescent="0.25">
      <c r="A51" s="42" t="str">
        <f t="shared" si="3"/>
        <v>GIJON</v>
      </c>
      <c r="B51" s="41">
        <f t="shared" si="4"/>
        <v>752</v>
      </c>
      <c r="C51" s="41">
        <f t="shared" si="5"/>
        <v>1256</v>
      </c>
      <c r="D51" s="41">
        <f t="shared" si="6"/>
        <v>23</v>
      </c>
      <c r="E51" s="42" t="str">
        <f t="shared" si="2"/>
        <v>SANTANDER</v>
      </c>
      <c r="F51" s="42">
        <f t="shared" si="7"/>
        <v>45422</v>
      </c>
      <c r="G51" s="42">
        <f t="shared" si="8"/>
        <v>38189</v>
      </c>
    </row>
    <row r="52" spans="1:7" x14ac:dyDescent="0.25">
      <c r="A52" s="42" t="str">
        <f t="shared" si="3"/>
        <v>HUELVA</v>
      </c>
      <c r="B52" s="41">
        <f t="shared" si="4"/>
        <v>207</v>
      </c>
      <c r="C52" s="41">
        <f t="shared" si="5"/>
        <v>60</v>
      </c>
      <c r="D52" s="41">
        <f t="shared" si="6"/>
        <v>24</v>
      </c>
      <c r="E52" s="42" t="str">
        <f t="shared" si="2"/>
        <v>VIGO</v>
      </c>
      <c r="F52" s="42">
        <f t="shared" si="7"/>
        <v>40457</v>
      </c>
      <c r="G52" s="42">
        <f t="shared" si="8"/>
        <v>38351</v>
      </c>
    </row>
    <row r="53" spans="1:7" x14ac:dyDescent="0.25">
      <c r="A53" s="42" t="str">
        <f t="shared" si="3"/>
        <v>LAS PALMAS</v>
      </c>
      <c r="B53" s="41">
        <f t="shared" si="4"/>
        <v>317176</v>
      </c>
      <c r="C53" s="41">
        <f t="shared" si="5"/>
        <v>288015</v>
      </c>
      <c r="D53" s="41">
        <f t="shared" si="6"/>
        <v>6</v>
      </c>
      <c r="E53" s="42" t="str">
        <f t="shared" si="2"/>
        <v>A CORUÑA</v>
      </c>
      <c r="F53" s="42">
        <f t="shared" si="7"/>
        <v>17229</v>
      </c>
      <c r="G53" s="42">
        <f t="shared" si="8"/>
        <v>11800</v>
      </c>
    </row>
    <row r="54" spans="1:7" x14ac:dyDescent="0.25">
      <c r="A54" s="42" t="str">
        <f t="shared" si="3"/>
        <v>MALAGA</v>
      </c>
      <c r="B54" s="41">
        <f t="shared" si="4"/>
        <v>174533</v>
      </c>
      <c r="C54" s="41">
        <f t="shared" si="5"/>
        <v>159259</v>
      </c>
      <c r="D54" s="41">
        <f t="shared" si="6"/>
        <v>8</v>
      </c>
      <c r="E54" s="42" t="str">
        <f t="shared" si="2"/>
        <v>CARTAGENA</v>
      </c>
      <c r="F54" s="42">
        <f t="shared" si="7"/>
        <v>8550</v>
      </c>
      <c r="G54" s="42">
        <f t="shared" si="8"/>
        <v>7932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5885</v>
      </c>
      <c r="G55" s="42">
        <f t="shared" si="8"/>
        <v>5035</v>
      </c>
    </row>
    <row r="56" spans="1:7" x14ac:dyDescent="0.25">
      <c r="A56" s="42" t="str">
        <f t="shared" si="3"/>
        <v>MELILLA</v>
      </c>
      <c r="B56" s="41">
        <f t="shared" si="4"/>
        <v>145967</v>
      </c>
      <c r="C56" s="41">
        <f t="shared" si="5"/>
        <v>134104</v>
      </c>
      <c r="D56" s="41">
        <f t="shared" si="6"/>
        <v>9</v>
      </c>
      <c r="E56" s="42" t="str">
        <f t="shared" si="2"/>
        <v>MOTRIL</v>
      </c>
      <c r="F56" s="42">
        <f t="shared" si="9"/>
        <v>1568</v>
      </c>
      <c r="G56" s="42">
        <f t="shared" si="8"/>
        <v>1157</v>
      </c>
    </row>
    <row r="57" spans="1:7" x14ac:dyDescent="0.25">
      <c r="A57" s="42" t="str">
        <f t="shared" si="3"/>
        <v>MOTRIL</v>
      </c>
      <c r="B57" s="41">
        <f t="shared" si="4"/>
        <v>1568</v>
      </c>
      <c r="C57" s="41">
        <f t="shared" si="5"/>
        <v>1157</v>
      </c>
      <c r="D57" s="41">
        <f t="shared" si="6"/>
        <v>19</v>
      </c>
      <c r="E57" s="42" t="str">
        <f t="shared" si="2"/>
        <v>VILAGARCIA</v>
      </c>
      <c r="F57" s="42">
        <f t="shared" si="9"/>
        <v>1520</v>
      </c>
      <c r="G57" s="42">
        <f t="shared" si="8"/>
        <v>3211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FERROL-SAN CIBRAO</v>
      </c>
      <c r="F58" s="42">
        <f t="shared" si="9"/>
        <v>1453</v>
      </c>
      <c r="G58" s="42">
        <f t="shared" si="8"/>
        <v>1551</v>
      </c>
    </row>
    <row r="59" spans="1:7" x14ac:dyDescent="0.25">
      <c r="A59" s="42" t="str">
        <f t="shared" si="3"/>
        <v>SANTA CRUZ DE TENERIFE</v>
      </c>
      <c r="B59" s="41">
        <f t="shared" si="4"/>
        <v>1839234</v>
      </c>
      <c r="C59" s="41">
        <f t="shared" si="5"/>
        <v>1784608</v>
      </c>
      <c r="D59" s="41">
        <f t="shared" si="6"/>
        <v>1</v>
      </c>
      <c r="E59" s="42" t="str">
        <f t="shared" si="2"/>
        <v>TARRAGONA</v>
      </c>
      <c r="F59" s="42">
        <f t="shared" si="9"/>
        <v>826</v>
      </c>
      <c r="G59" s="42">
        <f t="shared" si="8"/>
        <v>297</v>
      </c>
    </row>
    <row r="60" spans="1:7" x14ac:dyDescent="0.25">
      <c r="A60" s="42" t="str">
        <f t="shared" si="3"/>
        <v>SANTANDER</v>
      </c>
      <c r="B60" s="41">
        <f t="shared" si="4"/>
        <v>45422</v>
      </c>
      <c r="C60" s="41">
        <f t="shared" si="5"/>
        <v>38189</v>
      </c>
      <c r="D60" s="41">
        <f t="shared" si="6"/>
        <v>14</v>
      </c>
      <c r="E60" s="42" t="str">
        <f t="shared" si="2"/>
        <v>GIJON</v>
      </c>
      <c r="F60" s="42">
        <f t="shared" si="9"/>
        <v>752</v>
      </c>
      <c r="G60" s="42">
        <f t="shared" si="8"/>
        <v>1256</v>
      </c>
    </row>
    <row r="61" spans="1:7" x14ac:dyDescent="0.25">
      <c r="A61" s="42" t="str">
        <f t="shared" si="3"/>
        <v>SEVILLA</v>
      </c>
      <c r="B61" s="41">
        <f t="shared" si="4"/>
        <v>5885</v>
      </c>
      <c r="C61" s="41">
        <f t="shared" si="5"/>
        <v>5035</v>
      </c>
      <c r="D61" s="41">
        <f t="shared" si="6"/>
        <v>18</v>
      </c>
      <c r="E61" s="42" t="str">
        <f t="shared" si="2"/>
        <v>HUELVA</v>
      </c>
      <c r="F61" s="42">
        <f t="shared" si="9"/>
        <v>207</v>
      </c>
      <c r="G61" s="42">
        <f t="shared" si="8"/>
        <v>60</v>
      </c>
    </row>
    <row r="62" spans="1:7" x14ac:dyDescent="0.25">
      <c r="A62" s="42" t="str">
        <f t="shared" si="3"/>
        <v>TARRAGONA</v>
      </c>
      <c r="B62" s="41">
        <f t="shared" si="4"/>
        <v>826</v>
      </c>
      <c r="C62" s="41">
        <f t="shared" si="5"/>
        <v>297</v>
      </c>
      <c r="D62" s="41">
        <f t="shared" si="6"/>
        <v>22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127004</v>
      </c>
      <c r="C63" s="41">
        <f t="shared" si="5"/>
        <v>90262</v>
      </c>
      <c r="D63" s="41">
        <f t="shared" si="6"/>
        <v>10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40457</v>
      </c>
      <c r="C64" s="41">
        <f t="shared" si="5"/>
        <v>38351</v>
      </c>
      <c r="D64" s="41">
        <f t="shared" si="6"/>
        <v>15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1520</v>
      </c>
      <c r="C65" s="41">
        <f t="shared" si="5"/>
        <v>3211</v>
      </c>
      <c r="D65" s="41">
        <f t="shared" si="6"/>
        <v>20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99" t="s">
        <v>70</v>
      </c>
      <c r="B5" s="97" t="str">
        <f>'Resumen general'!D6</f>
        <v>Mes Mayo</v>
      </c>
      <c r="C5" s="98"/>
      <c r="D5" s="97" t="str">
        <f>'Resumen general'!F6</f>
        <v>Acumulado desde Enero</v>
      </c>
      <c r="E5" s="98"/>
      <c r="F5" s="98"/>
      <c r="L5" s="39">
        <f>'Resumen general'!I4</f>
        <v>39275</v>
      </c>
    </row>
    <row r="6" spans="1:12" x14ac:dyDescent="0.25">
      <c r="A6" s="100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9">
        <v>5778</v>
      </c>
      <c r="C7" s="9">
        <v>14329</v>
      </c>
      <c r="D7" s="9">
        <v>11800</v>
      </c>
      <c r="E7" s="9">
        <v>16789</v>
      </c>
      <c r="F7" s="10">
        <f>((E7*100)/D7)-100</f>
        <v>42.279661016949149</v>
      </c>
      <c r="G7" s="1"/>
      <c r="H7" s="1"/>
      <c r="I7" s="1"/>
    </row>
    <row r="8" spans="1:12" x14ac:dyDescent="0.25">
      <c r="A8" s="11" t="s">
        <v>42</v>
      </c>
      <c r="B8" s="12">
        <v>6966</v>
      </c>
      <c r="C8" s="12">
        <v>8427</v>
      </c>
      <c r="D8" s="12">
        <v>18178</v>
      </c>
      <c r="E8" s="12">
        <v>11688</v>
      </c>
      <c r="F8" s="13">
        <f t="shared" ref="F8:F35" si="0">((E8*100)/D8)-100</f>
        <v>-35.702497524480137</v>
      </c>
      <c r="G8" s="1"/>
      <c r="H8" s="1"/>
      <c r="I8" s="1"/>
    </row>
    <row r="9" spans="1:12" x14ac:dyDescent="0.25">
      <c r="A9" s="8" t="s">
        <v>43</v>
      </c>
      <c r="B9" s="9">
        <v>4261</v>
      </c>
      <c r="C9" s="9">
        <v>3889</v>
      </c>
      <c r="D9" s="9">
        <v>8027</v>
      </c>
      <c r="E9" s="9">
        <v>9179</v>
      </c>
      <c r="F9" s="10">
        <f t="shared" si="0"/>
        <v>14.351563473277693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0</v>
      </c>
      <c r="C11" s="9">
        <v>0</v>
      </c>
      <c r="D11" s="9">
        <v>78</v>
      </c>
      <c r="E11" s="9">
        <v>83</v>
      </c>
      <c r="F11" s="10">
        <f t="shared" si="0"/>
        <v>6.4102564102564088</v>
      </c>
      <c r="G11" s="1"/>
      <c r="H11" s="1"/>
      <c r="I11" s="1"/>
    </row>
    <row r="12" spans="1:12" x14ac:dyDescent="0.25">
      <c r="A12" s="11" t="s">
        <v>46</v>
      </c>
      <c r="B12" s="12">
        <v>27747</v>
      </c>
      <c r="C12" s="12">
        <v>25039</v>
      </c>
      <c r="D12" s="12">
        <v>58332</v>
      </c>
      <c r="E12" s="12">
        <v>54988</v>
      </c>
      <c r="F12" s="13">
        <f t="shared" si="0"/>
        <v>-5.7327024617705575</v>
      </c>
      <c r="G12" s="1"/>
      <c r="H12" s="1"/>
      <c r="I12" s="1"/>
    </row>
    <row r="13" spans="1:12" x14ac:dyDescent="0.25">
      <c r="A13" s="8" t="s">
        <v>47</v>
      </c>
      <c r="B13" s="9">
        <v>122020</v>
      </c>
      <c r="C13" s="9">
        <v>172401</v>
      </c>
      <c r="D13" s="9">
        <v>213460</v>
      </c>
      <c r="E13" s="9">
        <v>288562</v>
      </c>
      <c r="F13" s="10">
        <f t="shared" si="0"/>
        <v>35.183172491333266</v>
      </c>
      <c r="G13" s="1"/>
      <c r="H13" s="1"/>
      <c r="I13" s="1"/>
    </row>
    <row r="14" spans="1:12" x14ac:dyDescent="0.25">
      <c r="A14" s="11" t="s">
        <v>48</v>
      </c>
      <c r="B14" s="12">
        <v>166078</v>
      </c>
      <c r="C14" s="12">
        <v>217111</v>
      </c>
      <c r="D14" s="12">
        <v>287390</v>
      </c>
      <c r="E14" s="12">
        <v>394898</v>
      </c>
      <c r="F14" s="13">
        <f t="shared" si="0"/>
        <v>37.408399735551001</v>
      </c>
      <c r="G14" s="1"/>
      <c r="H14" s="1"/>
      <c r="I14" s="1"/>
    </row>
    <row r="15" spans="1:12" x14ac:dyDescent="0.25">
      <c r="A15" s="8" t="s">
        <v>49</v>
      </c>
      <c r="B15" s="9">
        <v>6921</v>
      </c>
      <c r="C15" s="9">
        <v>6281</v>
      </c>
      <c r="D15" s="9">
        <v>8052</v>
      </c>
      <c r="E15" s="9">
        <v>11471</v>
      </c>
      <c r="F15" s="10">
        <f t="shared" si="0"/>
        <v>42.461500248385505</v>
      </c>
      <c r="G15" s="1"/>
      <c r="H15" s="1"/>
      <c r="I15" s="1"/>
    </row>
    <row r="16" spans="1:12" x14ac:dyDescent="0.25">
      <c r="A16" s="11" t="s">
        <v>50</v>
      </c>
      <c r="B16" s="12">
        <v>2650</v>
      </c>
      <c r="C16" s="12">
        <v>7180</v>
      </c>
      <c r="D16" s="12">
        <v>7932</v>
      </c>
      <c r="E16" s="12">
        <v>8550</v>
      </c>
      <c r="F16" s="13">
        <f t="shared" si="0"/>
        <v>7.7912254160363119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590</v>
      </c>
      <c r="C18" s="12">
        <v>1648</v>
      </c>
      <c r="D18" s="12">
        <v>1832</v>
      </c>
      <c r="E18" s="12">
        <v>4332</v>
      </c>
      <c r="F18" s="13">
        <f t="shared" si="0"/>
        <v>136.46288209606988</v>
      </c>
      <c r="G18" s="1"/>
      <c r="H18" s="1"/>
      <c r="I18" s="1"/>
    </row>
    <row r="19" spans="1:9" x14ac:dyDescent="0.25">
      <c r="A19" s="8" t="s">
        <v>53</v>
      </c>
      <c r="B19" s="9">
        <v>1551</v>
      </c>
      <c r="C19" s="9">
        <v>700</v>
      </c>
      <c r="D19" s="9">
        <v>1551</v>
      </c>
      <c r="E19" s="9">
        <v>1453</v>
      </c>
      <c r="F19" s="10">
        <f t="shared" si="0"/>
        <v>-6.3185041908446209</v>
      </c>
      <c r="G19" s="1"/>
      <c r="H19" s="1"/>
      <c r="I19" s="1"/>
    </row>
    <row r="20" spans="1:9" x14ac:dyDescent="0.25">
      <c r="A20" s="11" t="s">
        <v>54</v>
      </c>
      <c r="B20" s="12">
        <v>1256</v>
      </c>
      <c r="C20" s="12">
        <v>752</v>
      </c>
      <c r="D20" s="12">
        <v>1256</v>
      </c>
      <c r="E20" s="12">
        <v>752</v>
      </c>
      <c r="F20" s="13">
        <f t="shared" si="0"/>
        <v>-40.127388535031848</v>
      </c>
      <c r="G20" s="1"/>
      <c r="H20" s="1"/>
      <c r="I20" s="1"/>
    </row>
    <row r="21" spans="1:9" x14ac:dyDescent="0.25">
      <c r="A21" s="8" t="s">
        <v>55</v>
      </c>
      <c r="B21" s="9">
        <v>60</v>
      </c>
      <c r="C21" s="9">
        <v>207</v>
      </c>
      <c r="D21" s="9">
        <v>60</v>
      </c>
      <c r="E21" s="9">
        <v>207</v>
      </c>
      <c r="F21" s="18">
        <f t="shared" si="0"/>
        <v>245</v>
      </c>
      <c r="G21" s="1"/>
      <c r="H21" s="1"/>
      <c r="I21" s="1"/>
    </row>
    <row r="22" spans="1:9" x14ac:dyDescent="0.25">
      <c r="A22" s="11" t="s">
        <v>56</v>
      </c>
      <c r="B22" s="12">
        <v>10169</v>
      </c>
      <c r="C22" s="12">
        <v>58626</v>
      </c>
      <c r="D22" s="12">
        <v>169658</v>
      </c>
      <c r="E22" s="12">
        <v>209232</v>
      </c>
      <c r="F22" s="13">
        <f t="shared" si="0"/>
        <v>23.325749448891301</v>
      </c>
      <c r="G22" s="1"/>
      <c r="H22" s="1"/>
      <c r="I22" s="1"/>
    </row>
    <row r="23" spans="1:9" x14ac:dyDescent="0.25">
      <c r="A23" s="8" t="s">
        <v>57</v>
      </c>
      <c r="B23" s="9">
        <v>28383</v>
      </c>
      <c r="C23" s="9">
        <v>28493</v>
      </c>
      <c r="D23" s="9">
        <v>71546</v>
      </c>
      <c r="E23" s="9">
        <v>87425</v>
      </c>
      <c r="F23" s="10">
        <f t="shared" si="0"/>
        <v>22.194112878427859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0</v>
      </c>
      <c r="C25" s="9">
        <v>209</v>
      </c>
      <c r="D25" s="9">
        <v>214</v>
      </c>
      <c r="E25" s="9">
        <v>209</v>
      </c>
      <c r="F25" s="10">
        <f t="shared" si="0"/>
        <v>-2.3364485981308434</v>
      </c>
      <c r="G25" s="1"/>
      <c r="H25" s="1"/>
      <c r="I25" s="1"/>
    </row>
    <row r="26" spans="1:9" x14ac:dyDescent="0.25">
      <c r="A26" s="11" t="s">
        <v>60</v>
      </c>
      <c r="B26" s="12">
        <v>503</v>
      </c>
      <c r="C26" s="12">
        <v>608</v>
      </c>
      <c r="D26" s="12">
        <v>1157</v>
      </c>
      <c r="E26" s="12">
        <v>1568</v>
      </c>
      <c r="F26" s="13">
        <f t="shared" si="0"/>
        <v>35.522904062229912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13032</v>
      </c>
      <c r="C28" s="12">
        <v>13988</v>
      </c>
      <c r="D28" s="12">
        <v>209072</v>
      </c>
      <c r="E28" s="12">
        <v>208992</v>
      </c>
      <c r="F28" s="13">
        <f t="shared" si="0"/>
        <v>-3.8264329991577029E-2</v>
      </c>
      <c r="G28" s="1"/>
      <c r="H28" s="1"/>
      <c r="I28" s="1"/>
    </row>
    <row r="29" spans="1:9" x14ac:dyDescent="0.25">
      <c r="A29" s="8" t="s">
        <v>63</v>
      </c>
      <c r="B29" s="9">
        <v>780</v>
      </c>
      <c r="C29" s="9">
        <v>1692</v>
      </c>
      <c r="D29" s="9">
        <v>2127</v>
      </c>
      <c r="E29" s="9">
        <v>2194</v>
      </c>
      <c r="F29" s="10">
        <f t="shared" si="0"/>
        <v>3.1499764927127387</v>
      </c>
      <c r="G29" s="1"/>
      <c r="H29" s="1"/>
      <c r="I29" s="1"/>
    </row>
    <row r="30" spans="1:9" x14ac:dyDescent="0.25">
      <c r="A30" s="11" t="s">
        <v>64</v>
      </c>
      <c r="B30" s="12">
        <v>1437</v>
      </c>
      <c r="C30" s="12">
        <v>2393</v>
      </c>
      <c r="D30" s="12">
        <v>5035</v>
      </c>
      <c r="E30" s="12">
        <v>5885</v>
      </c>
      <c r="F30" s="13">
        <f t="shared" si="0"/>
        <v>16.88182720953327</v>
      </c>
      <c r="G30" s="1"/>
      <c r="H30" s="1"/>
      <c r="I30" s="1"/>
    </row>
    <row r="31" spans="1:9" x14ac:dyDescent="0.25">
      <c r="A31" s="8" t="s">
        <v>65</v>
      </c>
      <c r="B31" s="9">
        <v>90</v>
      </c>
      <c r="C31" s="9">
        <v>623</v>
      </c>
      <c r="D31" s="9">
        <v>297</v>
      </c>
      <c r="E31" s="9">
        <v>826</v>
      </c>
      <c r="F31" s="10">
        <f t="shared" si="0"/>
        <v>178.11447811447812</v>
      </c>
      <c r="G31" s="1"/>
      <c r="H31" s="1"/>
      <c r="I31" s="1"/>
    </row>
    <row r="32" spans="1:9" x14ac:dyDescent="0.25">
      <c r="A32" s="11" t="s">
        <v>66</v>
      </c>
      <c r="B32" s="12">
        <v>14312</v>
      </c>
      <c r="C32" s="12">
        <v>23359</v>
      </c>
      <c r="D32" s="12">
        <v>31421</v>
      </c>
      <c r="E32" s="12">
        <v>50984</v>
      </c>
      <c r="F32" s="13">
        <f t="shared" si="0"/>
        <v>62.26090830972916</v>
      </c>
      <c r="G32" s="1"/>
      <c r="H32" s="1"/>
      <c r="I32" s="1"/>
    </row>
    <row r="33" spans="1:9" x14ac:dyDescent="0.25">
      <c r="A33" s="8" t="s">
        <v>67</v>
      </c>
      <c r="B33" s="9">
        <v>22150</v>
      </c>
      <c r="C33" s="9">
        <v>25936</v>
      </c>
      <c r="D33" s="9">
        <v>38351</v>
      </c>
      <c r="E33" s="9">
        <v>40457</v>
      </c>
      <c r="F33" s="10">
        <f t="shared" si="0"/>
        <v>5.49138223253631</v>
      </c>
      <c r="G33" s="1"/>
      <c r="H33" s="1"/>
      <c r="I33" s="1"/>
    </row>
    <row r="34" spans="1:9" x14ac:dyDescent="0.25">
      <c r="A34" s="11" t="s">
        <v>68</v>
      </c>
      <c r="B34" s="12">
        <v>2345</v>
      </c>
      <c r="C34" s="12">
        <v>1520</v>
      </c>
      <c r="D34" s="12">
        <v>3211</v>
      </c>
      <c r="E34" s="12">
        <v>1520</v>
      </c>
      <c r="F34" s="13">
        <f t="shared" si="0"/>
        <v>-52.662721893491124</v>
      </c>
      <c r="G34" s="1"/>
      <c r="H34" s="1"/>
      <c r="I34" s="1"/>
    </row>
    <row r="35" spans="1:9" x14ac:dyDescent="0.25">
      <c r="A35" s="14" t="s">
        <v>69</v>
      </c>
      <c r="B35" s="15">
        <f>SUM(B7:B34)</f>
        <v>439079</v>
      </c>
      <c r="C35" s="15">
        <f t="shared" ref="C35:E35" si="1">SUM(C7:C34)</f>
        <v>615411</v>
      </c>
      <c r="D35" s="15">
        <f t="shared" si="1"/>
        <v>1150037</v>
      </c>
      <c r="E35" s="15">
        <f t="shared" si="1"/>
        <v>1412244</v>
      </c>
      <c r="F35" s="16">
        <f t="shared" si="0"/>
        <v>22.799875134452193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16789</v>
      </c>
      <c r="C38" s="41">
        <f>D7</f>
        <v>11800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BARCELONA</v>
      </c>
      <c r="F38" s="42">
        <f>LOOKUP(E38,$A$38:$A$65,$B$38:$B$65)</f>
        <v>394898</v>
      </c>
      <c r="G38" s="42">
        <f>LOOKUP(E38,$A$38:$A$65,$C$38:$C$65)</f>
        <v>287390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11688</v>
      </c>
      <c r="C39" s="41">
        <f t="shared" ref="C39:C65" si="5">D8</f>
        <v>18178</v>
      </c>
      <c r="D39" s="41">
        <f t="shared" ref="D39:D65" si="6">_xlfn.RANK.EQ(B39,$B$38:$B$65)+COUNTIF($B$38:$B$65,B39)-1</f>
        <v>10</v>
      </c>
      <c r="E39" s="42" t="str">
        <f t="shared" si="2"/>
        <v>BALEARES</v>
      </c>
      <c r="F39" s="42">
        <f t="shared" ref="F39:F54" si="7">LOOKUP(E39,$A$38:$A$65,$B$38:$B$65)</f>
        <v>288562</v>
      </c>
      <c r="G39" s="42">
        <f t="shared" ref="G39:G65" si="8">LOOKUP(E39,$A$38:$A$65,$C$38:$C$65)</f>
        <v>213460</v>
      </c>
    </row>
    <row r="40" spans="1:9" x14ac:dyDescent="0.25">
      <c r="A40" s="42" t="str">
        <f t="shared" si="3"/>
        <v>ALMERIA</v>
      </c>
      <c r="B40" s="41">
        <f t="shared" si="4"/>
        <v>9179</v>
      </c>
      <c r="C40" s="41">
        <f t="shared" si="5"/>
        <v>8027</v>
      </c>
      <c r="D40" s="41">
        <f t="shared" si="6"/>
        <v>12</v>
      </c>
      <c r="E40" s="42" t="str">
        <f t="shared" si="2"/>
        <v>LAS PALMAS</v>
      </c>
      <c r="F40" s="42">
        <f t="shared" si="7"/>
        <v>209232</v>
      </c>
      <c r="G40" s="42">
        <f t="shared" si="8"/>
        <v>169658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SANTA CRUZ DE TENERIFE</v>
      </c>
      <c r="F41" s="42">
        <f t="shared" si="7"/>
        <v>208992</v>
      </c>
      <c r="G41" s="42">
        <f t="shared" si="8"/>
        <v>209072</v>
      </c>
    </row>
    <row r="42" spans="1:9" x14ac:dyDescent="0.25">
      <c r="A42" s="42" t="str">
        <f t="shared" si="3"/>
        <v>BAHIA DE ALGECIRAS</v>
      </c>
      <c r="B42" s="41">
        <f t="shared" si="4"/>
        <v>83</v>
      </c>
      <c r="C42" s="41">
        <f t="shared" si="5"/>
        <v>78</v>
      </c>
      <c r="D42" s="41">
        <f t="shared" si="6"/>
        <v>24</v>
      </c>
      <c r="E42" s="42" t="str">
        <f t="shared" si="2"/>
        <v>MALAGA</v>
      </c>
      <c r="F42" s="42">
        <f t="shared" si="7"/>
        <v>87425</v>
      </c>
      <c r="G42" s="42">
        <f t="shared" si="8"/>
        <v>71546</v>
      </c>
    </row>
    <row r="43" spans="1:9" x14ac:dyDescent="0.25">
      <c r="A43" s="42" t="str">
        <f t="shared" si="3"/>
        <v>BAHIA DE CADIZ</v>
      </c>
      <c r="B43" s="41">
        <f t="shared" si="4"/>
        <v>54988</v>
      </c>
      <c r="C43" s="41">
        <f t="shared" si="5"/>
        <v>58332</v>
      </c>
      <c r="D43" s="41">
        <f t="shared" si="6"/>
        <v>6</v>
      </c>
      <c r="E43" s="42" t="str">
        <f t="shared" si="2"/>
        <v>BAHIA DE CADIZ</v>
      </c>
      <c r="F43" s="42">
        <f t="shared" si="7"/>
        <v>54988</v>
      </c>
      <c r="G43" s="42">
        <f t="shared" si="8"/>
        <v>58332</v>
      </c>
    </row>
    <row r="44" spans="1:9" x14ac:dyDescent="0.25">
      <c r="A44" s="42" t="str">
        <f t="shared" si="3"/>
        <v>BALEARES</v>
      </c>
      <c r="B44" s="41">
        <f t="shared" si="4"/>
        <v>288562</v>
      </c>
      <c r="C44" s="41">
        <f t="shared" si="5"/>
        <v>213460</v>
      </c>
      <c r="D44" s="41">
        <f t="shared" si="6"/>
        <v>2</v>
      </c>
      <c r="E44" s="42" t="str">
        <f t="shared" si="2"/>
        <v>VALENCIA</v>
      </c>
      <c r="F44" s="42">
        <f t="shared" si="7"/>
        <v>50984</v>
      </c>
      <c r="G44" s="42">
        <f t="shared" si="8"/>
        <v>31421</v>
      </c>
    </row>
    <row r="45" spans="1:9" x14ac:dyDescent="0.25">
      <c r="A45" s="42" t="str">
        <f t="shared" si="3"/>
        <v>BARCELONA</v>
      </c>
      <c r="B45" s="41">
        <f t="shared" si="4"/>
        <v>394898</v>
      </c>
      <c r="C45" s="41">
        <f t="shared" si="5"/>
        <v>287390</v>
      </c>
      <c r="D45" s="41">
        <f t="shared" si="6"/>
        <v>1</v>
      </c>
      <c r="E45" s="42" t="str">
        <f t="shared" si="2"/>
        <v>VIGO</v>
      </c>
      <c r="F45" s="42">
        <f t="shared" si="7"/>
        <v>40457</v>
      </c>
      <c r="G45" s="42">
        <f t="shared" si="8"/>
        <v>38351</v>
      </c>
    </row>
    <row r="46" spans="1:9" x14ac:dyDescent="0.25">
      <c r="A46" s="42" t="str">
        <f t="shared" si="3"/>
        <v>BILBAO</v>
      </c>
      <c r="B46" s="41">
        <f t="shared" si="4"/>
        <v>11471</v>
      </c>
      <c r="C46" s="41">
        <f t="shared" si="5"/>
        <v>8052</v>
      </c>
      <c r="D46" s="41">
        <f t="shared" si="6"/>
        <v>11</v>
      </c>
      <c r="E46" s="42" t="str">
        <f t="shared" si="2"/>
        <v>A CORUÑA</v>
      </c>
      <c r="F46" s="42">
        <f t="shared" si="7"/>
        <v>16789</v>
      </c>
      <c r="G46" s="42">
        <f t="shared" si="8"/>
        <v>11800</v>
      </c>
    </row>
    <row r="47" spans="1:9" x14ac:dyDescent="0.25">
      <c r="A47" s="42" t="str">
        <f t="shared" si="3"/>
        <v>CARTAGENA</v>
      </c>
      <c r="B47" s="41">
        <f t="shared" si="4"/>
        <v>8550</v>
      </c>
      <c r="C47" s="41">
        <f t="shared" si="5"/>
        <v>7932</v>
      </c>
      <c r="D47" s="41">
        <f t="shared" si="6"/>
        <v>13</v>
      </c>
      <c r="E47" s="42" t="str">
        <f t="shared" si="2"/>
        <v>ALICANTE</v>
      </c>
      <c r="F47" s="42">
        <f t="shared" si="7"/>
        <v>11688</v>
      </c>
      <c r="G47" s="42">
        <f t="shared" si="8"/>
        <v>18178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BILBAO</v>
      </c>
      <c r="F48" s="42">
        <f t="shared" si="7"/>
        <v>11471</v>
      </c>
      <c r="G48" s="42">
        <f t="shared" si="8"/>
        <v>8052</v>
      </c>
    </row>
    <row r="49" spans="1:7" x14ac:dyDescent="0.25">
      <c r="A49" s="42" t="str">
        <f t="shared" si="3"/>
        <v>CEUTA</v>
      </c>
      <c r="B49" s="41">
        <f t="shared" si="4"/>
        <v>4332</v>
      </c>
      <c r="C49" s="41">
        <f t="shared" si="5"/>
        <v>1832</v>
      </c>
      <c r="D49" s="41">
        <f t="shared" si="6"/>
        <v>15</v>
      </c>
      <c r="E49" s="42" t="str">
        <f t="shared" si="2"/>
        <v>ALMERIA</v>
      </c>
      <c r="F49" s="42">
        <f t="shared" si="7"/>
        <v>9179</v>
      </c>
      <c r="G49" s="42">
        <f t="shared" si="8"/>
        <v>8027</v>
      </c>
    </row>
    <row r="50" spans="1:7" x14ac:dyDescent="0.25">
      <c r="A50" s="42" t="str">
        <f t="shared" si="3"/>
        <v>FERROL-SAN CIBRAO</v>
      </c>
      <c r="B50" s="41">
        <f t="shared" si="4"/>
        <v>1453</v>
      </c>
      <c r="C50" s="41">
        <f t="shared" si="5"/>
        <v>1551</v>
      </c>
      <c r="D50" s="41">
        <f t="shared" si="6"/>
        <v>19</v>
      </c>
      <c r="E50" s="42" t="str">
        <f t="shared" si="2"/>
        <v>CARTAGENA</v>
      </c>
      <c r="F50" s="42">
        <f t="shared" si="7"/>
        <v>8550</v>
      </c>
      <c r="G50" s="42">
        <f t="shared" si="8"/>
        <v>7932</v>
      </c>
    </row>
    <row r="51" spans="1:7" x14ac:dyDescent="0.25">
      <c r="A51" s="42" t="str">
        <f t="shared" si="3"/>
        <v>GIJON</v>
      </c>
      <c r="B51" s="41">
        <f t="shared" si="4"/>
        <v>752</v>
      </c>
      <c r="C51" s="41">
        <f t="shared" si="5"/>
        <v>1256</v>
      </c>
      <c r="D51" s="41">
        <f t="shared" si="6"/>
        <v>21</v>
      </c>
      <c r="E51" s="42" t="str">
        <f t="shared" si="2"/>
        <v>SEVILLA</v>
      </c>
      <c r="F51" s="42">
        <f t="shared" si="7"/>
        <v>5885</v>
      </c>
      <c r="G51" s="42">
        <f t="shared" si="8"/>
        <v>5035</v>
      </c>
    </row>
    <row r="52" spans="1:7" x14ac:dyDescent="0.25">
      <c r="A52" s="42" t="str">
        <f t="shared" si="3"/>
        <v>HUELVA</v>
      </c>
      <c r="B52" s="41">
        <f t="shared" si="4"/>
        <v>207</v>
      </c>
      <c r="C52" s="41">
        <f t="shared" si="5"/>
        <v>60</v>
      </c>
      <c r="D52" s="41">
        <f t="shared" si="6"/>
        <v>23</v>
      </c>
      <c r="E52" s="42" t="str">
        <f t="shared" si="2"/>
        <v>CEUTA</v>
      </c>
      <c r="F52" s="42">
        <f t="shared" si="7"/>
        <v>4332</v>
      </c>
      <c r="G52" s="42">
        <f t="shared" si="8"/>
        <v>1832</v>
      </c>
    </row>
    <row r="53" spans="1:7" x14ac:dyDescent="0.25">
      <c r="A53" s="42" t="str">
        <f t="shared" si="3"/>
        <v>LAS PALMAS</v>
      </c>
      <c r="B53" s="41">
        <f t="shared" si="4"/>
        <v>209232</v>
      </c>
      <c r="C53" s="41">
        <f t="shared" si="5"/>
        <v>169658</v>
      </c>
      <c r="D53" s="41">
        <f t="shared" si="6"/>
        <v>3</v>
      </c>
      <c r="E53" s="42" t="str">
        <f t="shared" si="2"/>
        <v>SANTANDER</v>
      </c>
      <c r="F53" s="42">
        <f t="shared" si="7"/>
        <v>2194</v>
      </c>
      <c r="G53" s="42">
        <f t="shared" si="8"/>
        <v>2127</v>
      </c>
    </row>
    <row r="54" spans="1:7" x14ac:dyDescent="0.25">
      <c r="A54" s="42" t="str">
        <f t="shared" si="3"/>
        <v>MALAGA</v>
      </c>
      <c r="B54" s="41">
        <f t="shared" si="4"/>
        <v>87425</v>
      </c>
      <c r="C54" s="41">
        <f t="shared" si="5"/>
        <v>71546</v>
      </c>
      <c r="D54" s="41">
        <f t="shared" si="6"/>
        <v>5</v>
      </c>
      <c r="E54" s="42" t="str">
        <f t="shared" si="2"/>
        <v>MOTRIL</v>
      </c>
      <c r="F54" s="42">
        <f t="shared" si="7"/>
        <v>1568</v>
      </c>
      <c r="G54" s="42">
        <f t="shared" si="8"/>
        <v>1157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VILAGARCIA</v>
      </c>
      <c r="F55" s="42">
        <f t="shared" ref="F55:F65" si="9">LOOKUP(E55,$A$38:$A$65,$B$38:$B$65)</f>
        <v>1520</v>
      </c>
      <c r="G55" s="42">
        <f t="shared" si="8"/>
        <v>3211</v>
      </c>
    </row>
    <row r="56" spans="1:7" x14ac:dyDescent="0.25">
      <c r="A56" s="42" t="str">
        <f t="shared" si="3"/>
        <v>MELILLA</v>
      </c>
      <c r="B56" s="41">
        <f t="shared" si="4"/>
        <v>209</v>
      </c>
      <c r="C56" s="41">
        <f t="shared" si="5"/>
        <v>214</v>
      </c>
      <c r="D56" s="41">
        <f t="shared" si="6"/>
        <v>22</v>
      </c>
      <c r="E56" s="42" t="str">
        <f t="shared" si="2"/>
        <v>FERROL-SAN CIBRAO</v>
      </c>
      <c r="F56" s="42">
        <f t="shared" si="9"/>
        <v>1453</v>
      </c>
      <c r="G56" s="42">
        <f t="shared" si="8"/>
        <v>1551</v>
      </c>
    </row>
    <row r="57" spans="1:7" x14ac:dyDescent="0.25">
      <c r="A57" s="42" t="str">
        <f t="shared" si="3"/>
        <v>MOTRIL</v>
      </c>
      <c r="B57" s="41">
        <f t="shared" si="4"/>
        <v>1568</v>
      </c>
      <c r="C57" s="41">
        <f t="shared" si="5"/>
        <v>1157</v>
      </c>
      <c r="D57" s="41">
        <f t="shared" si="6"/>
        <v>17</v>
      </c>
      <c r="E57" s="42" t="str">
        <f t="shared" si="2"/>
        <v>TARRAGONA</v>
      </c>
      <c r="F57" s="42">
        <f t="shared" si="9"/>
        <v>826</v>
      </c>
      <c r="G57" s="42">
        <f t="shared" si="8"/>
        <v>297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GIJON</v>
      </c>
      <c r="F58" s="42">
        <f t="shared" si="9"/>
        <v>752</v>
      </c>
      <c r="G58" s="42">
        <f t="shared" si="8"/>
        <v>1256</v>
      </c>
    </row>
    <row r="59" spans="1:7" x14ac:dyDescent="0.25">
      <c r="A59" s="42" t="str">
        <f t="shared" si="3"/>
        <v>SANTA CRUZ DE TENERIFE</v>
      </c>
      <c r="B59" s="41">
        <f t="shared" si="4"/>
        <v>208992</v>
      </c>
      <c r="C59" s="41">
        <f t="shared" si="5"/>
        <v>209072</v>
      </c>
      <c r="D59" s="41">
        <f t="shared" si="6"/>
        <v>4</v>
      </c>
      <c r="E59" s="42" t="str">
        <f t="shared" si="2"/>
        <v>MELILLA</v>
      </c>
      <c r="F59" s="42">
        <f t="shared" si="9"/>
        <v>209</v>
      </c>
      <c r="G59" s="42">
        <f t="shared" si="8"/>
        <v>214</v>
      </c>
    </row>
    <row r="60" spans="1:7" x14ac:dyDescent="0.25">
      <c r="A60" s="42" t="str">
        <f t="shared" si="3"/>
        <v>SANTANDER</v>
      </c>
      <c r="B60" s="41">
        <f t="shared" si="4"/>
        <v>2194</v>
      </c>
      <c r="C60" s="41">
        <f t="shared" si="5"/>
        <v>2127</v>
      </c>
      <c r="D60" s="41">
        <f t="shared" si="6"/>
        <v>16</v>
      </c>
      <c r="E60" s="42" t="str">
        <f t="shared" si="2"/>
        <v>HUELVA</v>
      </c>
      <c r="F60" s="42">
        <f t="shared" si="9"/>
        <v>207</v>
      </c>
      <c r="G60" s="42">
        <f t="shared" si="8"/>
        <v>60</v>
      </c>
    </row>
    <row r="61" spans="1:7" x14ac:dyDescent="0.25">
      <c r="A61" s="42" t="str">
        <f t="shared" si="3"/>
        <v>SEVILLA</v>
      </c>
      <c r="B61" s="41">
        <f t="shared" si="4"/>
        <v>5885</v>
      </c>
      <c r="C61" s="41">
        <f t="shared" si="5"/>
        <v>5035</v>
      </c>
      <c r="D61" s="41">
        <f t="shared" si="6"/>
        <v>14</v>
      </c>
      <c r="E61" s="42" t="str">
        <f t="shared" si="2"/>
        <v>BAHIA DE ALGECIRAS</v>
      </c>
      <c r="F61" s="42">
        <f t="shared" si="9"/>
        <v>83</v>
      </c>
      <c r="G61" s="42">
        <f t="shared" si="8"/>
        <v>78</v>
      </c>
    </row>
    <row r="62" spans="1:7" x14ac:dyDescent="0.25">
      <c r="A62" s="42" t="str">
        <f t="shared" si="3"/>
        <v>TARRAGONA</v>
      </c>
      <c r="B62" s="41">
        <f t="shared" si="4"/>
        <v>826</v>
      </c>
      <c r="C62" s="41">
        <f t="shared" si="5"/>
        <v>297</v>
      </c>
      <c r="D62" s="41">
        <f t="shared" si="6"/>
        <v>20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50984</v>
      </c>
      <c r="C63" s="41">
        <f t="shared" si="5"/>
        <v>31421</v>
      </c>
      <c r="D63" s="41">
        <f t="shared" si="6"/>
        <v>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40457</v>
      </c>
      <c r="C64" s="41">
        <f t="shared" si="5"/>
        <v>38351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1520</v>
      </c>
      <c r="C65" s="41">
        <f t="shared" si="5"/>
        <v>3211</v>
      </c>
      <c r="D65" s="41">
        <f t="shared" si="6"/>
        <v>18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>
      <c r="F2" s="3"/>
    </row>
    <row r="5" spans="1:12" x14ac:dyDescent="0.25">
      <c r="A5" s="99" t="s">
        <v>70</v>
      </c>
      <c r="B5" s="97" t="str">
        <f>'Resumen general'!D6</f>
        <v>Mes Mayo</v>
      </c>
      <c r="C5" s="98"/>
      <c r="D5" s="97" t="str">
        <f>'Resumen general'!F6</f>
        <v>Acumulado desde Enero</v>
      </c>
      <c r="E5" s="98"/>
      <c r="F5" s="98"/>
      <c r="L5" s="39">
        <f>'Resumen general'!I4</f>
        <v>39275</v>
      </c>
    </row>
    <row r="6" spans="1:12" x14ac:dyDescent="0.25">
      <c r="A6" s="100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12">
        <v>2303</v>
      </c>
      <c r="C8" s="12">
        <v>1902</v>
      </c>
      <c r="D8" s="12">
        <v>11106</v>
      </c>
      <c r="E8" s="12">
        <v>12098</v>
      </c>
      <c r="F8" s="13">
        <f t="shared" ref="F8:F35" si="0">((E8*100)/D8)-100</f>
        <v>8.932108770034219</v>
      </c>
      <c r="G8" s="1"/>
      <c r="H8" s="1"/>
      <c r="I8" s="1"/>
    </row>
    <row r="9" spans="1:12" x14ac:dyDescent="0.25">
      <c r="A9" s="8" t="s">
        <v>43</v>
      </c>
      <c r="B9" s="9">
        <v>8251</v>
      </c>
      <c r="C9" s="9">
        <v>7314</v>
      </c>
      <c r="D9" s="9">
        <v>47759</v>
      </c>
      <c r="E9" s="9">
        <v>43689</v>
      </c>
      <c r="F9" s="10">
        <f t="shared" si="0"/>
        <v>-8.5219539772608357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47918</v>
      </c>
      <c r="C11" s="9">
        <v>61105</v>
      </c>
      <c r="D11" s="9">
        <v>287151</v>
      </c>
      <c r="E11" s="9">
        <v>351700</v>
      </c>
      <c r="F11" s="10">
        <f t="shared" si="0"/>
        <v>22.479113776375499</v>
      </c>
      <c r="G11" s="1"/>
      <c r="H11" s="1"/>
      <c r="I11" s="1"/>
    </row>
    <row r="12" spans="1:12" x14ac:dyDescent="0.25">
      <c r="A12" s="11" t="s">
        <v>46</v>
      </c>
      <c r="B12" s="12">
        <v>1086</v>
      </c>
      <c r="C12" s="12">
        <v>1497</v>
      </c>
      <c r="D12" s="12">
        <v>5145</v>
      </c>
      <c r="E12" s="12">
        <v>5763</v>
      </c>
      <c r="F12" s="13">
        <f t="shared" si="0"/>
        <v>12.011661807580168</v>
      </c>
      <c r="G12" s="1"/>
      <c r="H12" s="1"/>
      <c r="I12" s="1"/>
    </row>
    <row r="13" spans="1:12" x14ac:dyDescent="0.25">
      <c r="A13" s="8" t="s">
        <v>47</v>
      </c>
      <c r="B13" s="9">
        <v>33309</v>
      </c>
      <c r="C13" s="9">
        <v>36011</v>
      </c>
      <c r="D13" s="9">
        <v>143222</v>
      </c>
      <c r="E13" s="9">
        <v>154530</v>
      </c>
      <c r="F13" s="10">
        <f t="shared" si="0"/>
        <v>7.8954350588596753</v>
      </c>
      <c r="G13" s="1"/>
      <c r="H13" s="1"/>
      <c r="I13" s="1"/>
    </row>
    <row r="14" spans="1:12" x14ac:dyDescent="0.25">
      <c r="A14" s="11" t="s">
        <v>48</v>
      </c>
      <c r="B14" s="12">
        <v>14083</v>
      </c>
      <c r="C14" s="12">
        <v>14739</v>
      </c>
      <c r="D14" s="12">
        <v>55718</v>
      </c>
      <c r="E14" s="12">
        <v>61807</v>
      </c>
      <c r="F14" s="13">
        <f t="shared" si="0"/>
        <v>10.928245809253738</v>
      </c>
      <c r="G14" s="1"/>
      <c r="H14" s="1"/>
      <c r="I14" s="1"/>
    </row>
    <row r="15" spans="1:12" x14ac:dyDescent="0.25">
      <c r="A15" s="8" t="s">
        <v>49</v>
      </c>
      <c r="B15" s="9">
        <v>3286</v>
      </c>
      <c r="C15" s="9">
        <v>3084</v>
      </c>
      <c r="D15" s="9">
        <v>11000</v>
      </c>
      <c r="E15" s="9">
        <v>11636</v>
      </c>
      <c r="F15" s="10">
        <f t="shared" si="0"/>
        <v>5.7818181818181813</v>
      </c>
      <c r="G15" s="1"/>
      <c r="H15" s="1"/>
      <c r="I15" s="1"/>
    </row>
    <row r="16" spans="1:12" x14ac:dyDescent="0.25">
      <c r="A16" s="11" t="s">
        <v>50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22651</v>
      </c>
      <c r="C18" s="12">
        <v>32811</v>
      </c>
      <c r="D18" s="12">
        <v>128974</v>
      </c>
      <c r="E18" s="12">
        <v>172595</v>
      </c>
      <c r="F18" s="13">
        <f t="shared" si="0"/>
        <v>33.82154542776064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7</v>
      </c>
      <c r="E20" s="12">
        <v>20</v>
      </c>
      <c r="F20" s="13">
        <f t="shared" si="0"/>
        <v>185.71428571428572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12">
        <v>7655</v>
      </c>
      <c r="C22" s="12">
        <v>10435</v>
      </c>
      <c r="D22" s="12">
        <v>33691</v>
      </c>
      <c r="E22" s="12">
        <v>44148</v>
      </c>
      <c r="F22" s="13">
        <f t="shared" si="0"/>
        <v>31.037962660651203</v>
      </c>
      <c r="G22" s="1"/>
      <c r="H22" s="1"/>
      <c r="I22" s="1"/>
    </row>
    <row r="23" spans="1:9" x14ac:dyDescent="0.25">
      <c r="A23" s="8" t="s">
        <v>57</v>
      </c>
      <c r="B23" s="9">
        <v>1967</v>
      </c>
      <c r="C23" s="9">
        <v>2149</v>
      </c>
      <c r="D23" s="9">
        <v>11730</v>
      </c>
      <c r="E23" s="9">
        <v>11420</v>
      </c>
      <c r="F23" s="10">
        <f t="shared" si="0"/>
        <v>-2.6427962489343599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3820</v>
      </c>
      <c r="C25" s="9">
        <v>4322</v>
      </c>
      <c r="D25" s="9">
        <v>20159</v>
      </c>
      <c r="E25" s="9">
        <v>23626</v>
      </c>
      <c r="F25" s="10">
        <f t="shared" si="0"/>
        <v>17.198273723895028</v>
      </c>
      <c r="G25" s="1"/>
      <c r="H25" s="1"/>
      <c r="I25" s="1"/>
    </row>
    <row r="26" spans="1:9" x14ac:dyDescent="0.25">
      <c r="A26" s="11" t="s">
        <v>60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47511</v>
      </c>
      <c r="C28" s="12">
        <v>51503</v>
      </c>
      <c r="D28" s="12">
        <v>230073</v>
      </c>
      <c r="E28" s="12">
        <v>252073</v>
      </c>
      <c r="F28" s="13">
        <f t="shared" si="0"/>
        <v>9.5621824377480209</v>
      </c>
      <c r="G28" s="1"/>
      <c r="H28" s="1"/>
      <c r="I28" s="1"/>
    </row>
    <row r="29" spans="1:9" x14ac:dyDescent="0.25">
      <c r="A29" s="8" t="s">
        <v>63</v>
      </c>
      <c r="B29" s="9">
        <v>3527</v>
      </c>
      <c r="C29" s="9">
        <v>5068</v>
      </c>
      <c r="D29" s="9">
        <v>9585</v>
      </c>
      <c r="E29" s="9">
        <v>12790</v>
      </c>
      <c r="F29" s="10">
        <f t="shared" si="0"/>
        <v>33.437663015127811</v>
      </c>
      <c r="G29" s="1"/>
      <c r="H29" s="1"/>
      <c r="I29" s="1"/>
    </row>
    <row r="30" spans="1:9" x14ac:dyDescent="0.25">
      <c r="A30" s="11" t="s">
        <v>64</v>
      </c>
      <c r="B30" s="12">
        <v>0</v>
      </c>
      <c r="C30" s="12">
        <v>0</v>
      </c>
      <c r="D30" s="12">
        <v>0</v>
      </c>
      <c r="E30" s="12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9">
        <v>106</v>
      </c>
      <c r="C31" s="9">
        <v>0</v>
      </c>
      <c r="D31" s="9">
        <v>235</v>
      </c>
      <c r="E31" s="9">
        <v>1</v>
      </c>
      <c r="F31" s="10">
        <f t="shared" si="0"/>
        <v>-99.574468085106389</v>
      </c>
      <c r="G31" s="1"/>
      <c r="H31" s="1"/>
      <c r="I31" s="1"/>
    </row>
    <row r="32" spans="1:9" x14ac:dyDescent="0.25">
      <c r="A32" s="11" t="s">
        <v>66</v>
      </c>
      <c r="B32" s="12">
        <v>2780</v>
      </c>
      <c r="C32" s="12">
        <v>4132</v>
      </c>
      <c r="D32" s="12">
        <v>14362</v>
      </c>
      <c r="E32" s="12">
        <v>20050</v>
      </c>
      <c r="F32" s="13">
        <f t="shared" si="0"/>
        <v>39.604511906419731</v>
      </c>
      <c r="G32" s="1"/>
      <c r="H32" s="1"/>
      <c r="I32" s="1"/>
    </row>
    <row r="33" spans="1:9" x14ac:dyDescent="0.25">
      <c r="A33" s="8" t="s">
        <v>67</v>
      </c>
      <c r="B33" s="9">
        <v>1</v>
      </c>
      <c r="C33" s="9">
        <v>0</v>
      </c>
      <c r="D33" s="9">
        <v>1</v>
      </c>
      <c r="E33" s="9">
        <v>0</v>
      </c>
      <c r="F33" s="18">
        <f t="shared" si="0"/>
        <v>-100</v>
      </c>
      <c r="G33" s="1"/>
      <c r="H33" s="1"/>
      <c r="I33" s="1"/>
    </row>
    <row r="34" spans="1:9" x14ac:dyDescent="0.25">
      <c r="A34" s="11" t="s">
        <v>68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200254</v>
      </c>
      <c r="C35" s="15">
        <f t="shared" ref="C35:E35" si="1">SUM(C7:C34)</f>
        <v>236072</v>
      </c>
      <c r="D35" s="15">
        <f t="shared" si="1"/>
        <v>1009918</v>
      </c>
      <c r="E35" s="15">
        <f t="shared" si="1"/>
        <v>1177946</v>
      </c>
      <c r="F35" s="16">
        <f t="shared" si="0"/>
        <v>16.637786434146136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351700</v>
      </c>
      <c r="G38" s="42">
        <f>LOOKUP(E38,$A$38:$A$65,$C$38:$C$65)</f>
        <v>287151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12098</v>
      </c>
      <c r="C39" s="41">
        <f t="shared" ref="C39:C65" si="5">D8</f>
        <v>11106</v>
      </c>
      <c r="D39" s="41">
        <f t="shared" ref="D39:D65" si="6">_xlfn.RANK.EQ(B39,$B$38:$B$65)+COUNTIF($B$38:$B$65,B39)-1</f>
        <v>11</v>
      </c>
      <c r="E39" s="42" t="str">
        <f t="shared" si="2"/>
        <v>SANTA CRUZ DE TENERIFE</v>
      </c>
      <c r="F39" s="42">
        <f t="shared" ref="F39:F54" si="7">LOOKUP(E39,$A$38:$A$65,$B$38:$B$65)</f>
        <v>252073</v>
      </c>
      <c r="G39" s="42">
        <f t="shared" ref="G39:G65" si="8">LOOKUP(E39,$A$38:$A$65,$C$38:$C$65)</f>
        <v>230073</v>
      </c>
    </row>
    <row r="40" spans="1:9" x14ac:dyDescent="0.25">
      <c r="A40" s="42" t="str">
        <f t="shared" si="3"/>
        <v>ALMERIA</v>
      </c>
      <c r="B40" s="41">
        <f t="shared" si="4"/>
        <v>43689</v>
      </c>
      <c r="C40" s="41">
        <f t="shared" si="5"/>
        <v>47759</v>
      </c>
      <c r="D40" s="41">
        <f t="shared" si="6"/>
        <v>7</v>
      </c>
      <c r="E40" s="42" t="str">
        <f t="shared" si="2"/>
        <v>CEUTA</v>
      </c>
      <c r="F40" s="42">
        <f t="shared" si="7"/>
        <v>172595</v>
      </c>
      <c r="G40" s="42">
        <f t="shared" si="8"/>
        <v>128974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154530</v>
      </c>
      <c r="G41" s="42">
        <f t="shared" si="8"/>
        <v>143222</v>
      </c>
    </row>
    <row r="42" spans="1:9" x14ac:dyDescent="0.25">
      <c r="A42" s="42" t="str">
        <f t="shared" si="3"/>
        <v>BAHIA DE ALGECIRAS</v>
      </c>
      <c r="B42" s="41">
        <f t="shared" si="4"/>
        <v>351700</v>
      </c>
      <c r="C42" s="41">
        <f t="shared" si="5"/>
        <v>287151</v>
      </c>
      <c r="D42" s="41">
        <f t="shared" si="6"/>
        <v>1</v>
      </c>
      <c r="E42" s="42" t="str">
        <f t="shared" si="2"/>
        <v>BARCELONA</v>
      </c>
      <c r="F42" s="42">
        <f t="shared" si="7"/>
        <v>61807</v>
      </c>
      <c r="G42" s="42">
        <f t="shared" si="8"/>
        <v>55718</v>
      </c>
    </row>
    <row r="43" spans="1:9" x14ac:dyDescent="0.25">
      <c r="A43" s="42" t="str">
        <f t="shared" si="3"/>
        <v>BAHIA DE CADIZ</v>
      </c>
      <c r="B43" s="41">
        <f t="shared" si="4"/>
        <v>5763</v>
      </c>
      <c r="C43" s="41">
        <f t="shared" si="5"/>
        <v>5145</v>
      </c>
      <c r="D43" s="41">
        <f t="shared" si="6"/>
        <v>14</v>
      </c>
      <c r="E43" s="42" t="str">
        <f t="shared" si="2"/>
        <v>LAS PALMAS</v>
      </c>
      <c r="F43" s="42">
        <f t="shared" si="7"/>
        <v>44148</v>
      </c>
      <c r="G43" s="42">
        <f t="shared" si="8"/>
        <v>33691</v>
      </c>
    </row>
    <row r="44" spans="1:9" x14ac:dyDescent="0.25">
      <c r="A44" s="42" t="str">
        <f t="shared" si="3"/>
        <v>BALEARES</v>
      </c>
      <c r="B44" s="41">
        <f t="shared" si="4"/>
        <v>154530</v>
      </c>
      <c r="C44" s="41">
        <f t="shared" si="5"/>
        <v>143222</v>
      </c>
      <c r="D44" s="41">
        <f t="shared" si="6"/>
        <v>4</v>
      </c>
      <c r="E44" s="42" t="str">
        <f t="shared" si="2"/>
        <v>ALMERIA</v>
      </c>
      <c r="F44" s="42">
        <f t="shared" si="7"/>
        <v>43689</v>
      </c>
      <c r="G44" s="42">
        <f t="shared" si="8"/>
        <v>47759</v>
      </c>
    </row>
    <row r="45" spans="1:9" x14ac:dyDescent="0.25">
      <c r="A45" s="42" t="str">
        <f t="shared" si="3"/>
        <v>BARCELONA</v>
      </c>
      <c r="B45" s="41">
        <f t="shared" si="4"/>
        <v>61807</v>
      </c>
      <c r="C45" s="41">
        <f t="shared" si="5"/>
        <v>55718</v>
      </c>
      <c r="D45" s="41">
        <f t="shared" si="6"/>
        <v>5</v>
      </c>
      <c r="E45" s="42" t="str">
        <f t="shared" si="2"/>
        <v>MELILLA</v>
      </c>
      <c r="F45" s="42">
        <f t="shared" si="7"/>
        <v>23626</v>
      </c>
      <c r="G45" s="42">
        <f t="shared" si="8"/>
        <v>20159</v>
      </c>
    </row>
    <row r="46" spans="1:9" x14ac:dyDescent="0.25">
      <c r="A46" s="42" t="str">
        <f t="shared" si="3"/>
        <v>BILBAO</v>
      </c>
      <c r="B46" s="41">
        <f t="shared" si="4"/>
        <v>11636</v>
      </c>
      <c r="C46" s="41">
        <f t="shared" si="5"/>
        <v>11000</v>
      </c>
      <c r="D46" s="41">
        <f t="shared" si="6"/>
        <v>12</v>
      </c>
      <c r="E46" s="42" t="str">
        <f t="shared" si="2"/>
        <v>VALENCIA</v>
      </c>
      <c r="F46" s="42">
        <f t="shared" si="7"/>
        <v>20050</v>
      </c>
      <c r="G46" s="42">
        <f t="shared" si="8"/>
        <v>14362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SANTANDER</v>
      </c>
      <c r="F47" s="42">
        <f t="shared" si="7"/>
        <v>12790</v>
      </c>
      <c r="G47" s="42">
        <f t="shared" si="8"/>
        <v>9585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12098</v>
      </c>
      <c r="G48" s="42">
        <f t="shared" si="8"/>
        <v>11106</v>
      </c>
    </row>
    <row r="49" spans="1:7" x14ac:dyDescent="0.25">
      <c r="A49" s="42" t="str">
        <f t="shared" si="3"/>
        <v>CEUTA</v>
      </c>
      <c r="B49" s="41">
        <f t="shared" si="4"/>
        <v>172595</v>
      </c>
      <c r="C49" s="41">
        <f t="shared" si="5"/>
        <v>128974</v>
      </c>
      <c r="D49" s="41">
        <f t="shared" si="6"/>
        <v>3</v>
      </c>
      <c r="E49" s="42" t="str">
        <f t="shared" si="2"/>
        <v>BILBAO</v>
      </c>
      <c r="F49" s="42">
        <f t="shared" si="7"/>
        <v>11636</v>
      </c>
      <c r="G49" s="42">
        <f t="shared" si="8"/>
        <v>11000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MALAGA</v>
      </c>
      <c r="F50" s="42">
        <f t="shared" si="7"/>
        <v>11420</v>
      </c>
      <c r="G50" s="42">
        <f t="shared" si="8"/>
        <v>11730</v>
      </c>
    </row>
    <row r="51" spans="1:7" x14ac:dyDescent="0.25">
      <c r="A51" s="42" t="str">
        <f t="shared" si="3"/>
        <v>GIJON</v>
      </c>
      <c r="B51" s="41">
        <f t="shared" si="4"/>
        <v>20</v>
      </c>
      <c r="C51" s="41">
        <f t="shared" si="5"/>
        <v>7</v>
      </c>
      <c r="D51" s="41">
        <f t="shared" si="6"/>
        <v>15</v>
      </c>
      <c r="E51" s="42" t="str">
        <f t="shared" si="2"/>
        <v>BAHIA DE CADIZ</v>
      </c>
      <c r="F51" s="42">
        <f t="shared" si="7"/>
        <v>5763</v>
      </c>
      <c r="G51" s="42">
        <f t="shared" si="8"/>
        <v>5145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GIJON</v>
      </c>
      <c r="F52" s="42">
        <f t="shared" si="7"/>
        <v>20</v>
      </c>
      <c r="G52" s="42">
        <f t="shared" si="8"/>
        <v>7</v>
      </c>
    </row>
    <row r="53" spans="1:7" x14ac:dyDescent="0.25">
      <c r="A53" s="42" t="str">
        <f t="shared" si="3"/>
        <v>LAS PALMAS</v>
      </c>
      <c r="B53" s="41">
        <f t="shared" si="4"/>
        <v>44148</v>
      </c>
      <c r="C53" s="41">
        <f t="shared" si="5"/>
        <v>33691</v>
      </c>
      <c r="D53" s="41">
        <f t="shared" si="6"/>
        <v>6</v>
      </c>
      <c r="E53" s="42" t="str">
        <f t="shared" si="2"/>
        <v>TARRAGONA</v>
      </c>
      <c r="F53" s="42">
        <f t="shared" si="7"/>
        <v>1</v>
      </c>
      <c r="G53" s="42">
        <f t="shared" si="8"/>
        <v>235</v>
      </c>
    </row>
    <row r="54" spans="1:7" x14ac:dyDescent="0.25">
      <c r="A54" s="42" t="str">
        <f t="shared" si="3"/>
        <v>MALAGA</v>
      </c>
      <c r="B54" s="41">
        <f t="shared" si="4"/>
        <v>11420</v>
      </c>
      <c r="C54" s="41">
        <f t="shared" si="5"/>
        <v>11730</v>
      </c>
      <c r="D54" s="41">
        <f t="shared" si="6"/>
        <v>13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23626</v>
      </c>
      <c r="C56" s="41">
        <f t="shared" si="5"/>
        <v>20159</v>
      </c>
      <c r="D56" s="41">
        <f t="shared" si="6"/>
        <v>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252073</v>
      </c>
      <c r="C59" s="41">
        <f t="shared" si="5"/>
        <v>230073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12790</v>
      </c>
      <c r="C60" s="41">
        <f t="shared" si="5"/>
        <v>9585</v>
      </c>
      <c r="D60" s="41">
        <f t="shared" si="6"/>
        <v>10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</v>
      </c>
      <c r="C62" s="41">
        <f t="shared" si="5"/>
        <v>235</v>
      </c>
      <c r="D62" s="41">
        <f t="shared" si="6"/>
        <v>16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20050</v>
      </c>
      <c r="C63" s="41">
        <f t="shared" si="5"/>
        <v>14362</v>
      </c>
      <c r="D63" s="41">
        <f t="shared" si="6"/>
        <v>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1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>
      <c r="F2" s="3"/>
    </row>
    <row r="5" spans="1:12" x14ac:dyDescent="0.25">
      <c r="A5" s="99" t="s">
        <v>70</v>
      </c>
      <c r="B5" s="97" t="str">
        <f>'Resumen general'!D6</f>
        <v>Mes Mayo</v>
      </c>
      <c r="C5" s="98"/>
      <c r="D5" s="97" t="str">
        <f>'Resumen general'!F6</f>
        <v>Acumulado desde Enero</v>
      </c>
      <c r="E5" s="98"/>
      <c r="F5" s="98"/>
      <c r="L5" s="39">
        <f>'Resumen general'!I4</f>
        <v>39275</v>
      </c>
    </row>
    <row r="6" spans="1:12" x14ac:dyDescent="0.25">
      <c r="A6" s="100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9">
        <v>122</v>
      </c>
      <c r="C7" s="9">
        <v>145</v>
      </c>
      <c r="D7" s="9">
        <v>574</v>
      </c>
      <c r="E7" s="9">
        <v>629</v>
      </c>
      <c r="F7" s="10">
        <f>((E7*100)/D7)-100</f>
        <v>9.5818815331010398</v>
      </c>
      <c r="G7" s="1"/>
      <c r="H7" s="1"/>
      <c r="I7" s="1"/>
    </row>
    <row r="8" spans="1:12" x14ac:dyDescent="0.25">
      <c r="A8" s="11" t="s">
        <v>42</v>
      </c>
      <c r="B8" s="12">
        <v>106</v>
      </c>
      <c r="C8" s="12">
        <v>99</v>
      </c>
      <c r="D8" s="12">
        <v>504</v>
      </c>
      <c r="E8" s="12">
        <v>514</v>
      </c>
      <c r="F8" s="13">
        <f t="shared" ref="F8:F35" si="0">((E8*100)/D8)-100</f>
        <v>1.9841269841269877</v>
      </c>
      <c r="G8" s="1"/>
      <c r="H8" s="1"/>
      <c r="I8" s="1"/>
    </row>
    <row r="9" spans="1:12" x14ac:dyDescent="0.25">
      <c r="A9" s="8" t="s">
        <v>43</v>
      </c>
      <c r="B9" s="9">
        <v>148</v>
      </c>
      <c r="C9" s="9">
        <v>149</v>
      </c>
      <c r="D9" s="9">
        <v>759</v>
      </c>
      <c r="E9" s="9">
        <v>748</v>
      </c>
      <c r="F9" s="10">
        <f t="shared" si="0"/>
        <v>-1.4492753623188435</v>
      </c>
      <c r="G9" s="1"/>
      <c r="H9" s="1"/>
      <c r="I9" s="1"/>
    </row>
    <row r="10" spans="1:12" x14ac:dyDescent="0.25">
      <c r="A10" s="11" t="s">
        <v>44</v>
      </c>
      <c r="B10" s="12">
        <v>87</v>
      </c>
      <c r="C10" s="12">
        <v>84</v>
      </c>
      <c r="D10" s="12">
        <v>416</v>
      </c>
      <c r="E10" s="12">
        <v>409</v>
      </c>
      <c r="F10" s="13">
        <f t="shared" si="0"/>
        <v>-1.6826923076923066</v>
      </c>
      <c r="G10" s="1"/>
      <c r="H10" s="1"/>
      <c r="I10" s="1"/>
    </row>
    <row r="11" spans="1:12" x14ac:dyDescent="0.25">
      <c r="A11" s="8" t="s">
        <v>45</v>
      </c>
      <c r="B11" s="9">
        <v>1673</v>
      </c>
      <c r="C11" s="9">
        <v>2096</v>
      </c>
      <c r="D11" s="9">
        <v>8328</v>
      </c>
      <c r="E11" s="9">
        <v>9821</v>
      </c>
      <c r="F11" s="10">
        <f t="shared" si="0"/>
        <v>17.927473583093175</v>
      </c>
      <c r="G11" s="1"/>
      <c r="H11" s="1"/>
      <c r="I11" s="1"/>
    </row>
    <row r="12" spans="1:12" x14ac:dyDescent="0.25">
      <c r="A12" s="11" t="s">
        <v>46</v>
      </c>
      <c r="B12" s="12">
        <v>166</v>
      </c>
      <c r="C12" s="12">
        <v>185</v>
      </c>
      <c r="D12" s="12">
        <v>705</v>
      </c>
      <c r="E12" s="12">
        <v>727</v>
      </c>
      <c r="F12" s="13">
        <f t="shared" si="0"/>
        <v>3.1205673758865231</v>
      </c>
      <c r="G12" s="1"/>
      <c r="H12" s="1"/>
      <c r="I12" s="1"/>
    </row>
    <row r="13" spans="1:12" x14ac:dyDescent="0.25">
      <c r="A13" s="8" t="s">
        <v>47</v>
      </c>
      <c r="B13" s="9">
        <v>1064</v>
      </c>
      <c r="C13" s="9">
        <v>1128</v>
      </c>
      <c r="D13" s="9">
        <v>4003</v>
      </c>
      <c r="E13" s="9">
        <v>4215</v>
      </c>
      <c r="F13" s="10">
        <f t="shared" si="0"/>
        <v>5.296027979015733</v>
      </c>
      <c r="G13" s="1"/>
      <c r="H13" s="1"/>
      <c r="I13" s="1"/>
    </row>
    <row r="14" spans="1:12" x14ac:dyDescent="0.25">
      <c r="A14" s="11" t="s">
        <v>48</v>
      </c>
      <c r="B14" s="12">
        <v>873</v>
      </c>
      <c r="C14" s="12">
        <v>889</v>
      </c>
      <c r="D14" s="12">
        <v>3687</v>
      </c>
      <c r="E14" s="12">
        <v>3830</v>
      </c>
      <c r="F14" s="13">
        <f t="shared" si="0"/>
        <v>3.8784919989151092</v>
      </c>
      <c r="G14" s="1"/>
      <c r="H14" s="1"/>
      <c r="I14" s="1"/>
    </row>
    <row r="15" spans="1:12" x14ac:dyDescent="0.25">
      <c r="A15" s="8" t="s">
        <v>49</v>
      </c>
      <c r="B15" s="9">
        <v>330</v>
      </c>
      <c r="C15" s="9">
        <v>283</v>
      </c>
      <c r="D15" s="9">
        <v>1464</v>
      </c>
      <c r="E15" s="9">
        <v>1381</v>
      </c>
      <c r="F15" s="10">
        <f t="shared" si="0"/>
        <v>-5.669398907103826</v>
      </c>
      <c r="G15" s="1"/>
      <c r="H15" s="1"/>
      <c r="I15" s="1"/>
    </row>
    <row r="16" spans="1:12" x14ac:dyDescent="0.25">
      <c r="A16" s="11" t="s">
        <v>50</v>
      </c>
      <c r="B16" s="12">
        <v>142</v>
      </c>
      <c r="C16" s="12">
        <v>135</v>
      </c>
      <c r="D16" s="12">
        <v>727</v>
      </c>
      <c r="E16" s="12">
        <v>610</v>
      </c>
      <c r="F16" s="13">
        <f t="shared" si="0"/>
        <v>-16.093535075653364</v>
      </c>
      <c r="G16" s="1"/>
      <c r="H16" s="1"/>
      <c r="I16" s="1"/>
    </row>
    <row r="17" spans="1:9" x14ac:dyDescent="0.25">
      <c r="A17" s="8" t="s">
        <v>51</v>
      </c>
      <c r="B17" s="9">
        <v>107</v>
      </c>
      <c r="C17" s="9">
        <v>137</v>
      </c>
      <c r="D17" s="9">
        <v>481</v>
      </c>
      <c r="E17" s="9">
        <v>624</v>
      </c>
      <c r="F17" s="10">
        <f t="shared" si="0"/>
        <v>29.72972972972974</v>
      </c>
      <c r="G17" s="1"/>
      <c r="H17" s="1"/>
      <c r="I17" s="1"/>
    </row>
    <row r="18" spans="1:9" x14ac:dyDescent="0.25">
      <c r="A18" s="11" t="s">
        <v>52</v>
      </c>
      <c r="B18" s="12">
        <v>763</v>
      </c>
      <c r="C18" s="12">
        <v>1161</v>
      </c>
      <c r="D18" s="12">
        <v>3726</v>
      </c>
      <c r="E18" s="12">
        <v>5393</v>
      </c>
      <c r="F18" s="13">
        <f t="shared" si="0"/>
        <v>44.739667203435317</v>
      </c>
      <c r="G18" s="1"/>
      <c r="H18" s="1"/>
      <c r="I18" s="1"/>
    </row>
    <row r="19" spans="1:9" x14ac:dyDescent="0.25">
      <c r="A19" s="8" t="s">
        <v>53</v>
      </c>
      <c r="B19" s="9">
        <v>97</v>
      </c>
      <c r="C19" s="9">
        <v>110</v>
      </c>
      <c r="D19" s="9">
        <v>444</v>
      </c>
      <c r="E19" s="9">
        <v>514</v>
      </c>
      <c r="F19" s="10">
        <f t="shared" si="0"/>
        <v>15.765765765765764</v>
      </c>
      <c r="G19" s="1"/>
      <c r="H19" s="1"/>
      <c r="I19" s="1"/>
    </row>
    <row r="20" spans="1:9" x14ac:dyDescent="0.25">
      <c r="A20" s="11" t="s">
        <v>54</v>
      </c>
      <c r="B20" s="12">
        <v>76</v>
      </c>
      <c r="C20" s="12">
        <v>96</v>
      </c>
      <c r="D20" s="12">
        <v>409</v>
      </c>
      <c r="E20" s="12">
        <v>449</v>
      </c>
      <c r="F20" s="13">
        <f t="shared" si="0"/>
        <v>9.779951100244503</v>
      </c>
      <c r="G20" s="1"/>
      <c r="H20" s="1"/>
      <c r="I20" s="1"/>
    </row>
    <row r="21" spans="1:9" x14ac:dyDescent="0.25">
      <c r="A21" s="8" t="s">
        <v>55</v>
      </c>
      <c r="B21" s="9">
        <v>133</v>
      </c>
      <c r="C21" s="9">
        <v>154</v>
      </c>
      <c r="D21" s="9">
        <v>640</v>
      </c>
      <c r="E21" s="9">
        <v>636</v>
      </c>
      <c r="F21" s="10">
        <f t="shared" si="0"/>
        <v>-0.625</v>
      </c>
      <c r="G21" s="1"/>
      <c r="H21" s="1"/>
      <c r="I21" s="1"/>
    </row>
    <row r="22" spans="1:9" x14ac:dyDescent="0.25">
      <c r="A22" s="11" t="s">
        <v>56</v>
      </c>
      <c r="B22" s="12">
        <v>841</v>
      </c>
      <c r="C22" s="12">
        <v>849</v>
      </c>
      <c r="D22" s="12">
        <v>4304</v>
      </c>
      <c r="E22" s="12">
        <v>4360</v>
      </c>
      <c r="F22" s="13">
        <f t="shared" si="0"/>
        <v>1.301115241635685</v>
      </c>
      <c r="G22" s="1"/>
      <c r="H22" s="1"/>
      <c r="I22" s="1"/>
    </row>
    <row r="23" spans="1:9" x14ac:dyDescent="0.25">
      <c r="A23" s="8" t="s">
        <v>57</v>
      </c>
      <c r="B23" s="9">
        <v>164</v>
      </c>
      <c r="C23" s="9">
        <v>205</v>
      </c>
      <c r="D23" s="9">
        <v>693</v>
      </c>
      <c r="E23" s="9">
        <v>748</v>
      </c>
      <c r="F23" s="10">
        <f t="shared" si="0"/>
        <v>7.9365079365079367</v>
      </c>
      <c r="G23" s="1"/>
      <c r="H23" s="1"/>
      <c r="I23" s="1"/>
    </row>
    <row r="24" spans="1:9" x14ac:dyDescent="0.25">
      <c r="A24" s="11" t="s">
        <v>58</v>
      </c>
      <c r="B24" s="12">
        <v>76</v>
      </c>
      <c r="C24" s="12">
        <v>123</v>
      </c>
      <c r="D24" s="12">
        <v>434</v>
      </c>
      <c r="E24" s="12">
        <v>425</v>
      </c>
      <c r="F24" s="13">
        <f t="shared" si="0"/>
        <v>-2.0737327188940071</v>
      </c>
      <c r="G24" s="1"/>
      <c r="H24" s="1"/>
      <c r="I24" s="1"/>
    </row>
    <row r="25" spans="1:9" x14ac:dyDescent="0.25">
      <c r="A25" s="8" t="s">
        <v>59</v>
      </c>
      <c r="B25" s="9">
        <v>83</v>
      </c>
      <c r="C25" s="9">
        <v>129</v>
      </c>
      <c r="D25" s="9">
        <v>401</v>
      </c>
      <c r="E25" s="9">
        <v>489</v>
      </c>
      <c r="F25" s="10">
        <f t="shared" si="0"/>
        <v>21.945137157107226</v>
      </c>
      <c r="G25" s="1"/>
      <c r="H25" s="1"/>
      <c r="I25" s="1"/>
    </row>
    <row r="26" spans="1:9" x14ac:dyDescent="0.25">
      <c r="A26" s="11" t="s">
        <v>60</v>
      </c>
      <c r="B26" s="12">
        <v>52</v>
      </c>
      <c r="C26" s="12">
        <v>48</v>
      </c>
      <c r="D26" s="12">
        <v>211</v>
      </c>
      <c r="E26" s="12">
        <v>185</v>
      </c>
      <c r="F26" s="13">
        <f t="shared" si="0"/>
        <v>-12.322274881516591</v>
      </c>
      <c r="G26" s="1"/>
      <c r="H26" s="1"/>
      <c r="I26" s="1"/>
    </row>
    <row r="27" spans="1:9" x14ac:dyDescent="0.25">
      <c r="A27" s="8" t="s">
        <v>61</v>
      </c>
      <c r="B27" s="9">
        <v>135</v>
      </c>
      <c r="C27" s="9">
        <v>154</v>
      </c>
      <c r="D27" s="9">
        <v>645</v>
      </c>
      <c r="E27" s="9">
        <v>598</v>
      </c>
      <c r="F27" s="10">
        <f t="shared" si="0"/>
        <v>-7.2868217054263624</v>
      </c>
      <c r="G27" s="1"/>
      <c r="H27" s="1"/>
      <c r="I27" s="1"/>
    </row>
    <row r="28" spans="1:9" x14ac:dyDescent="0.25">
      <c r="A28" s="11" t="s">
        <v>62</v>
      </c>
      <c r="B28" s="12">
        <v>1364</v>
      </c>
      <c r="C28" s="12">
        <v>1494</v>
      </c>
      <c r="D28" s="12">
        <v>7198</v>
      </c>
      <c r="E28" s="12">
        <v>7325</v>
      </c>
      <c r="F28" s="13">
        <f t="shared" si="0"/>
        <v>1.7643789941650425</v>
      </c>
      <c r="G28" s="1"/>
      <c r="H28" s="1"/>
      <c r="I28" s="1"/>
    </row>
    <row r="29" spans="1:9" x14ac:dyDescent="0.25">
      <c r="A29" s="8" t="s">
        <v>63</v>
      </c>
      <c r="B29" s="9">
        <v>135</v>
      </c>
      <c r="C29" s="9">
        <v>141</v>
      </c>
      <c r="D29" s="9">
        <v>640</v>
      </c>
      <c r="E29" s="9">
        <v>630</v>
      </c>
      <c r="F29" s="10">
        <f t="shared" si="0"/>
        <v>-1.5625</v>
      </c>
      <c r="G29" s="1"/>
      <c r="H29" s="1"/>
      <c r="I29" s="1"/>
    </row>
    <row r="30" spans="1:9" x14ac:dyDescent="0.25">
      <c r="A30" s="11" t="s">
        <v>64</v>
      </c>
      <c r="B30" s="12">
        <v>128</v>
      </c>
      <c r="C30" s="12">
        <v>109</v>
      </c>
      <c r="D30" s="12">
        <v>620</v>
      </c>
      <c r="E30" s="12">
        <v>553</v>
      </c>
      <c r="F30" s="13">
        <f t="shared" si="0"/>
        <v>-10.806451612903231</v>
      </c>
      <c r="G30" s="1"/>
      <c r="H30" s="1"/>
      <c r="I30" s="1"/>
    </row>
    <row r="31" spans="1:9" x14ac:dyDescent="0.25">
      <c r="A31" s="8" t="s">
        <v>65</v>
      </c>
      <c r="B31" s="9">
        <v>236</v>
      </c>
      <c r="C31" s="9">
        <v>272</v>
      </c>
      <c r="D31" s="9">
        <v>1104</v>
      </c>
      <c r="E31" s="9">
        <v>1113</v>
      </c>
      <c r="F31" s="10">
        <f t="shared" si="0"/>
        <v>0.81521739130434412</v>
      </c>
      <c r="G31" s="1"/>
      <c r="H31" s="1"/>
      <c r="I31" s="1"/>
    </row>
    <row r="32" spans="1:9" x14ac:dyDescent="0.25">
      <c r="A32" s="11" t="s">
        <v>66</v>
      </c>
      <c r="B32" s="12">
        <v>655</v>
      </c>
      <c r="C32" s="12">
        <v>664</v>
      </c>
      <c r="D32" s="12">
        <v>2863</v>
      </c>
      <c r="E32" s="12">
        <v>2934</v>
      </c>
      <c r="F32" s="13">
        <f t="shared" si="0"/>
        <v>2.4799161718477052</v>
      </c>
      <c r="G32" s="1"/>
      <c r="H32" s="1"/>
      <c r="I32" s="1"/>
    </row>
    <row r="33" spans="1:9" x14ac:dyDescent="0.25">
      <c r="A33" s="8" t="s">
        <v>67</v>
      </c>
      <c r="B33" s="9">
        <v>234</v>
      </c>
      <c r="C33" s="9">
        <v>224</v>
      </c>
      <c r="D33" s="9">
        <v>926</v>
      </c>
      <c r="E33" s="9">
        <v>1054</v>
      </c>
      <c r="F33" s="10">
        <f t="shared" si="0"/>
        <v>13.822894168466519</v>
      </c>
      <c r="G33" s="1"/>
      <c r="H33" s="1"/>
      <c r="I33" s="1"/>
    </row>
    <row r="34" spans="1:9" x14ac:dyDescent="0.25">
      <c r="A34" s="11" t="s">
        <v>68</v>
      </c>
      <c r="B34" s="12">
        <v>37</v>
      </c>
      <c r="C34" s="12">
        <v>33</v>
      </c>
      <c r="D34" s="12">
        <v>157</v>
      </c>
      <c r="E34" s="12">
        <v>138</v>
      </c>
      <c r="F34" s="13">
        <f t="shared" si="0"/>
        <v>-12.101910828025481</v>
      </c>
      <c r="G34" s="1"/>
      <c r="H34" s="1"/>
      <c r="I34" s="1"/>
    </row>
    <row r="35" spans="1:9" x14ac:dyDescent="0.25">
      <c r="A35" s="14" t="s">
        <v>69</v>
      </c>
      <c r="B35" s="15">
        <f>SUM(B7:B34)</f>
        <v>10027</v>
      </c>
      <c r="C35" s="15">
        <f t="shared" ref="C35:E35" si="1">SUM(C7:C34)</f>
        <v>11296</v>
      </c>
      <c r="D35" s="15">
        <f t="shared" si="1"/>
        <v>47063</v>
      </c>
      <c r="E35" s="15">
        <f t="shared" si="1"/>
        <v>51052</v>
      </c>
      <c r="F35" s="16">
        <f t="shared" si="0"/>
        <v>8.4758727662919853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629</v>
      </c>
      <c r="C38" s="41">
        <f>D7</f>
        <v>574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BAHIA DE ALGECIRAS</v>
      </c>
      <c r="F38" s="42">
        <f>LOOKUP(E38,$A$38:$A$65,$B$38:$B$65)</f>
        <v>9821</v>
      </c>
      <c r="G38" s="42">
        <f>LOOKUP(E38,$A$38:$A$65,$C$38:$C$65)</f>
        <v>8328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514</v>
      </c>
      <c r="C39" s="41">
        <f t="shared" ref="C39:C65" si="5">D8</f>
        <v>504</v>
      </c>
      <c r="D39" s="41">
        <f t="shared" ref="D39:D65" si="6">_xlfn.RANK.EQ(B39,$B$38:$B$65)+COUNTIF($B$38:$B$65,B39)-1</f>
        <v>22</v>
      </c>
      <c r="E39" s="42" t="str">
        <f t="shared" si="2"/>
        <v>SANTA CRUZ DE TENERIFE</v>
      </c>
      <c r="F39" s="42">
        <f t="shared" ref="F39:F54" si="7">LOOKUP(E39,$A$38:$A$65,$B$38:$B$65)</f>
        <v>7325</v>
      </c>
      <c r="G39" s="42">
        <f t="shared" ref="G39:G65" si="8">LOOKUP(E39,$A$38:$A$65,$C$38:$C$65)</f>
        <v>7198</v>
      </c>
    </row>
    <row r="40" spans="1:9" x14ac:dyDescent="0.25">
      <c r="A40" s="42" t="str">
        <f t="shared" si="3"/>
        <v>ALMERIA</v>
      </c>
      <c r="B40" s="41">
        <f t="shared" si="4"/>
        <v>748</v>
      </c>
      <c r="C40" s="41">
        <f t="shared" si="5"/>
        <v>759</v>
      </c>
      <c r="D40" s="41">
        <f t="shared" si="6"/>
        <v>12</v>
      </c>
      <c r="E40" s="42" t="str">
        <f t="shared" si="2"/>
        <v>CEUTA</v>
      </c>
      <c r="F40" s="42">
        <f t="shared" si="7"/>
        <v>5393</v>
      </c>
      <c r="G40" s="42">
        <f t="shared" si="8"/>
        <v>3726</v>
      </c>
    </row>
    <row r="41" spans="1:9" x14ac:dyDescent="0.25">
      <c r="A41" s="42" t="str">
        <f t="shared" si="3"/>
        <v>AVILES</v>
      </c>
      <c r="B41" s="41">
        <f t="shared" si="4"/>
        <v>409</v>
      </c>
      <c r="C41" s="41">
        <f t="shared" si="5"/>
        <v>416</v>
      </c>
      <c r="D41" s="41">
        <f t="shared" si="6"/>
        <v>26</v>
      </c>
      <c r="E41" s="42" t="str">
        <f t="shared" si="2"/>
        <v>LAS PALMAS</v>
      </c>
      <c r="F41" s="42">
        <f t="shared" si="7"/>
        <v>4360</v>
      </c>
      <c r="G41" s="42">
        <f t="shared" si="8"/>
        <v>4304</v>
      </c>
    </row>
    <row r="42" spans="1:9" x14ac:dyDescent="0.25">
      <c r="A42" s="42" t="str">
        <f t="shared" si="3"/>
        <v>BAHIA DE ALGECIRAS</v>
      </c>
      <c r="B42" s="41">
        <f t="shared" si="4"/>
        <v>9821</v>
      </c>
      <c r="C42" s="41">
        <f t="shared" si="5"/>
        <v>8328</v>
      </c>
      <c r="D42" s="41">
        <f t="shared" si="6"/>
        <v>1</v>
      </c>
      <c r="E42" s="42" t="str">
        <f t="shared" si="2"/>
        <v>BALEARES</v>
      </c>
      <c r="F42" s="42">
        <f t="shared" si="7"/>
        <v>4215</v>
      </c>
      <c r="G42" s="42">
        <f t="shared" si="8"/>
        <v>4003</v>
      </c>
    </row>
    <row r="43" spans="1:9" x14ac:dyDescent="0.25">
      <c r="A43" s="42" t="str">
        <f t="shared" si="3"/>
        <v>BAHIA DE CADIZ</v>
      </c>
      <c r="B43" s="41">
        <f t="shared" si="4"/>
        <v>727</v>
      </c>
      <c r="C43" s="41">
        <f t="shared" si="5"/>
        <v>705</v>
      </c>
      <c r="D43" s="41">
        <f t="shared" si="6"/>
        <v>13</v>
      </c>
      <c r="E43" s="42" t="str">
        <f t="shared" si="2"/>
        <v>BARCELONA</v>
      </c>
      <c r="F43" s="42">
        <f t="shared" si="7"/>
        <v>3830</v>
      </c>
      <c r="G43" s="42">
        <f t="shared" si="8"/>
        <v>3687</v>
      </c>
    </row>
    <row r="44" spans="1:9" x14ac:dyDescent="0.25">
      <c r="A44" s="42" t="str">
        <f t="shared" si="3"/>
        <v>BALEARES</v>
      </c>
      <c r="B44" s="41">
        <f t="shared" si="4"/>
        <v>4215</v>
      </c>
      <c r="C44" s="41">
        <f t="shared" si="5"/>
        <v>4003</v>
      </c>
      <c r="D44" s="41">
        <f t="shared" si="6"/>
        <v>5</v>
      </c>
      <c r="E44" s="42" t="str">
        <f t="shared" si="2"/>
        <v>VALENCIA</v>
      </c>
      <c r="F44" s="42">
        <f t="shared" si="7"/>
        <v>2934</v>
      </c>
      <c r="G44" s="42">
        <f t="shared" si="8"/>
        <v>2863</v>
      </c>
    </row>
    <row r="45" spans="1:9" x14ac:dyDescent="0.25">
      <c r="A45" s="42" t="str">
        <f t="shared" si="3"/>
        <v>BARCELONA</v>
      </c>
      <c r="B45" s="41">
        <f t="shared" si="4"/>
        <v>3830</v>
      </c>
      <c r="C45" s="41">
        <f t="shared" si="5"/>
        <v>3687</v>
      </c>
      <c r="D45" s="41">
        <f t="shared" si="6"/>
        <v>6</v>
      </c>
      <c r="E45" s="42" t="str">
        <f t="shared" si="2"/>
        <v>BILBAO</v>
      </c>
      <c r="F45" s="42">
        <f t="shared" si="7"/>
        <v>1381</v>
      </c>
      <c r="G45" s="42">
        <f t="shared" si="8"/>
        <v>1464</v>
      </c>
    </row>
    <row r="46" spans="1:9" x14ac:dyDescent="0.25">
      <c r="A46" s="42" t="str">
        <f t="shared" si="3"/>
        <v>BILBAO</v>
      </c>
      <c r="B46" s="41">
        <f t="shared" si="4"/>
        <v>1381</v>
      </c>
      <c r="C46" s="41">
        <f t="shared" si="5"/>
        <v>1464</v>
      </c>
      <c r="D46" s="41">
        <f t="shared" si="6"/>
        <v>8</v>
      </c>
      <c r="E46" s="42" t="str">
        <f t="shared" si="2"/>
        <v>TARRAGONA</v>
      </c>
      <c r="F46" s="42">
        <f t="shared" si="7"/>
        <v>1113</v>
      </c>
      <c r="G46" s="42">
        <f t="shared" si="8"/>
        <v>1104</v>
      </c>
    </row>
    <row r="47" spans="1:9" x14ac:dyDescent="0.25">
      <c r="A47" s="42" t="str">
        <f t="shared" si="3"/>
        <v>CARTAGENA</v>
      </c>
      <c r="B47" s="41">
        <f t="shared" si="4"/>
        <v>610</v>
      </c>
      <c r="C47" s="41">
        <f t="shared" si="5"/>
        <v>727</v>
      </c>
      <c r="D47" s="41">
        <f t="shared" si="6"/>
        <v>18</v>
      </c>
      <c r="E47" s="42" t="str">
        <f t="shared" si="2"/>
        <v>VIGO</v>
      </c>
      <c r="F47" s="42">
        <f t="shared" si="7"/>
        <v>1054</v>
      </c>
      <c r="G47" s="42">
        <f t="shared" si="8"/>
        <v>926</v>
      </c>
    </row>
    <row r="48" spans="1:9" x14ac:dyDescent="0.25">
      <c r="A48" s="42" t="str">
        <f t="shared" si="3"/>
        <v>CASTELLON</v>
      </c>
      <c r="B48" s="41">
        <f t="shared" si="4"/>
        <v>624</v>
      </c>
      <c r="C48" s="41">
        <f t="shared" si="5"/>
        <v>481</v>
      </c>
      <c r="D48" s="41">
        <f t="shared" si="6"/>
        <v>17</v>
      </c>
      <c r="E48" s="42" t="e">
        <f t="shared" si="2"/>
        <v>#N/A</v>
      </c>
      <c r="F48" s="42" t="e">
        <f t="shared" si="7"/>
        <v>#N/A</v>
      </c>
      <c r="G48" s="42" t="e">
        <f t="shared" si="8"/>
        <v>#N/A</v>
      </c>
    </row>
    <row r="49" spans="1:7" x14ac:dyDescent="0.25">
      <c r="A49" s="42" t="str">
        <f t="shared" si="3"/>
        <v>CEUTA</v>
      </c>
      <c r="B49" s="41">
        <f t="shared" si="4"/>
        <v>5393</v>
      </c>
      <c r="C49" s="41">
        <f t="shared" si="5"/>
        <v>3726</v>
      </c>
      <c r="D49" s="41">
        <f t="shared" si="6"/>
        <v>3</v>
      </c>
      <c r="E49" s="42" t="str">
        <f t="shared" si="2"/>
        <v>ALMERIA</v>
      </c>
      <c r="F49" s="42">
        <f t="shared" si="7"/>
        <v>748</v>
      </c>
      <c r="G49" s="42">
        <f t="shared" si="8"/>
        <v>759</v>
      </c>
    </row>
    <row r="50" spans="1:7" x14ac:dyDescent="0.25">
      <c r="A50" s="42" t="str">
        <f t="shared" si="3"/>
        <v>FERROL-SAN CIBRAO</v>
      </c>
      <c r="B50" s="41">
        <f t="shared" si="4"/>
        <v>514</v>
      </c>
      <c r="C50" s="41">
        <f t="shared" si="5"/>
        <v>444</v>
      </c>
      <c r="D50" s="41">
        <f t="shared" si="6"/>
        <v>22</v>
      </c>
      <c r="E50" s="42" t="str">
        <f t="shared" si="2"/>
        <v>BAHIA DE CADIZ</v>
      </c>
      <c r="F50" s="42">
        <f t="shared" si="7"/>
        <v>727</v>
      </c>
      <c r="G50" s="42">
        <f t="shared" si="8"/>
        <v>705</v>
      </c>
    </row>
    <row r="51" spans="1:7" x14ac:dyDescent="0.25">
      <c r="A51" s="42" t="str">
        <f t="shared" si="3"/>
        <v>GIJON</v>
      </c>
      <c r="B51" s="41">
        <f t="shared" si="4"/>
        <v>449</v>
      </c>
      <c r="C51" s="41">
        <f t="shared" si="5"/>
        <v>409</v>
      </c>
      <c r="D51" s="41">
        <f t="shared" si="6"/>
        <v>24</v>
      </c>
      <c r="E51" s="42" t="str">
        <f t="shared" si="2"/>
        <v>HUELVA</v>
      </c>
      <c r="F51" s="42">
        <f t="shared" si="7"/>
        <v>636</v>
      </c>
      <c r="G51" s="42">
        <f t="shared" si="8"/>
        <v>640</v>
      </c>
    </row>
    <row r="52" spans="1:7" x14ac:dyDescent="0.25">
      <c r="A52" s="42" t="str">
        <f t="shared" si="3"/>
        <v>HUELVA</v>
      </c>
      <c r="B52" s="41">
        <f t="shared" si="4"/>
        <v>636</v>
      </c>
      <c r="C52" s="41">
        <f t="shared" si="5"/>
        <v>640</v>
      </c>
      <c r="D52" s="41">
        <f t="shared" si="6"/>
        <v>14</v>
      </c>
      <c r="E52" s="42" t="str">
        <f t="shared" si="2"/>
        <v>SANTANDER</v>
      </c>
      <c r="F52" s="42">
        <f t="shared" si="7"/>
        <v>630</v>
      </c>
      <c r="G52" s="42">
        <f t="shared" si="8"/>
        <v>640</v>
      </c>
    </row>
    <row r="53" spans="1:7" x14ac:dyDescent="0.25">
      <c r="A53" s="42" t="str">
        <f t="shared" si="3"/>
        <v>LAS PALMAS</v>
      </c>
      <c r="B53" s="41">
        <f t="shared" si="4"/>
        <v>4360</v>
      </c>
      <c r="C53" s="41">
        <f t="shared" si="5"/>
        <v>4304</v>
      </c>
      <c r="D53" s="41">
        <f t="shared" si="6"/>
        <v>4</v>
      </c>
      <c r="E53" s="42" t="str">
        <f t="shared" si="2"/>
        <v>A CORUÑA</v>
      </c>
      <c r="F53" s="42">
        <f t="shared" si="7"/>
        <v>629</v>
      </c>
      <c r="G53" s="42">
        <f t="shared" si="8"/>
        <v>574</v>
      </c>
    </row>
    <row r="54" spans="1:7" x14ac:dyDescent="0.25">
      <c r="A54" s="42" t="str">
        <f t="shared" si="3"/>
        <v>MALAGA</v>
      </c>
      <c r="B54" s="41">
        <f t="shared" si="4"/>
        <v>748</v>
      </c>
      <c r="C54" s="41">
        <f t="shared" si="5"/>
        <v>693</v>
      </c>
      <c r="D54" s="41">
        <f t="shared" si="6"/>
        <v>12</v>
      </c>
      <c r="E54" s="42" t="str">
        <f t="shared" si="2"/>
        <v>CASTELLON</v>
      </c>
      <c r="F54" s="42">
        <f t="shared" si="7"/>
        <v>624</v>
      </c>
      <c r="G54" s="42">
        <f t="shared" si="8"/>
        <v>481</v>
      </c>
    </row>
    <row r="55" spans="1:7" x14ac:dyDescent="0.25">
      <c r="A55" s="42" t="str">
        <f t="shared" si="3"/>
        <v>MARIN Y RIA DE PONTEVEDRA</v>
      </c>
      <c r="B55" s="41">
        <f t="shared" si="4"/>
        <v>425</v>
      </c>
      <c r="C55" s="41">
        <f t="shared" si="5"/>
        <v>434</v>
      </c>
      <c r="D55" s="41">
        <f t="shared" si="6"/>
        <v>25</v>
      </c>
      <c r="E55" s="42" t="str">
        <f t="shared" si="2"/>
        <v>CARTAGENA</v>
      </c>
      <c r="F55" s="42">
        <f t="shared" ref="F55:F65" si="9">LOOKUP(E55,$A$38:$A$65,$B$38:$B$65)</f>
        <v>610</v>
      </c>
      <c r="G55" s="42">
        <f t="shared" si="8"/>
        <v>727</v>
      </c>
    </row>
    <row r="56" spans="1:7" x14ac:dyDescent="0.25">
      <c r="A56" s="42" t="str">
        <f t="shared" si="3"/>
        <v>MELILLA</v>
      </c>
      <c r="B56" s="41">
        <f t="shared" si="4"/>
        <v>489</v>
      </c>
      <c r="C56" s="41">
        <f t="shared" si="5"/>
        <v>401</v>
      </c>
      <c r="D56" s="41">
        <f t="shared" si="6"/>
        <v>23</v>
      </c>
      <c r="E56" s="42" t="str">
        <f t="shared" si="2"/>
        <v>PASAIA</v>
      </c>
      <c r="F56" s="42">
        <f t="shared" si="9"/>
        <v>598</v>
      </c>
      <c r="G56" s="42">
        <f t="shared" si="8"/>
        <v>645</v>
      </c>
    </row>
    <row r="57" spans="1:7" x14ac:dyDescent="0.25">
      <c r="A57" s="42" t="str">
        <f t="shared" si="3"/>
        <v>MOTRIL</v>
      </c>
      <c r="B57" s="41">
        <f t="shared" si="4"/>
        <v>185</v>
      </c>
      <c r="C57" s="41">
        <f t="shared" si="5"/>
        <v>211</v>
      </c>
      <c r="D57" s="41">
        <f t="shared" si="6"/>
        <v>27</v>
      </c>
      <c r="E57" s="42" t="str">
        <f t="shared" si="2"/>
        <v>SEVILLA</v>
      </c>
      <c r="F57" s="42">
        <f t="shared" si="9"/>
        <v>553</v>
      </c>
      <c r="G57" s="42">
        <f t="shared" si="8"/>
        <v>620</v>
      </c>
    </row>
    <row r="58" spans="1:7" x14ac:dyDescent="0.25">
      <c r="A58" s="42" t="str">
        <f t="shared" si="3"/>
        <v>PASAIA</v>
      </c>
      <c r="B58" s="41">
        <f t="shared" si="4"/>
        <v>598</v>
      </c>
      <c r="C58" s="41">
        <f t="shared" si="5"/>
        <v>645</v>
      </c>
      <c r="D58" s="41">
        <f t="shared" si="6"/>
        <v>19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7325</v>
      </c>
      <c r="C59" s="41">
        <f t="shared" si="5"/>
        <v>7198</v>
      </c>
      <c r="D59" s="41">
        <f t="shared" si="6"/>
        <v>2</v>
      </c>
      <c r="E59" s="42" t="str">
        <f t="shared" si="2"/>
        <v>ALICANTE</v>
      </c>
      <c r="F59" s="42">
        <f t="shared" si="9"/>
        <v>514</v>
      </c>
      <c r="G59" s="42">
        <f t="shared" si="8"/>
        <v>504</v>
      </c>
    </row>
    <row r="60" spans="1:7" x14ac:dyDescent="0.25">
      <c r="A60" s="42" t="str">
        <f t="shared" si="3"/>
        <v>SANTANDER</v>
      </c>
      <c r="B60" s="41">
        <f t="shared" si="4"/>
        <v>630</v>
      </c>
      <c r="C60" s="41">
        <f t="shared" si="5"/>
        <v>640</v>
      </c>
      <c r="D60" s="41">
        <f t="shared" si="6"/>
        <v>15</v>
      </c>
      <c r="E60" s="42" t="str">
        <f t="shared" si="2"/>
        <v>MELILLA</v>
      </c>
      <c r="F60" s="42">
        <f t="shared" si="9"/>
        <v>489</v>
      </c>
      <c r="G60" s="42">
        <f t="shared" si="8"/>
        <v>401</v>
      </c>
    </row>
    <row r="61" spans="1:7" x14ac:dyDescent="0.25">
      <c r="A61" s="42" t="str">
        <f t="shared" si="3"/>
        <v>SEVILLA</v>
      </c>
      <c r="B61" s="41">
        <f t="shared" si="4"/>
        <v>553</v>
      </c>
      <c r="C61" s="41">
        <f t="shared" si="5"/>
        <v>620</v>
      </c>
      <c r="D61" s="41">
        <f t="shared" si="6"/>
        <v>20</v>
      </c>
      <c r="E61" s="42" t="str">
        <f t="shared" si="2"/>
        <v>GIJON</v>
      </c>
      <c r="F61" s="42">
        <f t="shared" si="9"/>
        <v>449</v>
      </c>
      <c r="G61" s="42">
        <f t="shared" si="8"/>
        <v>409</v>
      </c>
    </row>
    <row r="62" spans="1:7" x14ac:dyDescent="0.25">
      <c r="A62" s="42" t="str">
        <f t="shared" si="3"/>
        <v>TARRAGONA</v>
      </c>
      <c r="B62" s="41">
        <f t="shared" si="4"/>
        <v>1113</v>
      </c>
      <c r="C62" s="41">
        <f t="shared" si="5"/>
        <v>1104</v>
      </c>
      <c r="D62" s="41">
        <f t="shared" si="6"/>
        <v>9</v>
      </c>
      <c r="E62" s="42" t="str">
        <f t="shared" si="2"/>
        <v>MARIN Y RIA DE PONTEVEDRA</v>
      </c>
      <c r="F62" s="42">
        <f t="shared" si="9"/>
        <v>425</v>
      </c>
      <c r="G62" s="42">
        <f t="shared" si="8"/>
        <v>434</v>
      </c>
    </row>
    <row r="63" spans="1:7" x14ac:dyDescent="0.25">
      <c r="A63" s="42" t="str">
        <f t="shared" si="3"/>
        <v>VALENCIA</v>
      </c>
      <c r="B63" s="41">
        <f t="shared" si="4"/>
        <v>2934</v>
      </c>
      <c r="C63" s="41">
        <f t="shared" si="5"/>
        <v>2863</v>
      </c>
      <c r="D63" s="41">
        <f t="shared" si="6"/>
        <v>7</v>
      </c>
      <c r="E63" s="42" t="str">
        <f t="shared" si="2"/>
        <v>AVILES</v>
      </c>
      <c r="F63" s="42">
        <f t="shared" si="9"/>
        <v>409</v>
      </c>
      <c r="G63" s="42">
        <f t="shared" si="8"/>
        <v>416</v>
      </c>
    </row>
    <row r="64" spans="1:7" x14ac:dyDescent="0.25">
      <c r="A64" s="42" t="str">
        <f t="shared" si="3"/>
        <v>VIGO</v>
      </c>
      <c r="B64" s="41">
        <f t="shared" si="4"/>
        <v>1054</v>
      </c>
      <c r="C64" s="41">
        <f t="shared" si="5"/>
        <v>926</v>
      </c>
      <c r="D64" s="41">
        <f t="shared" si="6"/>
        <v>10</v>
      </c>
      <c r="E64" s="42" t="str">
        <f t="shared" si="2"/>
        <v>MOTRIL</v>
      </c>
      <c r="F64" s="42">
        <f t="shared" si="9"/>
        <v>185</v>
      </c>
      <c r="G64" s="42">
        <f t="shared" si="8"/>
        <v>211</v>
      </c>
    </row>
    <row r="65" spans="1:7" x14ac:dyDescent="0.25">
      <c r="A65" s="42" t="str">
        <f t="shared" si="3"/>
        <v>VILAGARCIA</v>
      </c>
      <c r="B65" s="41">
        <f t="shared" si="4"/>
        <v>138</v>
      </c>
      <c r="C65" s="41">
        <f t="shared" si="5"/>
        <v>157</v>
      </c>
      <c r="D65" s="41">
        <f t="shared" si="6"/>
        <v>28</v>
      </c>
      <c r="E65" s="42" t="str">
        <f t="shared" si="2"/>
        <v>VILAGARCIA</v>
      </c>
      <c r="F65" s="42">
        <f t="shared" si="9"/>
        <v>138</v>
      </c>
      <c r="G65" s="42">
        <f t="shared" si="8"/>
        <v>157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>
      <c r="F2" s="3"/>
    </row>
    <row r="5" spans="1:12" x14ac:dyDescent="0.25">
      <c r="A5" s="99" t="s">
        <v>70</v>
      </c>
      <c r="B5" s="97" t="str">
        <f>'Resumen general'!D6</f>
        <v>Mes Mayo</v>
      </c>
      <c r="C5" s="98"/>
      <c r="D5" s="97" t="str">
        <f>'Resumen general'!F6</f>
        <v>Acumulado desde Enero</v>
      </c>
      <c r="E5" s="98"/>
      <c r="F5" s="98"/>
      <c r="L5" s="39">
        <f>'Resumen general'!I4</f>
        <v>39275</v>
      </c>
    </row>
    <row r="6" spans="1:12" x14ac:dyDescent="0.25">
      <c r="A6" s="100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9">
        <v>1062794</v>
      </c>
      <c r="C7" s="9">
        <v>1635901</v>
      </c>
      <c r="D7" s="9">
        <v>4754589</v>
      </c>
      <c r="E7" s="9">
        <v>5182805</v>
      </c>
      <c r="F7" s="10">
        <f>((E7*100)/D7)-100</f>
        <v>9.006372580258784</v>
      </c>
      <c r="G7" s="1"/>
      <c r="H7" s="1"/>
      <c r="I7" s="1"/>
    </row>
    <row r="8" spans="1:12" x14ac:dyDescent="0.25">
      <c r="A8" s="11" t="s">
        <v>42</v>
      </c>
      <c r="B8" s="12">
        <v>1169192</v>
      </c>
      <c r="C8" s="12">
        <v>1013683</v>
      </c>
      <c r="D8" s="12">
        <v>5474685</v>
      </c>
      <c r="E8" s="12">
        <v>4680424</v>
      </c>
      <c r="F8" s="13">
        <f t="shared" ref="F8:F35" si="0">((E8*100)/D8)-100</f>
        <v>-14.507884928539269</v>
      </c>
      <c r="G8" s="1"/>
      <c r="H8" s="1"/>
      <c r="I8" s="1"/>
    </row>
    <row r="9" spans="1:12" x14ac:dyDescent="0.25">
      <c r="A9" s="8" t="s">
        <v>43</v>
      </c>
      <c r="B9" s="9">
        <v>1765180</v>
      </c>
      <c r="C9" s="9">
        <v>1917342</v>
      </c>
      <c r="D9" s="9">
        <v>9340202</v>
      </c>
      <c r="E9" s="9">
        <v>9537237</v>
      </c>
      <c r="F9" s="10">
        <f t="shared" si="0"/>
        <v>2.1095368172979505</v>
      </c>
      <c r="G9" s="1"/>
      <c r="H9" s="1"/>
      <c r="I9" s="1"/>
    </row>
    <row r="10" spans="1:12" x14ac:dyDescent="0.25">
      <c r="A10" s="11" t="s">
        <v>44</v>
      </c>
      <c r="B10" s="12">
        <v>548480</v>
      </c>
      <c r="C10" s="12">
        <v>516811</v>
      </c>
      <c r="D10" s="12">
        <v>2615186</v>
      </c>
      <c r="E10" s="12">
        <v>2228638</v>
      </c>
      <c r="F10" s="13">
        <f t="shared" si="0"/>
        <v>-14.780898949443753</v>
      </c>
      <c r="G10" s="1"/>
      <c r="H10" s="1"/>
      <c r="I10" s="1"/>
    </row>
    <row r="11" spans="1:12" x14ac:dyDescent="0.25">
      <c r="A11" s="8" t="s">
        <v>45</v>
      </c>
      <c r="B11" s="9">
        <v>19657261</v>
      </c>
      <c r="C11" s="9">
        <v>21090081</v>
      </c>
      <c r="D11" s="9">
        <v>92329812</v>
      </c>
      <c r="E11" s="9">
        <v>99855070</v>
      </c>
      <c r="F11" s="10">
        <f t="shared" si="0"/>
        <v>8.1504097506447835</v>
      </c>
      <c r="G11" s="1"/>
      <c r="H11" s="1"/>
      <c r="I11" s="1"/>
    </row>
    <row r="12" spans="1:12" x14ac:dyDescent="0.25">
      <c r="A12" s="11" t="s">
        <v>46</v>
      </c>
      <c r="B12" s="12">
        <v>2642287</v>
      </c>
      <c r="C12" s="12">
        <v>2635569</v>
      </c>
      <c r="D12" s="12">
        <v>9483587</v>
      </c>
      <c r="E12" s="12">
        <v>9016404</v>
      </c>
      <c r="F12" s="13">
        <f t="shared" si="0"/>
        <v>-4.9262267536534381</v>
      </c>
      <c r="G12" s="1"/>
      <c r="H12" s="1"/>
      <c r="I12" s="1"/>
    </row>
    <row r="13" spans="1:12" x14ac:dyDescent="0.25">
      <c r="A13" s="8" t="s">
        <v>47</v>
      </c>
      <c r="B13" s="9">
        <v>12874671</v>
      </c>
      <c r="C13" s="9">
        <v>14865003</v>
      </c>
      <c r="D13" s="9">
        <v>45662173</v>
      </c>
      <c r="E13" s="9">
        <v>49568310</v>
      </c>
      <c r="F13" s="10">
        <f t="shared" si="0"/>
        <v>8.5544264395827128</v>
      </c>
      <c r="G13" s="1"/>
      <c r="H13" s="1"/>
      <c r="I13" s="1"/>
    </row>
    <row r="14" spans="1:12" x14ac:dyDescent="0.25">
      <c r="A14" s="11" t="s">
        <v>48</v>
      </c>
      <c r="B14" s="12">
        <v>19747095</v>
      </c>
      <c r="C14" s="12">
        <v>22410279</v>
      </c>
      <c r="D14" s="12">
        <v>80260391</v>
      </c>
      <c r="E14" s="12">
        <v>86779108</v>
      </c>
      <c r="F14" s="13">
        <f t="shared" si="0"/>
        <v>8.1219601833238073</v>
      </c>
      <c r="G14" s="1"/>
      <c r="H14" s="1"/>
      <c r="I14" s="1"/>
    </row>
    <row r="15" spans="1:12" x14ac:dyDescent="0.25">
      <c r="A15" s="8" t="s">
        <v>49</v>
      </c>
      <c r="B15" s="9">
        <v>4570890</v>
      </c>
      <c r="C15" s="9">
        <v>3969980</v>
      </c>
      <c r="D15" s="9">
        <v>19226891</v>
      </c>
      <c r="E15" s="9">
        <v>18919123</v>
      </c>
      <c r="F15" s="10">
        <f t="shared" si="0"/>
        <v>-1.6007164132776381</v>
      </c>
      <c r="G15" s="1"/>
      <c r="H15" s="1"/>
      <c r="I15" s="1"/>
    </row>
    <row r="16" spans="1:12" x14ac:dyDescent="0.25">
      <c r="A16" s="11" t="s">
        <v>50</v>
      </c>
      <c r="B16" s="12">
        <v>2101503</v>
      </c>
      <c r="C16" s="12">
        <v>2325611</v>
      </c>
      <c r="D16" s="12">
        <v>12184450</v>
      </c>
      <c r="E16" s="12">
        <v>10439410</v>
      </c>
      <c r="F16" s="13">
        <f t="shared" si="0"/>
        <v>-14.32186106061414</v>
      </c>
      <c r="G16" s="1"/>
      <c r="H16" s="1"/>
      <c r="I16" s="1"/>
    </row>
    <row r="17" spans="1:9" x14ac:dyDescent="0.25">
      <c r="A17" s="8" t="s">
        <v>51</v>
      </c>
      <c r="B17" s="9">
        <v>948531</v>
      </c>
      <c r="C17" s="9">
        <v>1202573</v>
      </c>
      <c r="D17" s="9">
        <v>4509671</v>
      </c>
      <c r="E17" s="9">
        <v>5802690</v>
      </c>
      <c r="F17" s="10">
        <f t="shared" si="0"/>
        <v>28.672135949606968</v>
      </c>
      <c r="G17" s="1"/>
      <c r="H17" s="1"/>
      <c r="I17" s="1"/>
    </row>
    <row r="18" spans="1:9" x14ac:dyDescent="0.25">
      <c r="A18" s="11" t="s">
        <v>52</v>
      </c>
      <c r="B18" s="12">
        <v>4223464</v>
      </c>
      <c r="C18" s="12">
        <v>6220375</v>
      </c>
      <c r="D18" s="12">
        <v>21511897</v>
      </c>
      <c r="E18" s="12">
        <v>28786692</v>
      </c>
      <c r="F18" s="13">
        <f t="shared" si="0"/>
        <v>33.817542915903687</v>
      </c>
      <c r="G18" s="1"/>
      <c r="H18" s="1"/>
      <c r="I18" s="1"/>
    </row>
    <row r="19" spans="1:9" x14ac:dyDescent="0.25">
      <c r="A19" s="8" t="s">
        <v>53</v>
      </c>
      <c r="B19" s="9">
        <v>950084</v>
      </c>
      <c r="C19" s="9">
        <v>993012</v>
      </c>
      <c r="D19" s="9">
        <v>3975604</v>
      </c>
      <c r="E19" s="9">
        <v>4411773</v>
      </c>
      <c r="F19" s="10">
        <f t="shared" si="0"/>
        <v>10.971137970481976</v>
      </c>
      <c r="G19" s="1"/>
      <c r="H19" s="1"/>
      <c r="I19" s="1"/>
    </row>
    <row r="20" spans="1:9" x14ac:dyDescent="0.25">
      <c r="A20" s="11" t="s">
        <v>54</v>
      </c>
      <c r="B20" s="12">
        <v>1122167</v>
      </c>
      <c r="C20" s="12">
        <v>1119282</v>
      </c>
      <c r="D20" s="12">
        <v>6107792</v>
      </c>
      <c r="E20" s="12">
        <v>5520842</v>
      </c>
      <c r="F20" s="13">
        <f t="shared" si="0"/>
        <v>-9.6098557383748471</v>
      </c>
      <c r="G20" s="1"/>
      <c r="H20" s="1"/>
      <c r="I20" s="1"/>
    </row>
    <row r="21" spans="1:9" x14ac:dyDescent="0.25">
      <c r="A21" s="8" t="s">
        <v>55</v>
      </c>
      <c r="B21" s="9">
        <v>1734022</v>
      </c>
      <c r="C21" s="9">
        <v>2121218</v>
      </c>
      <c r="D21" s="9">
        <v>8657064</v>
      </c>
      <c r="E21" s="9">
        <v>8579891</v>
      </c>
      <c r="F21" s="10">
        <f t="shared" si="0"/>
        <v>-0.89144541382621867</v>
      </c>
      <c r="G21" s="1"/>
      <c r="H21" s="1"/>
      <c r="I21" s="1"/>
    </row>
    <row r="22" spans="1:9" x14ac:dyDescent="0.25">
      <c r="A22" s="11" t="s">
        <v>56</v>
      </c>
      <c r="B22" s="12">
        <v>9941577</v>
      </c>
      <c r="C22" s="12">
        <v>11006564</v>
      </c>
      <c r="D22" s="12">
        <v>54260420</v>
      </c>
      <c r="E22" s="12">
        <v>55425045</v>
      </c>
      <c r="F22" s="13">
        <f t="shared" si="0"/>
        <v>2.1463619337999944</v>
      </c>
      <c r="G22" s="1"/>
      <c r="H22" s="1"/>
      <c r="I22" s="1"/>
    </row>
    <row r="23" spans="1:9" x14ac:dyDescent="0.25">
      <c r="A23" s="8" t="s">
        <v>57</v>
      </c>
      <c r="B23" s="9">
        <v>2879217</v>
      </c>
      <c r="C23" s="9">
        <v>3625355</v>
      </c>
      <c r="D23" s="9">
        <v>11492011</v>
      </c>
      <c r="E23" s="9">
        <v>15157468</v>
      </c>
      <c r="F23" s="10">
        <f t="shared" si="0"/>
        <v>31.895696932416797</v>
      </c>
      <c r="G23" s="1"/>
      <c r="H23" s="1"/>
      <c r="I23" s="1"/>
    </row>
    <row r="24" spans="1:9" x14ac:dyDescent="0.25">
      <c r="A24" s="11" t="s">
        <v>58</v>
      </c>
      <c r="B24" s="12">
        <v>193301</v>
      </c>
      <c r="C24" s="12">
        <v>364657</v>
      </c>
      <c r="D24" s="12">
        <v>1162647</v>
      </c>
      <c r="E24" s="12">
        <v>1268580</v>
      </c>
      <c r="F24" s="13">
        <f t="shared" si="0"/>
        <v>9.1113639823609418</v>
      </c>
      <c r="G24" s="1"/>
      <c r="H24" s="1"/>
      <c r="I24" s="1"/>
    </row>
    <row r="25" spans="1:9" x14ac:dyDescent="0.25">
      <c r="A25" s="8" t="s">
        <v>59</v>
      </c>
      <c r="B25" s="9">
        <v>837184</v>
      </c>
      <c r="C25" s="9">
        <v>1416921</v>
      </c>
      <c r="D25" s="9">
        <v>3963187</v>
      </c>
      <c r="E25" s="9">
        <v>6003283</v>
      </c>
      <c r="F25" s="10">
        <f t="shared" si="0"/>
        <v>51.476147857772048</v>
      </c>
      <c r="G25" s="1"/>
      <c r="H25" s="1"/>
      <c r="I25" s="1"/>
    </row>
    <row r="26" spans="1:9" x14ac:dyDescent="0.25">
      <c r="A26" s="11" t="s">
        <v>60</v>
      </c>
      <c r="B26" s="12">
        <v>374447</v>
      </c>
      <c r="C26" s="12">
        <v>388497</v>
      </c>
      <c r="D26" s="12">
        <v>1757849</v>
      </c>
      <c r="E26" s="12">
        <v>1674868</v>
      </c>
      <c r="F26" s="13">
        <f t="shared" si="0"/>
        <v>-4.7205988682759426</v>
      </c>
      <c r="G26" s="1"/>
      <c r="H26" s="1"/>
      <c r="I26" s="1"/>
    </row>
    <row r="27" spans="1:9" x14ac:dyDescent="0.25">
      <c r="A27" s="8" t="s">
        <v>61</v>
      </c>
      <c r="B27" s="9">
        <v>817411</v>
      </c>
      <c r="C27" s="9">
        <v>822909</v>
      </c>
      <c r="D27" s="9">
        <v>3505062</v>
      </c>
      <c r="E27" s="9">
        <v>3352134</v>
      </c>
      <c r="F27" s="10">
        <f t="shared" si="0"/>
        <v>-4.3630611954938274</v>
      </c>
      <c r="G27" s="1"/>
      <c r="H27" s="1"/>
      <c r="I27" s="1"/>
    </row>
    <row r="28" spans="1:9" x14ac:dyDescent="0.25">
      <c r="A28" s="11" t="s">
        <v>62</v>
      </c>
      <c r="B28" s="12">
        <v>10673174</v>
      </c>
      <c r="C28" s="12">
        <v>12962449</v>
      </c>
      <c r="D28" s="12">
        <v>56863779</v>
      </c>
      <c r="E28" s="12">
        <v>67726264</v>
      </c>
      <c r="F28" s="13">
        <f t="shared" si="0"/>
        <v>19.102643529899765</v>
      </c>
      <c r="G28" s="1"/>
      <c r="H28" s="1"/>
      <c r="I28" s="1"/>
    </row>
    <row r="29" spans="1:9" x14ac:dyDescent="0.25">
      <c r="A29" s="8" t="s">
        <v>63</v>
      </c>
      <c r="B29" s="9">
        <v>2069788</v>
      </c>
      <c r="C29" s="9">
        <v>2473078</v>
      </c>
      <c r="D29" s="9">
        <v>8965886</v>
      </c>
      <c r="E29" s="9">
        <v>9872890</v>
      </c>
      <c r="F29" s="10">
        <f t="shared" si="0"/>
        <v>10.116166991193069</v>
      </c>
      <c r="G29" s="1"/>
      <c r="H29" s="1"/>
      <c r="I29" s="1"/>
    </row>
    <row r="30" spans="1:9" x14ac:dyDescent="0.25">
      <c r="A30" s="11" t="s">
        <v>64</v>
      </c>
      <c r="B30" s="12">
        <v>469419</v>
      </c>
      <c r="C30" s="12">
        <v>427687</v>
      </c>
      <c r="D30" s="12">
        <v>2291296</v>
      </c>
      <c r="E30" s="12">
        <v>2153075</v>
      </c>
      <c r="F30" s="13">
        <f t="shared" si="0"/>
        <v>-6.0324375375333403</v>
      </c>
      <c r="G30" s="1"/>
      <c r="H30" s="1"/>
      <c r="I30" s="1"/>
    </row>
    <row r="31" spans="1:9" x14ac:dyDescent="0.25">
      <c r="A31" s="8" t="s">
        <v>65</v>
      </c>
      <c r="B31" s="9">
        <v>3470474</v>
      </c>
      <c r="C31" s="9">
        <v>3701948</v>
      </c>
      <c r="D31" s="9">
        <v>16605457</v>
      </c>
      <c r="E31" s="9">
        <v>16507701</v>
      </c>
      <c r="F31" s="10">
        <f t="shared" si="0"/>
        <v>-0.58869804065012943</v>
      </c>
      <c r="G31" s="1"/>
      <c r="H31" s="1"/>
      <c r="I31" s="1"/>
    </row>
    <row r="32" spans="1:9" x14ac:dyDescent="0.25">
      <c r="A32" s="11" t="s">
        <v>66</v>
      </c>
      <c r="B32" s="12">
        <v>11445696</v>
      </c>
      <c r="C32" s="12">
        <v>14210328</v>
      </c>
      <c r="D32" s="12">
        <v>52481887</v>
      </c>
      <c r="E32" s="12">
        <v>60458392</v>
      </c>
      <c r="F32" s="13">
        <f t="shared" si="0"/>
        <v>15.198586514238713</v>
      </c>
      <c r="G32" s="1"/>
      <c r="H32" s="1"/>
      <c r="I32" s="1"/>
    </row>
    <row r="33" spans="1:9" x14ac:dyDescent="0.25">
      <c r="A33" s="8" t="s">
        <v>67</v>
      </c>
      <c r="B33" s="9">
        <v>3132491</v>
      </c>
      <c r="C33" s="9">
        <v>3761327</v>
      </c>
      <c r="D33" s="9">
        <v>12548852</v>
      </c>
      <c r="E33" s="9">
        <v>14529871</v>
      </c>
      <c r="F33" s="10">
        <f t="shared" si="0"/>
        <v>15.786456004103002</v>
      </c>
      <c r="G33" s="1"/>
      <c r="H33" s="1"/>
      <c r="I33" s="1"/>
    </row>
    <row r="34" spans="1:9" x14ac:dyDescent="0.25">
      <c r="A34" s="11" t="s">
        <v>68</v>
      </c>
      <c r="B34" s="12">
        <v>260309</v>
      </c>
      <c r="C34" s="12">
        <v>203562</v>
      </c>
      <c r="D34" s="12">
        <v>862426</v>
      </c>
      <c r="E34" s="12">
        <v>804737</v>
      </c>
      <c r="F34" s="13">
        <f t="shared" si="0"/>
        <v>-6.689153620136679</v>
      </c>
      <c r="G34" s="1"/>
      <c r="H34" s="1"/>
      <c r="I34" s="1"/>
    </row>
    <row r="35" spans="1:9" x14ac:dyDescent="0.25">
      <c r="A35" s="14" t="s">
        <v>69</v>
      </c>
      <c r="B35" s="15">
        <f>SUM(B7:B34)</f>
        <v>121682109</v>
      </c>
      <c r="C35" s="15">
        <f t="shared" ref="C35:E35" si="1">SUM(C7:C34)</f>
        <v>139402002</v>
      </c>
      <c r="D35" s="15">
        <f t="shared" si="1"/>
        <v>552854753</v>
      </c>
      <c r="E35" s="15">
        <f t="shared" si="1"/>
        <v>604242725</v>
      </c>
      <c r="F35" s="16">
        <f t="shared" si="0"/>
        <v>9.2950221954589978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5182805</v>
      </c>
      <c r="C38" s="41">
        <f>D7</f>
        <v>4754589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BAHIA DE ALGECIRAS</v>
      </c>
      <c r="F38" s="42">
        <f>LOOKUP(E38,$A$38:$A$65,$B$38:$B$65)</f>
        <v>99855070</v>
      </c>
      <c r="G38" s="42">
        <f>LOOKUP(E38,$A$38:$A$65,$C$38:$C$65)</f>
        <v>92329812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4680424</v>
      </c>
      <c r="C39" s="41">
        <f t="shared" ref="C39:C65" si="5">D8</f>
        <v>5474685</v>
      </c>
      <c r="D39" s="41">
        <f t="shared" ref="D39:D65" si="6">_xlfn.RANK.EQ(B39,$B$38:$B$65)+COUNTIF($B$38:$B$65,B39)-1</f>
        <v>21</v>
      </c>
      <c r="E39" s="42" t="str">
        <f t="shared" si="2"/>
        <v>BARCELONA</v>
      </c>
      <c r="F39" s="42">
        <f t="shared" ref="F39:F54" si="7">LOOKUP(E39,$A$38:$A$65,$B$38:$B$65)</f>
        <v>86779108</v>
      </c>
      <c r="G39" s="42">
        <f t="shared" ref="G39:G65" si="8">LOOKUP(E39,$A$38:$A$65,$C$38:$C$65)</f>
        <v>80260391</v>
      </c>
    </row>
    <row r="40" spans="1:9" x14ac:dyDescent="0.25">
      <c r="A40" s="42" t="str">
        <f t="shared" si="3"/>
        <v>ALMERIA</v>
      </c>
      <c r="B40" s="41">
        <f t="shared" si="4"/>
        <v>9537237</v>
      </c>
      <c r="C40" s="41">
        <f t="shared" si="5"/>
        <v>9340202</v>
      </c>
      <c r="D40" s="41">
        <f t="shared" si="6"/>
        <v>14</v>
      </c>
      <c r="E40" s="42" t="str">
        <f t="shared" si="2"/>
        <v>SANTA CRUZ DE TENERIFE</v>
      </c>
      <c r="F40" s="42">
        <f t="shared" si="7"/>
        <v>67726264</v>
      </c>
      <c r="G40" s="42">
        <f t="shared" si="8"/>
        <v>56863779</v>
      </c>
    </row>
    <row r="41" spans="1:9" x14ac:dyDescent="0.25">
      <c r="A41" s="42" t="str">
        <f t="shared" si="3"/>
        <v>AVILES</v>
      </c>
      <c r="B41" s="41">
        <f t="shared" si="4"/>
        <v>2228638</v>
      </c>
      <c r="C41" s="41">
        <f t="shared" si="5"/>
        <v>2615186</v>
      </c>
      <c r="D41" s="41">
        <f t="shared" si="6"/>
        <v>24</v>
      </c>
      <c r="E41" s="42" t="str">
        <f t="shared" si="2"/>
        <v>VALENCIA</v>
      </c>
      <c r="F41" s="42">
        <f t="shared" si="7"/>
        <v>60458392</v>
      </c>
      <c r="G41" s="42">
        <f t="shared" si="8"/>
        <v>52481887</v>
      </c>
    </row>
    <row r="42" spans="1:9" x14ac:dyDescent="0.25">
      <c r="A42" s="42" t="str">
        <f t="shared" si="3"/>
        <v>BAHIA DE ALGECIRAS</v>
      </c>
      <c r="B42" s="41">
        <f t="shared" si="4"/>
        <v>99855070</v>
      </c>
      <c r="C42" s="41">
        <f t="shared" si="5"/>
        <v>92329812</v>
      </c>
      <c r="D42" s="41">
        <f t="shared" si="6"/>
        <v>1</v>
      </c>
      <c r="E42" s="42" t="str">
        <f t="shared" si="2"/>
        <v>LAS PALMAS</v>
      </c>
      <c r="F42" s="42">
        <f t="shared" si="7"/>
        <v>55425045</v>
      </c>
      <c r="G42" s="42">
        <f t="shared" si="8"/>
        <v>54260420</v>
      </c>
    </row>
    <row r="43" spans="1:9" x14ac:dyDescent="0.25">
      <c r="A43" s="42" t="str">
        <f t="shared" si="3"/>
        <v>BAHIA DE CADIZ</v>
      </c>
      <c r="B43" s="41">
        <f t="shared" si="4"/>
        <v>9016404</v>
      </c>
      <c r="C43" s="41">
        <f t="shared" si="5"/>
        <v>9483587</v>
      </c>
      <c r="D43" s="41">
        <f t="shared" si="6"/>
        <v>15</v>
      </c>
      <c r="E43" s="42" t="str">
        <f t="shared" si="2"/>
        <v>BALEARES</v>
      </c>
      <c r="F43" s="42">
        <f t="shared" si="7"/>
        <v>49568310</v>
      </c>
      <c r="G43" s="42">
        <f t="shared" si="8"/>
        <v>45662173</v>
      </c>
    </row>
    <row r="44" spans="1:9" x14ac:dyDescent="0.25">
      <c r="A44" s="42" t="str">
        <f t="shared" si="3"/>
        <v>BALEARES</v>
      </c>
      <c r="B44" s="41">
        <f t="shared" si="4"/>
        <v>49568310</v>
      </c>
      <c r="C44" s="41">
        <f t="shared" si="5"/>
        <v>45662173</v>
      </c>
      <c r="D44" s="41">
        <f t="shared" si="6"/>
        <v>6</v>
      </c>
      <c r="E44" s="42" t="str">
        <f t="shared" si="2"/>
        <v>CEUTA</v>
      </c>
      <c r="F44" s="42">
        <f t="shared" si="7"/>
        <v>28786692</v>
      </c>
      <c r="G44" s="42">
        <f t="shared" si="8"/>
        <v>21511897</v>
      </c>
    </row>
    <row r="45" spans="1:9" x14ac:dyDescent="0.25">
      <c r="A45" s="42" t="str">
        <f t="shared" si="3"/>
        <v>BARCELONA</v>
      </c>
      <c r="B45" s="41">
        <f t="shared" si="4"/>
        <v>86779108</v>
      </c>
      <c r="C45" s="41">
        <f t="shared" si="5"/>
        <v>80260391</v>
      </c>
      <c r="D45" s="41">
        <f t="shared" si="6"/>
        <v>2</v>
      </c>
      <c r="E45" s="42" t="str">
        <f t="shared" si="2"/>
        <v>BILBAO</v>
      </c>
      <c r="F45" s="42">
        <f t="shared" si="7"/>
        <v>18919123</v>
      </c>
      <c r="G45" s="42">
        <f t="shared" si="8"/>
        <v>19226891</v>
      </c>
    </row>
    <row r="46" spans="1:9" x14ac:dyDescent="0.25">
      <c r="A46" s="42" t="str">
        <f t="shared" si="3"/>
        <v>BILBAO</v>
      </c>
      <c r="B46" s="41">
        <f t="shared" si="4"/>
        <v>18919123</v>
      </c>
      <c r="C46" s="41">
        <f t="shared" si="5"/>
        <v>19226891</v>
      </c>
      <c r="D46" s="41">
        <f t="shared" si="6"/>
        <v>8</v>
      </c>
      <c r="E46" s="42" t="str">
        <f t="shared" si="2"/>
        <v>TARRAGONA</v>
      </c>
      <c r="F46" s="42">
        <f t="shared" si="7"/>
        <v>16507701</v>
      </c>
      <c r="G46" s="42">
        <f t="shared" si="8"/>
        <v>16605457</v>
      </c>
    </row>
    <row r="47" spans="1:9" x14ac:dyDescent="0.25">
      <c r="A47" s="42" t="str">
        <f t="shared" si="3"/>
        <v>CARTAGENA</v>
      </c>
      <c r="B47" s="41">
        <f t="shared" si="4"/>
        <v>10439410</v>
      </c>
      <c r="C47" s="41">
        <f t="shared" si="5"/>
        <v>12184450</v>
      </c>
      <c r="D47" s="41">
        <f t="shared" si="6"/>
        <v>12</v>
      </c>
      <c r="E47" s="42" t="str">
        <f t="shared" si="2"/>
        <v>MALAGA</v>
      </c>
      <c r="F47" s="42">
        <f t="shared" si="7"/>
        <v>15157468</v>
      </c>
      <c r="G47" s="42">
        <f t="shared" si="8"/>
        <v>11492011</v>
      </c>
    </row>
    <row r="48" spans="1:9" x14ac:dyDescent="0.25">
      <c r="A48" s="42" t="str">
        <f t="shared" si="3"/>
        <v>CASTELLON</v>
      </c>
      <c r="B48" s="41">
        <f t="shared" si="4"/>
        <v>5802690</v>
      </c>
      <c r="C48" s="41">
        <f t="shared" si="5"/>
        <v>4509671</v>
      </c>
      <c r="D48" s="41">
        <f t="shared" si="6"/>
        <v>18</v>
      </c>
      <c r="E48" s="42" t="str">
        <f t="shared" si="2"/>
        <v>VIGO</v>
      </c>
      <c r="F48" s="42">
        <f t="shared" si="7"/>
        <v>14529871</v>
      </c>
      <c r="G48" s="42">
        <f t="shared" si="8"/>
        <v>12548852</v>
      </c>
    </row>
    <row r="49" spans="1:7" x14ac:dyDescent="0.25">
      <c r="A49" s="42" t="str">
        <f t="shared" si="3"/>
        <v>CEUTA</v>
      </c>
      <c r="B49" s="41">
        <f t="shared" si="4"/>
        <v>28786692</v>
      </c>
      <c r="C49" s="41">
        <f t="shared" si="5"/>
        <v>21511897</v>
      </c>
      <c r="D49" s="41">
        <f t="shared" si="6"/>
        <v>7</v>
      </c>
      <c r="E49" s="42" t="str">
        <f t="shared" si="2"/>
        <v>CARTAGENA</v>
      </c>
      <c r="F49" s="42">
        <f t="shared" si="7"/>
        <v>10439410</v>
      </c>
      <c r="G49" s="42">
        <f t="shared" si="8"/>
        <v>12184450</v>
      </c>
    </row>
    <row r="50" spans="1:7" x14ac:dyDescent="0.25">
      <c r="A50" s="42" t="str">
        <f t="shared" si="3"/>
        <v>FERROL-SAN CIBRAO</v>
      </c>
      <c r="B50" s="41">
        <f t="shared" si="4"/>
        <v>4411773</v>
      </c>
      <c r="C50" s="41">
        <f t="shared" si="5"/>
        <v>3975604</v>
      </c>
      <c r="D50" s="41">
        <f t="shared" si="6"/>
        <v>22</v>
      </c>
      <c r="E50" s="42" t="str">
        <f t="shared" si="2"/>
        <v>SANTANDER</v>
      </c>
      <c r="F50" s="42">
        <f t="shared" si="7"/>
        <v>9872890</v>
      </c>
      <c r="G50" s="42">
        <f t="shared" si="8"/>
        <v>8965886</v>
      </c>
    </row>
    <row r="51" spans="1:7" x14ac:dyDescent="0.25">
      <c r="A51" s="42" t="str">
        <f t="shared" si="3"/>
        <v>GIJON</v>
      </c>
      <c r="B51" s="41">
        <f t="shared" si="4"/>
        <v>5520842</v>
      </c>
      <c r="C51" s="41">
        <f t="shared" si="5"/>
        <v>6107792</v>
      </c>
      <c r="D51" s="41">
        <f t="shared" si="6"/>
        <v>19</v>
      </c>
      <c r="E51" s="42" t="str">
        <f t="shared" si="2"/>
        <v>ALMERIA</v>
      </c>
      <c r="F51" s="42">
        <f t="shared" si="7"/>
        <v>9537237</v>
      </c>
      <c r="G51" s="42">
        <f t="shared" si="8"/>
        <v>9340202</v>
      </c>
    </row>
    <row r="52" spans="1:7" x14ac:dyDescent="0.25">
      <c r="A52" s="42" t="str">
        <f t="shared" si="3"/>
        <v>HUELVA</v>
      </c>
      <c r="B52" s="41">
        <f t="shared" si="4"/>
        <v>8579891</v>
      </c>
      <c r="C52" s="41">
        <f t="shared" si="5"/>
        <v>8657064</v>
      </c>
      <c r="D52" s="41">
        <f t="shared" si="6"/>
        <v>16</v>
      </c>
      <c r="E52" s="42" t="str">
        <f t="shared" si="2"/>
        <v>BAHIA DE CADIZ</v>
      </c>
      <c r="F52" s="42">
        <f t="shared" si="7"/>
        <v>9016404</v>
      </c>
      <c r="G52" s="42">
        <f t="shared" si="8"/>
        <v>9483587</v>
      </c>
    </row>
    <row r="53" spans="1:7" x14ac:dyDescent="0.25">
      <c r="A53" s="42" t="str">
        <f t="shared" si="3"/>
        <v>LAS PALMAS</v>
      </c>
      <c r="B53" s="41">
        <f t="shared" si="4"/>
        <v>55425045</v>
      </c>
      <c r="C53" s="41">
        <f t="shared" si="5"/>
        <v>54260420</v>
      </c>
      <c r="D53" s="41">
        <f t="shared" si="6"/>
        <v>5</v>
      </c>
      <c r="E53" s="42" t="str">
        <f t="shared" si="2"/>
        <v>HUELVA</v>
      </c>
      <c r="F53" s="42">
        <f t="shared" si="7"/>
        <v>8579891</v>
      </c>
      <c r="G53" s="42">
        <f t="shared" si="8"/>
        <v>8657064</v>
      </c>
    </row>
    <row r="54" spans="1:7" x14ac:dyDescent="0.25">
      <c r="A54" s="42" t="str">
        <f t="shared" si="3"/>
        <v>MALAGA</v>
      </c>
      <c r="B54" s="41">
        <f t="shared" si="4"/>
        <v>15157468</v>
      </c>
      <c r="C54" s="41">
        <f t="shared" si="5"/>
        <v>11492011</v>
      </c>
      <c r="D54" s="41">
        <f t="shared" si="6"/>
        <v>10</v>
      </c>
      <c r="E54" s="42" t="str">
        <f t="shared" si="2"/>
        <v>MELILLA</v>
      </c>
      <c r="F54" s="42">
        <f t="shared" si="7"/>
        <v>6003283</v>
      </c>
      <c r="G54" s="42">
        <f t="shared" si="8"/>
        <v>3963187</v>
      </c>
    </row>
    <row r="55" spans="1:7" x14ac:dyDescent="0.25">
      <c r="A55" s="42" t="str">
        <f t="shared" si="3"/>
        <v>MARIN Y RIA DE PONTEVEDRA</v>
      </c>
      <c r="B55" s="41">
        <f t="shared" si="4"/>
        <v>1268580</v>
      </c>
      <c r="C55" s="41">
        <f t="shared" si="5"/>
        <v>1162647</v>
      </c>
      <c r="D55" s="41">
        <f t="shared" si="6"/>
        <v>27</v>
      </c>
      <c r="E55" s="42" t="str">
        <f t="shared" si="2"/>
        <v>CASTELLON</v>
      </c>
      <c r="F55" s="42">
        <f t="shared" ref="F55:F65" si="9">LOOKUP(E55,$A$38:$A$65,$B$38:$B$65)</f>
        <v>5802690</v>
      </c>
      <c r="G55" s="42">
        <f t="shared" si="8"/>
        <v>4509671</v>
      </c>
    </row>
    <row r="56" spans="1:7" x14ac:dyDescent="0.25">
      <c r="A56" s="42" t="str">
        <f t="shared" si="3"/>
        <v>MELILLA</v>
      </c>
      <c r="B56" s="41">
        <f t="shared" si="4"/>
        <v>6003283</v>
      </c>
      <c r="C56" s="41">
        <f t="shared" si="5"/>
        <v>3963187</v>
      </c>
      <c r="D56" s="41">
        <f t="shared" si="6"/>
        <v>17</v>
      </c>
      <c r="E56" s="42" t="str">
        <f t="shared" si="2"/>
        <v>GIJON</v>
      </c>
      <c r="F56" s="42">
        <f t="shared" si="9"/>
        <v>5520842</v>
      </c>
      <c r="G56" s="42">
        <f t="shared" si="8"/>
        <v>6107792</v>
      </c>
    </row>
    <row r="57" spans="1:7" x14ac:dyDescent="0.25">
      <c r="A57" s="42" t="str">
        <f t="shared" si="3"/>
        <v>MOTRIL</v>
      </c>
      <c r="B57" s="41">
        <f t="shared" si="4"/>
        <v>1674868</v>
      </c>
      <c r="C57" s="41">
        <f t="shared" si="5"/>
        <v>1757849</v>
      </c>
      <c r="D57" s="41">
        <f t="shared" si="6"/>
        <v>26</v>
      </c>
      <c r="E57" s="42" t="str">
        <f t="shared" si="2"/>
        <v>A CORUÑA</v>
      </c>
      <c r="F57" s="42">
        <f t="shared" si="9"/>
        <v>5182805</v>
      </c>
      <c r="G57" s="42">
        <f t="shared" si="8"/>
        <v>4754589</v>
      </c>
    </row>
    <row r="58" spans="1:7" x14ac:dyDescent="0.25">
      <c r="A58" s="42" t="str">
        <f t="shared" si="3"/>
        <v>PASAIA</v>
      </c>
      <c r="B58" s="41">
        <f t="shared" si="4"/>
        <v>3352134</v>
      </c>
      <c r="C58" s="41">
        <f t="shared" si="5"/>
        <v>3505062</v>
      </c>
      <c r="D58" s="41">
        <f t="shared" si="6"/>
        <v>23</v>
      </c>
      <c r="E58" s="42" t="str">
        <f t="shared" si="2"/>
        <v>ALICANTE</v>
      </c>
      <c r="F58" s="42">
        <f t="shared" si="9"/>
        <v>4680424</v>
      </c>
      <c r="G58" s="42">
        <f t="shared" si="8"/>
        <v>5474685</v>
      </c>
    </row>
    <row r="59" spans="1:7" x14ac:dyDescent="0.25">
      <c r="A59" s="42" t="str">
        <f t="shared" si="3"/>
        <v>SANTA CRUZ DE TENERIFE</v>
      </c>
      <c r="B59" s="41">
        <f t="shared" si="4"/>
        <v>67726264</v>
      </c>
      <c r="C59" s="41">
        <f t="shared" si="5"/>
        <v>56863779</v>
      </c>
      <c r="D59" s="41">
        <f t="shared" si="6"/>
        <v>3</v>
      </c>
      <c r="E59" s="42" t="str">
        <f t="shared" si="2"/>
        <v>FERROL-SAN CIBRAO</v>
      </c>
      <c r="F59" s="42">
        <f t="shared" si="9"/>
        <v>4411773</v>
      </c>
      <c r="G59" s="42">
        <f t="shared" si="8"/>
        <v>3975604</v>
      </c>
    </row>
    <row r="60" spans="1:7" x14ac:dyDescent="0.25">
      <c r="A60" s="42" t="str">
        <f t="shared" si="3"/>
        <v>SANTANDER</v>
      </c>
      <c r="B60" s="41">
        <f t="shared" si="4"/>
        <v>9872890</v>
      </c>
      <c r="C60" s="41">
        <f t="shared" si="5"/>
        <v>8965886</v>
      </c>
      <c r="D60" s="41">
        <f t="shared" si="6"/>
        <v>13</v>
      </c>
      <c r="E60" s="42" t="str">
        <f t="shared" si="2"/>
        <v>PASAIA</v>
      </c>
      <c r="F60" s="42">
        <f t="shared" si="9"/>
        <v>3352134</v>
      </c>
      <c r="G60" s="42">
        <f t="shared" si="8"/>
        <v>3505062</v>
      </c>
    </row>
    <row r="61" spans="1:7" x14ac:dyDescent="0.25">
      <c r="A61" s="42" t="str">
        <f t="shared" si="3"/>
        <v>SEVILLA</v>
      </c>
      <c r="B61" s="41">
        <f t="shared" si="4"/>
        <v>2153075</v>
      </c>
      <c r="C61" s="41">
        <f t="shared" si="5"/>
        <v>2291296</v>
      </c>
      <c r="D61" s="41">
        <f t="shared" si="6"/>
        <v>25</v>
      </c>
      <c r="E61" s="42" t="str">
        <f t="shared" si="2"/>
        <v>AVILES</v>
      </c>
      <c r="F61" s="42">
        <f t="shared" si="9"/>
        <v>2228638</v>
      </c>
      <c r="G61" s="42">
        <f t="shared" si="8"/>
        <v>2615186</v>
      </c>
    </row>
    <row r="62" spans="1:7" x14ac:dyDescent="0.25">
      <c r="A62" s="42" t="str">
        <f t="shared" si="3"/>
        <v>TARRAGONA</v>
      </c>
      <c r="B62" s="41">
        <f t="shared" si="4"/>
        <v>16507701</v>
      </c>
      <c r="C62" s="41">
        <f t="shared" si="5"/>
        <v>16605457</v>
      </c>
      <c r="D62" s="41">
        <f t="shared" si="6"/>
        <v>9</v>
      </c>
      <c r="E62" s="42" t="str">
        <f t="shared" si="2"/>
        <v>SEVILLA</v>
      </c>
      <c r="F62" s="42">
        <f t="shared" si="9"/>
        <v>2153075</v>
      </c>
      <c r="G62" s="42">
        <f t="shared" si="8"/>
        <v>2291296</v>
      </c>
    </row>
    <row r="63" spans="1:7" x14ac:dyDescent="0.25">
      <c r="A63" s="42" t="str">
        <f t="shared" si="3"/>
        <v>VALENCIA</v>
      </c>
      <c r="B63" s="41">
        <f t="shared" si="4"/>
        <v>60458392</v>
      </c>
      <c r="C63" s="41">
        <f t="shared" si="5"/>
        <v>52481887</v>
      </c>
      <c r="D63" s="41">
        <f t="shared" si="6"/>
        <v>4</v>
      </c>
      <c r="E63" s="42" t="str">
        <f t="shared" si="2"/>
        <v>MOTRIL</v>
      </c>
      <c r="F63" s="42">
        <f t="shared" si="9"/>
        <v>1674868</v>
      </c>
      <c r="G63" s="42">
        <f t="shared" si="8"/>
        <v>1757849</v>
      </c>
    </row>
    <row r="64" spans="1:7" x14ac:dyDescent="0.25">
      <c r="A64" s="42" t="str">
        <f t="shared" si="3"/>
        <v>VIGO</v>
      </c>
      <c r="B64" s="41">
        <f t="shared" si="4"/>
        <v>14529871</v>
      </c>
      <c r="C64" s="41">
        <f t="shared" si="5"/>
        <v>12548852</v>
      </c>
      <c r="D64" s="41">
        <f t="shared" si="6"/>
        <v>11</v>
      </c>
      <c r="E64" s="42" t="str">
        <f t="shared" si="2"/>
        <v>MARIN Y RIA DE PONTEVEDRA</v>
      </c>
      <c r="F64" s="42">
        <f t="shared" si="9"/>
        <v>1268580</v>
      </c>
      <c r="G64" s="42">
        <f t="shared" si="8"/>
        <v>1162647</v>
      </c>
    </row>
    <row r="65" spans="1:7" x14ac:dyDescent="0.25">
      <c r="A65" s="42" t="str">
        <f t="shared" si="3"/>
        <v>VILAGARCIA</v>
      </c>
      <c r="B65" s="41">
        <f t="shared" si="4"/>
        <v>804737</v>
      </c>
      <c r="C65" s="41">
        <f t="shared" si="5"/>
        <v>862426</v>
      </c>
      <c r="D65" s="41">
        <f t="shared" si="6"/>
        <v>28</v>
      </c>
      <c r="E65" s="42" t="str">
        <f t="shared" si="2"/>
        <v>VILAGARCIA</v>
      </c>
      <c r="F65" s="42">
        <f t="shared" si="9"/>
        <v>804737</v>
      </c>
      <c r="G65" s="42">
        <f t="shared" si="8"/>
        <v>862426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style="110" bestFit="1" customWidth="1"/>
    <col min="2" max="5" width="11.42578125" style="110"/>
    <col min="6" max="6" width="6.28515625" style="110" bestFit="1" customWidth="1"/>
    <col min="7" max="16384" width="11.42578125" style="110"/>
  </cols>
  <sheetData>
    <row r="1" spans="1:12" s="105" customFormat="1" ht="22.5" customHeight="1" x14ac:dyDescent="0.35">
      <c r="F1" s="106" t="s">
        <v>90</v>
      </c>
    </row>
    <row r="2" spans="1:12" s="105" customFormat="1" ht="21" x14ac:dyDescent="0.35">
      <c r="F2" s="106"/>
    </row>
    <row r="5" spans="1:12" x14ac:dyDescent="0.25">
      <c r="A5" s="107" t="s">
        <v>91</v>
      </c>
      <c r="B5" s="108" t="str">
        <f>'Resumen general'!D6</f>
        <v>Mes Mayo</v>
      </c>
      <c r="C5" s="109"/>
      <c r="D5" s="108" t="str">
        <f>'Resumen general'!F6</f>
        <v>Acumulado desde Enero</v>
      </c>
      <c r="E5" s="109"/>
      <c r="F5" s="109"/>
      <c r="L5" s="111">
        <f>'Resumen general'!I4</f>
        <v>39275</v>
      </c>
    </row>
    <row r="6" spans="1:12" x14ac:dyDescent="0.25">
      <c r="A6" s="112"/>
      <c r="B6" s="113">
        <f>'Resumen general'!D7</f>
        <v>2006</v>
      </c>
      <c r="C6" s="113">
        <f>'Resumen general'!E7</f>
        <v>2007</v>
      </c>
      <c r="D6" s="113">
        <f>'Resumen general'!F7</f>
        <v>2006</v>
      </c>
      <c r="E6" s="113">
        <f>'Resumen general'!G7</f>
        <v>2007</v>
      </c>
      <c r="F6" s="113" t="s">
        <v>40</v>
      </c>
    </row>
    <row r="7" spans="1:12" x14ac:dyDescent="0.25">
      <c r="A7" s="114" t="s">
        <v>41</v>
      </c>
      <c r="B7" s="115">
        <v>10</v>
      </c>
      <c r="C7" s="115">
        <v>15</v>
      </c>
      <c r="D7" s="115">
        <v>21</v>
      </c>
      <c r="E7" s="115">
        <v>20</v>
      </c>
      <c r="F7" s="116">
        <f>((E7*100)/D7)-100</f>
        <v>-4.7619047619047592</v>
      </c>
      <c r="G7" s="117"/>
      <c r="H7" s="117"/>
      <c r="I7" s="117"/>
    </row>
    <row r="8" spans="1:12" x14ac:dyDescent="0.25">
      <c r="A8" s="118" t="s">
        <v>42</v>
      </c>
      <c r="B8" s="119">
        <v>9</v>
      </c>
      <c r="C8" s="119">
        <v>9</v>
      </c>
      <c r="D8" s="119">
        <v>24</v>
      </c>
      <c r="E8" s="119">
        <v>14</v>
      </c>
      <c r="F8" s="120">
        <f t="shared" ref="F8:F35" si="0">((E8*100)/D8)-100</f>
        <v>-41.666666666666664</v>
      </c>
      <c r="G8" s="117"/>
      <c r="H8" s="117"/>
      <c r="I8" s="117"/>
    </row>
    <row r="9" spans="1:12" x14ac:dyDescent="0.25">
      <c r="A9" s="114" t="s">
        <v>43</v>
      </c>
      <c r="B9" s="115">
        <v>7</v>
      </c>
      <c r="C9" s="115">
        <v>6</v>
      </c>
      <c r="D9" s="115">
        <v>13</v>
      </c>
      <c r="E9" s="115">
        <v>14</v>
      </c>
      <c r="F9" s="116">
        <f t="shared" si="0"/>
        <v>7.6923076923076934</v>
      </c>
      <c r="G9" s="117"/>
      <c r="H9" s="117"/>
      <c r="I9" s="117"/>
    </row>
    <row r="10" spans="1:12" x14ac:dyDescent="0.25">
      <c r="A10" s="118" t="s">
        <v>44</v>
      </c>
      <c r="B10" s="119">
        <v>0</v>
      </c>
      <c r="C10" s="119">
        <v>0</v>
      </c>
      <c r="D10" s="119">
        <v>0</v>
      </c>
      <c r="E10" s="119">
        <v>0</v>
      </c>
      <c r="F10" s="120" t="e">
        <f t="shared" si="0"/>
        <v>#DIV/0!</v>
      </c>
      <c r="G10" s="117"/>
      <c r="H10" s="117"/>
      <c r="I10" s="117"/>
    </row>
    <row r="11" spans="1:12" x14ac:dyDescent="0.25">
      <c r="A11" s="114" t="s">
        <v>45</v>
      </c>
      <c r="B11" s="115">
        <v>0</v>
      </c>
      <c r="C11" s="115">
        <v>0</v>
      </c>
      <c r="D11" s="115">
        <v>3</v>
      </c>
      <c r="E11" s="115">
        <v>1</v>
      </c>
      <c r="F11" s="121">
        <f t="shared" si="0"/>
        <v>-66.666666666666657</v>
      </c>
      <c r="G11" s="117"/>
      <c r="H11" s="117"/>
      <c r="I11" s="117"/>
    </row>
    <row r="12" spans="1:12" x14ac:dyDescent="0.25">
      <c r="A12" s="118" t="s">
        <v>46</v>
      </c>
      <c r="B12" s="119">
        <v>35</v>
      </c>
      <c r="C12" s="119">
        <v>37</v>
      </c>
      <c r="D12" s="119">
        <v>98</v>
      </c>
      <c r="E12" s="119">
        <v>79</v>
      </c>
      <c r="F12" s="120">
        <f t="shared" si="0"/>
        <v>-19.387755102040813</v>
      </c>
      <c r="G12" s="117"/>
      <c r="H12" s="117"/>
      <c r="I12" s="117"/>
    </row>
    <row r="13" spans="1:12" x14ac:dyDescent="0.25">
      <c r="A13" s="114" t="s">
        <v>47</v>
      </c>
      <c r="B13" s="115">
        <v>99</v>
      </c>
      <c r="C13" s="115">
        <v>121</v>
      </c>
      <c r="D13" s="115">
        <v>163</v>
      </c>
      <c r="E13" s="115">
        <v>204</v>
      </c>
      <c r="F13" s="116">
        <f t="shared" si="0"/>
        <v>25.153374233128829</v>
      </c>
      <c r="G13" s="117"/>
      <c r="H13" s="117"/>
      <c r="I13" s="117"/>
    </row>
    <row r="14" spans="1:12" x14ac:dyDescent="0.25">
      <c r="A14" s="118" t="s">
        <v>48</v>
      </c>
      <c r="B14" s="119">
        <v>99</v>
      </c>
      <c r="C14" s="119">
        <v>116</v>
      </c>
      <c r="D14" s="119">
        <v>198</v>
      </c>
      <c r="E14" s="119">
        <v>231</v>
      </c>
      <c r="F14" s="120">
        <f t="shared" si="0"/>
        <v>16.666666666666671</v>
      </c>
      <c r="G14" s="117"/>
      <c r="H14" s="117"/>
      <c r="I14" s="117"/>
    </row>
    <row r="15" spans="1:12" x14ac:dyDescent="0.25">
      <c r="A15" s="114" t="s">
        <v>49</v>
      </c>
      <c r="B15" s="115">
        <v>6</v>
      </c>
      <c r="C15" s="115">
        <v>4</v>
      </c>
      <c r="D15" s="115">
        <v>9</v>
      </c>
      <c r="E15" s="115">
        <v>8</v>
      </c>
      <c r="F15" s="116">
        <f t="shared" si="0"/>
        <v>-11.111111111111114</v>
      </c>
      <c r="G15" s="117"/>
      <c r="H15" s="117"/>
      <c r="I15" s="117"/>
    </row>
    <row r="16" spans="1:12" x14ac:dyDescent="0.25">
      <c r="A16" s="118" t="s">
        <v>50</v>
      </c>
      <c r="B16" s="119">
        <v>3</v>
      </c>
      <c r="C16" s="119">
        <v>9</v>
      </c>
      <c r="D16" s="119">
        <v>15</v>
      </c>
      <c r="E16" s="119">
        <v>15</v>
      </c>
      <c r="F16" s="120">
        <f t="shared" si="0"/>
        <v>0</v>
      </c>
      <c r="G16" s="117"/>
      <c r="H16" s="117"/>
      <c r="I16" s="117"/>
    </row>
    <row r="17" spans="1:9" x14ac:dyDescent="0.25">
      <c r="A17" s="114" t="s">
        <v>51</v>
      </c>
      <c r="B17" s="115">
        <v>0</v>
      </c>
      <c r="C17" s="115">
        <v>0</v>
      </c>
      <c r="D17" s="115">
        <v>0</v>
      </c>
      <c r="E17" s="115">
        <v>0</v>
      </c>
      <c r="F17" s="116" t="e">
        <f t="shared" si="0"/>
        <v>#DIV/0!</v>
      </c>
      <c r="G17" s="117"/>
      <c r="H17" s="117"/>
      <c r="I17" s="117"/>
    </row>
    <row r="18" spans="1:9" x14ac:dyDescent="0.25">
      <c r="A18" s="118" t="s">
        <v>52</v>
      </c>
      <c r="B18" s="119">
        <v>1</v>
      </c>
      <c r="C18" s="119">
        <v>3</v>
      </c>
      <c r="D18" s="119">
        <v>4</v>
      </c>
      <c r="E18" s="119">
        <v>5</v>
      </c>
      <c r="F18" s="120">
        <f t="shared" si="0"/>
        <v>25</v>
      </c>
      <c r="G18" s="117"/>
      <c r="H18" s="117"/>
      <c r="I18" s="117"/>
    </row>
    <row r="19" spans="1:9" x14ac:dyDescent="0.25">
      <c r="A19" s="114" t="s">
        <v>53</v>
      </c>
      <c r="B19" s="115">
        <v>2</v>
      </c>
      <c r="C19" s="115">
        <v>1</v>
      </c>
      <c r="D19" s="115">
        <v>2</v>
      </c>
      <c r="E19" s="115">
        <v>2</v>
      </c>
      <c r="F19" s="116">
        <f t="shared" si="0"/>
        <v>0</v>
      </c>
      <c r="G19" s="117"/>
      <c r="H19" s="117"/>
      <c r="I19" s="117"/>
    </row>
    <row r="20" spans="1:9" x14ac:dyDescent="0.25">
      <c r="A20" s="118" t="s">
        <v>54</v>
      </c>
      <c r="B20" s="119">
        <v>2</v>
      </c>
      <c r="C20" s="119">
        <v>1</v>
      </c>
      <c r="D20" s="119">
        <v>2</v>
      </c>
      <c r="E20" s="119">
        <v>1</v>
      </c>
      <c r="F20" s="120">
        <f t="shared" si="0"/>
        <v>-50</v>
      </c>
      <c r="G20" s="117"/>
      <c r="H20" s="117"/>
      <c r="I20" s="117"/>
    </row>
    <row r="21" spans="1:9" x14ac:dyDescent="0.25">
      <c r="A21" s="114" t="s">
        <v>55</v>
      </c>
      <c r="B21" s="115">
        <v>0</v>
      </c>
      <c r="C21" s="115">
        <v>0</v>
      </c>
      <c r="D21" s="115">
        <v>0</v>
      </c>
      <c r="E21" s="115">
        <v>0</v>
      </c>
      <c r="F21" s="121" t="e">
        <f t="shared" si="0"/>
        <v>#DIV/0!</v>
      </c>
      <c r="G21" s="117"/>
      <c r="H21" s="117"/>
      <c r="I21" s="117"/>
    </row>
    <row r="22" spans="1:9" x14ac:dyDescent="0.25">
      <c r="A22" s="118" t="s">
        <v>56</v>
      </c>
      <c r="B22" s="119">
        <v>15</v>
      </c>
      <c r="C22" s="119">
        <v>38</v>
      </c>
      <c r="D22" s="119">
        <v>187</v>
      </c>
      <c r="E22" s="119">
        <v>197</v>
      </c>
      <c r="F22" s="120">
        <f t="shared" si="0"/>
        <v>5.347593582887697</v>
      </c>
      <c r="G22" s="117"/>
      <c r="H22" s="117"/>
      <c r="I22" s="117"/>
    </row>
    <row r="23" spans="1:9" x14ac:dyDescent="0.25">
      <c r="A23" s="114" t="s">
        <v>57</v>
      </c>
      <c r="B23" s="115">
        <v>36</v>
      </c>
      <c r="C23" s="115">
        <v>30</v>
      </c>
      <c r="D23" s="115">
        <v>92</v>
      </c>
      <c r="E23" s="115">
        <v>80</v>
      </c>
      <c r="F23" s="116">
        <f t="shared" si="0"/>
        <v>-13.043478260869563</v>
      </c>
      <c r="G23" s="117"/>
      <c r="H23" s="117"/>
      <c r="I23" s="117"/>
    </row>
    <row r="24" spans="1:9" x14ac:dyDescent="0.25">
      <c r="A24" s="118" t="s">
        <v>58</v>
      </c>
      <c r="B24" s="119">
        <v>0</v>
      </c>
      <c r="C24" s="119">
        <v>0</v>
      </c>
      <c r="D24" s="119">
        <v>0</v>
      </c>
      <c r="E24" s="119">
        <v>0</v>
      </c>
      <c r="F24" s="122" t="e">
        <f t="shared" si="0"/>
        <v>#DIV/0!</v>
      </c>
      <c r="G24" s="117"/>
      <c r="H24" s="117"/>
      <c r="I24" s="117"/>
    </row>
    <row r="25" spans="1:9" x14ac:dyDescent="0.25">
      <c r="A25" s="114" t="s">
        <v>59</v>
      </c>
      <c r="B25" s="115">
        <v>0</v>
      </c>
      <c r="C25" s="115">
        <v>1</v>
      </c>
      <c r="D25" s="115">
        <v>1</v>
      </c>
      <c r="E25" s="115">
        <v>1</v>
      </c>
      <c r="F25" s="116">
        <f t="shared" si="0"/>
        <v>0</v>
      </c>
      <c r="G25" s="117"/>
      <c r="H25" s="117"/>
      <c r="I25" s="117"/>
    </row>
    <row r="26" spans="1:9" x14ac:dyDescent="0.25">
      <c r="A26" s="118" t="s">
        <v>60</v>
      </c>
      <c r="B26" s="119">
        <v>6</v>
      </c>
      <c r="C26" s="119">
        <v>6</v>
      </c>
      <c r="D26" s="119">
        <v>12</v>
      </c>
      <c r="E26" s="119">
        <v>12</v>
      </c>
      <c r="F26" s="120">
        <f t="shared" si="0"/>
        <v>0</v>
      </c>
      <c r="G26" s="117"/>
      <c r="H26" s="117"/>
      <c r="I26" s="117"/>
    </row>
    <row r="27" spans="1:9" x14ac:dyDescent="0.25">
      <c r="A27" s="114" t="s">
        <v>61</v>
      </c>
      <c r="B27" s="115">
        <v>0</v>
      </c>
      <c r="C27" s="115">
        <v>0</v>
      </c>
      <c r="D27" s="115">
        <v>0</v>
      </c>
      <c r="E27" s="115">
        <v>0</v>
      </c>
      <c r="F27" s="121" t="e">
        <f t="shared" si="0"/>
        <v>#DIV/0!</v>
      </c>
      <c r="G27" s="117"/>
      <c r="H27" s="117"/>
      <c r="I27" s="117"/>
    </row>
    <row r="28" spans="1:9" x14ac:dyDescent="0.25">
      <c r="A28" s="118" t="s">
        <v>62</v>
      </c>
      <c r="B28" s="119">
        <v>12</v>
      </c>
      <c r="C28" s="119">
        <v>14</v>
      </c>
      <c r="D28" s="119">
        <v>168</v>
      </c>
      <c r="E28" s="119">
        <v>165</v>
      </c>
      <c r="F28" s="120">
        <f t="shared" si="0"/>
        <v>-1.7857142857142918</v>
      </c>
      <c r="G28" s="117"/>
      <c r="H28" s="117"/>
      <c r="I28" s="117"/>
    </row>
    <row r="29" spans="1:9" x14ac:dyDescent="0.25">
      <c r="A29" s="114" t="s">
        <v>63</v>
      </c>
      <c r="B29" s="115">
        <v>2</v>
      </c>
      <c r="C29" s="115">
        <v>4</v>
      </c>
      <c r="D29" s="115">
        <v>2</v>
      </c>
      <c r="E29" s="115">
        <v>5</v>
      </c>
      <c r="F29" s="116">
        <f t="shared" si="0"/>
        <v>150</v>
      </c>
      <c r="G29" s="117"/>
      <c r="H29" s="117"/>
      <c r="I29" s="117"/>
    </row>
    <row r="30" spans="1:9" x14ac:dyDescent="0.25">
      <c r="A30" s="118" t="s">
        <v>64</v>
      </c>
      <c r="B30" s="119">
        <v>4</v>
      </c>
      <c r="C30" s="119">
        <v>11</v>
      </c>
      <c r="D30" s="119">
        <v>22</v>
      </c>
      <c r="E30" s="119">
        <v>25</v>
      </c>
      <c r="F30" s="120">
        <f t="shared" si="0"/>
        <v>13.63636363636364</v>
      </c>
      <c r="G30" s="117"/>
      <c r="H30" s="117"/>
      <c r="I30" s="117"/>
    </row>
    <row r="31" spans="1:9" x14ac:dyDescent="0.25">
      <c r="A31" s="114" t="s">
        <v>65</v>
      </c>
      <c r="B31" s="115">
        <v>1</v>
      </c>
      <c r="C31" s="115">
        <v>3</v>
      </c>
      <c r="D31" s="115">
        <v>2</v>
      </c>
      <c r="E31" s="115">
        <v>4</v>
      </c>
      <c r="F31" s="116">
        <f t="shared" si="0"/>
        <v>100</v>
      </c>
      <c r="G31" s="117"/>
      <c r="H31" s="117"/>
      <c r="I31" s="117"/>
    </row>
    <row r="32" spans="1:9" x14ac:dyDescent="0.25">
      <c r="A32" s="118" t="s">
        <v>66</v>
      </c>
      <c r="B32" s="119">
        <v>19</v>
      </c>
      <c r="C32" s="119">
        <v>26</v>
      </c>
      <c r="D32" s="119">
        <v>34</v>
      </c>
      <c r="E32" s="119">
        <v>53</v>
      </c>
      <c r="F32" s="120">
        <f t="shared" si="0"/>
        <v>55.882352941176464</v>
      </c>
      <c r="G32" s="117"/>
      <c r="H32" s="117"/>
      <c r="I32" s="117"/>
    </row>
    <row r="33" spans="1:9" x14ac:dyDescent="0.25">
      <c r="A33" s="114" t="s">
        <v>67</v>
      </c>
      <c r="B33" s="115">
        <v>16</v>
      </c>
      <c r="C33" s="115">
        <v>15</v>
      </c>
      <c r="D33" s="115">
        <v>30</v>
      </c>
      <c r="E33" s="115">
        <v>29</v>
      </c>
      <c r="F33" s="116">
        <f t="shared" si="0"/>
        <v>-3.3333333333333286</v>
      </c>
      <c r="G33" s="117"/>
      <c r="H33" s="117"/>
      <c r="I33" s="117"/>
    </row>
    <row r="34" spans="1:9" x14ac:dyDescent="0.25">
      <c r="A34" s="118" t="s">
        <v>68</v>
      </c>
      <c r="B34" s="119">
        <v>7</v>
      </c>
      <c r="C34" s="119">
        <v>5</v>
      </c>
      <c r="D34" s="119">
        <v>9</v>
      </c>
      <c r="E34" s="119">
        <v>5</v>
      </c>
      <c r="F34" s="120">
        <f t="shared" si="0"/>
        <v>-44.444444444444443</v>
      </c>
      <c r="G34" s="117"/>
      <c r="H34" s="117"/>
      <c r="I34" s="117"/>
    </row>
    <row r="35" spans="1:9" x14ac:dyDescent="0.25">
      <c r="A35" s="123" t="s">
        <v>69</v>
      </c>
      <c r="B35" s="124">
        <f>SUM(B7:B34)</f>
        <v>391</v>
      </c>
      <c r="C35" s="124">
        <f t="shared" ref="C35:E35" si="1">SUM(C7:C34)</f>
        <v>475</v>
      </c>
      <c r="D35" s="124">
        <f t="shared" si="1"/>
        <v>1111</v>
      </c>
      <c r="E35" s="124">
        <f t="shared" si="1"/>
        <v>1170</v>
      </c>
      <c r="F35" s="125">
        <f t="shared" si="0"/>
        <v>5.3105310531053078</v>
      </c>
      <c r="G35" s="117"/>
      <c r="H35" s="117"/>
      <c r="I35" s="117"/>
    </row>
    <row r="37" spans="1:9" x14ac:dyDescent="0.25">
      <c r="A37" s="126"/>
      <c r="B37" s="126">
        <f>E6</f>
        <v>2007</v>
      </c>
      <c r="C37" s="126">
        <f>D6</f>
        <v>2006</v>
      </c>
      <c r="D37" s="126"/>
      <c r="E37" s="126"/>
      <c r="F37" s="126">
        <f>B37</f>
        <v>2007</v>
      </c>
      <c r="G37" s="126">
        <f>C37</f>
        <v>2006</v>
      </c>
    </row>
    <row r="38" spans="1:9" x14ac:dyDescent="0.25">
      <c r="A38" s="126" t="str">
        <f>A7</f>
        <v>A CORUÑA</v>
      </c>
      <c r="B38" s="127">
        <f>E7</f>
        <v>20</v>
      </c>
      <c r="C38" s="127">
        <f>D7</f>
        <v>21</v>
      </c>
      <c r="D38" s="127">
        <f>_xlfn.RANK.EQ(B38,$B$38:$B$65)+COUNTIF($B$38:$B$65,B38)-1</f>
        <v>10</v>
      </c>
      <c r="E38" s="126" t="str">
        <f t="shared" ref="E38:E65" si="2">INDEX($A$38:$B$65,MATCH(ROW()-37,$D$38:$D$65,0),1)</f>
        <v>BARCELONA</v>
      </c>
      <c r="F38" s="126">
        <f>LOOKUP(E38,$A$38:$A$65,$B$38:$B$65)</f>
        <v>231</v>
      </c>
      <c r="G38" s="126">
        <f>LOOKUP(E38,$A$38:$A$65,$C$38:$C$65)</f>
        <v>198</v>
      </c>
    </row>
    <row r="39" spans="1:9" x14ac:dyDescent="0.25">
      <c r="A39" s="126" t="str">
        <f t="shared" ref="A39:A65" si="3">A8</f>
        <v>ALICANTE</v>
      </c>
      <c r="B39" s="127">
        <f t="shared" ref="B39:B65" si="4">E8</f>
        <v>14</v>
      </c>
      <c r="C39" s="127">
        <f t="shared" ref="C39:C65" si="5">D8</f>
        <v>24</v>
      </c>
      <c r="D39" s="127">
        <f t="shared" ref="D39:D65" si="6">_xlfn.RANK.EQ(B39,$B$38:$B$65)+COUNTIF($B$38:$B$65,B39)-1</f>
        <v>13</v>
      </c>
      <c r="E39" s="126" t="str">
        <f t="shared" si="2"/>
        <v>BALEARES</v>
      </c>
      <c r="F39" s="126">
        <f t="shared" ref="F39:F54" si="7">LOOKUP(E39,$A$38:$A$65,$B$38:$B$65)</f>
        <v>204</v>
      </c>
      <c r="G39" s="126">
        <f t="shared" ref="G39:G65" si="8">LOOKUP(E39,$A$38:$A$65,$C$38:$C$65)</f>
        <v>163</v>
      </c>
    </row>
    <row r="40" spans="1:9" x14ac:dyDescent="0.25">
      <c r="A40" s="126" t="str">
        <f t="shared" si="3"/>
        <v>ALMERIA</v>
      </c>
      <c r="B40" s="127">
        <f t="shared" si="4"/>
        <v>14</v>
      </c>
      <c r="C40" s="127">
        <f t="shared" si="5"/>
        <v>13</v>
      </c>
      <c r="D40" s="127">
        <f t="shared" si="6"/>
        <v>13</v>
      </c>
      <c r="E40" s="126" t="str">
        <f t="shared" si="2"/>
        <v>LAS PALMAS</v>
      </c>
      <c r="F40" s="126">
        <f t="shared" si="7"/>
        <v>197</v>
      </c>
      <c r="G40" s="126">
        <f t="shared" si="8"/>
        <v>187</v>
      </c>
    </row>
    <row r="41" spans="1:9" x14ac:dyDescent="0.25">
      <c r="A41" s="126" t="str">
        <f t="shared" si="3"/>
        <v>AVILES</v>
      </c>
      <c r="B41" s="127">
        <f t="shared" si="4"/>
        <v>0</v>
      </c>
      <c r="C41" s="127">
        <f t="shared" si="5"/>
        <v>0</v>
      </c>
      <c r="D41" s="127">
        <f t="shared" si="6"/>
        <v>28</v>
      </c>
      <c r="E41" s="126" t="str">
        <f t="shared" si="2"/>
        <v>SANTA CRUZ DE TENERIFE</v>
      </c>
      <c r="F41" s="126">
        <f t="shared" si="7"/>
        <v>165</v>
      </c>
      <c r="G41" s="126">
        <f t="shared" si="8"/>
        <v>168</v>
      </c>
    </row>
    <row r="42" spans="1:9" x14ac:dyDescent="0.25">
      <c r="A42" s="126" t="str">
        <f t="shared" si="3"/>
        <v>BAHIA DE ALGECIRAS</v>
      </c>
      <c r="B42" s="127">
        <f t="shared" si="4"/>
        <v>1</v>
      </c>
      <c r="C42" s="127">
        <f t="shared" si="5"/>
        <v>3</v>
      </c>
      <c r="D42" s="127">
        <f t="shared" si="6"/>
        <v>23</v>
      </c>
      <c r="E42" s="126" t="str">
        <f t="shared" si="2"/>
        <v>MALAGA</v>
      </c>
      <c r="F42" s="126">
        <f t="shared" si="7"/>
        <v>80</v>
      </c>
      <c r="G42" s="126">
        <f t="shared" si="8"/>
        <v>92</v>
      </c>
    </row>
    <row r="43" spans="1:9" x14ac:dyDescent="0.25">
      <c r="A43" s="126" t="str">
        <f t="shared" si="3"/>
        <v>BAHIA DE CADIZ</v>
      </c>
      <c r="B43" s="127">
        <f t="shared" si="4"/>
        <v>79</v>
      </c>
      <c r="C43" s="127">
        <f t="shared" si="5"/>
        <v>98</v>
      </c>
      <c r="D43" s="127">
        <f t="shared" si="6"/>
        <v>6</v>
      </c>
      <c r="E43" s="126" t="str">
        <f t="shared" si="2"/>
        <v>BAHIA DE CADIZ</v>
      </c>
      <c r="F43" s="126">
        <f t="shared" si="7"/>
        <v>79</v>
      </c>
      <c r="G43" s="126">
        <f t="shared" si="8"/>
        <v>98</v>
      </c>
    </row>
    <row r="44" spans="1:9" x14ac:dyDescent="0.25">
      <c r="A44" s="126" t="str">
        <f t="shared" si="3"/>
        <v>BALEARES</v>
      </c>
      <c r="B44" s="127">
        <f t="shared" si="4"/>
        <v>204</v>
      </c>
      <c r="C44" s="127">
        <f t="shared" si="5"/>
        <v>163</v>
      </c>
      <c r="D44" s="127">
        <f t="shared" si="6"/>
        <v>2</v>
      </c>
      <c r="E44" s="126" t="str">
        <f t="shared" si="2"/>
        <v>VALENCIA</v>
      </c>
      <c r="F44" s="126">
        <f t="shared" si="7"/>
        <v>53</v>
      </c>
      <c r="G44" s="126">
        <f t="shared" si="8"/>
        <v>34</v>
      </c>
    </row>
    <row r="45" spans="1:9" x14ac:dyDescent="0.25">
      <c r="A45" s="126" t="str">
        <f t="shared" si="3"/>
        <v>BARCELONA</v>
      </c>
      <c r="B45" s="127">
        <f t="shared" si="4"/>
        <v>231</v>
      </c>
      <c r="C45" s="127">
        <f t="shared" si="5"/>
        <v>198</v>
      </c>
      <c r="D45" s="127">
        <f t="shared" si="6"/>
        <v>1</v>
      </c>
      <c r="E45" s="126" t="str">
        <f t="shared" si="2"/>
        <v>VIGO</v>
      </c>
      <c r="F45" s="126">
        <f t="shared" si="7"/>
        <v>29</v>
      </c>
      <c r="G45" s="126">
        <f t="shared" si="8"/>
        <v>30</v>
      </c>
    </row>
    <row r="46" spans="1:9" x14ac:dyDescent="0.25">
      <c r="A46" s="126" t="str">
        <f t="shared" si="3"/>
        <v>BILBAO</v>
      </c>
      <c r="B46" s="127">
        <f t="shared" si="4"/>
        <v>8</v>
      </c>
      <c r="C46" s="127">
        <f t="shared" si="5"/>
        <v>9</v>
      </c>
      <c r="D46" s="127">
        <f t="shared" si="6"/>
        <v>15</v>
      </c>
      <c r="E46" s="126" t="str">
        <f t="shared" si="2"/>
        <v>SEVILLA</v>
      </c>
      <c r="F46" s="126">
        <f t="shared" si="7"/>
        <v>25</v>
      </c>
      <c r="G46" s="126">
        <f t="shared" si="8"/>
        <v>22</v>
      </c>
    </row>
    <row r="47" spans="1:9" x14ac:dyDescent="0.25">
      <c r="A47" s="126" t="str">
        <f t="shared" si="3"/>
        <v>CARTAGENA</v>
      </c>
      <c r="B47" s="127">
        <f t="shared" si="4"/>
        <v>15</v>
      </c>
      <c r="C47" s="127">
        <f t="shared" si="5"/>
        <v>15</v>
      </c>
      <c r="D47" s="127">
        <f t="shared" si="6"/>
        <v>11</v>
      </c>
      <c r="E47" s="126" t="str">
        <f t="shared" si="2"/>
        <v>A CORUÑA</v>
      </c>
      <c r="F47" s="126">
        <f t="shared" si="7"/>
        <v>20</v>
      </c>
      <c r="G47" s="126">
        <f t="shared" si="8"/>
        <v>21</v>
      </c>
    </row>
    <row r="48" spans="1:9" x14ac:dyDescent="0.25">
      <c r="A48" s="126" t="str">
        <f t="shared" si="3"/>
        <v>CASTELLON</v>
      </c>
      <c r="B48" s="127">
        <f t="shared" si="4"/>
        <v>0</v>
      </c>
      <c r="C48" s="127">
        <f t="shared" si="5"/>
        <v>0</v>
      </c>
      <c r="D48" s="127">
        <f t="shared" si="6"/>
        <v>28</v>
      </c>
      <c r="E48" s="126" t="str">
        <f t="shared" si="2"/>
        <v>CARTAGENA</v>
      </c>
      <c r="F48" s="126">
        <f t="shared" si="7"/>
        <v>15</v>
      </c>
      <c r="G48" s="126">
        <f t="shared" si="8"/>
        <v>15</v>
      </c>
    </row>
    <row r="49" spans="1:7" x14ac:dyDescent="0.25">
      <c r="A49" s="126" t="str">
        <f t="shared" si="3"/>
        <v>CEUTA</v>
      </c>
      <c r="B49" s="127">
        <f t="shared" si="4"/>
        <v>5</v>
      </c>
      <c r="C49" s="127">
        <f t="shared" si="5"/>
        <v>4</v>
      </c>
      <c r="D49" s="127">
        <f t="shared" si="6"/>
        <v>18</v>
      </c>
      <c r="E49" s="126" t="e">
        <f t="shared" si="2"/>
        <v>#N/A</v>
      </c>
      <c r="F49" s="126" t="e">
        <f t="shared" si="7"/>
        <v>#N/A</v>
      </c>
      <c r="G49" s="126" t="e">
        <f t="shared" si="8"/>
        <v>#N/A</v>
      </c>
    </row>
    <row r="50" spans="1:7" x14ac:dyDescent="0.25">
      <c r="A50" s="126" t="str">
        <f t="shared" si="3"/>
        <v>FERROL-SAN CIBRAO</v>
      </c>
      <c r="B50" s="127">
        <f t="shared" si="4"/>
        <v>2</v>
      </c>
      <c r="C50" s="127">
        <f t="shared" si="5"/>
        <v>2</v>
      </c>
      <c r="D50" s="127">
        <f t="shared" si="6"/>
        <v>20</v>
      </c>
      <c r="E50" s="126" t="str">
        <f t="shared" si="2"/>
        <v>ALICANTE</v>
      </c>
      <c r="F50" s="126">
        <f t="shared" si="7"/>
        <v>14</v>
      </c>
      <c r="G50" s="126">
        <f t="shared" si="8"/>
        <v>24</v>
      </c>
    </row>
    <row r="51" spans="1:7" x14ac:dyDescent="0.25">
      <c r="A51" s="126" t="str">
        <f t="shared" si="3"/>
        <v>GIJON</v>
      </c>
      <c r="B51" s="127">
        <f t="shared" si="4"/>
        <v>1</v>
      </c>
      <c r="C51" s="127">
        <f t="shared" si="5"/>
        <v>2</v>
      </c>
      <c r="D51" s="127">
        <f t="shared" si="6"/>
        <v>23</v>
      </c>
      <c r="E51" s="126" t="str">
        <f t="shared" si="2"/>
        <v>MOTRIL</v>
      </c>
      <c r="F51" s="126">
        <f t="shared" si="7"/>
        <v>12</v>
      </c>
      <c r="G51" s="126">
        <f t="shared" si="8"/>
        <v>12</v>
      </c>
    </row>
    <row r="52" spans="1:7" x14ac:dyDescent="0.25">
      <c r="A52" s="126" t="str">
        <f t="shared" si="3"/>
        <v>HUELVA</v>
      </c>
      <c r="B52" s="127">
        <f t="shared" si="4"/>
        <v>0</v>
      </c>
      <c r="C52" s="127">
        <f t="shared" si="5"/>
        <v>0</v>
      </c>
      <c r="D52" s="127">
        <f t="shared" si="6"/>
        <v>28</v>
      </c>
      <c r="E52" s="126" t="str">
        <f t="shared" si="2"/>
        <v>BILBAO</v>
      </c>
      <c r="F52" s="126">
        <f t="shared" si="7"/>
        <v>8</v>
      </c>
      <c r="G52" s="126">
        <f t="shared" si="8"/>
        <v>9</v>
      </c>
    </row>
    <row r="53" spans="1:7" x14ac:dyDescent="0.25">
      <c r="A53" s="126" t="str">
        <f t="shared" si="3"/>
        <v>LAS PALMAS</v>
      </c>
      <c r="B53" s="127">
        <f t="shared" si="4"/>
        <v>197</v>
      </c>
      <c r="C53" s="127">
        <f t="shared" si="5"/>
        <v>187</v>
      </c>
      <c r="D53" s="127">
        <f t="shared" si="6"/>
        <v>3</v>
      </c>
      <c r="E53" s="126" t="e">
        <f t="shared" si="2"/>
        <v>#N/A</v>
      </c>
      <c r="F53" s="126" t="e">
        <f t="shared" si="7"/>
        <v>#N/A</v>
      </c>
      <c r="G53" s="126" t="e">
        <f t="shared" si="8"/>
        <v>#N/A</v>
      </c>
    </row>
    <row r="54" spans="1:7" x14ac:dyDescent="0.25">
      <c r="A54" s="126" t="str">
        <f t="shared" si="3"/>
        <v>MALAGA</v>
      </c>
      <c r="B54" s="127">
        <f t="shared" si="4"/>
        <v>80</v>
      </c>
      <c r="C54" s="127">
        <f t="shared" si="5"/>
        <v>92</v>
      </c>
      <c r="D54" s="127">
        <f t="shared" si="6"/>
        <v>5</v>
      </c>
      <c r="E54" s="126" t="e">
        <f t="shared" si="2"/>
        <v>#N/A</v>
      </c>
      <c r="F54" s="126" t="e">
        <f t="shared" si="7"/>
        <v>#N/A</v>
      </c>
      <c r="G54" s="126" t="e">
        <f t="shared" si="8"/>
        <v>#N/A</v>
      </c>
    </row>
    <row r="55" spans="1:7" x14ac:dyDescent="0.25">
      <c r="A55" s="126" t="str">
        <f t="shared" si="3"/>
        <v>MARIN Y RIA DE PONTEVEDRA</v>
      </c>
      <c r="B55" s="127">
        <f t="shared" si="4"/>
        <v>0</v>
      </c>
      <c r="C55" s="127">
        <f t="shared" si="5"/>
        <v>0</v>
      </c>
      <c r="D55" s="127">
        <f t="shared" si="6"/>
        <v>28</v>
      </c>
      <c r="E55" s="126" t="str">
        <f t="shared" si="2"/>
        <v>CEUTA</v>
      </c>
      <c r="F55" s="126">
        <f t="shared" ref="F55:F65" si="9">LOOKUP(E55,$A$38:$A$65,$B$38:$B$65)</f>
        <v>5</v>
      </c>
      <c r="G55" s="126">
        <f t="shared" si="8"/>
        <v>4</v>
      </c>
    </row>
    <row r="56" spans="1:7" x14ac:dyDescent="0.25">
      <c r="A56" s="126" t="str">
        <f t="shared" si="3"/>
        <v>MELILLA</v>
      </c>
      <c r="B56" s="127">
        <f t="shared" si="4"/>
        <v>1</v>
      </c>
      <c r="C56" s="127">
        <f t="shared" si="5"/>
        <v>1</v>
      </c>
      <c r="D56" s="127">
        <f t="shared" si="6"/>
        <v>23</v>
      </c>
      <c r="E56" s="126" t="str">
        <f t="shared" si="2"/>
        <v>TARRAGONA</v>
      </c>
      <c r="F56" s="126">
        <f t="shared" si="9"/>
        <v>4</v>
      </c>
      <c r="G56" s="126">
        <f t="shared" si="8"/>
        <v>2</v>
      </c>
    </row>
    <row r="57" spans="1:7" x14ac:dyDescent="0.25">
      <c r="A57" s="126" t="str">
        <f t="shared" si="3"/>
        <v>MOTRIL</v>
      </c>
      <c r="B57" s="127">
        <f t="shared" si="4"/>
        <v>12</v>
      </c>
      <c r="C57" s="127">
        <f t="shared" si="5"/>
        <v>12</v>
      </c>
      <c r="D57" s="127">
        <f t="shared" si="6"/>
        <v>14</v>
      </c>
      <c r="E57" s="126" t="str">
        <f t="shared" si="2"/>
        <v>FERROL-SAN CIBRAO</v>
      </c>
      <c r="F57" s="126">
        <f t="shared" si="9"/>
        <v>2</v>
      </c>
      <c r="G57" s="126">
        <f t="shared" si="8"/>
        <v>2</v>
      </c>
    </row>
    <row r="58" spans="1:7" x14ac:dyDescent="0.25">
      <c r="A58" s="126" t="str">
        <f t="shared" si="3"/>
        <v>PASAIA</v>
      </c>
      <c r="B58" s="127">
        <f t="shared" si="4"/>
        <v>0</v>
      </c>
      <c r="C58" s="127">
        <f t="shared" si="5"/>
        <v>0</v>
      </c>
      <c r="D58" s="127">
        <f t="shared" si="6"/>
        <v>28</v>
      </c>
      <c r="E58" s="126" t="e">
        <f t="shared" si="2"/>
        <v>#N/A</v>
      </c>
      <c r="F58" s="126" t="e">
        <f t="shared" si="9"/>
        <v>#N/A</v>
      </c>
      <c r="G58" s="126" t="e">
        <f t="shared" si="8"/>
        <v>#N/A</v>
      </c>
    </row>
    <row r="59" spans="1:7" x14ac:dyDescent="0.25">
      <c r="A59" s="126" t="str">
        <f t="shared" si="3"/>
        <v>SANTA CRUZ DE TENERIFE</v>
      </c>
      <c r="B59" s="127">
        <f t="shared" si="4"/>
        <v>165</v>
      </c>
      <c r="C59" s="127">
        <f t="shared" si="5"/>
        <v>168</v>
      </c>
      <c r="D59" s="127">
        <f t="shared" si="6"/>
        <v>4</v>
      </c>
      <c r="E59" s="126" t="e">
        <f t="shared" si="2"/>
        <v>#N/A</v>
      </c>
      <c r="F59" s="126" t="e">
        <f t="shared" si="9"/>
        <v>#N/A</v>
      </c>
      <c r="G59" s="126" t="e">
        <f t="shared" si="8"/>
        <v>#N/A</v>
      </c>
    </row>
    <row r="60" spans="1:7" x14ac:dyDescent="0.25">
      <c r="A60" s="126" t="str">
        <f t="shared" si="3"/>
        <v>SANTANDER</v>
      </c>
      <c r="B60" s="127">
        <f t="shared" si="4"/>
        <v>5</v>
      </c>
      <c r="C60" s="127">
        <f t="shared" si="5"/>
        <v>2</v>
      </c>
      <c r="D60" s="127">
        <f t="shared" si="6"/>
        <v>18</v>
      </c>
      <c r="E60" s="126" t="str">
        <f t="shared" si="2"/>
        <v>BAHIA DE ALGECIRAS</v>
      </c>
      <c r="F60" s="126">
        <f t="shared" si="9"/>
        <v>1</v>
      </c>
      <c r="G60" s="126">
        <f t="shared" si="8"/>
        <v>3</v>
      </c>
    </row>
    <row r="61" spans="1:7" x14ac:dyDescent="0.25">
      <c r="A61" s="126" t="str">
        <f t="shared" si="3"/>
        <v>SEVILLA</v>
      </c>
      <c r="B61" s="127">
        <f t="shared" si="4"/>
        <v>25</v>
      </c>
      <c r="C61" s="127">
        <f t="shared" si="5"/>
        <v>22</v>
      </c>
      <c r="D61" s="127">
        <f t="shared" si="6"/>
        <v>9</v>
      </c>
      <c r="E61" s="126" t="e">
        <f t="shared" si="2"/>
        <v>#N/A</v>
      </c>
      <c r="F61" s="126" t="e">
        <f t="shared" si="9"/>
        <v>#N/A</v>
      </c>
      <c r="G61" s="126" t="e">
        <f t="shared" si="8"/>
        <v>#N/A</v>
      </c>
    </row>
    <row r="62" spans="1:7" x14ac:dyDescent="0.25">
      <c r="A62" s="126" t="str">
        <f t="shared" si="3"/>
        <v>TARRAGONA</v>
      </c>
      <c r="B62" s="127">
        <f t="shared" si="4"/>
        <v>4</v>
      </c>
      <c r="C62" s="127">
        <f t="shared" si="5"/>
        <v>2</v>
      </c>
      <c r="D62" s="127">
        <f t="shared" si="6"/>
        <v>19</v>
      </c>
      <c r="E62" s="126" t="e">
        <f t="shared" si="2"/>
        <v>#N/A</v>
      </c>
      <c r="F62" s="126" t="e">
        <f t="shared" si="9"/>
        <v>#N/A</v>
      </c>
      <c r="G62" s="126" t="e">
        <f t="shared" si="8"/>
        <v>#N/A</v>
      </c>
    </row>
    <row r="63" spans="1:7" x14ac:dyDescent="0.25">
      <c r="A63" s="126" t="str">
        <f t="shared" si="3"/>
        <v>VALENCIA</v>
      </c>
      <c r="B63" s="127">
        <f t="shared" si="4"/>
        <v>53</v>
      </c>
      <c r="C63" s="127">
        <f t="shared" si="5"/>
        <v>34</v>
      </c>
      <c r="D63" s="127">
        <f t="shared" si="6"/>
        <v>7</v>
      </c>
      <c r="E63" s="126" t="e">
        <f t="shared" si="2"/>
        <v>#N/A</v>
      </c>
      <c r="F63" s="126" t="e">
        <f t="shared" si="9"/>
        <v>#N/A</v>
      </c>
      <c r="G63" s="126" t="e">
        <f t="shared" si="8"/>
        <v>#N/A</v>
      </c>
    </row>
    <row r="64" spans="1:7" x14ac:dyDescent="0.25">
      <c r="A64" s="126" t="str">
        <f t="shared" si="3"/>
        <v>VIGO</v>
      </c>
      <c r="B64" s="127">
        <f t="shared" si="4"/>
        <v>29</v>
      </c>
      <c r="C64" s="127">
        <f t="shared" si="5"/>
        <v>30</v>
      </c>
      <c r="D64" s="127">
        <f t="shared" si="6"/>
        <v>8</v>
      </c>
      <c r="E64" s="126" t="e">
        <f t="shared" si="2"/>
        <v>#N/A</v>
      </c>
      <c r="F64" s="126" t="e">
        <f t="shared" si="9"/>
        <v>#N/A</v>
      </c>
      <c r="G64" s="126" t="e">
        <f t="shared" si="8"/>
        <v>#N/A</v>
      </c>
    </row>
    <row r="65" spans="1:7" x14ac:dyDescent="0.25">
      <c r="A65" s="126" t="str">
        <f t="shared" si="3"/>
        <v>VILAGARCIA</v>
      </c>
      <c r="B65" s="127">
        <f t="shared" si="4"/>
        <v>5</v>
      </c>
      <c r="C65" s="127">
        <f t="shared" si="5"/>
        <v>9</v>
      </c>
      <c r="D65" s="127">
        <f t="shared" si="6"/>
        <v>18</v>
      </c>
      <c r="E65" s="126" t="str">
        <f t="shared" si="2"/>
        <v>AVILES</v>
      </c>
      <c r="F65" s="126">
        <f t="shared" si="9"/>
        <v>0</v>
      </c>
      <c r="G65" s="126">
        <f t="shared" si="8"/>
        <v>0</v>
      </c>
    </row>
    <row r="67" spans="1:7" x14ac:dyDescent="0.25">
      <c r="A67" s="128"/>
      <c r="B67" s="129"/>
      <c r="C67" s="129"/>
      <c r="D67" s="129"/>
      <c r="E67" s="129"/>
      <c r="F67" s="1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2</A_x00f1_o>
  </documentManagement>
</p:properties>
</file>

<file path=customXml/itemProps1.xml><?xml version="1.0" encoding="utf-8"?>
<ds:datastoreItem xmlns:ds="http://schemas.openxmlformats.org/officeDocument/2006/customXml" ds:itemID="{CE0B2FED-5F3D-41C9-9F10-700876BDDD37}"/>
</file>

<file path=customXml/itemProps2.xml><?xml version="1.0" encoding="utf-8"?>
<ds:datastoreItem xmlns:ds="http://schemas.openxmlformats.org/officeDocument/2006/customXml" ds:itemID="{4A7F2546-AD9E-4BD1-8C47-6E04E3A55105}"/>
</file>

<file path=customXml/itemProps3.xml><?xml version="1.0" encoding="utf-8"?>
<ds:datastoreItem xmlns:ds="http://schemas.openxmlformats.org/officeDocument/2006/customXml" ds:itemID="{503A776D-5BE9-466C-8BF2-269E80485B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20</vt:i4>
      </vt:variant>
      <vt:variant>
        <vt:lpstr>Rangos con nombre</vt:lpstr>
      </vt:variant>
      <vt:variant>
        <vt:i4>65</vt:i4>
      </vt:variant>
    </vt:vector>
  </HeadingPairs>
  <TitlesOfParts>
    <vt:vector size="85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2017-10-06T08:38:15Z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