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worksheets/sheet3.xml" ContentType="application/vnd.openxmlformats-officedocument.spreadsheetml.worksheet+xml"/>
  <Override PartName="/xl/drawings/drawing22.xml" ContentType="application/vnd.openxmlformats-officedocument.drawing+xml"/>
  <Override PartName="/xl/charts/colors20.xml" ContentType="application/vnd.ms-office.chartcolorstyle+xml"/>
  <Override PartName="/xl/drawings/drawing21.xml" ContentType="application/vnd.openxmlformats-officedocument.drawing+xml"/>
  <Override PartName="/xl/charts/chart20.xml" ContentType="application/vnd.openxmlformats-officedocument.drawingml.chart+xml"/>
  <Override PartName="/xl/charts/style20.xml" ContentType="application/vnd.ms-office.chartstyle+xml"/>
  <Override PartName="/xl/worksheets/sheet2.xml" ContentType="application/vnd.openxmlformats-officedocument.spreadsheetml.worksheet+xml"/>
  <Override PartName="/xl/charts/colors19.xml" ContentType="application/vnd.ms-office.chartcolorstyle+xml"/>
  <Override PartName="/xl/charts/style19.xml" ContentType="application/vnd.ms-office.chartstyle+xml"/>
  <Override PartName="/xl/charts/chart19.xml" ContentType="application/vnd.openxmlformats-officedocument.drawingml.chart+xml"/>
  <Override PartName="/xl/drawings/drawing17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5.xml" ContentType="application/vnd.ms-office.chartcolorstyle+xml"/>
  <Override PartName="/xl/charts/style15.xml" ContentType="application/vnd.ms-office.chartstyle+xml"/>
  <Override PartName="/xl/charts/chart15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worksheets/sheet1.xml" ContentType="application/vnd.openxmlformats-officedocument.spreadsheetml.worksheet+xml"/>
  <Override PartName="/xl/charts/colors16.xml" ContentType="application/vnd.ms-office.chartcolorstyle+xml"/>
  <Override PartName="/xl/drawings/drawing18.xml" ContentType="application/vnd.openxmlformats-officedocument.drawing+xml"/>
  <Override PartName="/xl/charts/style18.xml" ContentType="application/vnd.ms-office.chartstyle+xml"/>
  <Override PartName="/xl/charts/colors18.xml" ContentType="application/vnd.ms-office.chartcolorstyle+xml"/>
  <Override PartName="/xl/drawings/drawing20.xml" ContentType="application/vnd.openxmlformats-officedocument.drawing+xml"/>
  <Override PartName="/xl/charts/chart18.xml" ContentType="application/vnd.openxmlformats-officedocument.drawingml.chart+xml"/>
  <Override PartName="/xl/drawings/drawing19.xml" ContentType="application/vnd.openxmlformats-officedocument.drawing+xml"/>
  <Override PartName="/xl/charts/colors17.xml" ContentType="application/vnd.ms-office.chartcolorstyle+xml"/>
  <Override PartName="/xl/charts/style17.xml" ContentType="application/vnd.ms-office.chartstyle+xml"/>
  <Override PartName="/xl/charts/chart17.xml" ContentType="application/vnd.openxmlformats-officedocument.drawingml.chart+xml"/>
  <Override PartName="/xl/charts/chart14.xml" ContentType="application/vnd.openxmlformats-officedocument.drawingml.chart+xml"/>
  <Override PartName="/xl/drawings/drawing16.xml" ContentType="application/vnd.openxmlformats-officedocument.drawing+xml"/>
  <Override PartName="/xl/drawings/drawing15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olors2.xml" ContentType="application/vnd.ms-office.chartcolorstyle+xml"/>
  <Override PartName="/xl/charts/style2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7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5.xml" ContentType="application/vnd.ms-office.chartcolorstyle+xml"/>
  <Override PartName="/xl/charts/style5.xml" ContentType="application/vnd.ms-office.chartstyle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+xml"/>
  <Override PartName="/xl/charts/style1.xml" ContentType="application/vnd.ms-office.chartstyle+xml"/>
  <Override PartName="/xl/charts/chart1.xml" ContentType="application/vnd.openxmlformats-officedocument.drawingml.char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2.xml" ContentType="application/vnd.openxmlformats-officedocument.spreadsheetml.worksheet+xml"/>
  <Override PartName="/xl/worksheets/sheet21.xml" ContentType="application/vnd.openxmlformats-officedocument.spreadsheetml.worksheet+xml"/>
  <Override PartName="/xl/worksheets/sheet20.xml" ContentType="application/vnd.openxmlformats-officedocument.spreadsheetml.worksheet+xml"/>
  <Override PartName="/xl/worksheets/sheet19.xml" ContentType="application/vnd.openxmlformats-officedocument.spreadsheetml.worksheet+xml"/>
  <Override PartName="/xl/charts/colors6.xml" ContentType="application/vnd.ms-office.chartcolorstyle+xml"/>
  <Override PartName="/xl/drawings/drawing8.xml" ContentType="application/vnd.openxmlformats-officedocument.drawing+xml"/>
  <Override PartName="/xl/charts/style11.xml" ContentType="application/vnd.ms-office.chartstyle+xml"/>
  <Override PartName="/xl/charts/chart11.xml" ContentType="application/vnd.openxmlformats-officedocument.drawingml.chart+xml"/>
  <Override PartName="/xl/drawings/drawing12.xml" ContentType="application/vnd.openxmlformats-officedocument.drawing+xml"/>
  <Override PartName="/xl/charts/colors10.xml" ContentType="application/vnd.ms-office.chartcolorstyle+xml"/>
  <Override PartName="/xl/charts/style10.xml" ContentType="application/vnd.ms-office.chartstyle+xml"/>
  <Override PartName="/xl/charts/chart10.xml" ContentType="application/vnd.openxmlformats-officedocument.drawingml.chart+xml"/>
  <Override PartName="/xl/drawings/drawing11.xml" ContentType="application/vnd.openxmlformats-officedocument.drawing+xml"/>
  <Override PartName="/xl/charts/colors9.xml" ContentType="application/vnd.ms-office.chartcolorstyle+xml"/>
  <Override PartName="/xl/charts/colors11.xml" ContentType="application/vnd.ms-office.chartcolorstyle+xml"/>
  <Override PartName="/xl/drawings/drawing13.xml" ContentType="application/vnd.openxmlformats-officedocument.drawing+xml"/>
  <Override PartName="/xl/charts/colors13.xml" ContentType="application/vnd.ms-office.chartcolorstyle+xml"/>
  <Override PartName="/xl/charts/style13.xml" ContentType="application/vnd.ms-office.chartstyle+xml"/>
  <Override PartName="/xl/charts/chart13.xml" ContentType="application/vnd.openxmlformats-officedocument.drawingml.chart+xml"/>
  <Override PartName="/xl/drawings/drawing14.xml" ContentType="application/vnd.openxmlformats-officedocument.drawing+xml"/>
  <Override PartName="/xl/charts/colors12.xml" ContentType="application/vnd.ms-office.chartcolorstyle+xml"/>
  <Override PartName="/xl/charts/style12.xml" ContentType="application/vnd.ms-office.chartstyle+xml"/>
  <Override PartName="/xl/charts/chart12.xml" ContentType="application/vnd.openxmlformats-officedocument.drawingml.chart+xml"/>
  <Override PartName="/xl/charts/style9.xml" ContentType="application/vnd.ms-office.chartstyle+xml"/>
  <Override PartName="/xl/charts/chart9.xml" ContentType="application/vnd.openxmlformats-officedocument.drawingml.chart+xml"/>
  <Override PartName="/xl/charts/style8.xml" ContentType="application/vnd.ms-office.chartstyle+xml"/>
  <Override PartName="/xl/charts/chart8.xml" ContentType="application/vnd.openxmlformats-officedocument.drawingml.chart+xml"/>
  <Override PartName="/xl/drawings/drawing9.xml" ContentType="application/vnd.openxmlformats-officedocument.drawing+xml"/>
  <Override PartName="/xl/charts/colors7.xml" ContentType="application/vnd.ms-office.chartcolorstyle+xml"/>
  <Override PartName="/xl/charts/style7.xml" ContentType="application/vnd.ms-office.chartstyle+xml"/>
  <Override PartName="/xl/charts/chart7.xml" ContentType="application/vnd.openxmlformats-officedocument.drawingml.chart+xml"/>
  <Override PartName="/xl/charts/colors8.xml" ContentType="application/vnd.ms-office.chartcolorstyle+xml"/>
  <Override PartName="/xl/drawings/drawing10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ESTADISTICA\Web e Intranet\Web\RESUMENES PARA SUBIR A LA WEB\2008\"/>
    </mc:Choice>
  </mc:AlternateContent>
  <bookViews>
    <workbookView xWindow="480" yWindow="45" windowWidth="22110" windowHeight="13485"/>
  </bookViews>
  <sheets>
    <sheet name="Resumen general" sheetId="4" r:id="rId1"/>
    <sheet name="Total tráfico" sheetId="5" r:id="rId2"/>
    <sheet name="Total presentación" sheetId="6" r:id="rId3"/>
    <sheet name="Líquidos" sheetId="7" r:id="rId4"/>
    <sheet name="Sólidos" sheetId="8" r:id="rId5"/>
    <sheet name="Mercancía general" sheetId="9" r:id="rId6"/>
    <sheet name="Pesca" sheetId="10" r:id="rId7"/>
    <sheet name="Avituallamiento" sheetId="11" r:id="rId8"/>
    <sheet name="Mercancías tránsito" sheetId="12" r:id="rId9"/>
    <sheet name="Mercan. contene. tránsito" sheetId="13" r:id="rId10"/>
    <sheet name="Mercancías contenedores" sheetId="14" r:id="rId11"/>
    <sheet name="Ro-Ro" sheetId="15" r:id="rId12"/>
    <sheet name="TEUS" sheetId="16" r:id="rId13"/>
    <sheet name="TEUS tránsito" sheetId="17" r:id="rId14"/>
    <sheet name="TEUS nacional" sheetId="27" r:id="rId15"/>
    <sheet name="TEUS exterior" sheetId="28" r:id="rId16"/>
    <sheet name="Pasajeros total" sheetId="21" r:id="rId17"/>
    <sheet name="Pasajeros crucero" sheetId="22" r:id="rId18"/>
    <sheet name="Vehículos régimen pasaje" sheetId="23" r:id="rId19"/>
    <sheet name="Buques número" sheetId="24" r:id="rId20"/>
    <sheet name="Buques GT" sheetId="25" r:id="rId21"/>
    <sheet name="Cruceros" sheetId="26" r:id="rId22"/>
  </sheets>
  <definedNames>
    <definedName name="_xlnm.Print_Area" localSheetId="7">Avituallamiento!$A$1:$M$35</definedName>
    <definedName name="_xlnm.Print_Area" localSheetId="20">'Buques GT'!$A$1:$M$35</definedName>
    <definedName name="_xlnm.Print_Area" localSheetId="19">'Buques número'!$A$1:$M$35</definedName>
    <definedName name="_xlnm.Print_Area" localSheetId="21">Cruceros!$A$1:$M$35</definedName>
    <definedName name="_xlnm.Print_Area" localSheetId="3">Líquidos!$A$1:$M$35</definedName>
    <definedName name="_xlnm.Print_Area" localSheetId="9">'Mercan. contene. tránsito'!$A$1:$M$35</definedName>
    <definedName name="_xlnm.Print_Area" localSheetId="5">'Mercancía general'!$A$1:$M$35</definedName>
    <definedName name="_xlnm.Print_Area" localSheetId="10">'Mercancías contenedores'!$A$1:$M$35</definedName>
    <definedName name="_xlnm.Print_Area" localSheetId="8">'Mercancías tránsito'!$A$1:$M$35</definedName>
    <definedName name="_xlnm.Print_Area" localSheetId="17">'Pasajeros crucero'!$A$1:$M$35</definedName>
    <definedName name="_xlnm.Print_Area" localSheetId="16">'Pasajeros total'!$A$1:$M$35</definedName>
    <definedName name="_xlnm.Print_Area" localSheetId="6">Pesca!$A$1:$M$35</definedName>
    <definedName name="_xlnm.Print_Area" localSheetId="0">'Resumen general'!$A$1:$I$34</definedName>
    <definedName name="_xlnm.Print_Area" localSheetId="11">'Ro-Ro'!$A$1:$M$35</definedName>
    <definedName name="_xlnm.Print_Area" localSheetId="4">Sólidos!$A$1:$M$35</definedName>
    <definedName name="_xlnm.Print_Area" localSheetId="12">TEUS!$A$1:$M$35</definedName>
    <definedName name="_xlnm.Print_Area" localSheetId="15">'TEUS exterior'!$A$1:$M$36</definedName>
    <definedName name="_xlnm.Print_Area" localSheetId="14">'TEUS nacional'!$A$1:$M$36</definedName>
    <definedName name="_xlnm.Print_Area" localSheetId="13">'TEUS tránsito'!$A$1:$M$35</definedName>
    <definedName name="_xlnm.Print_Area" localSheetId="2">'Total presentación'!$A$1:$M$35</definedName>
    <definedName name="_xlnm.Print_Area" localSheetId="1">'Total tráfico'!$A$1:$M$35</definedName>
    <definedName name="_xlnm.Print_Area" localSheetId="18">'Vehículos régimen pasaje'!$A$1:$M$35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#REF!</definedName>
    <definedName name="LblRes10_2_Mes">#REF!</definedName>
    <definedName name="LblRes10_3_Acum">#REF!</definedName>
    <definedName name="LblRes10_3_Mes">#REF!</definedName>
    <definedName name="LblRes10_4_Acum">#REF!</definedName>
    <definedName name="LblRes10_4_Mes">#REF!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'Vehículos régimen pasaje'!$D$5:$F$5</definedName>
    <definedName name="LblRes11_2_Mes">'Vehículos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71027"/>
  <fileRecoveryPr autoRecover="0"/>
</workbook>
</file>

<file path=xl/calcChain.xml><?xml version="1.0" encoding="utf-8"?>
<calcChain xmlns="http://schemas.openxmlformats.org/spreadsheetml/2006/main">
  <c r="I26" i="4" l="1"/>
  <c r="I27" i="4"/>
  <c r="B5" i="28" l="1"/>
  <c r="B5" i="27"/>
  <c r="L5" i="28"/>
  <c r="L5" i="27"/>
  <c r="C65" i="28"/>
  <c r="B65" i="28"/>
  <c r="A65" i="28"/>
  <c r="C64" i="28"/>
  <c r="B64" i="28"/>
  <c r="A64" i="28"/>
  <c r="C63" i="28"/>
  <c r="B63" i="28"/>
  <c r="A63" i="28"/>
  <c r="C62" i="28"/>
  <c r="B62" i="28"/>
  <c r="A62" i="28"/>
  <c r="C61" i="28"/>
  <c r="B61" i="28"/>
  <c r="A61" i="28"/>
  <c r="C60" i="28"/>
  <c r="B60" i="28"/>
  <c r="A60" i="28"/>
  <c r="C59" i="28"/>
  <c r="B59" i="28"/>
  <c r="A59" i="28"/>
  <c r="C58" i="28"/>
  <c r="B58" i="28"/>
  <c r="A58" i="28"/>
  <c r="C57" i="28"/>
  <c r="B57" i="28"/>
  <c r="A57" i="28"/>
  <c r="C56" i="28"/>
  <c r="B56" i="28"/>
  <c r="A56" i="28"/>
  <c r="C55" i="28"/>
  <c r="B55" i="28"/>
  <c r="A55" i="28"/>
  <c r="C54" i="28"/>
  <c r="B54" i="28"/>
  <c r="A54" i="28"/>
  <c r="C53" i="28"/>
  <c r="B53" i="28"/>
  <c r="A53" i="28"/>
  <c r="C52" i="28"/>
  <c r="B52" i="28"/>
  <c r="A52" i="28"/>
  <c r="C51" i="28"/>
  <c r="B51" i="28"/>
  <c r="A51" i="28"/>
  <c r="C50" i="28"/>
  <c r="B50" i="28"/>
  <c r="A50" i="28"/>
  <c r="C49" i="28"/>
  <c r="B49" i="28"/>
  <c r="A49" i="28"/>
  <c r="C48" i="28"/>
  <c r="B48" i="28"/>
  <c r="A48" i="28"/>
  <c r="C47" i="28"/>
  <c r="B47" i="28"/>
  <c r="A47" i="28"/>
  <c r="C46" i="28"/>
  <c r="B46" i="28"/>
  <c r="A46" i="28"/>
  <c r="C45" i="28"/>
  <c r="B45" i="28"/>
  <c r="A45" i="28"/>
  <c r="C44" i="28"/>
  <c r="B44" i="28"/>
  <c r="A44" i="28"/>
  <c r="C43" i="28"/>
  <c r="B43" i="28"/>
  <c r="D53" i="28" s="1"/>
  <c r="A43" i="28"/>
  <c r="C42" i="28"/>
  <c r="B42" i="28"/>
  <c r="A42" i="28"/>
  <c r="C41" i="28"/>
  <c r="B41" i="28"/>
  <c r="A41" i="28"/>
  <c r="C40" i="28"/>
  <c r="B40" i="28"/>
  <c r="A40" i="28"/>
  <c r="C39" i="28"/>
  <c r="B39" i="28"/>
  <c r="A39" i="28"/>
  <c r="C38" i="28"/>
  <c r="B38" i="28"/>
  <c r="A38" i="28"/>
  <c r="C37" i="28"/>
  <c r="G37" i="28" s="1"/>
  <c r="B37" i="28"/>
  <c r="F37" i="28" s="1"/>
  <c r="E35" i="28"/>
  <c r="D35" i="28"/>
  <c r="C35" i="28"/>
  <c r="B35" i="28"/>
  <c r="F34" i="28"/>
  <c r="F33" i="28"/>
  <c r="F32" i="28"/>
  <c r="F31" i="28"/>
  <c r="F30" i="28"/>
  <c r="F29" i="28"/>
  <c r="F28" i="28"/>
  <c r="F27" i="28"/>
  <c r="F26" i="28"/>
  <c r="F25" i="28"/>
  <c r="F24" i="28"/>
  <c r="F23" i="28"/>
  <c r="F22" i="28"/>
  <c r="F21" i="28"/>
  <c r="F20" i="28"/>
  <c r="F19" i="28"/>
  <c r="F18" i="28"/>
  <c r="F17" i="28"/>
  <c r="F16" i="28"/>
  <c r="F15" i="28"/>
  <c r="F14" i="28"/>
  <c r="F13" i="28"/>
  <c r="F12" i="28"/>
  <c r="F11" i="28"/>
  <c r="F10" i="28"/>
  <c r="F9" i="28"/>
  <c r="F8" i="28"/>
  <c r="F7" i="28"/>
  <c r="C65" i="27"/>
  <c r="B65" i="27"/>
  <c r="A65" i="27"/>
  <c r="C64" i="27"/>
  <c r="B64" i="27"/>
  <c r="A64" i="27"/>
  <c r="C63" i="27"/>
  <c r="B63" i="27"/>
  <c r="A63" i="27"/>
  <c r="C62" i="27"/>
  <c r="B62" i="27"/>
  <c r="A62" i="27"/>
  <c r="C61" i="27"/>
  <c r="B61" i="27"/>
  <c r="A61" i="27"/>
  <c r="C60" i="27"/>
  <c r="B60" i="27"/>
  <c r="A60" i="27"/>
  <c r="C59" i="27"/>
  <c r="B59" i="27"/>
  <c r="A59" i="27"/>
  <c r="C58" i="27"/>
  <c r="B58" i="27"/>
  <c r="A58" i="27"/>
  <c r="C57" i="27"/>
  <c r="B57" i="27"/>
  <c r="A57" i="27"/>
  <c r="C56" i="27"/>
  <c r="B56" i="27"/>
  <c r="A56" i="27"/>
  <c r="C55" i="27"/>
  <c r="B55" i="27"/>
  <c r="A55" i="27"/>
  <c r="C54" i="27"/>
  <c r="B54" i="27"/>
  <c r="A54" i="27"/>
  <c r="C53" i="27"/>
  <c r="B53" i="27"/>
  <c r="A53" i="27"/>
  <c r="C52" i="27"/>
  <c r="B52" i="27"/>
  <c r="A52" i="27"/>
  <c r="C51" i="27"/>
  <c r="B51" i="27"/>
  <c r="A51" i="27"/>
  <c r="C50" i="27"/>
  <c r="B50" i="27"/>
  <c r="A50" i="27"/>
  <c r="C49" i="27"/>
  <c r="B49" i="27"/>
  <c r="A49" i="27"/>
  <c r="C48" i="27"/>
  <c r="B48" i="27"/>
  <c r="A48" i="27"/>
  <c r="C47" i="27"/>
  <c r="B47" i="27"/>
  <c r="A47" i="27"/>
  <c r="C46" i="27"/>
  <c r="B46" i="27"/>
  <c r="A46" i="27"/>
  <c r="C45" i="27"/>
  <c r="B45" i="27"/>
  <c r="A45" i="27"/>
  <c r="C44" i="27"/>
  <c r="B44" i="27"/>
  <c r="A44" i="27"/>
  <c r="C43" i="27"/>
  <c r="B43" i="27"/>
  <c r="A43" i="27"/>
  <c r="C42" i="27"/>
  <c r="B42" i="27"/>
  <c r="A42" i="27"/>
  <c r="C41" i="27"/>
  <c r="B41" i="27"/>
  <c r="A41" i="27"/>
  <c r="C40" i="27"/>
  <c r="B40" i="27"/>
  <c r="D40" i="27" s="1"/>
  <c r="A40" i="27"/>
  <c r="C39" i="27"/>
  <c r="B39" i="27"/>
  <c r="A39" i="27"/>
  <c r="C38" i="27"/>
  <c r="B38" i="27"/>
  <c r="A38" i="27"/>
  <c r="C37" i="27"/>
  <c r="G37" i="27" s="1"/>
  <c r="B37" i="27"/>
  <c r="F37" i="27" s="1"/>
  <c r="E35" i="27"/>
  <c r="D35" i="27"/>
  <c r="C35" i="27"/>
  <c r="B35" i="27"/>
  <c r="F34" i="27"/>
  <c r="F33" i="27"/>
  <c r="F32" i="27"/>
  <c r="F31" i="27"/>
  <c r="F30" i="27"/>
  <c r="F29" i="27"/>
  <c r="F28" i="27"/>
  <c r="F27" i="27"/>
  <c r="F26" i="27"/>
  <c r="F25" i="27"/>
  <c r="F24" i="27"/>
  <c r="F23" i="27"/>
  <c r="F22" i="27"/>
  <c r="F21" i="27"/>
  <c r="F20" i="27"/>
  <c r="F19" i="27"/>
  <c r="F18" i="27"/>
  <c r="F17" i="27"/>
  <c r="F16" i="27"/>
  <c r="F15" i="27"/>
  <c r="F14" i="27"/>
  <c r="F13" i="27"/>
  <c r="F12" i="27"/>
  <c r="F11" i="27"/>
  <c r="F10" i="27"/>
  <c r="F9" i="27"/>
  <c r="F8" i="27"/>
  <c r="F7" i="27"/>
  <c r="D59" i="28" l="1"/>
  <c r="D46" i="28"/>
  <c r="D54" i="28"/>
  <c r="D41" i="28"/>
  <c r="D57" i="28"/>
  <c r="D65" i="28"/>
  <c r="D39" i="28"/>
  <c r="D63" i="28"/>
  <c r="F35" i="28"/>
  <c r="D60" i="28"/>
  <c r="D50" i="28"/>
  <c r="D58" i="28"/>
  <c r="D51" i="28"/>
  <c r="D38" i="28"/>
  <c r="D62" i="28"/>
  <c r="D49" i="28"/>
  <c r="D47" i="28"/>
  <c r="D55" i="28"/>
  <c r="D40" i="28"/>
  <c r="D48" i="28"/>
  <c r="D56" i="28"/>
  <c r="D64" i="28"/>
  <c r="D48" i="27"/>
  <c r="D56" i="27"/>
  <c r="D64" i="27"/>
  <c r="D43" i="27"/>
  <c r="D51" i="27"/>
  <c r="D59" i="27"/>
  <c r="D38" i="27"/>
  <c r="E65" i="27" s="1"/>
  <c r="D46" i="27"/>
  <c r="D54" i="27"/>
  <c r="D62" i="27"/>
  <c r="D57" i="27"/>
  <c r="D47" i="27"/>
  <c r="D55" i="27"/>
  <c r="F35" i="27"/>
  <c r="D42" i="27"/>
  <c r="D58" i="27"/>
  <c r="D41" i="27"/>
  <c r="D49" i="27"/>
  <c r="D65" i="27"/>
  <c r="D39" i="27"/>
  <c r="D63" i="27"/>
  <c r="D50" i="27"/>
  <c r="D45" i="28"/>
  <c r="D61" i="28"/>
  <c r="D52" i="28"/>
  <c r="D43" i="28"/>
  <c r="D42" i="28"/>
  <c r="E63" i="28" s="1"/>
  <c r="D44" i="28"/>
  <c r="D45" i="27"/>
  <c r="D61" i="27"/>
  <c r="D52" i="27"/>
  <c r="D53" i="27"/>
  <c r="D44" i="27"/>
  <c r="D60" i="27"/>
  <c r="E65" i="28" l="1"/>
  <c r="E55" i="27"/>
  <c r="E63" i="27"/>
  <c r="E46" i="27"/>
  <c r="G63" i="28"/>
  <c r="F63" i="28"/>
  <c r="E51" i="28"/>
  <c r="G65" i="28"/>
  <c r="F65" i="28"/>
  <c r="E56" i="28"/>
  <c r="E59" i="28"/>
  <c r="E38" i="28"/>
  <c r="E64" i="28"/>
  <c r="E54" i="28"/>
  <c r="E42" i="28"/>
  <c r="E46" i="28"/>
  <c r="E39" i="28"/>
  <c r="E62" i="28"/>
  <c r="E50" i="28"/>
  <c r="E44" i="28"/>
  <c r="E47" i="28"/>
  <c r="E61" i="28"/>
  <c r="E49" i="28"/>
  <c r="E40" i="28"/>
  <c r="E60" i="28"/>
  <c r="E57" i="28"/>
  <c r="E48" i="28"/>
  <c r="E45" i="28"/>
  <c r="E58" i="28"/>
  <c r="E52" i="28"/>
  <c r="E55" i="28"/>
  <c r="E53" i="28"/>
  <c r="E41" i="28"/>
  <c r="E43" i="28"/>
  <c r="G63" i="27"/>
  <c r="F63" i="27"/>
  <c r="G46" i="27"/>
  <c r="F46" i="27"/>
  <c r="G55" i="27"/>
  <c r="F55" i="27"/>
  <c r="E57" i="27"/>
  <c r="E44" i="27"/>
  <c r="E40" i="27"/>
  <c r="E50" i="27"/>
  <c r="E60" i="27"/>
  <c r="E48" i="27"/>
  <c r="E58" i="27"/>
  <c r="E41" i="27"/>
  <c r="E61" i="27"/>
  <c r="E51" i="27"/>
  <c r="G65" i="27"/>
  <c r="F65" i="27"/>
  <c r="E54" i="27"/>
  <c r="E59" i="27"/>
  <c r="E64" i="27"/>
  <c r="E39" i="27"/>
  <c r="E45" i="27"/>
  <c r="E43" i="27"/>
  <c r="E56" i="27"/>
  <c r="E62" i="27"/>
  <c r="E42" i="27"/>
  <c r="E38" i="27"/>
  <c r="E47" i="27"/>
  <c r="E53" i="27"/>
  <c r="E49" i="27"/>
  <c r="E52" i="27"/>
  <c r="G45" i="28" l="1"/>
  <c r="F45" i="28"/>
  <c r="G44" i="28"/>
  <c r="F44" i="28"/>
  <c r="F38" i="28"/>
  <c r="G38" i="28"/>
  <c r="F48" i="28"/>
  <c r="G48" i="28"/>
  <c r="G50" i="28"/>
  <c r="F50" i="28"/>
  <c r="G59" i="28"/>
  <c r="F59" i="28"/>
  <c r="G43" i="28"/>
  <c r="F43" i="28"/>
  <c r="G57" i="28"/>
  <c r="F57" i="28"/>
  <c r="G62" i="28"/>
  <c r="F62" i="28"/>
  <c r="F56" i="28"/>
  <c r="G56" i="28"/>
  <c r="G41" i="28"/>
  <c r="F41" i="28"/>
  <c r="G60" i="28"/>
  <c r="F60" i="28"/>
  <c r="G39" i="28"/>
  <c r="F39" i="28"/>
  <c r="G53" i="28"/>
  <c r="F53" i="28"/>
  <c r="F40" i="28"/>
  <c r="G40" i="28"/>
  <c r="G46" i="28"/>
  <c r="F46" i="28"/>
  <c r="G55" i="28"/>
  <c r="F55" i="28"/>
  <c r="G49" i="28"/>
  <c r="F49" i="28"/>
  <c r="G42" i="28"/>
  <c r="F42" i="28"/>
  <c r="G51" i="28"/>
  <c r="F51" i="28"/>
  <c r="G52" i="28"/>
  <c r="F52" i="28"/>
  <c r="F61" i="28"/>
  <c r="G61" i="28"/>
  <c r="G54" i="28"/>
  <c r="F54" i="28"/>
  <c r="G58" i="28"/>
  <c r="F58" i="28"/>
  <c r="G47" i="28"/>
  <c r="F47" i="28"/>
  <c r="F64" i="28"/>
  <c r="G64" i="28"/>
  <c r="G43" i="27"/>
  <c r="F43" i="27"/>
  <c r="G49" i="27"/>
  <c r="F49" i="27"/>
  <c r="G45" i="27"/>
  <c r="F45" i="27"/>
  <c r="G61" i="27"/>
  <c r="F61" i="27"/>
  <c r="G57" i="27"/>
  <c r="F57" i="27"/>
  <c r="G53" i="27"/>
  <c r="F53" i="27"/>
  <c r="G39" i="27"/>
  <c r="F39" i="27"/>
  <c r="G41" i="27"/>
  <c r="F41" i="27"/>
  <c r="F44" i="27"/>
  <c r="G44" i="27"/>
  <c r="G47" i="27"/>
  <c r="F47" i="27"/>
  <c r="F64" i="27"/>
  <c r="G64" i="27"/>
  <c r="G38" i="27"/>
  <c r="F38" i="27"/>
  <c r="G59" i="27"/>
  <c r="F59" i="27"/>
  <c r="F48" i="27"/>
  <c r="G48" i="27"/>
  <c r="G51" i="27"/>
  <c r="F51" i="27"/>
  <c r="F58" i="27"/>
  <c r="G58" i="27"/>
  <c r="F42" i="27"/>
  <c r="G42" i="27"/>
  <c r="G54" i="27"/>
  <c r="F54" i="27"/>
  <c r="G60" i="27"/>
  <c r="F60" i="27"/>
  <c r="G52" i="27"/>
  <c r="F52" i="27"/>
  <c r="G62" i="27"/>
  <c r="F62" i="27"/>
  <c r="G50" i="27"/>
  <c r="F50" i="27"/>
  <c r="F56" i="27"/>
  <c r="G56" i="27"/>
  <c r="F40" i="27"/>
  <c r="G40" i="27"/>
  <c r="L5" i="25" l="1"/>
  <c r="L5" i="24"/>
  <c r="L5" i="23"/>
  <c r="L5" i="22"/>
  <c r="L5" i="21"/>
  <c r="L5" i="17"/>
  <c r="L5" i="16"/>
  <c r="L5" i="15"/>
  <c r="L5" i="14"/>
  <c r="L5" i="13"/>
  <c r="L5" i="12"/>
  <c r="L5" i="11"/>
  <c r="L5" i="10"/>
  <c r="L5" i="9"/>
  <c r="L5" i="8"/>
  <c r="L5" i="7"/>
  <c r="L5" i="6"/>
  <c r="L5" i="26"/>
  <c r="L5" i="5"/>
  <c r="F7" i="5" l="1"/>
  <c r="F10" i="5"/>
  <c r="F16" i="5"/>
  <c r="F17" i="5"/>
  <c r="F20" i="5"/>
  <c r="F24" i="5"/>
  <c r="F27" i="5"/>
  <c r="F31" i="5"/>
  <c r="F34" i="5"/>
  <c r="B6" i="5"/>
  <c r="C6" i="5"/>
  <c r="D6" i="5"/>
  <c r="E6" i="5"/>
  <c r="B5" i="5"/>
  <c r="D5" i="5"/>
  <c r="C65" i="8" l="1"/>
  <c r="B65" i="8"/>
  <c r="A65" i="8"/>
  <c r="C64" i="8"/>
  <c r="B64" i="8"/>
  <c r="A64" i="8"/>
  <c r="C63" i="8"/>
  <c r="B63" i="8"/>
  <c r="A63" i="8"/>
  <c r="C62" i="8"/>
  <c r="B62" i="8"/>
  <c r="A62" i="8"/>
  <c r="C61" i="8"/>
  <c r="B61" i="8"/>
  <c r="A61" i="8"/>
  <c r="C60" i="8"/>
  <c r="B60" i="8"/>
  <c r="A60" i="8"/>
  <c r="C59" i="8"/>
  <c r="B59" i="8"/>
  <c r="A59" i="8"/>
  <c r="C58" i="8"/>
  <c r="B58" i="8"/>
  <c r="A58" i="8"/>
  <c r="C57" i="8"/>
  <c r="B57" i="8"/>
  <c r="A57" i="8"/>
  <c r="C56" i="8"/>
  <c r="B56" i="8"/>
  <c r="A56" i="8"/>
  <c r="C55" i="8"/>
  <c r="B55" i="8"/>
  <c r="A55" i="8"/>
  <c r="C54" i="8"/>
  <c r="B54" i="8"/>
  <c r="A54" i="8"/>
  <c r="C53" i="8"/>
  <c r="B53" i="8"/>
  <c r="A53" i="8"/>
  <c r="C52" i="8"/>
  <c r="B52" i="8"/>
  <c r="A52" i="8"/>
  <c r="C51" i="8"/>
  <c r="B51" i="8"/>
  <c r="A51" i="8"/>
  <c r="C50" i="8"/>
  <c r="B50" i="8"/>
  <c r="A50" i="8"/>
  <c r="C49" i="8"/>
  <c r="B49" i="8"/>
  <c r="A49" i="8"/>
  <c r="C48" i="8"/>
  <c r="B48" i="8"/>
  <c r="A48" i="8"/>
  <c r="C47" i="8"/>
  <c r="B47" i="8"/>
  <c r="A47" i="8"/>
  <c r="C46" i="8"/>
  <c r="B46" i="8"/>
  <c r="A46" i="8"/>
  <c r="C45" i="8"/>
  <c r="B45" i="8"/>
  <c r="A45" i="8"/>
  <c r="C44" i="8"/>
  <c r="B44" i="8"/>
  <c r="A44" i="8"/>
  <c r="C43" i="8"/>
  <c r="B43" i="8"/>
  <c r="A43" i="8"/>
  <c r="C42" i="8"/>
  <c r="B42" i="8"/>
  <c r="A42" i="8"/>
  <c r="C41" i="8"/>
  <c r="B41" i="8"/>
  <c r="A41" i="8"/>
  <c r="C40" i="8"/>
  <c r="B40" i="8"/>
  <c r="A40" i="8"/>
  <c r="C39" i="8"/>
  <c r="B39" i="8"/>
  <c r="A39" i="8"/>
  <c r="C38" i="8"/>
  <c r="B38" i="8"/>
  <c r="A38" i="8"/>
  <c r="C65" i="9"/>
  <c r="B65" i="9"/>
  <c r="A65" i="9"/>
  <c r="C64" i="9"/>
  <c r="B64" i="9"/>
  <c r="A64" i="9"/>
  <c r="C63" i="9"/>
  <c r="B63" i="9"/>
  <c r="A63" i="9"/>
  <c r="C62" i="9"/>
  <c r="B62" i="9"/>
  <c r="A62" i="9"/>
  <c r="C61" i="9"/>
  <c r="B61" i="9"/>
  <c r="A61" i="9"/>
  <c r="C60" i="9"/>
  <c r="B60" i="9"/>
  <c r="A60" i="9"/>
  <c r="C59" i="9"/>
  <c r="B59" i="9"/>
  <c r="A59" i="9"/>
  <c r="C58" i="9"/>
  <c r="B58" i="9"/>
  <c r="A58" i="9"/>
  <c r="C57" i="9"/>
  <c r="B57" i="9"/>
  <c r="A57" i="9"/>
  <c r="C56" i="9"/>
  <c r="B56" i="9"/>
  <c r="A56" i="9"/>
  <c r="C55" i="9"/>
  <c r="B55" i="9"/>
  <c r="A55" i="9"/>
  <c r="C54" i="9"/>
  <c r="B54" i="9"/>
  <c r="A54" i="9"/>
  <c r="C53" i="9"/>
  <c r="B53" i="9"/>
  <c r="A53" i="9"/>
  <c r="C52" i="9"/>
  <c r="B52" i="9"/>
  <c r="A52" i="9"/>
  <c r="C51" i="9"/>
  <c r="B51" i="9"/>
  <c r="A51" i="9"/>
  <c r="C50" i="9"/>
  <c r="B50" i="9"/>
  <c r="A50" i="9"/>
  <c r="C49" i="9"/>
  <c r="B49" i="9"/>
  <c r="A49" i="9"/>
  <c r="C48" i="9"/>
  <c r="B48" i="9"/>
  <c r="A48" i="9"/>
  <c r="C47" i="9"/>
  <c r="B47" i="9"/>
  <c r="A47" i="9"/>
  <c r="C46" i="9"/>
  <c r="B46" i="9"/>
  <c r="A46" i="9"/>
  <c r="C45" i="9"/>
  <c r="B45" i="9"/>
  <c r="A45" i="9"/>
  <c r="C44" i="9"/>
  <c r="B44" i="9"/>
  <c r="A44" i="9"/>
  <c r="C43" i="9"/>
  <c r="B43" i="9"/>
  <c r="A43" i="9"/>
  <c r="C42" i="9"/>
  <c r="B42" i="9"/>
  <c r="A42" i="9"/>
  <c r="C41" i="9"/>
  <c r="B41" i="9"/>
  <c r="A41" i="9"/>
  <c r="C40" i="9"/>
  <c r="B40" i="9"/>
  <c r="A40" i="9"/>
  <c r="C39" i="9"/>
  <c r="B39" i="9"/>
  <c r="A39" i="9"/>
  <c r="C38" i="9"/>
  <c r="B38" i="9"/>
  <c r="A38" i="9"/>
  <c r="C65" i="10"/>
  <c r="B65" i="10"/>
  <c r="A65" i="10"/>
  <c r="C64" i="10"/>
  <c r="B64" i="10"/>
  <c r="A64" i="10"/>
  <c r="C63" i="10"/>
  <c r="B63" i="10"/>
  <c r="A63" i="10"/>
  <c r="C62" i="10"/>
  <c r="B62" i="10"/>
  <c r="A62" i="10"/>
  <c r="C61" i="10"/>
  <c r="B61" i="10"/>
  <c r="A61" i="10"/>
  <c r="C60" i="10"/>
  <c r="B60" i="10"/>
  <c r="A60" i="10"/>
  <c r="C59" i="10"/>
  <c r="B59" i="10"/>
  <c r="A59" i="10"/>
  <c r="C58" i="10"/>
  <c r="B58" i="10"/>
  <c r="A58" i="10"/>
  <c r="C57" i="10"/>
  <c r="B57" i="10"/>
  <c r="A57" i="10"/>
  <c r="C56" i="10"/>
  <c r="B56" i="10"/>
  <c r="A56" i="10"/>
  <c r="C55" i="10"/>
  <c r="B55" i="10"/>
  <c r="A55" i="10"/>
  <c r="C54" i="10"/>
  <c r="B54" i="10"/>
  <c r="A54" i="10"/>
  <c r="C53" i="10"/>
  <c r="B53" i="10"/>
  <c r="A53" i="10"/>
  <c r="C52" i="10"/>
  <c r="B52" i="10"/>
  <c r="A52" i="10"/>
  <c r="C51" i="10"/>
  <c r="B51" i="10"/>
  <c r="A51" i="10"/>
  <c r="C50" i="10"/>
  <c r="B50" i="10"/>
  <c r="A50" i="10"/>
  <c r="C49" i="10"/>
  <c r="B49" i="10"/>
  <c r="A49" i="10"/>
  <c r="C48" i="10"/>
  <c r="B48" i="10"/>
  <c r="A48" i="10"/>
  <c r="C47" i="10"/>
  <c r="B47" i="10"/>
  <c r="A47" i="10"/>
  <c r="C46" i="10"/>
  <c r="B46" i="10"/>
  <c r="A46" i="10"/>
  <c r="C45" i="10"/>
  <c r="B45" i="10"/>
  <c r="A45" i="10"/>
  <c r="C44" i="10"/>
  <c r="B44" i="10"/>
  <c r="A44" i="10"/>
  <c r="C43" i="10"/>
  <c r="B43" i="10"/>
  <c r="A43" i="10"/>
  <c r="C42" i="10"/>
  <c r="B42" i="10"/>
  <c r="A42" i="10"/>
  <c r="C41" i="10"/>
  <c r="B41" i="10"/>
  <c r="A41" i="10"/>
  <c r="C40" i="10"/>
  <c r="B40" i="10"/>
  <c r="A40" i="10"/>
  <c r="C39" i="10"/>
  <c r="B39" i="10"/>
  <c r="A39" i="10"/>
  <c r="C38" i="10"/>
  <c r="B38" i="10"/>
  <c r="A38" i="10"/>
  <c r="C65" i="11"/>
  <c r="B65" i="11"/>
  <c r="A65" i="11"/>
  <c r="C64" i="11"/>
  <c r="B64" i="11"/>
  <c r="A64" i="11"/>
  <c r="C63" i="11"/>
  <c r="B63" i="11"/>
  <c r="A63" i="11"/>
  <c r="C62" i="11"/>
  <c r="B62" i="11"/>
  <c r="A62" i="11"/>
  <c r="C61" i="11"/>
  <c r="B61" i="11"/>
  <c r="A61" i="11"/>
  <c r="C60" i="11"/>
  <c r="B60" i="11"/>
  <c r="A60" i="11"/>
  <c r="C59" i="11"/>
  <c r="B59" i="11"/>
  <c r="A59" i="11"/>
  <c r="C58" i="11"/>
  <c r="B58" i="11"/>
  <c r="A58" i="11"/>
  <c r="C57" i="11"/>
  <c r="B57" i="11"/>
  <c r="A57" i="11"/>
  <c r="C56" i="11"/>
  <c r="B56" i="11"/>
  <c r="A56" i="11"/>
  <c r="C55" i="11"/>
  <c r="B55" i="11"/>
  <c r="A55" i="11"/>
  <c r="C54" i="11"/>
  <c r="B54" i="11"/>
  <c r="A54" i="11"/>
  <c r="C53" i="11"/>
  <c r="B53" i="11"/>
  <c r="A53" i="11"/>
  <c r="C52" i="11"/>
  <c r="B52" i="11"/>
  <c r="A52" i="11"/>
  <c r="C51" i="11"/>
  <c r="B51" i="11"/>
  <c r="A51" i="11"/>
  <c r="C50" i="11"/>
  <c r="B50" i="11"/>
  <c r="A50" i="11"/>
  <c r="C49" i="11"/>
  <c r="B49" i="11"/>
  <c r="A49" i="11"/>
  <c r="C48" i="11"/>
  <c r="B48" i="11"/>
  <c r="A48" i="11"/>
  <c r="C47" i="11"/>
  <c r="B47" i="11"/>
  <c r="A47" i="11"/>
  <c r="C46" i="11"/>
  <c r="B46" i="11"/>
  <c r="A46" i="11"/>
  <c r="C45" i="11"/>
  <c r="B45" i="11"/>
  <c r="A45" i="11"/>
  <c r="C44" i="11"/>
  <c r="B44" i="11"/>
  <c r="A44" i="11"/>
  <c r="C43" i="11"/>
  <c r="B43" i="11"/>
  <c r="A43" i="11"/>
  <c r="C42" i="11"/>
  <c r="B42" i="11"/>
  <c r="A42" i="11"/>
  <c r="C41" i="11"/>
  <c r="B41" i="11"/>
  <c r="A41" i="11"/>
  <c r="C40" i="11"/>
  <c r="B40" i="11"/>
  <c r="A40" i="11"/>
  <c r="C39" i="11"/>
  <c r="B39" i="11"/>
  <c r="A39" i="11"/>
  <c r="C38" i="11"/>
  <c r="B38" i="11"/>
  <c r="A38" i="11"/>
  <c r="C65" i="12"/>
  <c r="B65" i="12"/>
  <c r="A65" i="12"/>
  <c r="C64" i="12"/>
  <c r="B64" i="12"/>
  <c r="A64" i="12"/>
  <c r="C63" i="12"/>
  <c r="B63" i="12"/>
  <c r="A63" i="12"/>
  <c r="C62" i="12"/>
  <c r="B62" i="12"/>
  <c r="A62" i="12"/>
  <c r="C61" i="12"/>
  <c r="B61" i="12"/>
  <c r="A61" i="12"/>
  <c r="C60" i="12"/>
  <c r="B60" i="12"/>
  <c r="A60" i="12"/>
  <c r="C59" i="12"/>
  <c r="B59" i="12"/>
  <c r="A59" i="12"/>
  <c r="C58" i="12"/>
  <c r="B58" i="12"/>
  <c r="A58" i="12"/>
  <c r="C57" i="12"/>
  <c r="B57" i="12"/>
  <c r="A57" i="12"/>
  <c r="C56" i="12"/>
  <c r="B56" i="12"/>
  <c r="A56" i="12"/>
  <c r="C55" i="12"/>
  <c r="B55" i="12"/>
  <c r="A55" i="12"/>
  <c r="C54" i="12"/>
  <c r="B54" i="12"/>
  <c r="A54" i="12"/>
  <c r="C53" i="12"/>
  <c r="B53" i="12"/>
  <c r="A53" i="12"/>
  <c r="C52" i="12"/>
  <c r="B52" i="12"/>
  <c r="A52" i="12"/>
  <c r="C51" i="12"/>
  <c r="B51" i="12"/>
  <c r="A51" i="12"/>
  <c r="C50" i="12"/>
  <c r="B50" i="12"/>
  <c r="A50" i="12"/>
  <c r="C49" i="12"/>
  <c r="B49" i="12"/>
  <c r="A49" i="12"/>
  <c r="C48" i="12"/>
  <c r="B48" i="12"/>
  <c r="A48" i="12"/>
  <c r="C47" i="12"/>
  <c r="B47" i="12"/>
  <c r="A47" i="12"/>
  <c r="C46" i="12"/>
  <c r="B46" i="12"/>
  <c r="A46" i="12"/>
  <c r="C45" i="12"/>
  <c r="B45" i="12"/>
  <c r="A45" i="12"/>
  <c r="C44" i="12"/>
  <c r="B44" i="12"/>
  <c r="A44" i="12"/>
  <c r="C43" i="12"/>
  <c r="B43" i="12"/>
  <c r="A43" i="12"/>
  <c r="C42" i="12"/>
  <c r="B42" i="12"/>
  <c r="A42" i="12"/>
  <c r="C41" i="12"/>
  <c r="B41" i="12"/>
  <c r="A41" i="12"/>
  <c r="C40" i="12"/>
  <c r="B40" i="12"/>
  <c r="A40" i="12"/>
  <c r="C39" i="12"/>
  <c r="B39" i="12"/>
  <c r="A39" i="12"/>
  <c r="C38" i="12"/>
  <c r="B38" i="12"/>
  <c r="A38" i="12"/>
  <c r="C65" i="13"/>
  <c r="B65" i="13"/>
  <c r="A65" i="13"/>
  <c r="C64" i="13"/>
  <c r="B64" i="13"/>
  <c r="A64" i="13"/>
  <c r="C63" i="13"/>
  <c r="B63" i="13"/>
  <c r="A63" i="13"/>
  <c r="C62" i="13"/>
  <c r="B62" i="13"/>
  <c r="A62" i="13"/>
  <c r="C61" i="13"/>
  <c r="B61" i="13"/>
  <c r="A61" i="13"/>
  <c r="C60" i="13"/>
  <c r="B60" i="13"/>
  <c r="A60" i="13"/>
  <c r="C59" i="13"/>
  <c r="B59" i="13"/>
  <c r="A59" i="13"/>
  <c r="C58" i="13"/>
  <c r="B58" i="13"/>
  <c r="A58" i="13"/>
  <c r="C57" i="13"/>
  <c r="B57" i="13"/>
  <c r="A57" i="13"/>
  <c r="C56" i="13"/>
  <c r="B56" i="13"/>
  <c r="A56" i="13"/>
  <c r="C55" i="13"/>
  <c r="B55" i="13"/>
  <c r="A55" i="13"/>
  <c r="C54" i="13"/>
  <c r="B54" i="13"/>
  <c r="A54" i="13"/>
  <c r="C53" i="13"/>
  <c r="B53" i="13"/>
  <c r="A53" i="13"/>
  <c r="C52" i="13"/>
  <c r="B52" i="13"/>
  <c r="A52" i="13"/>
  <c r="C51" i="13"/>
  <c r="B51" i="13"/>
  <c r="A51" i="13"/>
  <c r="C50" i="13"/>
  <c r="B50" i="13"/>
  <c r="A50" i="13"/>
  <c r="C49" i="13"/>
  <c r="B49" i="13"/>
  <c r="A49" i="13"/>
  <c r="C48" i="13"/>
  <c r="B48" i="13"/>
  <c r="A48" i="13"/>
  <c r="C47" i="13"/>
  <c r="B47" i="13"/>
  <c r="A47" i="13"/>
  <c r="C46" i="13"/>
  <c r="B46" i="13"/>
  <c r="A46" i="13"/>
  <c r="C45" i="13"/>
  <c r="B45" i="13"/>
  <c r="A45" i="13"/>
  <c r="C44" i="13"/>
  <c r="B44" i="13"/>
  <c r="A44" i="13"/>
  <c r="C43" i="13"/>
  <c r="B43" i="13"/>
  <c r="A43" i="13"/>
  <c r="C42" i="13"/>
  <c r="B42" i="13"/>
  <c r="A42" i="13"/>
  <c r="C41" i="13"/>
  <c r="B41" i="13"/>
  <c r="A41" i="13"/>
  <c r="C40" i="13"/>
  <c r="B40" i="13"/>
  <c r="A40" i="13"/>
  <c r="C39" i="13"/>
  <c r="B39" i="13"/>
  <c r="A39" i="13"/>
  <c r="C38" i="13"/>
  <c r="B38" i="13"/>
  <c r="A38" i="13"/>
  <c r="C65" i="14"/>
  <c r="B65" i="14"/>
  <c r="A65" i="14"/>
  <c r="C64" i="14"/>
  <c r="B64" i="14"/>
  <c r="A64" i="14"/>
  <c r="C63" i="14"/>
  <c r="B63" i="14"/>
  <c r="A63" i="14"/>
  <c r="C62" i="14"/>
  <c r="B62" i="14"/>
  <c r="A62" i="14"/>
  <c r="C61" i="14"/>
  <c r="B61" i="14"/>
  <c r="A61" i="14"/>
  <c r="C60" i="14"/>
  <c r="B60" i="14"/>
  <c r="A60" i="14"/>
  <c r="C59" i="14"/>
  <c r="B59" i="14"/>
  <c r="A59" i="14"/>
  <c r="C58" i="14"/>
  <c r="B58" i="14"/>
  <c r="A58" i="14"/>
  <c r="C57" i="14"/>
  <c r="B57" i="14"/>
  <c r="A57" i="14"/>
  <c r="C56" i="14"/>
  <c r="B56" i="14"/>
  <c r="A56" i="14"/>
  <c r="C55" i="14"/>
  <c r="B55" i="14"/>
  <c r="A55" i="14"/>
  <c r="C54" i="14"/>
  <c r="B54" i="14"/>
  <c r="A54" i="14"/>
  <c r="C53" i="14"/>
  <c r="B53" i="14"/>
  <c r="A53" i="14"/>
  <c r="C52" i="14"/>
  <c r="B52" i="14"/>
  <c r="A52" i="14"/>
  <c r="C51" i="14"/>
  <c r="B51" i="14"/>
  <c r="A51" i="14"/>
  <c r="C50" i="14"/>
  <c r="B50" i="14"/>
  <c r="A50" i="14"/>
  <c r="C49" i="14"/>
  <c r="B49" i="14"/>
  <c r="A49" i="14"/>
  <c r="C48" i="14"/>
  <c r="B48" i="14"/>
  <c r="A48" i="14"/>
  <c r="C47" i="14"/>
  <c r="B47" i="14"/>
  <c r="A47" i="14"/>
  <c r="C46" i="14"/>
  <c r="B46" i="14"/>
  <c r="A46" i="14"/>
  <c r="C45" i="14"/>
  <c r="B45" i="14"/>
  <c r="A45" i="14"/>
  <c r="C44" i="14"/>
  <c r="B44" i="14"/>
  <c r="A44" i="14"/>
  <c r="C43" i="14"/>
  <c r="B43" i="14"/>
  <c r="A43" i="14"/>
  <c r="C42" i="14"/>
  <c r="B42" i="14"/>
  <c r="A42" i="14"/>
  <c r="C41" i="14"/>
  <c r="B41" i="14"/>
  <c r="A41" i="14"/>
  <c r="C40" i="14"/>
  <c r="B40" i="14"/>
  <c r="A40" i="14"/>
  <c r="C39" i="14"/>
  <c r="B39" i="14"/>
  <c r="A39" i="14"/>
  <c r="C38" i="14"/>
  <c r="B38" i="14"/>
  <c r="A38" i="14"/>
  <c r="C65" i="15"/>
  <c r="B65" i="15"/>
  <c r="A65" i="15"/>
  <c r="C64" i="15"/>
  <c r="B64" i="15"/>
  <c r="A64" i="15"/>
  <c r="C63" i="15"/>
  <c r="B63" i="15"/>
  <c r="A63" i="15"/>
  <c r="C62" i="15"/>
  <c r="B62" i="15"/>
  <c r="A62" i="15"/>
  <c r="C61" i="15"/>
  <c r="B61" i="15"/>
  <c r="A61" i="15"/>
  <c r="C60" i="15"/>
  <c r="B60" i="15"/>
  <c r="A60" i="15"/>
  <c r="C59" i="15"/>
  <c r="B59" i="15"/>
  <c r="A59" i="15"/>
  <c r="C58" i="15"/>
  <c r="B58" i="15"/>
  <c r="A58" i="15"/>
  <c r="C57" i="15"/>
  <c r="B57" i="15"/>
  <c r="A57" i="15"/>
  <c r="C56" i="15"/>
  <c r="B56" i="15"/>
  <c r="A56" i="15"/>
  <c r="C55" i="15"/>
  <c r="B55" i="15"/>
  <c r="A55" i="15"/>
  <c r="C54" i="15"/>
  <c r="B54" i="15"/>
  <c r="A54" i="15"/>
  <c r="C53" i="15"/>
  <c r="B53" i="15"/>
  <c r="A53" i="15"/>
  <c r="C52" i="15"/>
  <c r="B52" i="15"/>
  <c r="A52" i="15"/>
  <c r="C51" i="15"/>
  <c r="B51" i="15"/>
  <c r="A51" i="15"/>
  <c r="C50" i="15"/>
  <c r="B50" i="15"/>
  <c r="A50" i="15"/>
  <c r="C49" i="15"/>
  <c r="B49" i="15"/>
  <c r="A49" i="15"/>
  <c r="C48" i="15"/>
  <c r="B48" i="15"/>
  <c r="A48" i="15"/>
  <c r="C47" i="15"/>
  <c r="B47" i="15"/>
  <c r="A47" i="15"/>
  <c r="C46" i="15"/>
  <c r="B46" i="15"/>
  <c r="A46" i="15"/>
  <c r="C45" i="15"/>
  <c r="B45" i="15"/>
  <c r="A45" i="15"/>
  <c r="C44" i="15"/>
  <c r="B44" i="15"/>
  <c r="A44" i="15"/>
  <c r="C43" i="15"/>
  <c r="B43" i="15"/>
  <c r="A43" i="15"/>
  <c r="C42" i="15"/>
  <c r="B42" i="15"/>
  <c r="A42" i="15"/>
  <c r="C41" i="15"/>
  <c r="B41" i="15"/>
  <c r="A41" i="15"/>
  <c r="C40" i="15"/>
  <c r="B40" i="15"/>
  <c r="A40" i="15"/>
  <c r="C39" i="15"/>
  <c r="B39" i="15"/>
  <c r="A39" i="15"/>
  <c r="C38" i="15"/>
  <c r="B38" i="15"/>
  <c r="A38" i="15"/>
  <c r="C65" i="16"/>
  <c r="B65" i="16"/>
  <c r="A65" i="16"/>
  <c r="C64" i="16"/>
  <c r="B64" i="16"/>
  <c r="A64" i="16"/>
  <c r="C63" i="16"/>
  <c r="B63" i="16"/>
  <c r="A63" i="16"/>
  <c r="C62" i="16"/>
  <c r="B62" i="16"/>
  <c r="A62" i="16"/>
  <c r="C61" i="16"/>
  <c r="B61" i="16"/>
  <c r="A61" i="16"/>
  <c r="C60" i="16"/>
  <c r="B60" i="16"/>
  <c r="A60" i="16"/>
  <c r="C59" i="16"/>
  <c r="B59" i="16"/>
  <c r="A59" i="16"/>
  <c r="C58" i="16"/>
  <c r="B58" i="16"/>
  <c r="A58" i="16"/>
  <c r="C57" i="16"/>
  <c r="B57" i="16"/>
  <c r="A57" i="16"/>
  <c r="C56" i="16"/>
  <c r="B56" i="16"/>
  <c r="A56" i="16"/>
  <c r="C55" i="16"/>
  <c r="B55" i="16"/>
  <c r="A55" i="16"/>
  <c r="C54" i="16"/>
  <c r="B54" i="16"/>
  <c r="A54" i="16"/>
  <c r="C53" i="16"/>
  <c r="B53" i="16"/>
  <c r="A53" i="16"/>
  <c r="C52" i="16"/>
  <c r="B52" i="16"/>
  <c r="A52" i="16"/>
  <c r="C51" i="16"/>
  <c r="B51" i="16"/>
  <c r="A51" i="16"/>
  <c r="C50" i="16"/>
  <c r="B50" i="16"/>
  <c r="A50" i="16"/>
  <c r="C49" i="16"/>
  <c r="B49" i="16"/>
  <c r="A49" i="16"/>
  <c r="C48" i="16"/>
  <c r="B48" i="16"/>
  <c r="A48" i="16"/>
  <c r="C47" i="16"/>
  <c r="B47" i="16"/>
  <c r="A47" i="16"/>
  <c r="C46" i="16"/>
  <c r="B46" i="16"/>
  <c r="A46" i="16"/>
  <c r="C45" i="16"/>
  <c r="B45" i="16"/>
  <c r="A45" i="16"/>
  <c r="C44" i="16"/>
  <c r="B44" i="16"/>
  <c r="A44" i="16"/>
  <c r="C43" i="16"/>
  <c r="B43" i="16"/>
  <c r="A43" i="16"/>
  <c r="C42" i="16"/>
  <c r="B42" i="16"/>
  <c r="A42" i="16"/>
  <c r="C41" i="16"/>
  <c r="B41" i="16"/>
  <c r="A41" i="16"/>
  <c r="C40" i="16"/>
  <c r="B40" i="16"/>
  <c r="A40" i="16"/>
  <c r="C39" i="16"/>
  <c r="B39" i="16"/>
  <c r="A39" i="16"/>
  <c r="C38" i="16"/>
  <c r="B38" i="16"/>
  <c r="A38" i="16"/>
  <c r="C65" i="17"/>
  <c r="B65" i="17"/>
  <c r="A65" i="17"/>
  <c r="C64" i="17"/>
  <c r="B64" i="17"/>
  <c r="A64" i="17"/>
  <c r="C63" i="17"/>
  <c r="B63" i="17"/>
  <c r="A63" i="17"/>
  <c r="C62" i="17"/>
  <c r="B62" i="17"/>
  <c r="A62" i="17"/>
  <c r="C61" i="17"/>
  <c r="B61" i="17"/>
  <c r="A61" i="17"/>
  <c r="C60" i="17"/>
  <c r="B60" i="17"/>
  <c r="A60" i="17"/>
  <c r="C59" i="17"/>
  <c r="B59" i="17"/>
  <c r="A59" i="17"/>
  <c r="C58" i="17"/>
  <c r="B58" i="17"/>
  <c r="A58" i="17"/>
  <c r="C57" i="17"/>
  <c r="B57" i="17"/>
  <c r="A57" i="17"/>
  <c r="C56" i="17"/>
  <c r="B56" i="17"/>
  <c r="A56" i="17"/>
  <c r="C55" i="17"/>
  <c r="B55" i="17"/>
  <c r="A55" i="17"/>
  <c r="C54" i="17"/>
  <c r="B54" i="17"/>
  <c r="A54" i="17"/>
  <c r="C53" i="17"/>
  <c r="B53" i="17"/>
  <c r="A53" i="17"/>
  <c r="C52" i="17"/>
  <c r="B52" i="17"/>
  <c r="A52" i="17"/>
  <c r="C51" i="17"/>
  <c r="B51" i="17"/>
  <c r="A51" i="17"/>
  <c r="C50" i="17"/>
  <c r="B50" i="17"/>
  <c r="A50" i="17"/>
  <c r="C49" i="17"/>
  <c r="B49" i="17"/>
  <c r="A49" i="17"/>
  <c r="C48" i="17"/>
  <c r="B48" i="17"/>
  <c r="A48" i="17"/>
  <c r="C47" i="17"/>
  <c r="B47" i="17"/>
  <c r="A47" i="17"/>
  <c r="C46" i="17"/>
  <c r="B46" i="17"/>
  <c r="A46" i="17"/>
  <c r="C45" i="17"/>
  <c r="B45" i="17"/>
  <c r="A45" i="17"/>
  <c r="C44" i="17"/>
  <c r="B44" i="17"/>
  <c r="A44" i="17"/>
  <c r="C43" i="17"/>
  <c r="B43" i="17"/>
  <c r="A43" i="17"/>
  <c r="C42" i="17"/>
  <c r="B42" i="17"/>
  <c r="A42" i="17"/>
  <c r="C41" i="17"/>
  <c r="B41" i="17"/>
  <c r="A41" i="17"/>
  <c r="C40" i="17"/>
  <c r="B40" i="17"/>
  <c r="A40" i="17"/>
  <c r="C39" i="17"/>
  <c r="B39" i="17"/>
  <c r="A39" i="17"/>
  <c r="C38" i="17"/>
  <c r="B38" i="17"/>
  <c r="A38" i="17"/>
  <c r="C65" i="21"/>
  <c r="B65" i="21"/>
  <c r="A65" i="21"/>
  <c r="C64" i="21"/>
  <c r="B64" i="21"/>
  <c r="A64" i="21"/>
  <c r="C63" i="21"/>
  <c r="B63" i="21"/>
  <c r="A63" i="21"/>
  <c r="C62" i="21"/>
  <c r="B62" i="21"/>
  <c r="A62" i="21"/>
  <c r="C61" i="21"/>
  <c r="B61" i="21"/>
  <c r="A61" i="21"/>
  <c r="C60" i="21"/>
  <c r="B60" i="21"/>
  <c r="A60" i="21"/>
  <c r="C59" i="21"/>
  <c r="B59" i="21"/>
  <c r="A59" i="21"/>
  <c r="C58" i="21"/>
  <c r="B58" i="21"/>
  <c r="A58" i="21"/>
  <c r="C57" i="21"/>
  <c r="B57" i="21"/>
  <c r="A57" i="21"/>
  <c r="C56" i="21"/>
  <c r="B56" i="21"/>
  <c r="A56" i="21"/>
  <c r="C55" i="21"/>
  <c r="B55" i="21"/>
  <c r="A55" i="21"/>
  <c r="C54" i="21"/>
  <c r="B54" i="21"/>
  <c r="A54" i="21"/>
  <c r="C53" i="21"/>
  <c r="B53" i="21"/>
  <c r="A53" i="21"/>
  <c r="C52" i="21"/>
  <c r="B52" i="21"/>
  <c r="A52" i="21"/>
  <c r="C51" i="21"/>
  <c r="B51" i="21"/>
  <c r="A51" i="21"/>
  <c r="C50" i="21"/>
  <c r="B50" i="21"/>
  <c r="A50" i="21"/>
  <c r="C49" i="21"/>
  <c r="B49" i="21"/>
  <c r="A49" i="21"/>
  <c r="C48" i="21"/>
  <c r="B48" i="21"/>
  <c r="A48" i="21"/>
  <c r="C47" i="21"/>
  <c r="B47" i="21"/>
  <c r="A47" i="21"/>
  <c r="C46" i="21"/>
  <c r="B46" i="21"/>
  <c r="A46" i="21"/>
  <c r="C45" i="21"/>
  <c r="B45" i="21"/>
  <c r="A45" i="21"/>
  <c r="C44" i="21"/>
  <c r="B44" i="21"/>
  <c r="A44" i="21"/>
  <c r="C43" i="21"/>
  <c r="B43" i="21"/>
  <c r="A43" i="21"/>
  <c r="C42" i="21"/>
  <c r="B42" i="21"/>
  <c r="A42" i="21"/>
  <c r="C41" i="21"/>
  <c r="B41" i="21"/>
  <c r="A41" i="21"/>
  <c r="C40" i="21"/>
  <c r="B40" i="21"/>
  <c r="A40" i="21"/>
  <c r="C39" i="21"/>
  <c r="B39" i="21"/>
  <c r="A39" i="21"/>
  <c r="C38" i="21"/>
  <c r="B38" i="21"/>
  <c r="A38" i="21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38" i="22"/>
  <c r="B38" i="22"/>
  <c r="A38" i="22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38" i="23"/>
  <c r="B38" i="23"/>
  <c r="A38" i="23"/>
  <c r="C65" i="24"/>
  <c r="B65" i="24"/>
  <c r="A65" i="24"/>
  <c r="C64" i="24"/>
  <c r="B64" i="24"/>
  <c r="A64" i="24"/>
  <c r="C63" i="24"/>
  <c r="B63" i="24"/>
  <c r="A63" i="24"/>
  <c r="C62" i="24"/>
  <c r="B62" i="24"/>
  <c r="A62" i="24"/>
  <c r="C61" i="24"/>
  <c r="B61" i="24"/>
  <c r="A61" i="24"/>
  <c r="C60" i="24"/>
  <c r="B60" i="24"/>
  <c r="A60" i="24"/>
  <c r="C59" i="24"/>
  <c r="B59" i="24"/>
  <c r="A59" i="24"/>
  <c r="C58" i="24"/>
  <c r="B58" i="24"/>
  <c r="A58" i="24"/>
  <c r="C57" i="24"/>
  <c r="B57" i="24"/>
  <c r="A57" i="24"/>
  <c r="C56" i="24"/>
  <c r="B56" i="24"/>
  <c r="A56" i="24"/>
  <c r="C55" i="24"/>
  <c r="B55" i="24"/>
  <c r="A55" i="24"/>
  <c r="C54" i="24"/>
  <c r="B54" i="24"/>
  <c r="A54" i="24"/>
  <c r="C53" i="24"/>
  <c r="B53" i="24"/>
  <c r="A53" i="24"/>
  <c r="C52" i="24"/>
  <c r="B52" i="24"/>
  <c r="A52" i="24"/>
  <c r="C51" i="24"/>
  <c r="B51" i="24"/>
  <c r="A51" i="24"/>
  <c r="C50" i="24"/>
  <c r="B50" i="24"/>
  <c r="A50" i="24"/>
  <c r="C49" i="24"/>
  <c r="B49" i="24"/>
  <c r="A49" i="24"/>
  <c r="C48" i="24"/>
  <c r="B48" i="24"/>
  <c r="A48" i="24"/>
  <c r="C47" i="24"/>
  <c r="B47" i="24"/>
  <c r="A47" i="24"/>
  <c r="C46" i="24"/>
  <c r="B46" i="24"/>
  <c r="A46" i="24"/>
  <c r="C45" i="24"/>
  <c r="B45" i="24"/>
  <c r="A45" i="24"/>
  <c r="C44" i="24"/>
  <c r="B44" i="24"/>
  <c r="A44" i="24"/>
  <c r="C43" i="24"/>
  <c r="B43" i="24"/>
  <c r="A43" i="24"/>
  <c r="C42" i="24"/>
  <c r="B42" i="24"/>
  <c r="A42" i="24"/>
  <c r="C41" i="24"/>
  <c r="B41" i="24"/>
  <c r="A41" i="24"/>
  <c r="C40" i="24"/>
  <c r="B40" i="24"/>
  <c r="A40" i="24"/>
  <c r="C39" i="24"/>
  <c r="B39" i="24"/>
  <c r="A39" i="24"/>
  <c r="C38" i="24"/>
  <c r="B38" i="24"/>
  <c r="A38" i="24"/>
  <c r="C65" i="25"/>
  <c r="B65" i="25"/>
  <c r="A65" i="25"/>
  <c r="C64" i="25"/>
  <c r="B64" i="25"/>
  <c r="A64" i="25"/>
  <c r="C63" i="25"/>
  <c r="B63" i="25"/>
  <c r="A63" i="25"/>
  <c r="C62" i="25"/>
  <c r="B62" i="25"/>
  <c r="A62" i="25"/>
  <c r="C61" i="25"/>
  <c r="B61" i="25"/>
  <c r="A61" i="25"/>
  <c r="C60" i="25"/>
  <c r="B60" i="25"/>
  <c r="A60" i="25"/>
  <c r="C59" i="25"/>
  <c r="B59" i="25"/>
  <c r="A59" i="25"/>
  <c r="C58" i="25"/>
  <c r="B58" i="25"/>
  <c r="A58" i="25"/>
  <c r="C57" i="25"/>
  <c r="B57" i="25"/>
  <c r="A57" i="25"/>
  <c r="C56" i="25"/>
  <c r="B56" i="25"/>
  <c r="A56" i="25"/>
  <c r="C55" i="25"/>
  <c r="B55" i="25"/>
  <c r="A55" i="25"/>
  <c r="C54" i="25"/>
  <c r="B54" i="25"/>
  <c r="A54" i="25"/>
  <c r="C53" i="25"/>
  <c r="B53" i="25"/>
  <c r="A53" i="25"/>
  <c r="C52" i="25"/>
  <c r="B52" i="25"/>
  <c r="A52" i="25"/>
  <c r="C51" i="25"/>
  <c r="B51" i="25"/>
  <c r="A51" i="25"/>
  <c r="C50" i="25"/>
  <c r="B50" i="25"/>
  <c r="A50" i="25"/>
  <c r="C49" i="25"/>
  <c r="B49" i="25"/>
  <c r="A49" i="25"/>
  <c r="C48" i="25"/>
  <c r="B48" i="25"/>
  <c r="A48" i="25"/>
  <c r="C47" i="25"/>
  <c r="B47" i="25"/>
  <c r="A47" i="25"/>
  <c r="C46" i="25"/>
  <c r="B46" i="25"/>
  <c r="A46" i="25"/>
  <c r="C45" i="25"/>
  <c r="B45" i="25"/>
  <c r="A45" i="25"/>
  <c r="C44" i="25"/>
  <c r="B44" i="25"/>
  <c r="A44" i="25"/>
  <c r="C43" i="25"/>
  <c r="B43" i="25"/>
  <c r="A43" i="25"/>
  <c r="C42" i="25"/>
  <c r="B42" i="25"/>
  <c r="A42" i="25"/>
  <c r="C41" i="25"/>
  <c r="B41" i="25"/>
  <c r="A41" i="25"/>
  <c r="C40" i="25"/>
  <c r="B40" i="25"/>
  <c r="A40" i="25"/>
  <c r="C39" i="25"/>
  <c r="B39" i="25"/>
  <c r="A39" i="25"/>
  <c r="C38" i="25"/>
  <c r="B38" i="25"/>
  <c r="A38" i="25"/>
  <c r="C65" i="26"/>
  <c r="B65" i="26"/>
  <c r="A65" i="26"/>
  <c r="C64" i="26"/>
  <c r="B64" i="26"/>
  <c r="A64" i="26"/>
  <c r="C63" i="26"/>
  <c r="B63" i="26"/>
  <c r="A63" i="26"/>
  <c r="C62" i="26"/>
  <c r="B62" i="26"/>
  <c r="A62" i="26"/>
  <c r="C61" i="26"/>
  <c r="B61" i="26"/>
  <c r="A61" i="26"/>
  <c r="C60" i="26"/>
  <c r="B60" i="26"/>
  <c r="A60" i="26"/>
  <c r="C59" i="26"/>
  <c r="B59" i="26"/>
  <c r="A59" i="26"/>
  <c r="C58" i="26"/>
  <c r="B58" i="26"/>
  <c r="A58" i="26"/>
  <c r="C57" i="26"/>
  <c r="B57" i="26"/>
  <c r="A57" i="26"/>
  <c r="C56" i="26"/>
  <c r="B56" i="26"/>
  <c r="A56" i="26"/>
  <c r="C55" i="26"/>
  <c r="B55" i="26"/>
  <c r="A55" i="26"/>
  <c r="C54" i="26"/>
  <c r="B54" i="26"/>
  <c r="A54" i="26"/>
  <c r="C53" i="26"/>
  <c r="B53" i="26"/>
  <c r="A53" i="26"/>
  <c r="C52" i="26"/>
  <c r="B52" i="26"/>
  <c r="A52" i="26"/>
  <c r="C51" i="26"/>
  <c r="B51" i="26"/>
  <c r="A51" i="26"/>
  <c r="C50" i="26"/>
  <c r="B50" i="26"/>
  <c r="A50" i="26"/>
  <c r="C49" i="26"/>
  <c r="B49" i="26"/>
  <c r="A49" i="26"/>
  <c r="C48" i="26"/>
  <c r="B48" i="26"/>
  <c r="A48" i="26"/>
  <c r="C47" i="26"/>
  <c r="B47" i="26"/>
  <c r="A47" i="26"/>
  <c r="C46" i="26"/>
  <c r="B46" i="26"/>
  <c r="A46" i="26"/>
  <c r="C45" i="26"/>
  <c r="B45" i="26"/>
  <c r="A45" i="26"/>
  <c r="C44" i="26"/>
  <c r="B44" i="26"/>
  <c r="A44" i="26"/>
  <c r="C43" i="26"/>
  <c r="B43" i="26"/>
  <c r="A43" i="26"/>
  <c r="C42" i="26"/>
  <c r="B42" i="26"/>
  <c r="A42" i="26"/>
  <c r="C41" i="26"/>
  <c r="B41" i="26"/>
  <c r="A41" i="26"/>
  <c r="C40" i="26"/>
  <c r="B40" i="26"/>
  <c r="A40" i="26"/>
  <c r="C39" i="26"/>
  <c r="B39" i="26"/>
  <c r="A39" i="26"/>
  <c r="C38" i="26"/>
  <c r="B38" i="26"/>
  <c r="A38" i="26"/>
  <c r="C65" i="7"/>
  <c r="B65" i="7"/>
  <c r="A65" i="7"/>
  <c r="C64" i="7"/>
  <c r="B64" i="7"/>
  <c r="A64" i="7"/>
  <c r="C63" i="7"/>
  <c r="B63" i="7"/>
  <c r="A63" i="7"/>
  <c r="C62" i="7"/>
  <c r="B62" i="7"/>
  <c r="A62" i="7"/>
  <c r="C61" i="7"/>
  <c r="B61" i="7"/>
  <c r="A61" i="7"/>
  <c r="C60" i="7"/>
  <c r="B60" i="7"/>
  <c r="A60" i="7"/>
  <c r="C59" i="7"/>
  <c r="B59" i="7"/>
  <c r="A59" i="7"/>
  <c r="C58" i="7"/>
  <c r="B58" i="7"/>
  <c r="A58" i="7"/>
  <c r="C57" i="7"/>
  <c r="B57" i="7"/>
  <c r="A57" i="7"/>
  <c r="C56" i="7"/>
  <c r="B56" i="7"/>
  <c r="A56" i="7"/>
  <c r="C55" i="7"/>
  <c r="B55" i="7"/>
  <c r="A55" i="7"/>
  <c r="C54" i="7"/>
  <c r="B54" i="7"/>
  <c r="A54" i="7"/>
  <c r="C53" i="7"/>
  <c r="B53" i="7"/>
  <c r="A53" i="7"/>
  <c r="C52" i="7"/>
  <c r="B52" i="7"/>
  <c r="A52" i="7"/>
  <c r="C51" i="7"/>
  <c r="B51" i="7"/>
  <c r="A51" i="7"/>
  <c r="C50" i="7"/>
  <c r="B50" i="7"/>
  <c r="A50" i="7"/>
  <c r="C49" i="7"/>
  <c r="B49" i="7"/>
  <c r="A49" i="7"/>
  <c r="C48" i="7"/>
  <c r="B48" i="7"/>
  <c r="A48" i="7"/>
  <c r="C47" i="7"/>
  <c r="B47" i="7"/>
  <c r="A47" i="7"/>
  <c r="C46" i="7"/>
  <c r="B46" i="7"/>
  <c r="A46" i="7"/>
  <c r="C45" i="7"/>
  <c r="B45" i="7"/>
  <c r="A45" i="7"/>
  <c r="C44" i="7"/>
  <c r="B44" i="7"/>
  <c r="A44" i="7"/>
  <c r="C43" i="7"/>
  <c r="B43" i="7"/>
  <c r="A43" i="7"/>
  <c r="C42" i="7"/>
  <c r="B42" i="7"/>
  <c r="A42" i="7"/>
  <c r="C41" i="7"/>
  <c r="B41" i="7"/>
  <c r="A41" i="7"/>
  <c r="C40" i="7"/>
  <c r="B40" i="7"/>
  <c r="A40" i="7"/>
  <c r="C39" i="7"/>
  <c r="B39" i="7"/>
  <c r="A39" i="7"/>
  <c r="C38" i="7"/>
  <c r="B38" i="7"/>
  <c r="A38" i="7"/>
  <c r="C65" i="6"/>
  <c r="B65" i="6"/>
  <c r="A65" i="6"/>
  <c r="C64" i="6"/>
  <c r="B64" i="6"/>
  <c r="A64" i="6"/>
  <c r="C63" i="6"/>
  <c r="B63" i="6"/>
  <c r="A63" i="6"/>
  <c r="C62" i="6"/>
  <c r="B62" i="6"/>
  <c r="A62" i="6"/>
  <c r="C61" i="6"/>
  <c r="B61" i="6"/>
  <c r="A61" i="6"/>
  <c r="C60" i="6"/>
  <c r="B60" i="6"/>
  <c r="A60" i="6"/>
  <c r="C59" i="6"/>
  <c r="B59" i="6"/>
  <c r="A59" i="6"/>
  <c r="C58" i="6"/>
  <c r="B58" i="6"/>
  <c r="A58" i="6"/>
  <c r="C57" i="6"/>
  <c r="B57" i="6"/>
  <c r="A57" i="6"/>
  <c r="C56" i="6"/>
  <c r="B56" i="6"/>
  <c r="A56" i="6"/>
  <c r="C55" i="6"/>
  <c r="B55" i="6"/>
  <c r="A55" i="6"/>
  <c r="C54" i="6"/>
  <c r="B54" i="6"/>
  <c r="A54" i="6"/>
  <c r="C53" i="6"/>
  <c r="B53" i="6"/>
  <c r="A53" i="6"/>
  <c r="C52" i="6"/>
  <c r="B52" i="6"/>
  <c r="A52" i="6"/>
  <c r="C51" i="6"/>
  <c r="B51" i="6"/>
  <c r="A51" i="6"/>
  <c r="C50" i="6"/>
  <c r="B50" i="6"/>
  <c r="A50" i="6"/>
  <c r="C49" i="6"/>
  <c r="B49" i="6"/>
  <c r="A49" i="6"/>
  <c r="C48" i="6"/>
  <c r="B48" i="6"/>
  <c r="A48" i="6"/>
  <c r="C47" i="6"/>
  <c r="B47" i="6"/>
  <c r="A47" i="6"/>
  <c r="C46" i="6"/>
  <c r="B46" i="6"/>
  <c r="A46" i="6"/>
  <c r="C45" i="6"/>
  <c r="B45" i="6"/>
  <c r="A45" i="6"/>
  <c r="C44" i="6"/>
  <c r="B44" i="6"/>
  <c r="A44" i="6"/>
  <c r="C43" i="6"/>
  <c r="B43" i="6"/>
  <c r="A43" i="6"/>
  <c r="C42" i="6"/>
  <c r="B42" i="6"/>
  <c r="A42" i="6"/>
  <c r="C41" i="6"/>
  <c r="B41" i="6"/>
  <c r="A41" i="6"/>
  <c r="C40" i="6"/>
  <c r="B40" i="6"/>
  <c r="A40" i="6"/>
  <c r="C39" i="6"/>
  <c r="B39" i="6"/>
  <c r="A39" i="6"/>
  <c r="C38" i="6"/>
  <c r="B38" i="6"/>
  <c r="A38" i="6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B39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38" i="5"/>
  <c r="C38" i="5"/>
  <c r="C37" i="5"/>
  <c r="G37" i="5" s="1"/>
  <c r="B37" i="5"/>
  <c r="F37" i="5" s="1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38" i="5"/>
  <c r="E6" i="6"/>
  <c r="B37" i="6" s="1"/>
  <c r="F37" i="6" s="1"/>
  <c r="E6" i="7"/>
  <c r="B37" i="7" s="1"/>
  <c r="F37" i="7" s="1"/>
  <c r="E6" i="8"/>
  <c r="B37" i="8" s="1"/>
  <c r="F37" i="8" s="1"/>
  <c r="E6" i="9"/>
  <c r="B37" i="9" s="1"/>
  <c r="F37" i="9" s="1"/>
  <c r="E6" i="10"/>
  <c r="B37" i="10" s="1"/>
  <c r="F37" i="10" s="1"/>
  <c r="E6" i="11"/>
  <c r="B37" i="11" s="1"/>
  <c r="F37" i="11" s="1"/>
  <c r="E6" i="12"/>
  <c r="B37" i="12" s="1"/>
  <c r="F37" i="12" s="1"/>
  <c r="E6" i="13"/>
  <c r="B37" i="13" s="1"/>
  <c r="F37" i="13" s="1"/>
  <c r="E6" i="14"/>
  <c r="B37" i="14" s="1"/>
  <c r="F37" i="14" s="1"/>
  <c r="E6" i="15"/>
  <c r="B37" i="15" s="1"/>
  <c r="F37" i="15" s="1"/>
  <c r="E6" i="16"/>
  <c r="B37" i="16" s="1"/>
  <c r="F37" i="16" s="1"/>
  <c r="E6" i="17"/>
  <c r="B37" i="17" s="1"/>
  <c r="F37" i="17" s="1"/>
  <c r="E6" i="21"/>
  <c r="B37" i="21" s="1"/>
  <c r="F37" i="21" s="1"/>
  <c r="E6" i="22"/>
  <c r="B37" i="22" s="1"/>
  <c r="F37" i="22" s="1"/>
  <c r="E6" i="23"/>
  <c r="B37" i="23" s="1"/>
  <c r="F37" i="23" s="1"/>
  <c r="E6" i="25"/>
  <c r="B37" i="25" s="1"/>
  <c r="F37" i="25" s="1"/>
  <c r="E6" i="26"/>
  <c r="B37" i="26" s="1"/>
  <c r="F37" i="26" s="1"/>
  <c r="E6" i="24"/>
  <c r="B37" i="24" s="1"/>
  <c r="F37" i="24" s="1"/>
  <c r="D6" i="6"/>
  <c r="C37" i="6" s="1"/>
  <c r="G37" i="6" s="1"/>
  <c r="D6" i="7"/>
  <c r="C37" i="7" s="1"/>
  <c r="G37" i="7" s="1"/>
  <c r="D6" i="8"/>
  <c r="C37" i="8" s="1"/>
  <c r="G37" i="8" s="1"/>
  <c r="D6" i="9"/>
  <c r="C37" i="9" s="1"/>
  <c r="G37" i="9" s="1"/>
  <c r="D6" i="10"/>
  <c r="C37" i="10" s="1"/>
  <c r="G37" i="10" s="1"/>
  <c r="D6" i="11"/>
  <c r="C37" i="11" s="1"/>
  <c r="G37" i="11" s="1"/>
  <c r="D6" i="12"/>
  <c r="C37" i="12" s="1"/>
  <c r="G37" i="12" s="1"/>
  <c r="D6" i="13"/>
  <c r="C37" i="13" s="1"/>
  <c r="G37" i="13" s="1"/>
  <c r="D6" i="14"/>
  <c r="C37" i="14" s="1"/>
  <c r="G37" i="14" s="1"/>
  <c r="D6" i="15"/>
  <c r="C37" i="15" s="1"/>
  <c r="G37" i="15" s="1"/>
  <c r="D6" i="16"/>
  <c r="C37" i="16" s="1"/>
  <c r="G37" i="16" s="1"/>
  <c r="D6" i="17"/>
  <c r="C37" i="17" s="1"/>
  <c r="G37" i="17" s="1"/>
  <c r="D6" i="21"/>
  <c r="C37" i="21" s="1"/>
  <c r="G37" i="21" s="1"/>
  <c r="D6" i="22"/>
  <c r="C37" i="22" s="1"/>
  <c r="G37" i="22" s="1"/>
  <c r="D6" i="23"/>
  <c r="C37" i="23" s="1"/>
  <c r="G37" i="23" s="1"/>
  <c r="D6" i="25"/>
  <c r="C37" i="25" s="1"/>
  <c r="G37" i="25" s="1"/>
  <c r="D6" i="26"/>
  <c r="C37" i="26" s="1"/>
  <c r="G37" i="26" s="1"/>
  <c r="D6" i="24"/>
  <c r="C37" i="24" s="1"/>
  <c r="G37" i="24" s="1"/>
  <c r="C6" i="6"/>
  <c r="C6" i="7"/>
  <c r="C6" i="8"/>
  <c r="C6" i="9"/>
  <c r="C6" i="10"/>
  <c r="C6" i="11"/>
  <c r="C6" i="12"/>
  <c r="C6" i="13"/>
  <c r="C6" i="14"/>
  <c r="C6" i="15"/>
  <c r="C6" i="16"/>
  <c r="C6" i="17"/>
  <c r="C6" i="21"/>
  <c r="C6" i="22"/>
  <c r="C6" i="23"/>
  <c r="C6" i="25"/>
  <c r="C6" i="26"/>
  <c r="C6" i="24"/>
  <c r="B6" i="6"/>
  <c r="B6" i="7"/>
  <c r="B6" i="8"/>
  <c r="B6" i="9"/>
  <c r="B6" i="10"/>
  <c r="B6" i="11"/>
  <c r="B6" i="12"/>
  <c r="B6" i="13"/>
  <c r="B6" i="14"/>
  <c r="B6" i="15"/>
  <c r="B6" i="16"/>
  <c r="B6" i="17"/>
  <c r="B6" i="21"/>
  <c r="B6" i="22"/>
  <c r="B6" i="23"/>
  <c r="B6" i="25"/>
  <c r="B6" i="26"/>
  <c r="B6" i="24"/>
  <c r="D5" i="6"/>
  <c r="D5" i="7"/>
  <c r="D5" i="8"/>
  <c r="D5" i="9"/>
  <c r="D5" i="10"/>
  <c r="D5" i="11"/>
  <c r="D5" i="12"/>
  <c r="D5" i="13"/>
  <c r="D5" i="14"/>
  <c r="D5" i="15"/>
  <c r="D5" i="16"/>
  <c r="D5" i="17"/>
  <c r="D5" i="21"/>
  <c r="D5" i="22"/>
  <c r="D5" i="23"/>
  <c r="D5" i="25"/>
  <c r="D5" i="26"/>
  <c r="D5" i="24"/>
  <c r="B5" i="6"/>
  <c r="B5" i="7"/>
  <c r="B5" i="8"/>
  <c r="B5" i="9"/>
  <c r="B5" i="10"/>
  <c r="B5" i="11"/>
  <c r="B5" i="12"/>
  <c r="B5" i="13"/>
  <c r="B5" i="14"/>
  <c r="B5" i="15"/>
  <c r="B5" i="16"/>
  <c r="B5" i="17"/>
  <c r="B5" i="21"/>
  <c r="B5" i="22"/>
  <c r="B5" i="24"/>
  <c r="B5" i="25"/>
  <c r="B5" i="26"/>
  <c r="B5" i="23"/>
  <c r="D42" i="21" l="1"/>
  <c r="D55" i="24"/>
  <c r="D50" i="24"/>
  <c r="D51" i="24"/>
  <c r="D58" i="24"/>
  <c r="D53" i="24"/>
  <c r="D49" i="21"/>
  <c r="D41" i="21"/>
  <c r="D59" i="21"/>
  <c r="D43" i="21"/>
  <c r="D47" i="21"/>
  <c r="D48" i="23"/>
  <c r="D44" i="23"/>
  <c r="D54" i="23"/>
  <c r="D40" i="22"/>
  <c r="D60" i="17"/>
  <c r="D56" i="15"/>
  <c r="D49" i="13"/>
  <c r="D45" i="12"/>
  <c r="D47" i="11"/>
  <c r="D46" i="11"/>
  <c r="D39" i="7"/>
  <c r="D44" i="26"/>
  <c r="D50" i="26"/>
  <c r="D51" i="25"/>
  <c r="D63" i="24"/>
  <c r="D65" i="24"/>
  <c r="D49" i="23"/>
  <c r="D63" i="23"/>
  <c r="D46" i="22"/>
  <c r="D45" i="22"/>
  <c r="D39" i="21"/>
  <c r="D59" i="17"/>
  <c r="D57" i="12"/>
  <c r="D65" i="12"/>
  <c r="D52" i="13"/>
  <c r="D59" i="9"/>
  <c r="D51" i="8"/>
  <c r="D61" i="7"/>
  <c r="D61" i="25"/>
  <c r="D63" i="22"/>
  <c r="D59" i="7"/>
  <c r="D53" i="25"/>
  <c r="D65" i="23"/>
  <c r="D55" i="22"/>
  <c r="D61" i="26"/>
  <c r="D65" i="26"/>
  <c r="D45" i="25"/>
  <c r="D49" i="25"/>
  <c r="D59" i="25"/>
  <c r="D63" i="25"/>
  <c r="D41" i="22"/>
  <c r="D60" i="7"/>
  <c r="D52" i="7"/>
  <c r="D51" i="26"/>
  <c r="D53" i="26"/>
  <c r="D57" i="26"/>
  <c r="D39" i="24"/>
  <c r="D45" i="24"/>
  <c r="D59" i="23"/>
  <c r="D64" i="23"/>
  <c r="D62" i="21"/>
  <c r="D50" i="7"/>
  <c r="D43" i="7"/>
  <c r="D53" i="7"/>
  <c r="D55" i="7"/>
  <c r="D40" i="25"/>
  <c r="D60" i="25"/>
  <c r="D44" i="25"/>
  <c r="D45" i="7"/>
  <c r="D42" i="26"/>
  <c r="D59" i="26"/>
  <c r="D43" i="25"/>
  <c r="D47" i="25"/>
  <c r="D55" i="25"/>
  <c r="D39" i="22"/>
  <c r="D60" i="22"/>
  <c r="D39" i="16"/>
  <c r="D59" i="16"/>
  <c r="D56" i="16"/>
  <c r="D46" i="16"/>
  <c r="D52" i="16"/>
  <c r="D60" i="16"/>
  <c r="D50" i="16"/>
  <c r="D48" i="16"/>
  <c r="D55" i="16"/>
  <c r="D43" i="16"/>
  <c r="D54" i="16"/>
  <c r="D40" i="16"/>
  <c r="D38" i="16"/>
  <c r="D65" i="16"/>
  <c r="D49" i="26"/>
  <c r="D64" i="25"/>
  <c r="D50" i="22"/>
  <c r="D41" i="26"/>
  <c r="D55" i="26"/>
  <c r="D39" i="26"/>
  <c r="D39" i="25"/>
  <c r="D57" i="22"/>
  <c r="D40" i="21"/>
  <c r="D54" i="21"/>
  <c r="D46" i="21"/>
  <c r="D65" i="21"/>
  <c r="D52" i="21"/>
  <c r="D44" i="21"/>
  <c r="D51" i="21"/>
  <c r="D38" i="21"/>
  <c r="D61" i="21"/>
  <c r="D48" i="21"/>
  <c r="D58" i="21"/>
  <c r="D44" i="16"/>
  <c r="D57" i="16"/>
  <c r="D55" i="14"/>
  <c r="D65" i="14"/>
  <c r="D65" i="25"/>
  <c r="D51" i="7"/>
  <c r="D52" i="26"/>
  <c r="D43" i="26"/>
  <c r="D58" i="25"/>
  <c r="D41" i="23"/>
  <c r="D48" i="22"/>
  <c r="D42" i="7"/>
  <c r="D45" i="26"/>
  <c r="D50" i="25"/>
  <c r="D62" i="24"/>
  <c r="D64" i="24"/>
  <c r="D60" i="23"/>
  <c r="D44" i="22"/>
  <c r="D62" i="7"/>
  <c r="D58" i="26"/>
  <c r="D42" i="25"/>
  <c r="D56" i="25"/>
  <c r="D48" i="24"/>
  <c r="D50" i="23"/>
  <c r="D65" i="22"/>
  <c r="D58" i="7"/>
  <c r="D60" i="26"/>
  <c r="D48" i="25"/>
  <c r="D52" i="25"/>
  <c r="D42" i="24"/>
  <c r="D42" i="23"/>
  <c r="D49" i="22"/>
  <c r="D52" i="17"/>
  <c r="D64" i="17"/>
  <c r="D62" i="17"/>
  <c r="D51" i="17"/>
  <c r="D49" i="17"/>
  <c r="D41" i="17"/>
  <c r="D56" i="17"/>
  <c r="D40" i="17"/>
  <c r="D38" i="17"/>
  <c r="D42" i="16"/>
  <c r="D48" i="7"/>
  <c r="D64" i="7"/>
  <c r="D62" i="25"/>
  <c r="D41" i="24"/>
  <c r="D44" i="24"/>
  <c r="D57" i="24"/>
  <c r="D60" i="24"/>
  <c r="D47" i="23"/>
  <c r="D51" i="22"/>
  <c r="D54" i="22"/>
  <c r="D40" i="14"/>
  <c r="D46" i="14"/>
  <c r="D62" i="14"/>
  <c r="D49" i="14"/>
  <c r="D41" i="14"/>
  <c r="D58" i="14"/>
  <c r="D60" i="13"/>
  <c r="D41" i="7"/>
  <c r="D44" i="7"/>
  <c r="D57" i="7"/>
  <c r="D40" i="26"/>
  <c r="D47" i="26"/>
  <c r="D56" i="26"/>
  <c r="D63" i="26"/>
  <c r="D39" i="23"/>
  <c r="D53" i="23"/>
  <c r="D58" i="23"/>
  <c r="D42" i="22"/>
  <c r="D64" i="22"/>
  <c r="D63" i="8"/>
  <c r="D57" i="25"/>
  <c r="D56" i="24"/>
  <c r="D59" i="22"/>
  <c r="D53" i="21"/>
  <c r="D45" i="15"/>
  <c r="D50" i="15"/>
  <c r="D63" i="15"/>
  <c r="D39" i="15"/>
  <c r="D49" i="9"/>
  <c r="D54" i="9"/>
  <c r="D45" i="9"/>
  <c r="D51" i="9"/>
  <c r="D40" i="7"/>
  <c r="D47" i="7"/>
  <c r="D56" i="7"/>
  <c r="D63" i="7"/>
  <c r="D49" i="24"/>
  <c r="D52" i="24"/>
  <c r="D61" i="24"/>
  <c r="D57" i="23"/>
  <c r="D62" i="22"/>
  <c r="D43" i="22"/>
  <c r="D38" i="22"/>
  <c r="D61" i="22"/>
  <c r="D52" i="22"/>
  <c r="D47" i="22"/>
  <c r="D57" i="21"/>
  <c r="D62" i="26"/>
  <c r="D41" i="25"/>
  <c r="D40" i="24"/>
  <c r="D43" i="24"/>
  <c r="D47" i="24"/>
  <c r="D59" i="24"/>
  <c r="D62" i="23"/>
  <c r="D56" i="23"/>
  <c r="D51" i="23"/>
  <c r="D46" i="23"/>
  <c r="D40" i="23"/>
  <c r="D55" i="23"/>
  <c r="D56" i="22"/>
  <c r="D64" i="21"/>
  <c r="D55" i="17"/>
  <c r="D49" i="7"/>
  <c r="D65" i="7"/>
  <c r="D48" i="26"/>
  <c r="D64" i="26"/>
  <c r="D54" i="24"/>
  <c r="D38" i="23"/>
  <c r="D43" i="23"/>
  <c r="D52" i="23"/>
  <c r="D58" i="22"/>
  <c r="D50" i="21"/>
  <c r="D60" i="15"/>
  <c r="D60" i="14"/>
  <c r="D47" i="13"/>
  <c r="D63" i="10"/>
  <c r="D59" i="10"/>
  <c r="D55" i="10"/>
  <c r="D60" i="10"/>
  <c r="D41" i="8"/>
  <c r="D38" i="7"/>
  <c r="D46" i="7"/>
  <c r="D54" i="7"/>
  <c r="D38" i="26"/>
  <c r="D46" i="26"/>
  <c r="D54" i="26"/>
  <c r="D38" i="25"/>
  <c r="D46" i="25"/>
  <c r="D54" i="25"/>
  <c r="D38" i="24"/>
  <c r="D46" i="24"/>
  <c r="D45" i="23"/>
  <c r="D61" i="23"/>
  <c r="D56" i="21"/>
  <c r="D43" i="17"/>
  <c r="D49" i="16"/>
  <c r="D44" i="15"/>
  <c r="D58" i="15"/>
  <c r="D48" i="14"/>
  <c r="D52" i="14"/>
  <c r="D43" i="13"/>
  <c r="D65" i="9"/>
  <c r="D48" i="15"/>
  <c r="D65" i="15"/>
  <c r="D44" i="12"/>
  <c r="D58" i="12"/>
  <c r="D40" i="8"/>
  <c r="D57" i="8"/>
  <c r="D46" i="8"/>
  <c r="D42" i="8"/>
  <c r="D60" i="8"/>
  <c r="D47" i="8"/>
  <c r="D53" i="22"/>
  <c r="D45" i="21"/>
  <c r="D60" i="21"/>
  <c r="D48" i="17"/>
  <c r="D55" i="15"/>
  <c r="D53" i="13"/>
  <c r="D55" i="9"/>
  <c r="D64" i="9"/>
  <c r="D64" i="14"/>
  <c r="D39" i="13"/>
  <c r="D62" i="13"/>
  <c r="D38" i="13"/>
  <c r="D55" i="13"/>
  <c r="D41" i="13"/>
  <c r="D51" i="13"/>
  <c r="D46" i="13"/>
  <c r="D61" i="13"/>
  <c r="D54" i="13"/>
  <c r="D57" i="13"/>
  <c r="D45" i="13"/>
  <c r="D58" i="13"/>
  <c r="D49" i="12"/>
  <c r="D46" i="17"/>
  <c r="D63" i="17"/>
  <c r="D41" i="15"/>
  <c r="D56" i="13"/>
  <c r="D65" i="13"/>
  <c r="D42" i="11"/>
  <c r="D59" i="11"/>
  <c r="D65" i="11"/>
  <c r="D41" i="11"/>
  <c r="D39" i="17"/>
  <c r="D42" i="17"/>
  <c r="D50" i="17"/>
  <c r="D53" i="14"/>
  <c r="D44" i="13"/>
  <c r="D40" i="12"/>
  <c r="D46" i="12"/>
  <c r="D62" i="12"/>
  <c r="D47" i="12"/>
  <c r="D42" i="12"/>
  <c r="D52" i="12"/>
  <c r="D60" i="12"/>
  <c r="D41" i="12"/>
  <c r="D39" i="12"/>
  <c r="D55" i="12"/>
  <c r="D61" i="12"/>
  <c r="D50" i="11"/>
  <c r="D61" i="11"/>
  <c r="D42" i="9"/>
  <c r="D56" i="9"/>
  <c r="D53" i="17"/>
  <c r="D61" i="17"/>
  <c r="D54" i="17"/>
  <c r="D45" i="17"/>
  <c r="D44" i="17"/>
  <c r="D65" i="17"/>
  <c r="D62" i="16"/>
  <c r="D61" i="16"/>
  <c r="D50" i="13"/>
  <c r="D59" i="8"/>
  <c r="D55" i="21"/>
  <c r="D63" i="21"/>
  <c r="D57" i="17"/>
  <c r="D63" i="16"/>
  <c r="D43" i="15"/>
  <c r="D38" i="15"/>
  <c r="D47" i="15"/>
  <c r="D46" i="15"/>
  <c r="D52" i="15"/>
  <c r="D49" i="15"/>
  <c r="D64" i="15"/>
  <c r="D51" i="15"/>
  <c r="D59" i="15"/>
  <c r="D59" i="14"/>
  <c r="D45" i="11"/>
  <c r="D49" i="10"/>
  <c r="D50" i="10"/>
  <c r="D39" i="10"/>
  <c r="D51" i="10"/>
  <c r="D53" i="10"/>
  <c r="D65" i="10"/>
  <c r="D61" i="9"/>
  <c r="D41" i="9"/>
  <c r="D62" i="9"/>
  <c r="D38" i="9"/>
  <c r="D46" i="9"/>
  <c r="D39" i="9"/>
  <c r="D57" i="9"/>
  <c r="D43" i="9"/>
  <c r="D53" i="9"/>
  <c r="D60" i="9"/>
  <c r="D44" i="8"/>
  <c r="D41" i="16"/>
  <c r="D47" i="16"/>
  <c r="D51" i="16"/>
  <c r="D58" i="16"/>
  <c r="D64" i="16"/>
  <c r="D42" i="15"/>
  <c r="D54" i="15"/>
  <c r="D39" i="14"/>
  <c r="D50" i="14"/>
  <c r="D38" i="14"/>
  <c r="D57" i="14"/>
  <c r="D42" i="14"/>
  <c r="D47" i="14"/>
  <c r="D51" i="12"/>
  <c r="D54" i="8"/>
  <c r="D38" i="8"/>
  <c r="D58" i="8"/>
  <c r="D62" i="8"/>
  <c r="D39" i="8"/>
  <c r="D52" i="8"/>
  <c r="D50" i="8"/>
  <c r="D58" i="17"/>
  <c r="D40" i="15"/>
  <c r="D61" i="14"/>
  <c r="D59" i="13"/>
  <c r="D50" i="12"/>
  <c r="D49" i="11"/>
  <c r="D62" i="11"/>
  <c r="D52" i="11"/>
  <c r="D43" i="11"/>
  <c r="D51" i="11"/>
  <c r="D47" i="9"/>
  <c r="D63" i="9"/>
  <c r="D45" i="16"/>
  <c r="D57" i="15"/>
  <c r="D62" i="15"/>
  <c r="D45" i="14"/>
  <c r="D54" i="14"/>
  <c r="D56" i="14"/>
  <c r="D64" i="13"/>
  <c r="D42" i="10"/>
  <c r="D38" i="10"/>
  <c r="D43" i="10"/>
  <c r="D47" i="10"/>
  <c r="D52" i="10"/>
  <c r="D50" i="9"/>
  <c r="D63" i="14"/>
  <c r="D48" i="13"/>
  <c r="D55" i="11"/>
  <c r="D57" i="11"/>
  <c r="D64" i="11"/>
  <c r="D62" i="10"/>
  <c r="D58" i="10"/>
  <c r="D56" i="8"/>
  <c r="D61" i="8"/>
  <c r="D63" i="11"/>
  <c r="D44" i="9"/>
  <c r="D43" i="8"/>
  <c r="D45" i="8"/>
  <c r="D53" i="8"/>
  <c r="D47" i="17"/>
  <c r="D53" i="16"/>
  <c r="D44" i="14"/>
  <c r="D40" i="13"/>
  <c r="D43" i="12"/>
  <c r="D39" i="11"/>
  <c r="D53" i="11"/>
  <c r="D54" i="11"/>
  <c r="D38" i="11"/>
  <c r="D48" i="11"/>
  <c r="D56" i="11"/>
  <c r="D58" i="11"/>
  <c r="D57" i="10"/>
  <c r="D58" i="9"/>
  <c r="D55" i="8"/>
  <c r="D44" i="11"/>
  <c r="D45" i="10"/>
  <c r="D48" i="10"/>
  <c r="D52" i="9"/>
  <c r="D49" i="8"/>
  <c r="D53" i="15"/>
  <c r="D53" i="12"/>
  <c r="D56" i="12"/>
  <c r="D60" i="11"/>
  <c r="D41" i="10"/>
  <c r="D54" i="10"/>
  <c r="D61" i="10"/>
  <c r="D64" i="10"/>
  <c r="D65" i="8"/>
  <c r="D61" i="15"/>
  <c r="D43" i="14"/>
  <c r="D51" i="14"/>
  <c r="D42" i="13"/>
  <c r="D63" i="13"/>
  <c r="D54" i="12"/>
  <c r="D38" i="12"/>
  <c r="D59" i="12"/>
  <c r="D63" i="12"/>
  <c r="D40" i="11"/>
  <c r="D44" i="10"/>
  <c r="D40" i="9"/>
  <c r="D48" i="9"/>
  <c r="D48" i="12"/>
  <c r="D64" i="12"/>
  <c r="D40" i="10"/>
  <c r="D46" i="10"/>
  <c r="D56" i="10"/>
  <c r="D48" i="8"/>
  <c r="D64" i="8"/>
  <c r="D47" i="6"/>
  <c r="D43" i="6"/>
  <c r="D57" i="6"/>
  <c r="D50" i="6"/>
  <c r="D59" i="6"/>
  <c r="D39" i="6"/>
  <c r="D41" i="6"/>
  <c r="D55" i="6"/>
  <c r="D49" i="6"/>
  <c r="D63" i="6"/>
  <c r="D65" i="6"/>
  <c r="D38" i="6"/>
  <c r="D60" i="6"/>
  <c r="D52" i="6"/>
  <c r="D44" i="6"/>
  <c r="D64" i="6"/>
  <c r="D56" i="6"/>
  <c r="D48" i="6"/>
  <c r="D40" i="6"/>
  <c r="D54" i="6"/>
  <c r="D45" i="6"/>
  <c r="D61" i="6"/>
  <c r="D46" i="6"/>
  <c r="D62" i="6"/>
  <c r="D42" i="6"/>
  <c r="D51" i="6"/>
  <c r="D53" i="6"/>
  <c r="D58" i="6"/>
  <c r="D65" i="5"/>
  <c r="D57" i="5"/>
  <c r="D49" i="5"/>
  <c r="D41" i="5"/>
  <c r="D63" i="5"/>
  <c r="D55" i="5"/>
  <c r="D47" i="5"/>
  <c r="D46" i="5"/>
  <c r="D61" i="5"/>
  <c r="D53" i="5"/>
  <c r="D45" i="5"/>
  <c r="D51" i="5"/>
  <c r="D44" i="5"/>
  <c r="D43" i="5"/>
  <c r="D38" i="5"/>
  <c r="D58" i="5"/>
  <c r="D50" i="5"/>
  <c r="D42" i="5"/>
  <c r="D52" i="5"/>
  <c r="D59" i="5"/>
  <c r="D64" i="5"/>
  <c r="D56" i="5"/>
  <c r="D48" i="5"/>
  <c r="D40" i="5"/>
  <c r="D39" i="5"/>
  <c r="D60" i="5"/>
  <c r="D62" i="5"/>
  <c r="D54" i="5"/>
  <c r="I17" i="4"/>
  <c r="I16" i="4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34" i="9"/>
  <c r="F33" i="9"/>
  <c r="F32" i="9"/>
  <c r="F31" i="9"/>
  <c r="F30" i="9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F8" i="9"/>
  <c r="F34" i="10"/>
  <c r="F33" i="10"/>
  <c r="F32" i="10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F8" i="10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F34" i="13"/>
  <c r="F33" i="13"/>
  <c r="F32" i="13"/>
  <c r="F31" i="13"/>
  <c r="F30" i="13"/>
  <c r="F29" i="13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F9" i="13"/>
  <c r="F8" i="13"/>
  <c r="F34" i="14"/>
  <c r="F33" i="14"/>
  <c r="F32" i="14"/>
  <c r="F31" i="14"/>
  <c r="F30" i="14"/>
  <c r="F29" i="14"/>
  <c r="F28" i="14"/>
  <c r="F27" i="14"/>
  <c r="F26" i="14"/>
  <c r="F25" i="14"/>
  <c r="F24" i="14"/>
  <c r="F23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F9" i="14"/>
  <c r="F8" i="14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F16" i="15"/>
  <c r="F15" i="15"/>
  <c r="F14" i="15"/>
  <c r="F13" i="15"/>
  <c r="F12" i="15"/>
  <c r="F11" i="15"/>
  <c r="F10" i="15"/>
  <c r="F9" i="15"/>
  <c r="F8" i="15"/>
  <c r="F34" i="16"/>
  <c r="F33" i="16"/>
  <c r="F32" i="16"/>
  <c r="F31" i="16"/>
  <c r="F30" i="16"/>
  <c r="F29" i="16"/>
  <c r="F28" i="16"/>
  <c r="F27" i="16"/>
  <c r="F26" i="16"/>
  <c r="F25" i="16"/>
  <c r="F24" i="16"/>
  <c r="F23" i="16"/>
  <c r="F22" i="16"/>
  <c r="F21" i="16"/>
  <c r="F20" i="16"/>
  <c r="F19" i="16"/>
  <c r="F18" i="16"/>
  <c r="F17" i="16"/>
  <c r="F16" i="16"/>
  <c r="F15" i="16"/>
  <c r="F14" i="16"/>
  <c r="F13" i="16"/>
  <c r="F12" i="16"/>
  <c r="F11" i="16"/>
  <c r="F10" i="16"/>
  <c r="F9" i="16"/>
  <c r="F8" i="16"/>
  <c r="F34" i="17"/>
  <c r="F33" i="17"/>
  <c r="F32" i="17"/>
  <c r="F31" i="17"/>
  <c r="F30" i="17"/>
  <c r="F29" i="17"/>
  <c r="F28" i="17"/>
  <c r="F27" i="17"/>
  <c r="F26" i="17"/>
  <c r="F25" i="17"/>
  <c r="F24" i="17"/>
  <c r="F23" i="17"/>
  <c r="F22" i="17"/>
  <c r="F21" i="17"/>
  <c r="F20" i="17"/>
  <c r="F19" i="17"/>
  <c r="F18" i="17"/>
  <c r="F17" i="17"/>
  <c r="F16" i="17"/>
  <c r="F15" i="17"/>
  <c r="F14" i="17"/>
  <c r="F13" i="17"/>
  <c r="F12" i="17"/>
  <c r="F11" i="17"/>
  <c r="F10" i="17"/>
  <c r="F9" i="17"/>
  <c r="F8" i="17"/>
  <c r="F34" i="21"/>
  <c r="F33" i="21"/>
  <c r="F32" i="21"/>
  <c r="F31" i="21"/>
  <c r="F30" i="21"/>
  <c r="F29" i="21"/>
  <c r="F28" i="21"/>
  <c r="F27" i="21"/>
  <c r="F26" i="21"/>
  <c r="F25" i="21"/>
  <c r="F24" i="21"/>
  <c r="F23" i="21"/>
  <c r="F22" i="21"/>
  <c r="F21" i="21"/>
  <c r="F20" i="21"/>
  <c r="F19" i="21"/>
  <c r="F18" i="21"/>
  <c r="F17" i="21"/>
  <c r="F16" i="21"/>
  <c r="F15" i="21"/>
  <c r="F14" i="21"/>
  <c r="F13" i="21"/>
  <c r="F12" i="21"/>
  <c r="F11" i="21"/>
  <c r="F10" i="21"/>
  <c r="F9" i="21"/>
  <c r="F8" i="21"/>
  <c r="F34" i="22"/>
  <c r="F33" i="22"/>
  <c r="F32" i="22"/>
  <c r="F31" i="22"/>
  <c r="F30" i="22"/>
  <c r="F29" i="22"/>
  <c r="F28" i="22"/>
  <c r="F27" i="22"/>
  <c r="F26" i="22"/>
  <c r="F25" i="22"/>
  <c r="F24" i="22"/>
  <c r="F23" i="22"/>
  <c r="F22" i="22"/>
  <c r="F21" i="22"/>
  <c r="F20" i="22"/>
  <c r="F19" i="22"/>
  <c r="F18" i="22"/>
  <c r="F17" i="22"/>
  <c r="F16" i="22"/>
  <c r="F15" i="22"/>
  <c r="F14" i="22"/>
  <c r="F13" i="22"/>
  <c r="F12" i="22"/>
  <c r="F11" i="22"/>
  <c r="F10" i="22"/>
  <c r="F9" i="22"/>
  <c r="F8" i="22"/>
  <c r="F34" i="23"/>
  <c r="F33" i="23"/>
  <c r="F32" i="23"/>
  <c r="F31" i="23"/>
  <c r="F30" i="23"/>
  <c r="F29" i="23"/>
  <c r="F28" i="23"/>
  <c r="F27" i="23"/>
  <c r="F26" i="23"/>
  <c r="F25" i="23"/>
  <c r="F24" i="23"/>
  <c r="F23" i="23"/>
  <c r="F22" i="23"/>
  <c r="F21" i="23"/>
  <c r="F20" i="23"/>
  <c r="F19" i="23"/>
  <c r="F18" i="23"/>
  <c r="F17" i="23"/>
  <c r="F16" i="23"/>
  <c r="F15" i="23"/>
  <c r="F14" i="23"/>
  <c r="F13" i="23"/>
  <c r="F12" i="23"/>
  <c r="F11" i="23"/>
  <c r="F10" i="23"/>
  <c r="F9" i="23"/>
  <c r="F8" i="23"/>
  <c r="F34" i="24"/>
  <c r="F33" i="24"/>
  <c r="F32" i="24"/>
  <c r="F31" i="24"/>
  <c r="F30" i="24"/>
  <c r="F29" i="24"/>
  <c r="F28" i="24"/>
  <c r="F27" i="24"/>
  <c r="F26" i="24"/>
  <c r="F25" i="24"/>
  <c r="F24" i="24"/>
  <c r="F23" i="24"/>
  <c r="F22" i="24"/>
  <c r="F21" i="24"/>
  <c r="F20" i="24"/>
  <c r="F19" i="24"/>
  <c r="F18" i="24"/>
  <c r="F17" i="24"/>
  <c r="F16" i="24"/>
  <c r="F15" i="24"/>
  <c r="F14" i="24"/>
  <c r="F13" i="24"/>
  <c r="F12" i="24"/>
  <c r="F11" i="24"/>
  <c r="F10" i="24"/>
  <c r="F9" i="24"/>
  <c r="F8" i="24"/>
  <c r="F34" i="25"/>
  <c r="F33" i="25"/>
  <c r="F32" i="25"/>
  <c r="F31" i="25"/>
  <c r="F30" i="25"/>
  <c r="F29" i="25"/>
  <c r="F28" i="25"/>
  <c r="F27" i="25"/>
  <c r="F26" i="25"/>
  <c r="F25" i="25"/>
  <c r="F24" i="25"/>
  <c r="F23" i="25"/>
  <c r="F22" i="25"/>
  <c r="F21" i="25"/>
  <c r="F20" i="25"/>
  <c r="F19" i="25"/>
  <c r="F18" i="25"/>
  <c r="F17" i="25"/>
  <c r="F16" i="25"/>
  <c r="F15" i="25"/>
  <c r="F14" i="25"/>
  <c r="F13" i="25"/>
  <c r="F12" i="25"/>
  <c r="F11" i="25"/>
  <c r="F10" i="25"/>
  <c r="F9" i="25"/>
  <c r="F8" i="25"/>
  <c r="F34" i="26"/>
  <c r="F33" i="26"/>
  <c r="F32" i="26"/>
  <c r="F31" i="26"/>
  <c r="F30" i="26"/>
  <c r="F29" i="26"/>
  <c r="F28" i="26"/>
  <c r="F27" i="26"/>
  <c r="F26" i="26"/>
  <c r="F25" i="26"/>
  <c r="F24" i="26"/>
  <c r="F23" i="26"/>
  <c r="F22" i="26"/>
  <c r="F21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8" i="26"/>
  <c r="F33" i="5"/>
  <c r="F32" i="5"/>
  <c r="F30" i="5"/>
  <c r="F29" i="5"/>
  <c r="F28" i="5"/>
  <c r="F26" i="5"/>
  <c r="F25" i="5"/>
  <c r="F23" i="5"/>
  <c r="F22" i="5"/>
  <c r="F21" i="5"/>
  <c r="F19" i="5"/>
  <c r="F18" i="5"/>
  <c r="F15" i="5"/>
  <c r="F14" i="5"/>
  <c r="F13" i="5"/>
  <c r="F12" i="5"/>
  <c r="F11" i="5"/>
  <c r="F9" i="5"/>
  <c r="F8" i="5"/>
  <c r="F7" i="6"/>
  <c r="F7" i="7"/>
  <c r="F7" i="8"/>
  <c r="F7" i="9"/>
  <c r="F7" i="10"/>
  <c r="F7" i="11"/>
  <c r="F7" i="12"/>
  <c r="F7" i="13"/>
  <c r="F7" i="14"/>
  <c r="F7" i="15"/>
  <c r="F7" i="16"/>
  <c r="F7" i="17"/>
  <c r="F7" i="21"/>
  <c r="F7" i="22"/>
  <c r="F7" i="23"/>
  <c r="F7" i="24"/>
  <c r="F7" i="25"/>
  <c r="F7" i="26"/>
  <c r="C35" i="6"/>
  <c r="D35" i="6"/>
  <c r="E35" i="6"/>
  <c r="C35" i="7"/>
  <c r="D35" i="7"/>
  <c r="E35" i="7"/>
  <c r="C35" i="8"/>
  <c r="D35" i="8"/>
  <c r="E35" i="8"/>
  <c r="C35" i="9"/>
  <c r="D35" i="9"/>
  <c r="E35" i="9"/>
  <c r="C35" i="10"/>
  <c r="D35" i="10"/>
  <c r="E35" i="10"/>
  <c r="C35" i="11"/>
  <c r="D35" i="11"/>
  <c r="E35" i="11"/>
  <c r="C35" i="12"/>
  <c r="D35" i="12"/>
  <c r="E35" i="12"/>
  <c r="C35" i="13"/>
  <c r="D35" i="13"/>
  <c r="E35" i="13"/>
  <c r="C35" i="14"/>
  <c r="D35" i="14"/>
  <c r="E35" i="14"/>
  <c r="C35" i="15"/>
  <c r="D35" i="15"/>
  <c r="E35" i="15"/>
  <c r="F35" i="15" s="1"/>
  <c r="C35" i="16"/>
  <c r="D35" i="16"/>
  <c r="E35" i="16"/>
  <c r="C35" i="17"/>
  <c r="D35" i="17"/>
  <c r="E35" i="17"/>
  <c r="C35" i="21"/>
  <c r="D35" i="21"/>
  <c r="E35" i="21"/>
  <c r="C35" i="22"/>
  <c r="D35" i="22"/>
  <c r="E35" i="22"/>
  <c r="C35" i="23"/>
  <c r="D35" i="23"/>
  <c r="E35" i="23"/>
  <c r="F35" i="23" s="1"/>
  <c r="C35" i="24"/>
  <c r="D35" i="24"/>
  <c r="E35" i="24"/>
  <c r="C35" i="25"/>
  <c r="D35" i="25"/>
  <c r="E35" i="25"/>
  <c r="C35" i="26"/>
  <c r="D35" i="26"/>
  <c r="E35" i="26"/>
  <c r="C35" i="5"/>
  <c r="D35" i="5"/>
  <c r="E35" i="5"/>
  <c r="B35" i="6"/>
  <c r="B35" i="7"/>
  <c r="B35" i="8"/>
  <c r="B35" i="9"/>
  <c r="B35" i="10"/>
  <c r="B35" i="11"/>
  <c r="B35" i="12"/>
  <c r="B35" i="13"/>
  <c r="B35" i="14"/>
  <c r="B35" i="15"/>
  <c r="B35" i="16"/>
  <c r="B35" i="17"/>
  <c r="B35" i="21"/>
  <c r="B35" i="22"/>
  <c r="B35" i="23"/>
  <c r="B35" i="24"/>
  <c r="B35" i="25"/>
  <c r="B35" i="26"/>
  <c r="B35" i="5"/>
  <c r="E65" i="12" l="1"/>
  <c r="E57" i="12"/>
  <c r="E49" i="12"/>
  <c r="E41" i="12"/>
  <c r="E59" i="12"/>
  <c r="E54" i="12"/>
  <c r="E43" i="12"/>
  <c r="E38" i="12"/>
  <c r="E55" i="12"/>
  <c r="E39" i="12"/>
  <c r="E50" i="12"/>
  <c r="E46" i="12"/>
  <c r="E64" i="12"/>
  <c r="E60" i="12"/>
  <c r="E47" i="12"/>
  <c r="E40" i="12"/>
  <c r="E58" i="12"/>
  <c r="E51" i="12"/>
  <c r="E48" i="12"/>
  <c r="E44" i="12"/>
  <c r="E62" i="12"/>
  <c r="E56" i="12"/>
  <c r="E63" i="12"/>
  <c r="E61" i="12"/>
  <c r="E42" i="12"/>
  <c r="E53" i="12"/>
  <c r="E45" i="12"/>
  <c r="E52" i="12"/>
  <c r="E65" i="26"/>
  <c r="E57" i="26"/>
  <c r="E49" i="26"/>
  <c r="E41" i="26"/>
  <c r="E50" i="26"/>
  <c r="E58" i="26"/>
  <c r="E42" i="26"/>
  <c r="E63" i="26"/>
  <c r="E55" i="26"/>
  <c r="E47" i="26"/>
  <c r="E39" i="26"/>
  <c r="E61" i="26"/>
  <c r="E45" i="26"/>
  <c r="E62" i="26"/>
  <c r="E52" i="26"/>
  <c r="E46" i="26"/>
  <c r="E56" i="26"/>
  <c r="E40" i="26"/>
  <c r="E53" i="26"/>
  <c r="E43" i="26"/>
  <c r="E51" i="26"/>
  <c r="E38" i="26"/>
  <c r="E60" i="26"/>
  <c r="E59" i="26"/>
  <c r="E48" i="26"/>
  <c r="E44" i="26"/>
  <c r="E54" i="26"/>
  <c r="E64" i="26"/>
  <c r="E62" i="23"/>
  <c r="E54" i="23"/>
  <c r="E46" i="23"/>
  <c r="E38" i="23"/>
  <c r="E58" i="23"/>
  <c r="E53" i="23"/>
  <c r="E42" i="23"/>
  <c r="E64" i="23"/>
  <c r="E59" i="23"/>
  <c r="E48" i="23"/>
  <c r="E43" i="23"/>
  <c r="E52" i="23"/>
  <c r="E65" i="23"/>
  <c r="E60" i="23"/>
  <c r="E49" i="23"/>
  <c r="E63" i="23"/>
  <c r="E55" i="23"/>
  <c r="E41" i="23"/>
  <c r="E44" i="23"/>
  <c r="E61" i="23"/>
  <c r="E56" i="23"/>
  <c r="E50" i="23"/>
  <c r="E51" i="23"/>
  <c r="E45" i="23"/>
  <c r="E39" i="23"/>
  <c r="E47" i="23"/>
  <c r="E57" i="23"/>
  <c r="E40" i="23"/>
  <c r="E65" i="8"/>
  <c r="E57" i="8"/>
  <c r="E49" i="8"/>
  <c r="E41" i="8"/>
  <c r="E59" i="8"/>
  <c r="E54" i="8"/>
  <c r="E43" i="8"/>
  <c r="E38" i="8"/>
  <c r="E55" i="8"/>
  <c r="E39" i="8"/>
  <c r="E61" i="8"/>
  <c r="E52" i="8"/>
  <c r="E42" i="8"/>
  <c r="E63" i="8"/>
  <c r="E56" i="8"/>
  <c r="E53" i="8"/>
  <c r="E58" i="8"/>
  <c r="E51" i="8"/>
  <c r="E47" i="8"/>
  <c r="E46" i="8"/>
  <c r="E44" i="8"/>
  <c r="E40" i="8"/>
  <c r="E45" i="8"/>
  <c r="E62" i="8"/>
  <c r="E64" i="8"/>
  <c r="E60" i="8"/>
  <c r="E50" i="8"/>
  <c r="E48" i="8"/>
  <c r="E62" i="24"/>
  <c r="E63" i="24"/>
  <c r="E57" i="24"/>
  <c r="E49" i="24"/>
  <c r="E41" i="24"/>
  <c r="E58" i="24"/>
  <c r="E50" i="24"/>
  <c r="E42" i="24"/>
  <c r="E55" i="24"/>
  <c r="E47" i="24"/>
  <c r="E39" i="24"/>
  <c r="E56" i="24"/>
  <c r="E52" i="24"/>
  <c r="E46" i="24"/>
  <c r="E40" i="24"/>
  <c r="E53" i="24"/>
  <c r="E59" i="24"/>
  <c r="E43" i="24"/>
  <c r="E65" i="24"/>
  <c r="E60" i="24"/>
  <c r="E54" i="24"/>
  <c r="E48" i="24"/>
  <c r="E44" i="24"/>
  <c r="E38" i="24"/>
  <c r="E51" i="24"/>
  <c r="E64" i="24"/>
  <c r="E45" i="24"/>
  <c r="E61" i="24"/>
  <c r="E62" i="17"/>
  <c r="E63" i="17"/>
  <c r="E56" i="17"/>
  <c r="E48" i="17"/>
  <c r="E40" i="17"/>
  <c r="E54" i="17"/>
  <c r="E55" i="17"/>
  <c r="E47" i="17"/>
  <c r="E42" i="17"/>
  <c r="E59" i="17"/>
  <c r="E51" i="17"/>
  <c r="E38" i="17"/>
  <c r="E65" i="17"/>
  <c r="E46" i="17"/>
  <c r="E41" i="17"/>
  <c r="E52" i="17"/>
  <c r="E44" i="17"/>
  <c r="E60" i="17"/>
  <c r="E61" i="17"/>
  <c r="E53" i="17"/>
  <c r="E39" i="17"/>
  <c r="E57" i="17"/>
  <c r="E50" i="17"/>
  <c r="E43" i="17"/>
  <c r="E45" i="17"/>
  <c r="E49" i="17"/>
  <c r="E58" i="17"/>
  <c r="E64" i="17"/>
  <c r="E61" i="15"/>
  <c r="E62" i="15"/>
  <c r="E54" i="15"/>
  <c r="E46" i="15"/>
  <c r="E38" i="15"/>
  <c r="E65" i="15"/>
  <c r="E57" i="15"/>
  <c r="E48" i="15"/>
  <c r="E43" i="15"/>
  <c r="E58" i="15"/>
  <c r="E44" i="15"/>
  <c r="E50" i="15"/>
  <c r="E60" i="15"/>
  <c r="E55" i="15"/>
  <c r="E52" i="15"/>
  <c r="E49" i="15"/>
  <c r="E41" i="15"/>
  <c r="E51" i="15"/>
  <c r="E47" i="15"/>
  <c r="E45" i="15"/>
  <c r="E56" i="15"/>
  <c r="E63" i="15"/>
  <c r="E39" i="15"/>
  <c r="E59" i="15"/>
  <c r="E53" i="15"/>
  <c r="E40" i="15"/>
  <c r="E64" i="15"/>
  <c r="E42" i="15"/>
  <c r="E65" i="13"/>
  <c r="E57" i="13"/>
  <c r="E49" i="13"/>
  <c r="E41" i="13"/>
  <c r="E58" i="13"/>
  <c r="E52" i="13"/>
  <c r="E42" i="13"/>
  <c r="E64" i="13"/>
  <c r="E53" i="13"/>
  <c r="E48" i="13"/>
  <c r="E56" i="13"/>
  <c r="E50" i="13"/>
  <c r="E47" i="13"/>
  <c r="E43" i="13"/>
  <c r="E51" i="13"/>
  <c r="E45" i="13"/>
  <c r="E46" i="13"/>
  <c r="E62" i="13"/>
  <c r="E39" i="13"/>
  <c r="E54" i="13"/>
  <c r="E40" i="13"/>
  <c r="E59" i="13"/>
  <c r="E55" i="13"/>
  <c r="E44" i="13"/>
  <c r="E60" i="13"/>
  <c r="E63" i="13"/>
  <c r="E61" i="13"/>
  <c r="E38" i="13"/>
  <c r="E65" i="14"/>
  <c r="E61" i="14"/>
  <c r="E53" i="14"/>
  <c r="E45" i="14"/>
  <c r="E62" i="14"/>
  <c r="E54" i="14"/>
  <c r="E46" i="14"/>
  <c r="E38" i="14"/>
  <c r="E63" i="14"/>
  <c r="E55" i="14"/>
  <c r="E47" i="14"/>
  <c r="E39" i="14"/>
  <c r="E60" i="14"/>
  <c r="E52" i="14"/>
  <c r="E44" i="14"/>
  <c r="E58" i="14"/>
  <c r="E48" i="14"/>
  <c r="E43" i="14"/>
  <c r="E40" i="14"/>
  <c r="E51" i="14"/>
  <c r="E41" i="14"/>
  <c r="E64" i="14"/>
  <c r="E59" i="14"/>
  <c r="E49" i="14"/>
  <c r="E57" i="14"/>
  <c r="E56" i="14"/>
  <c r="E50" i="14"/>
  <c r="E42" i="14"/>
  <c r="E65" i="9"/>
  <c r="E57" i="9"/>
  <c r="E49" i="9"/>
  <c r="E41" i="9"/>
  <c r="E58" i="9"/>
  <c r="E52" i="9"/>
  <c r="E42" i="9"/>
  <c r="E64" i="9"/>
  <c r="E53" i="9"/>
  <c r="E48" i="9"/>
  <c r="E62" i="9"/>
  <c r="E44" i="9"/>
  <c r="E38" i="9"/>
  <c r="E55" i="9"/>
  <c r="E45" i="9"/>
  <c r="E59" i="9"/>
  <c r="E39" i="9"/>
  <c r="E61" i="9"/>
  <c r="E56" i="9"/>
  <c r="E54" i="9"/>
  <c r="E47" i="9"/>
  <c r="E43" i="9"/>
  <c r="E51" i="9"/>
  <c r="E50" i="9"/>
  <c r="E60" i="9"/>
  <c r="E46" i="9"/>
  <c r="E63" i="9"/>
  <c r="E40" i="9"/>
  <c r="E65" i="10"/>
  <c r="E57" i="10"/>
  <c r="E49" i="10"/>
  <c r="E41" i="10"/>
  <c r="E62" i="10"/>
  <c r="E51" i="10"/>
  <c r="E46" i="10"/>
  <c r="E63" i="10"/>
  <c r="E47" i="10"/>
  <c r="E58" i="10"/>
  <c r="E54" i="10"/>
  <c r="E55" i="10"/>
  <c r="E48" i="10"/>
  <c r="E45" i="10"/>
  <c r="E59" i="10"/>
  <c r="E56" i="10"/>
  <c r="E52" i="10"/>
  <c r="E39" i="10"/>
  <c r="E60" i="10"/>
  <c r="E53" i="10"/>
  <c r="E61" i="10"/>
  <c r="E42" i="10"/>
  <c r="E50" i="10"/>
  <c r="E44" i="10"/>
  <c r="E64" i="10"/>
  <c r="E38" i="10"/>
  <c r="E40" i="10"/>
  <c r="E43" i="10"/>
  <c r="E65" i="22"/>
  <c r="E60" i="22"/>
  <c r="E54" i="22"/>
  <c r="E46" i="22"/>
  <c r="E38" i="22"/>
  <c r="E48" i="22"/>
  <c r="E43" i="22"/>
  <c r="E63" i="22"/>
  <c r="E59" i="22"/>
  <c r="E44" i="22"/>
  <c r="E57" i="22"/>
  <c r="E47" i="22"/>
  <c r="E41" i="22"/>
  <c r="E61" i="22"/>
  <c r="E53" i="22"/>
  <c r="E64" i="22"/>
  <c r="E50" i="22"/>
  <c r="E39" i="22"/>
  <c r="E56" i="22"/>
  <c r="E42" i="22"/>
  <c r="E51" i="22"/>
  <c r="E45" i="22"/>
  <c r="E40" i="22"/>
  <c r="E58" i="22"/>
  <c r="E52" i="22"/>
  <c r="E62" i="22"/>
  <c r="E55" i="22"/>
  <c r="E49" i="22"/>
  <c r="E65" i="11"/>
  <c r="E57" i="11"/>
  <c r="E49" i="11"/>
  <c r="E41" i="11"/>
  <c r="E60" i="11"/>
  <c r="E50" i="11"/>
  <c r="E44" i="11"/>
  <c r="E61" i="11"/>
  <c r="E56" i="11"/>
  <c r="E45" i="11"/>
  <c r="E40" i="11"/>
  <c r="E54" i="11"/>
  <c r="E47" i="11"/>
  <c r="E51" i="11"/>
  <c r="E42" i="11"/>
  <c r="E59" i="11"/>
  <c r="E43" i="11"/>
  <c r="E64" i="11"/>
  <c r="E58" i="11"/>
  <c r="E63" i="11"/>
  <c r="E52" i="11"/>
  <c r="E48" i="11"/>
  <c r="E46" i="11"/>
  <c r="E39" i="11"/>
  <c r="E62" i="11"/>
  <c r="E55" i="11"/>
  <c r="E53" i="11"/>
  <c r="E38" i="11"/>
  <c r="E65" i="7"/>
  <c r="E57" i="7"/>
  <c r="E49" i="7"/>
  <c r="E41" i="7"/>
  <c r="E58" i="7"/>
  <c r="E50" i="7"/>
  <c r="E42" i="7"/>
  <c r="E63" i="7"/>
  <c r="E55" i="7"/>
  <c r="E47" i="7"/>
  <c r="E39" i="7"/>
  <c r="E59" i="7"/>
  <c r="E43" i="7"/>
  <c r="E53" i="7"/>
  <c r="E51" i="7"/>
  <c r="E61" i="7"/>
  <c r="E62" i="7"/>
  <c r="E56" i="7"/>
  <c r="E54" i="7"/>
  <c r="E46" i="7"/>
  <c r="E52" i="7"/>
  <c r="E60" i="7"/>
  <c r="E44" i="7"/>
  <c r="E40" i="7"/>
  <c r="E38" i="7"/>
  <c r="E64" i="7"/>
  <c r="E45" i="7"/>
  <c r="E48" i="7"/>
  <c r="E65" i="25"/>
  <c r="E57" i="25"/>
  <c r="E49" i="25"/>
  <c r="E41" i="25"/>
  <c r="E58" i="25"/>
  <c r="E50" i="25"/>
  <c r="E42" i="25"/>
  <c r="E63" i="25"/>
  <c r="E55" i="25"/>
  <c r="E47" i="25"/>
  <c r="E39" i="25"/>
  <c r="E51" i="25"/>
  <c r="E64" i="25"/>
  <c r="E60" i="25"/>
  <c r="E54" i="25"/>
  <c r="E48" i="25"/>
  <c r="E44" i="25"/>
  <c r="E38" i="25"/>
  <c r="E62" i="25"/>
  <c r="E56" i="25"/>
  <c r="E52" i="25"/>
  <c r="E46" i="25"/>
  <c r="E40" i="25"/>
  <c r="E45" i="25"/>
  <c r="E43" i="25"/>
  <c r="E59" i="25"/>
  <c r="E53" i="25"/>
  <c r="E61" i="25"/>
  <c r="E64" i="21"/>
  <c r="E56" i="21"/>
  <c r="E61" i="21"/>
  <c r="E49" i="21"/>
  <c r="E41" i="21"/>
  <c r="E60" i="21"/>
  <c r="E51" i="21"/>
  <c r="E46" i="21"/>
  <c r="E65" i="21"/>
  <c r="E58" i="21"/>
  <c r="E63" i="21"/>
  <c r="E54" i="21"/>
  <c r="E50" i="21"/>
  <c r="E42" i="21"/>
  <c r="E53" i="21"/>
  <c r="E62" i="21"/>
  <c r="E48" i="21"/>
  <c r="E40" i="21"/>
  <c r="E43" i="21"/>
  <c r="E52" i="21"/>
  <c r="E47" i="21"/>
  <c r="E44" i="21"/>
  <c r="E38" i="21"/>
  <c r="E45" i="21"/>
  <c r="E39" i="21"/>
  <c r="E59" i="21"/>
  <c r="E57" i="21"/>
  <c r="E55" i="21"/>
  <c r="E62" i="16"/>
  <c r="E54" i="16"/>
  <c r="E46" i="16"/>
  <c r="E38" i="16"/>
  <c r="E58" i="16"/>
  <c r="E53" i="16"/>
  <c r="E42" i="16"/>
  <c r="E64" i="16"/>
  <c r="E61" i="16"/>
  <c r="E57" i="16"/>
  <c r="E45" i="16"/>
  <c r="E41" i="16"/>
  <c r="E59" i="16"/>
  <c r="E56" i="16"/>
  <c r="E65" i="16"/>
  <c r="E49" i="16"/>
  <c r="E43" i="16"/>
  <c r="E40" i="16"/>
  <c r="E55" i="16"/>
  <c r="E52" i="16"/>
  <c r="E48" i="16"/>
  <c r="E47" i="16"/>
  <c r="E60" i="16"/>
  <c r="E50" i="16"/>
  <c r="E63" i="16"/>
  <c r="E51" i="16"/>
  <c r="E39" i="16"/>
  <c r="E44" i="16"/>
  <c r="E63" i="6"/>
  <c r="E55" i="6"/>
  <c r="E47" i="6"/>
  <c r="E39" i="6"/>
  <c r="E59" i="6"/>
  <c r="E51" i="6"/>
  <c r="E43" i="6"/>
  <c r="E60" i="6"/>
  <c r="E52" i="6"/>
  <c r="E44" i="6"/>
  <c r="E61" i="6"/>
  <c r="E53" i="6"/>
  <c r="E45" i="6"/>
  <c r="E62" i="6"/>
  <c r="E54" i="6"/>
  <c r="E46" i="6"/>
  <c r="E38" i="6"/>
  <c r="E64" i="6"/>
  <c r="E56" i="6"/>
  <c r="E48" i="6"/>
  <c r="E40" i="6"/>
  <c r="E65" i="6"/>
  <c r="E57" i="6"/>
  <c r="E49" i="6"/>
  <c r="E41" i="6"/>
  <c r="E58" i="6"/>
  <c r="E42" i="6"/>
  <c r="E50" i="6"/>
  <c r="E51" i="5"/>
  <c r="F51" i="5" s="1"/>
  <c r="E43" i="5"/>
  <c r="F43" i="5"/>
  <c r="G43" i="5"/>
  <c r="E59" i="5"/>
  <c r="E44" i="5"/>
  <c r="E45" i="5"/>
  <c r="E54" i="5"/>
  <c r="E38" i="5"/>
  <c r="E47" i="5"/>
  <c r="E53" i="5"/>
  <c r="E63" i="5"/>
  <c r="E52" i="5"/>
  <c r="E61" i="5"/>
  <c r="E65" i="5"/>
  <c r="E41" i="5"/>
  <c r="E50" i="5"/>
  <c r="E60" i="5"/>
  <c r="E46" i="5"/>
  <c r="E57" i="5"/>
  <c r="E58" i="5"/>
  <c r="E55" i="5"/>
  <c r="E62" i="5"/>
  <c r="E40" i="5"/>
  <c r="E48" i="5"/>
  <c r="E39" i="5"/>
  <c r="E42" i="5"/>
  <c r="E64" i="5"/>
  <c r="E49" i="5"/>
  <c r="E56" i="5"/>
  <c r="F35" i="7"/>
  <c r="F35" i="6"/>
  <c r="I25" i="4"/>
  <c r="I23" i="4"/>
  <c r="F35" i="12"/>
  <c r="F35" i="25"/>
  <c r="F35" i="17"/>
  <c r="I21" i="4"/>
  <c r="I34" i="4"/>
  <c r="I14" i="4"/>
  <c r="I29" i="4"/>
  <c r="I22" i="4"/>
  <c r="I32" i="4"/>
  <c r="I24" i="4"/>
  <c r="I9" i="4"/>
  <c r="I12" i="4"/>
  <c r="I15" i="4"/>
  <c r="I33" i="4"/>
  <c r="I11" i="4"/>
  <c r="I30" i="4"/>
  <c r="I31" i="4"/>
  <c r="F35" i="21"/>
  <c r="F35" i="13"/>
  <c r="F35" i="11"/>
  <c r="F35" i="9"/>
  <c r="I8" i="4"/>
  <c r="F35" i="26"/>
  <c r="F35" i="24"/>
  <c r="F35" i="22"/>
  <c r="F35" i="16"/>
  <c r="F35" i="14"/>
  <c r="F35" i="10"/>
  <c r="F35" i="8"/>
  <c r="F35" i="5"/>
  <c r="G44" i="16" l="1"/>
  <c r="F44" i="16"/>
  <c r="F45" i="21"/>
  <c r="G45" i="21"/>
  <c r="F56" i="25"/>
  <c r="G56" i="25"/>
  <c r="F61" i="7"/>
  <c r="G61" i="7"/>
  <c r="G54" i="11"/>
  <c r="F54" i="11"/>
  <c r="F63" i="22"/>
  <c r="G63" i="22"/>
  <c r="F41" i="10"/>
  <c r="G41" i="10"/>
  <c r="F50" i="9"/>
  <c r="G50" i="9"/>
  <c r="F51" i="14"/>
  <c r="G51" i="14"/>
  <c r="F45" i="13"/>
  <c r="G45" i="13"/>
  <c r="G50" i="15"/>
  <c r="F50" i="15"/>
  <c r="G47" i="17"/>
  <c r="F47" i="17"/>
  <c r="G49" i="24"/>
  <c r="F49" i="24"/>
  <c r="G40" i="23"/>
  <c r="F40" i="23"/>
  <c r="G59" i="26"/>
  <c r="F59" i="26"/>
  <c r="G44" i="12"/>
  <c r="F44" i="12"/>
  <c r="F45" i="16"/>
  <c r="G45" i="16"/>
  <c r="G51" i="21"/>
  <c r="F51" i="21"/>
  <c r="G49" i="25"/>
  <c r="F49" i="25"/>
  <c r="F53" i="11"/>
  <c r="G53" i="11"/>
  <c r="G40" i="22"/>
  <c r="F40" i="22"/>
  <c r="G60" i="10"/>
  <c r="F60" i="10"/>
  <c r="F42" i="9"/>
  <c r="G42" i="9"/>
  <c r="G53" i="14"/>
  <c r="F53" i="14"/>
  <c r="G64" i="15"/>
  <c r="F64" i="15"/>
  <c r="G50" i="17"/>
  <c r="F50" i="17"/>
  <c r="G65" i="24"/>
  <c r="F65" i="24"/>
  <c r="G56" i="8"/>
  <c r="F56" i="8"/>
  <c r="F43" i="23"/>
  <c r="G43" i="23"/>
  <c r="F42" i="26"/>
  <c r="G42" i="26"/>
  <c r="F44" i="21"/>
  <c r="G44" i="21"/>
  <c r="F38" i="25"/>
  <c r="G38" i="25"/>
  <c r="F53" i="7"/>
  <c r="G53" i="7"/>
  <c r="F45" i="11"/>
  <c r="G45" i="11"/>
  <c r="G48" i="22"/>
  <c r="F48" i="22"/>
  <c r="F57" i="10"/>
  <c r="G57" i="10"/>
  <c r="G43" i="9"/>
  <c r="F43" i="9"/>
  <c r="G43" i="14"/>
  <c r="F43" i="14"/>
  <c r="G43" i="13"/>
  <c r="F43" i="13"/>
  <c r="F58" i="15"/>
  <c r="G58" i="15"/>
  <c r="G54" i="17"/>
  <c r="F54" i="17"/>
  <c r="F63" i="24"/>
  <c r="G63" i="24"/>
  <c r="F47" i="23"/>
  <c r="G47" i="23"/>
  <c r="G38" i="26"/>
  <c r="F38" i="26"/>
  <c r="G62" i="26"/>
  <c r="F62" i="26"/>
  <c r="F58" i="26"/>
  <c r="G58" i="26"/>
  <c r="G51" i="12"/>
  <c r="F51" i="12"/>
  <c r="F63" i="16"/>
  <c r="G63" i="16"/>
  <c r="F43" i="16"/>
  <c r="G43" i="16"/>
  <c r="F61" i="16"/>
  <c r="G61" i="16"/>
  <c r="G62" i="16"/>
  <c r="F62" i="16"/>
  <c r="F47" i="21"/>
  <c r="G47" i="21"/>
  <c r="F50" i="21"/>
  <c r="G50" i="21"/>
  <c r="F41" i="21"/>
  <c r="G41" i="21"/>
  <c r="G43" i="25"/>
  <c r="F43" i="25"/>
  <c r="G44" i="25"/>
  <c r="F44" i="25"/>
  <c r="F55" i="25"/>
  <c r="G55" i="25"/>
  <c r="G65" i="25"/>
  <c r="F65" i="25"/>
  <c r="G52" i="7"/>
  <c r="F52" i="7"/>
  <c r="G43" i="7"/>
  <c r="F43" i="7"/>
  <c r="F58" i="7"/>
  <c r="G58" i="7"/>
  <c r="G62" i="11"/>
  <c r="F62" i="11"/>
  <c r="G43" i="11"/>
  <c r="F43" i="11"/>
  <c r="F56" i="11"/>
  <c r="G56" i="11"/>
  <c r="F65" i="11"/>
  <c r="G65" i="11"/>
  <c r="G51" i="22"/>
  <c r="F51" i="22"/>
  <c r="G41" i="22"/>
  <c r="F41" i="22"/>
  <c r="F38" i="22"/>
  <c r="G38" i="22"/>
  <c r="G64" i="10"/>
  <c r="F64" i="10"/>
  <c r="G52" i="10"/>
  <c r="F52" i="10"/>
  <c r="F47" i="10"/>
  <c r="G47" i="10"/>
  <c r="G65" i="10"/>
  <c r="F65" i="10"/>
  <c r="F47" i="9"/>
  <c r="G47" i="9"/>
  <c r="G38" i="9"/>
  <c r="F38" i="9"/>
  <c r="F58" i="9"/>
  <c r="G58" i="9"/>
  <c r="G57" i="14"/>
  <c r="F57" i="14"/>
  <c r="G48" i="14"/>
  <c r="F48" i="14"/>
  <c r="G63" i="14"/>
  <c r="F63" i="14"/>
  <c r="F65" i="14"/>
  <c r="G65" i="14"/>
  <c r="G40" i="13"/>
  <c r="F40" i="13"/>
  <c r="G47" i="13"/>
  <c r="F47" i="13"/>
  <c r="F58" i="13"/>
  <c r="G58" i="13"/>
  <c r="G53" i="15"/>
  <c r="F53" i="15"/>
  <c r="F41" i="15"/>
  <c r="G41" i="15"/>
  <c r="F43" i="15"/>
  <c r="G43" i="15"/>
  <c r="G61" i="15"/>
  <c r="F61" i="15"/>
  <c r="G39" i="17"/>
  <c r="F39" i="17"/>
  <c r="F65" i="17"/>
  <c r="G65" i="17"/>
  <c r="F40" i="17"/>
  <c r="G40" i="17"/>
  <c r="G51" i="24"/>
  <c r="F51" i="24"/>
  <c r="G59" i="24"/>
  <c r="F59" i="24"/>
  <c r="G55" i="24"/>
  <c r="F55" i="24"/>
  <c r="F62" i="24"/>
  <c r="G62" i="24"/>
  <c r="G44" i="8"/>
  <c r="F44" i="8"/>
  <c r="F42" i="8"/>
  <c r="G42" i="8"/>
  <c r="G59" i="8"/>
  <c r="F59" i="8"/>
  <c r="F39" i="23"/>
  <c r="G39" i="23"/>
  <c r="F55" i="23"/>
  <c r="G55" i="23"/>
  <c r="F59" i="23"/>
  <c r="G59" i="23"/>
  <c r="G62" i="23"/>
  <c r="F62" i="23"/>
  <c r="G51" i="26"/>
  <c r="F51" i="26"/>
  <c r="F45" i="26"/>
  <c r="G45" i="26"/>
  <c r="F50" i="26"/>
  <c r="G50" i="26"/>
  <c r="F42" i="12"/>
  <c r="G42" i="12"/>
  <c r="F58" i="12"/>
  <c r="G58" i="12"/>
  <c r="F55" i="12"/>
  <c r="G55" i="12"/>
  <c r="F65" i="12"/>
  <c r="G65" i="12"/>
  <c r="G41" i="16"/>
  <c r="F41" i="16"/>
  <c r="F46" i="21"/>
  <c r="G46" i="21"/>
  <c r="G41" i="25"/>
  <c r="F41" i="25"/>
  <c r="G38" i="11"/>
  <c r="F38" i="11"/>
  <c r="F58" i="22"/>
  <c r="G58" i="22"/>
  <c r="G53" i="10"/>
  <c r="F53" i="10"/>
  <c r="F64" i="9"/>
  <c r="G64" i="9"/>
  <c r="F45" i="14"/>
  <c r="G45" i="14"/>
  <c r="G42" i="15"/>
  <c r="F42" i="15"/>
  <c r="G43" i="17"/>
  <c r="F43" i="17"/>
  <c r="G60" i="24"/>
  <c r="F60" i="24"/>
  <c r="G53" i="8"/>
  <c r="F53" i="8"/>
  <c r="G52" i="23"/>
  <c r="F52" i="23"/>
  <c r="G63" i="26"/>
  <c r="F63" i="26"/>
  <c r="G46" i="16"/>
  <c r="F46" i="16"/>
  <c r="G53" i="25"/>
  <c r="F53" i="25"/>
  <c r="G44" i="7"/>
  <c r="F44" i="7"/>
  <c r="F58" i="11"/>
  <c r="G58" i="11"/>
  <c r="F53" i="22"/>
  <c r="G53" i="22"/>
  <c r="F54" i="10"/>
  <c r="G54" i="10"/>
  <c r="G50" i="14"/>
  <c r="F50" i="14"/>
  <c r="G55" i="13"/>
  <c r="F55" i="13"/>
  <c r="F47" i="15"/>
  <c r="G47" i="15"/>
  <c r="F41" i="17"/>
  <c r="G41" i="17"/>
  <c r="G39" i="24"/>
  <c r="F39" i="24"/>
  <c r="G43" i="8"/>
  <c r="F43" i="8"/>
  <c r="F46" i="23"/>
  <c r="G46" i="23"/>
  <c r="G45" i="12"/>
  <c r="F45" i="12"/>
  <c r="G40" i="16"/>
  <c r="F40" i="16"/>
  <c r="F42" i="21"/>
  <c r="G42" i="21"/>
  <c r="G47" i="25"/>
  <c r="F47" i="25"/>
  <c r="F50" i="7"/>
  <c r="G50" i="7"/>
  <c r="G57" i="11"/>
  <c r="F57" i="11"/>
  <c r="G38" i="10"/>
  <c r="F38" i="10"/>
  <c r="G55" i="9"/>
  <c r="F55" i="9"/>
  <c r="G55" i="14"/>
  <c r="F55" i="14"/>
  <c r="F52" i="13"/>
  <c r="G52" i="13"/>
  <c r="F62" i="15"/>
  <c r="G62" i="15"/>
  <c r="G64" i="24"/>
  <c r="F64" i="24"/>
  <c r="G40" i="8"/>
  <c r="F40" i="8"/>
  <c r="F41" i="23"/>
  <c r="G41" i="23"/>
  <c r="F53" i="12"/>
  <c r="G53" i="12"/>
  <c r="G50" i="16"/>
  <c r="F50" i="16"/>
  <c r="G52" i="21"/>
  <c r="F52" i="21"/>
  <c r="F45" i="25"/>
  <c r="G45" i="25"/>
  <c r="G46" i="7"/>
  <c r="F46" i="7"/>
  <c r="F39" i="11"/>
  <c r="G39" i="11"/>
  <c r="G49" i="22"/>
  <c r="F49" i="22"/>
  <c r="G46" i="22"/>
  <c r="F46" i="22"/>
  <c r="F63" i="10"/>
  <c r="G63" i="10"/>
  <c r="G54" i="9"/>
  <c r="F54" i="9"/>
  <c r="G49" i="14"/>
  <c r="F49" i="14"/>
  <c r="G54" i="13"/>
  <c r="F54" i="13"/>
  <c r="G59" i="15"/>
  <c r="F59" i="15"/>
  <c r="G64" i="17"/>
  <c r="F64" i="17"/>
  <c r="G48" i="17"/>
  <c r="F48" i="17"/>
  <c r="F42" i="24"/>
  <c r="G42" i="24"/>
  <c r="F52" i="8"/>
  <c r="G52" i="8"/>
  <c r="F63" i="23"/>
  <c r="G63" i="23"/>
  <c r="G43" i="26"/>
  <c r="F43" i="26"/>
  <c r="G60" i="16"/>
  <c r="F60" i="16"/>
  <c r="G43" i="21"/>
  <c r="F43" i="21"/>
  <c r="F54" i="25"/>
  <c r="G54" i="25"/>
  <c r="G49" i="7"/>
  <c r="F49" i="7"/>
  <c r="F55" i="22"/>
  <c r="G55" i="22"/>
  <c r="F50" i="10"/>
  <c r="G50" i="10"/>
  <c r="F56" i="9"/>
  <c r="G56" i="9"/>
  <c r="G49" i="9"/>
  <c r="F49" i="9"/>
  <c r="G59" i="14"/>
  <c r="F59" i="14"/>
  <c r="F46" i="14"/>
  <c r="G46" i="14"/>
  <c r="G61" i="13"/>
  <c r="F61" i="13"/>
  <c r="G39" i="13"/>
  <c r="F39" i="13"/>
  <c r="F56" i="13"/>
  <c r="G56" i="13"/>
  <c r="G49" i="13"/>
  <c r="F49" i="13"/>
  <c r="F39" i="15"/>
  <c r="G39" i="15"/>
  <c r="G52" i="15"/>
  <c r="F52" i="15"/>
  <c r="G57" i="15"/>
  <c r="F57" i="15"/>
  <c r="G58" i="17"/>
  <c r="F58" i="17"/>
  <c r="F61" i="17"/>
  <c r="G61" i="17"/>
  <c r="F51" i="17"/>
  <c r="G51" i="17"/>
  <c r="G56" i="17"/>
  <c r="F56" i="17"/>
  <c r="G44" i="24"/>
  <c r="F44" i="24"/>
  <c r="F40" i="24"/>
  <c r="G40" i="24"/>
  <c r="F50" i="24"/>
  <c r="G50" i="24"/>
  <c r="F50" i="8"/>
  <c r="G50" i="8"/>
  <c r="G47" i="8"/>
  <c r="F47" i="8"/>
  <c r="G61" i="8"/>
  <c r="F61" i="8"/>
  <c r="F49" i="8"/>
  <c r="G49" i="8"/>
  <c r="G51" i="23"/>
  <c r="F51" i="23"/>
  <c r="G49" i="23"/>
  <c r="F49" i="23"/>
  <c r="G42" i="23"/>
  <c r="F42" i="23"/>
  <c r="G54" i="26"/>
  <c r="F54" i="26"/>
  <c r="G53" i="26"/>
  <c r="F53" i="26"/>
  <c r="G39" i="26"/>
  <c r="F39" i="26"/>
  <c r="G49" i="26"/>
  <c r="F49" i="26"/>
  <c r="G63" i="12"/>
  <c r="F63" i="12"/>
  <c r="F47" i="12"/>
  <c r="G47" i="12"/>
  <c r="G43" i="12"/>
  <c r="F43" i="12"/>
  <c r="G38" i="16"/>
  <c r="F38" i="16"/>
  <c r="F61" i="25"/>
  <c r="G61" i="25"/>
  <c r="F40" i="7"/>
  <c r="G40" i="7"/>
  <c r="G63" i="11"/>
  <c r="F63" i="11"/>
  <c r="G64" i="22"/>
  <c r="F64" i="22"/>
  <c r="F55" i="10"/>
  <c r="G55" i="10"/>
  <c r="G42" i="14"/>
  <c r="F42" i="14"/>
  <c r="G44" i="13"/>
  <c r="F44" i="13"/>
  <c r="G45" i="15"/>
  <c r="F45" i="15"/>
  <c r="G52" i="17"/>
  <c r="F52" i="17"/>
  <c r="F56" i="24"/>
  <c r="G56" i="24"/>
  <c r="G38" i="8"/>
  <c r="F38" i="8"/>
  <c r="G38" i="23"/>
  <c r="F38" i="23"/>
  <c r="G52" i="12"/>
  <c r="F52" i="12"/>
  <c r="F55" i="16"/>
  <c r="G55" i="16"/>
  <c r="F53" i="21"/>
  <c r="G53" i="21"/>
  <c r="G39" i="25"/>
  <c r="F39" i="25"/>
  <c r="F42" i="7"/>
  <c r="G42" i="7"/>
  <c r="F49" i="11"/>
  <c r="G49" i="11"/>
  <c r="G40" i="10"/>
  <c r="F40" i="10"/>
  <c r="F45" i="9"/>
  <c r="G45" i="9"/>
  <c r="G47" i="14"/>
  <c r="F47" i="14"/>
  <c r="F42" i="13"/>
  <c r="G42" i="13"/>
  <c r="F54" i="15"/>
  <c r="G54" i="15"/>
  <c r="G45" i="24"/>
  <c r="F45" i="24"/>
  <c r="G45" i="8"/>
  <c r="F45" i="8"/>
  <c r="G44" i="23"/>
  <c r="F44" i="23"/>
  <c r="G52" i="26"/>
  <c r="F52" i="26"/>
  <c r="F50" i="12"/>
  <c r="G50" i="12"/>
  <c r="F49" i="12"/>
  <c r="G49" i="12"/>
  <c r="G51" i="16"/>
  <c r="F51" i="16"/>
  <c r="G54" i="16"/>
  <c r="F54" i="16"/>
  <c r="G59" i="25"/>
  <c r="F59" i="25"/>
  <c r="G57" i="25"/>
  <c r="F57" i="25"/>
  <c r="G55" i="11"/>
  <c r="F55" i="11"/>
  <c r="G45" i="22"/>
  <c r="F45" i="22"/>
  <c r="G39" i="10"/>
  <c r="F39" i="10"/>
  <c r="G52" i="9"/>
  <c r="F52" i="9"/>
  <c r="F61" i="14"/>
  <c r="G61" i="14"/>
  <c r="G40" i="15"/>
  <c r="F40" i="15"/>
  <c r="F57" i="17"/>
  <c r="G57" i="17"/>
  <c r="G43" i="24"/>
  <c r="F43" i="24"/>
  <c r="G63" i="8"/>
  <c r="F63" i="8"/>
  <c r="G48" i="23"/>
  <c r="F48" i="23"/>
  <c r="G57" i="12"/>
  <c r="F57" i="12"/>
  <c r="G64" i="16"/>
  <c r="F64" i="16"/>
  <c r="G54" i="21"/>
  <c r="F54" i="21"/>
  <c r="F48" i="25"/>
  <c r="G48" i="25"/>
  <c r="F48" i="7"/>
  <c r="G48" i="7"/>
  <c r="G41" i="7"/>
  <c r="F41" i="7"/>
  <c r="F61" i="11"/>
  <c r="G61" i="11"/>
  <c r="F47" i="22"/>
  <c r="G47" i="22"/>
  <c r="G56" i="10"/>
  <c r="F56" i="10"/>
  <c r="G40" i="9"/>
  <c r="F40" i="9"/>
  <c r="G41" i="9"/>
  <c r="F41" i="9"/>
  <c r="F38" i="14"/>
  <c r="G38" i="14"/>
  <c r="F50" i="13"/>
  <c r="G50" i="13"/>
  <c r="G49" i="15"/>
  <c r="F49" i="15"/>
  <c r="G53" i="17"/>
  <c r="F53" i="17"/>
  <c r="G38" i="24"/>
  <c r="F38" i="24"/>
  <c r="F48" i="8"/>
  <c r="G48" i="8"/>
  <c r="F41" i="8"/>
  <c r="G41" i="8"/>
  <c r="G64" i="23"/>
  <c r="F64" i="23"/>
  <c r="G61" i="26"/>
  <c r="F61" i="26"/>
  <c r="G61" i="12"/>
  <c r="F61" i="12"/>
  <c r="F38" i="12"/>
  <c r="G38" i="12"/>
  <c r="G65" i="16"/>
  <c r="F65" i="16"/>
  <c r="F57" i="21"/>
  <c r="G57" i="21"/>
  <c r="G61" i="21"/>
  <c r="F61" i="21"/>
  <c r="F42" i="25"/>
  <c r="G42" i="25"/>
  <c r="G54" i="7"/>
  <c r="F54" i="7"/>
  <c r="G46" i="11"/>
  <c r="F46" i="11"/>
  <c r="G44" i="11"/>
  <c r="F44" i="11"/>
  <c r="G57" i="22"/>
  <c r="F57" i="22"/>
  <c r="G59" i="10"/>
  <c r="F59" i="10"/>
  <c r="G62" i="9"/>
  <c r="F62" i="9"/>
  <c r="F47" i="16"/>
  <c r="G47" i="16"/>
  <c r="F53" i="16"/>
  <c r="G53" i="16"/>
  <c r="G58" i="21"/>
  <c r="F58" i="21"/>
  <c r="G60" i="25"/>
  <c r="F60" i="25"/>
  <c r="F64" i="7"/>
  <c r="G64" i="7"/>
  <c r="F47" i="7"/>
  <c r="G47" i="7"/>
  <c r="F48" i="11"/>
  <c r="G48" i="11"/>
  <c r="F50" i="11"/>
  <c r="G50" i="11"/>
  <c r="F39" i="22"/>
  <c r="G39" i="22"/>
  <c r="F44" i="22"/>
  <c r="G44" i="22"/>
  <c r="G60" i="22"/>
  <c r="F60" i="22"/>
  <c r="F42" i="10"/>
  <c r="G42" i="10"/>
  <c r="F45" i="10"/>
  <c r="G45" i="10"/>
  <c r="G51" i="10"/>
  <c r="F51" i="10"/>
  <c r="G46" i="9"/>
  <c r="F46" i="9"/>
  <c r="F61" i="9"/>
  <c r="G61" i="9"/>
  <c r="F48" i="9"/>
  <c r="G48" i="9"/>
  <c r="G57" i="9"/>
  <c r="F57" i="9"/>
  <c r="G64" i="14"/>
  <c r="F64" i="14"/>
  <c r="F52" i="14"/>
  <c r="G52" i="14"/>
  <c r="F54" i="14"/>
  <c r="G54" i="14"/>
  <c r="F63" i="13"/>
  <c r="G63" i="13"/>
  <c r="F62" i="13"/>
  <c r="G62" i="13"/>
  <c r="F48" i="13"/>
  <c r="G48" i="13"/>
  <c r="G57" i="13"/>
  <c r="F57" i="13"/>
  <c r="G63" i="15"/>
  <c r="F63" i="15"/>
  <c r="G55" i="15"/>
  <c r="F55" i="15"/>
  <c r="G65" i="15"/>
  <c r="F65" i="15"/>
  <c r="F49" i="17"/>
  <c r="G49" i="17"/>
  <c r="G60" i="17"/>
  <c r="F60" i="17"/>
  <c r="F59" i="17"/>
  <c r="G59" i="17"/>
  <c r="F63" i="17"/>
  <c r="G63" i="17"/>
  <c r="F48" i="24"/>
  <c r="G48" i="24"/>
  <c r="F46" i="24"/>
  <c r="G46" i="24"/>
  <c r="F58" i="24"/>
  <c r="G58" i="24"/>
  <c r="G60" i="8"/>
  <c r="F60" i="8"/>
  <c r="G51" i="8"/>
  <c r="F51" i="8"/>
  <c r="F39" i="8"/>
  <c r="G39" i="8"/>
  <c r="G57" i="8"/>
  <c r="F57" i="8"/>
  <c r="G50" i="23"/>
  <c r="F50" i="23"/>
  <c r="G60" i="23"/>
  <c r="F60" i="23"/>
  <c r="G53" i="23"/>
  <c r="F53" i="23"/>
  <c r="G44" i="26"/>
  <c r="F44" i="26"/>
  <c r="F40" i="26"/>
  <c r="G40" i="26"/>
  <c r="G47" i="26"/>
  <c r="F47" i="26"/>
  <c r="G57" i="26"/>
  <c r="F57" i="26"/>
  <c r="G56" i="12"/>
  <c r="F56" i="12"/>
  <c r="G60" i="12"/>
  <c r="F60" i="12"/>
  <c r="G54" i="12"/>
  <c r="F54" i="12"/>
  <c r="G52" i="16"/>
  <c r="F52" i="16"/>
  <c r="F62" i="21"/>
  <c r="G62" i="21"/>
  <c r="G51" i="25"/>
  <c r="F51" i="25"/>
  <c r="F63" i="7"/>
  <c r="G63" i="7"/>
  <c r="G41" i="11"/>
  <c r="F41" i="11"/>
  <c r="G43" i="10"/>
  <c r="F43" i="10"/>
  <c r="G59" i="9"/>
  <c r="F59" i="9"/>
  <c r="G39" i="14"/>
  <c r="F39" i="14"/>
  <c r="F64" i="13"/>
  <c r="G64" i="13"/>
  <c r="G46" i="15"/>
  <c r="F46" i="15"/>
  <c r="G61" i="24"/>
  <c r="F61" i="24"/>
  <c r="G62" i="8"/>
  <c r="F62" i="8"/>
  <c r="G61" i="23"/>
  <c r="F61" i="23"/>
  <c r="G46" i="26"/>
  <c r="F46" i="26"/>
  <c r="G46" i="12"/>
  <c r="F46" i="12"/>
  <c r="G41" i="12"/>
  <c r="F41" i="12"/>
  <c r="F39" i="16"/>
  <c r="G39" i="16"/>
  <c r="G38" i="21"/>
  <c r="F38" i="21"/>
  <c r="F62" i="25"/>
  <c r="G62" i="25"/>
  <c r="G51" i="7"/>
  <c r="F51" i="7"/>
  <c r="F40" i="11"/>
  <c r="G40" i="11"/>
  <c r="G43" i="22"/>
  <c r="F43" i="22"/>
  <c r="F49" i="10"/>
  <c r="G49" i="10"/>
  <c r="G51" i="9"/>
  <c r="F51" i="9"/>
  <c r="G40" i="14"/>
  <c r="F40" i="14"/>
  <c r="G51" i="13"/>
  <c r="F51" i="13"/>
  <c r="F44" i="15"/>
  <c r="G44" i="15"/>
  <c r="G55" i="17"/>
  <c r="F55" i="17"/>
  <c r="G57" i="24"/>
  <c r="F57" i="24"/>
  <c r="F57" i="23"/>
  <c r="G57" i="23"/>
  <c r="G60" i="26"/>
  <c r="F60" i="26"/>
  <c r="G48" i="12"/>
  <c r="F48" i="12"/>
  <c r="G57" i="16"/>
  <c r="F57" i="16"/>
  <c r="G60" i="21"/>
  <c r="F60" i="21"/>
  <c r="G60" i="7"/>
  <c r="F60" i="7"/>
  <c r="G64" i="11"/>
  <c r="F64" i="11"/>
  <c r="F61" i="22"/>
  <c r="G61" i="22"/>
  <c r="F58" i="10"/>
  <c r="G58" i="10"/>
  <c r="G56" i="14"/>
  <c r="F56" i="14"/>
  <c r="G59" i="13"/>
  <c r="F59" i="13"/>
  <c r="G51" i="15"/>
  <c r="F51" i="15"/>
  <c r="F46" i="17"/>
  <c r="G46" i="17"/>
  <c r="G47" i="24"/>
  <c r="F47" i="24"/>
  <c r="F54" i="8"/>
  <c r="G54" i="8"/>
  <c r="G54" i="23"/>
  <c r="F54" i="23"/>
  <c r="F39" i="12"/>
  <c r="G39" i="12"/>
  <c r="F49" i="16"/>
  <c r="G49" i="16"/>
  <c r="G55" i="21"/>
  <c r="F55" i="21"/>
  <c r="F49" i="21"/>
  <c r="G49" i="21"/>
  <c r="G63" i="25"/>
  <c r="F63" i="25"/>
  <c r="G59" i="7"/>
  <c r="F59" i="7"/>
  <c r="G59" i="11"/>
  <c r="F59" i="11"/>
  <c r="F42" i="22"/>
  <c r="G42" i="22"/>
  <c r="G44" i="10"/>
  <c r="F44" i="10"/>
  <c r="F44" i="9"/>
  <c r="G44" i="9"/>
  <c r="F58" i="14"/>
  <c r="G58" i="14"/>
  <c r="G38" i="13"/>
  <c r="F38" i="13"/>
  <c r="G41" i="13"/>
  <c r="F41" i="13"/>
  <c r="G48" i="15"/>
  <c r="F48" i="15"/>
  <c r="F38" i="17"/>
  <c r="G38" i="17"/>
  <c r="G53" i="24"/>
  <c r="F53" i="24"/>
  <c r="F46" i="8"/>
  <c r="G46" i="8"/>
  <c r="G45" i="23"/>
  <c r="F45" i="23"/>
  <c r="F64" i="26"/>
  <c r="G64" i="26"/>
  <c r="G41" i="26"/>
  <c r="F41" i="26"/>
  <c r="G40" i="12"/>
  <c r="F40" i="12"/>
  <c r="G42" i="16"/>
  <c r="F42" i="16"/>
  <c r="G63" i="21"/>
  <c r="F63" i="21"/>
  <c r="F40" i="25"/>
  <c r="G40" i="25"/>
  <c r="F45" i="7"/>
  <c r="G45" i="7"/>
  <c r="F39" i="7"/>
  <c r="G39" i="7"/>
  <c r="F42" i="11"/>
  <c r="G42" i="11"/>
  <c r="G56" i="22"/>
  <c r="F56" i="22"/>
  <c r="F54" i="22"/>
  <c r="G54" i="22"/>
  <c r="F46" i="10"/>
  <c r="G46" i="10"/>
  <c r="G63" i="9"/>
  <c r="F63" i="9"/>
  <c r="F44" i="14"/>
  <c r="G44" i="14"/>
  <c r="G56" i="16"/>
  <c r="F56" i="16"/>
  <c r="G59" i="21"/>
  <c r="F59" i="21"/>
  <c r="F40" i="21"/>
  <c r="G40" i="21"/>
  <c r="F56" i="21"/>
  <c r="G56" i="21"/>
  <c r="F46" i="25"/>
  <c r="G46" i="25"/>
  <c r="F50" i="25"/>
  <c r="G50" i="25"/>
  <c r="F56" i="7"/>
  <c r="G56" i="7"/>
  <c r="G57" i="7"/>
  <c r="F57" i="7"/>
  <c r="G51" i="11"/>
  <c r="F51" i="11"/>
  <c r="G62" i="22"/>
  <c r="F62" i="22"/>
  <c r="G48" i="16"/>
  <c r="F48" i="16"/>
  <c r="F59" i="16"/>
  <c r="G59" i="16"/>
  <c r="G58" i="16"/>
  <c r="F58" i="16"/>
  <c r="G39" i="21"/>
  <c r="F39" i="21"/>
  <c r="F48" i="21"/>
  <c r="G48" i="21"/>
  <c r="F65" i="21"/>
  <c r="G65" i="21"/>
  <c r="F64" i="21"/>
  <c r="G64" i="21"/>
  <c r="G52" i="25"/>
  <c r="F52" i="25"/>
  <c r="F64" i="25"/>
  <c r="G64" i="25"/>
  <c r="F58" i="25"/>
  <c r="G58" i="25"/>
  <c r="G38" i="7"/>
  <c r="F38" i="7"/>
  <c r="G62" i="7"/>
  <c r="F62" i="7"/>
  <c r="F55" i="7"/>
  <c r="G55" i="7"/>
  <c r="G65" i="7"/>
  <c r="F65" i="7"/>
  <c r="G52" i="11"/>
  <c r="F52" i="11"/>
  <c r="G47" i="11"/>
  <c r="F47" i="11"/>
  <c r="G60" i="11"/>
  <c r="F60" i="11"/>
  <c r="G52" i="22"/>
  <c r="F52" i="22"/>
  <c r="G50" i="22"/>
  <c r="F50" i="22"/>
  <c r="G59" i="22"/>
  <c r="F59" i="22"/>
  <c r="F65" i="22"/>
  <c r="G65" i="22"/>
  <c r="F61" i="10"/>
  <c r="G61" i="10"/>
  <c r="G48" i="10"/>
  <c r="F48" i="10"/>
  <c r="G62" i="10"/>
  <c r="F62" i="10"/>
  <c r="G60" i="9"/>
  <c r="F60" i="9"/>
  <c r="G39" i="9"/>
  <c r="F39" i="9"/>
  <c r="F53" i="9"/>
  <c r="G53" i="9"/>
  <c r="G65" i="9"/>
  <c r="F65" i="9"/>
  <c r="F41" i="14"/>
  <c r="G41" i="14"/>
  <c r="F60" i="14"/>
  <c r="G60" i="14"/>
  <c r="F62" i="14"/>
  <c r="G62" i="14"/>
  <c r="G60" i="13"/>
  <c r="F60" i="13"/>
  <c r="F46" i="13"/>
  <c r="G46" i="13"/>
  <c r="F53" i="13"/>
  <c r="G53" i="13"/>
  <c r="G65" i="13"/>
  <c r="F65" i="13"/>
  <c r="G56" i="15"/>
  <c r="F56" i="15"/>
  <c r="G60" i="15"/>
  <c r="F60" i="15"/>
  <c r="F38" i="15"/>
  <c r="G38" i="15"/>
  <c r="G45" i="17"/>
  <c r="F45" i="17"/>
  <c r="G44" i="17"/>
  <c r="F44" i="17"/>
  <c r="G42" i="17"/>
  <c r="F42" i="17"/>
  <c r="F62" i="17"/>
  <c r="G62" i="17"/>
  <c r="G54" i="24"/>
  <c r="F54" i="24"/>
  <c r="G52" i="24"/>
  <c r="F52" i="24"/>
  <c r="G41" i="24"/>
  <c r="F41" i="24"/>
  <c r="G64" i="8"/>
  <c r="F64" i="8"/>
  <c r="F58" i="8"/>
  <c r="G58" i="8"/>
  <c r="F55" i="8"/>
  <c r="G55" i="8"/>
  <c r="F65" i="8"/>
  <c r="G65" i="8"/>
  <c r="G56" i="23"/>
  <c r="F56" i="23"/>
  <c r="G65" i="23"/>
  <c r="F65" i="23"/>
  <c r="G58" i="23"/>
  <c r="F58" i="23"/>
  <c r="F48" i="26"/>
  <c r="G48" i="26"/>
  <c r="F56" i="26"/>
  <c r="G56" i="26"/>
  <c r="F55" i="26"/>
  <c r="G55" i="26"/>
  <c r="G65" i="26"/>
  <c r="F65" i="26"/>
  <c r="F62" i="12"/>
  <c r="G62" i="12"/>
  <c r="F64" i="12"/>
  <c r="G64" i="12"/>
  <c r="G59" i="12"/>
  <c r="F59" i="12"/>
  <c r="F40" i="6"/>
  <c r="G40" i="6"/>
  <c r="G59" i="6"/>
  <c r="F59" i="6"/>
  <c r="G50" i="6"/>
  <c r="F50" i="6"/>
  <c r="F48" i="6"/>
  <c r="G48" i="6"/>
  <c r="G53" i="6"/>
  <c r="F53" i="6"/>
  <c r="G39" i="6"/>
  <c r="F39" i="6"/>
  <c r="G42" i="6"/>
  <c r="F42" i="6"/>
  <c r="F56" i="6"/>
  <c r="G56" i="6"/>
  <c r="G61" i="6"/>
  <c r="F61" i="6"/>
  <c r="G47" i="6"/>
  <c r="F47" i="6"/>
  <c r="G49" i="6"/>
  <c r="F49" i="6"/>
  <c r="G46" i="6"/>
  <c r="F46" i="6"/>
  <c r="F60" i="6"/>
  <c r="G60" i="6"/>
  <c r="G57" i="6"/>
  <c r="F57" i="6"/>
  <c r="G54" i="6"/>
  <c r="F54" i="6"/>
  <c r="G43" i="6"/>
  <c r="F43" i="6"/>
  <c r="G65" i="6"/>
  <c r="F65" i="6"/>
  <c r="G62" i="6"/>
  <c r="F62" i="6"/>
  <c r="G51" i="6"/>
  <c r="F51" i="6"/>
  <c r="G45" i="6"/>
  <c r="F45" i="6"/>
  <c r="G58" i="6"/>
  <c r="F58" i="6"/>
  <c r="F64" i="6"/>
  <c r="G64" i="6"/>
  <c r="F44" i="6"/>
  <c r="G44" i="6"/>
  <c r="G55" i="6"/>
  <c r="F55" i="6"/>
  <c r="G41" i="6"/>
  <c r="F41" i="6"/>
  <c r="G38" i="6"/>
  <c r="F38" i="6"/>
  <c r="F52" i="6"/>
  <c r="G52" i="6"/>
  <c r="G63" i="6"/>
  <c r="F63" i="6"/>
  <c r="G51" i="5"/>
  <c r="G40" i="5"/>
  <c r="F40" i="5"/>
  <c r="G54" i="5"/>
  <c r="F54" i="5"/>
  <c r="G45" i="5"/>
  <c r="F45" i="5"/>
  <c r="G55" i="5"/>
  <c r="F55" i="5"/>
  <c r="F49" i="5"/>
  <c r="G49" i="5"/>
  <c r="F52" i="5"/>
  <c r="G52" i="5"/>
  <c r="G64" i="5"/>
  <c r="F64" i="5"/>
  <c r="G46" i="5"/>
  <c r="F46" i="5"/>
  <c r="F41" i="5"/>
  <c r="G41" i="5"/>
  <c r="G62" i="5"/>
  <c r="F62" i="5"/>
  <c r="F65" i="5"/>
  <c r="G65" i="5"/>
  <c r="G56" i="5"/>
  <c r="F56" i="5"/>
  <c r="G61" i="5"/>
  <c r="F61" i="5"/>
  <c r="F44" i="5"/>
  <c r="G44" i="5"/>
  <c r="F58" i="5"/>
  <c r="G58" i="5"/>
  <c r="F59" i="5"/>
  <c r="G59" i="5"/>
  <c r="F57" i="5"/>
  <c r="G57" i="5"/>
  <c r="G63" i="5"/>
  <c r="F63" i="5"/>
  <c r="F42" i="5"/>
  <c r="G42" i="5"/>
  <c r="G53" i="5"/>
  <c r="F53" i="5"/>
  <c r="G39" i="5"/>
  <c r="F39" i="5"/>
  <c r="F60" i="5"/>
  <c r="G60" i="5"/>
  <c r="G47" i="5"/>
  <c r="F47" i="5"/>
  <c r="G48" i="5"/>
  <c r="F48" i="5"/>
  <c r="F50" i="5"/>
  <c r="G50" i="5"/>
  <c r="F38" i="5"/>
  <c r="G38" i="5"/>
  <c r="D19" i="4"/>
  <c r="E19" i="4"/>
  <c r="F19" i="4"/>
  <c r="I10" i="4"/>
  <c r="I13" i="4"/>
  <c r="I18" i="4"/>
  <c r="G19" i="4"/>
  <c r="H19" i="4" l="1"/>
  <c r="I19" i="4"/>
</calcChain>
</file>

<file path=xl/sharedStrings.xml><?xml version="1.0" encoding="utf-8"?>
<sst xmlns="http://schemas.openxmlformats.org/spreadsheetml/2006/main" count="722" uniqueCount="97">
  <si>
    <t>Diferencia</t>
  </si>
  <si>
    <t>TOTAL TRÁFICO PORTUARIO</t>
  </si>
  <si>
    <t>TOTAL</t>
  </si>
  <si>
    <t>%</t>
  </si>
  <si>
    <t>OTRAS MERCANCÍAS</t>
  </si>
  <si>
    <t>PESCA</t>
  </si>
  <si>
    <t>TOTAL PESCA</t>
  </si>
  <si>
    <t>AVITUALLAMIENTO</t>
  </si>
  <si>
    <t>PRODUCTOS PETROLÍFEROS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</si>
  <si>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</si>
  <si>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</si>
  <si>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</si>
  <si>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</si>
  <si>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</si>
  <si>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</si>
  <si>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</si>
  <si>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</si>
  <si>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</si>
  <si>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</si>
  <si>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</si>
  <si>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</si>
  <si>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</si>
  <si>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</si>
  <si>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</si>
  <si>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</si>
  <si>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CONTENEDORES (TEU)</t>
  </si>
  <si>
    <t>TOTAL CONTENEDORES (TEU)</t>
  </si>
  <si>
    <t>ENTRADAS-SALIDAS NACIONAL</t>
  </si>
  <si>
    <t>IMPORT-EXPORT EXTERIOR</t>
  </si>
  <si>
    <t>NACIONAL Y EXTERIOR</t>
  </si>
  <si>
    <t>PASAJEROS</t>
  </si>
  <si>
    <t>REG. TRANSPORTE Y DE CRUCERO (nº)</t>
  </si>
  <si>
    <t>DE CRUCERO (nº)</t>
  </si>
  <si>
    <t>VEHÍCULOS</t>
  </si>
  <si>
    <t>EN RÉGIMEN DE PASAJE</t>
  </si>
  <si>
    <t>BUQUES MERCANTES</t>
  </si>
  <si>
    <t>TOTAL BUQUES MERCANTES</t>
  </si>
  <si>
    <t>UDS. ARQUEO BRUTO (G.T.)</t>
  </si>
  <si>
    <t>NÚMERO DE CRUCEROS</t>
  </si>
  <si>
    <t>00. RESUMEN GENERAL DEL TRÁFICO PORTUARIO</t>
  </si>
  <si>
    <t>Acumulado desde Enero</t>
  </si>
  <si>
    <t>Variación</t>
  </si>
  <si>
    <t>CONCEPTO</t>
  </si>
  <si>
    <t>Var. (%)</t>
  </si>
  <si>
    <t>A CORUÑA</t>
  </si>
  <si>
    <t>ALICANTE</t>
  </si>
  <si>
    <t>ALMERIA</t>
  </si>
  <si>
    <t>AVILES</t>
  </si>
  <si>
    <t>BAHIA DE ALGECIRAS</t>
  </si>
  <si>
    <t>BAHIA DE CADIZ</t>
  </si>
  <si>
    <t>BALEARES</t>
  </si>
  <si>
    <t>BARCELONA</t>
  </si>
  <si>
    <t>BILBAO</t>
  </si>
  <si>
    <t>CARTAGENA</t>
  </si>
  <si>
    <t>CASTELLON</t>
  </si>
  <si>
    <t>CEUTA</t>
  </si>
  <si>
    <t>FERROL-SAN CIBRAO</t>
  </si>
  <si>
    <t>GIJON</t>
  </si>
  <si>
    <t>HUELVA</t>
  </si>
  <si>
    <t>LAS PALMAS</t>
  </si>
  <si>
    <t>MALAGA</t>
  </si>
  <si>
    <t>MARIN Y RIA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</si>
  <si>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</si>
  <si>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</si>
  <si>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</si>
  <si>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</si>
  <si>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</si>
  <si>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</si>
  <si>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</si>
  <si>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</si>
  <si>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</si>
  <si>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VILAGARCIA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</si>
  <si>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</si>
  <si>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</si>
  <si>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</si>
  <si>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</si>
  <si>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</si>
  <si>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</si>
  <si>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</si>
  <si>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</si>
  <si>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5. PESCA  (Toneladas)</t>
  </si>
  <si>
    <t>6. AVITUALLAMIENTO  (Toneladas)</t>
  </si>
  <si>
    <t>7. MERCANCÍAS EN TRÁNSITO (Toneladas)</t>
  </si>
  <si>
    <t>7.1. MERCANCÍAS EN CONTENEDORES EN TRÁNSITO (Toneladas)</t>
  </si>
  <si>
    <t>8. MERCANCÍAS EN CONTENEDORES (Toneladas)</t>
  </si>
  <si>
    <t>9. TRÁFICO  RO-RO (Toneladas)</t>
  </si>
  <si>
    <t>10. CONTENEDORES (TEUS)</t>
  </si>
  <si>
    <t>10.1. CONTENEDORES EN TRÁNSITO (TEUS)</t>
  </si>
  <si>
    <t>11. PASAJEROS EN RÉGIMEN DE TRANSPORTE Y DE CRUCERO (Nº)</t>
  </si>
  <si>
    <t>11.1. PASAJEROS DE CRUCERO (Nº)</t>
  </si>
  <si>
    <t>11.2. VEHICULOS DE TURISMO EN RÉGIMEN DE PASAJE (Nº)</t>
  </si>
  <si>
    <t>12.1. BUQUES MERCANTES (Nº)</t>
  </si>
  <si>
    <t>12.2. BUQUES MERCANTES (Unidades de arqueo bruto)</t>
  </si>
  <si>
    <t>12.3. CRUCEROS (Nº)</t>
  </si>
  <si>
    <t>Mes Diciembre</t>
  </si>
  <si>
    <t>10.2. CONTENEDORES ENTRADA-SALIDA NACIONAL (TEUS)</t>
  </si>
  <si>
    <t>10.3. CONTENEDORES IMPORTACIÓN-EXPORTACIÓN EXTERIOR (TEUS)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</si>
</sst>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408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9"/>
      <color rgb="FF363636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0" applyNumberFormat="0" applyBorder="0" applyAlignment="0" applyProtection="0"/>
    <xf numFmtId="0" fontId="14" fillId="8" borderId="0" applyNumberFormat="0" applyBorder="0" applyAlignment="0" applyProtection="0"/>
    <xf numFmtId="0" fontId="15" fillId="9" borderId="0" applyNumberFormat="0" applyBorder="0" applyAlignment="0" applyProtection="0"/>
    <xf numFmtId="0" fontId="16" fillId="10" borderId="13" applyNumberFormat="0" applyAlignment="0" applyProtection="0"/>
    <xf numFmtId="0" fontId="17" fillId="11" borderId="14" applyNumberFormat="0" applyAlignment="0" applyProtection="0"/>
    <xf numFmtId="0" fontId="18" fillId="11" borderId="13" applyNumberFormat="0" applyAlignment="0" applyProtection="0"/>
    <xf numFmtId="0" fontId="19" fillId="0" borderId="15" applyNumberFormat="0" applyFill="0" applyAlignment="0" applyProtection="0"/>
    <xf numFmtId="0" fontId="20" fillId="12" borderId="16" applyNumberFormat="0" applyAlignment="0" applyProtection="0"/>
    <xf numFmtId="0" fontId="21" fillId="0" borderId="0" applyNumberFormat="0" applyFill="0" applyBorder="0" applyAlignment="0" applyProtection="0"/>
    <xf numFmtId="0" fontId="8" fillId="13" borderId="17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18" applyNumberFormat="0" applyFill="0" applyAlignment="0" applyProtection="0"/>
    <xf numFmtId="0" fontId="24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24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24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24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24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24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</cellStyleXfs>
  <cellXfs count="80">
    <xf numFmtId="0" fontId="0" fillId="0" borderId="0" xfId="0"/>
    <xf numFmtId="4" fontId="0" fillId="0" borderId="0" xfId="0" applyNumberFormat="1"/>
    <xf numFmtId="0" fontId="5" fillId="0" borderId="0" xfId="0" applyFont="1"/>
    <xf numFmtId="0" fontId="5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6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3" fontId="4" fillId="2" borderId="9" xfId="0" applyNumberFormat="1" applyFont="1" applyFill="1" applyBorder="1" applyAlignment="1">
      <alignment horizontal="right"/>
    </xf>
    <xf numFmtId="4" fontId="4" fillId="2" borderId="9" xfId="0" applyNumberFormat="1" applyFont="1" applyFill="1" applyBorder="1" applyAlignment="1">
      <alignment horizontal="right"/>
    </xf>
    <xf numFmtId="0" fontId="2" fillId="5" borderId="9" xfId="0" applyFont="1" applyFill="1" applyBorder="1" applyAlignment="1">
      <alignment horizontal="left"/>
    </xf>
    <xf numFmtId="3" fontId="4" fillId="5" borderId="9" xfId="0" applyNumberFormat="1" applyFont="1" applyFill="1" applyBorder="1" applyAlignment="1">
      <alignment horizontal="right"/>
    </xf>
    <xf numFmtId="4" fontId="4" fillId="5" borderId="9" xfId="0" applyNumberFormat="1" applyFont="1" applyFill="1" applyBorder="1" applyAlignment="1">
      <alignment horizontal="right"/>
    </xf>
    <xf numFmtId="0" fontId="1" fillId="6" borderId="9" xfId="0" applyFont="1" applyFill="1" applyBorder="1" applyAlignment="1">
      <alignment horizontal="left"/>
    </xf>
    <xf numFmtId="3" fontId="1" fillId="6" borderId="9" xfId="0" applyNumberFormat="1" applyFont="1" applyFill="1" applyBorder="1" applyAlignment="1">
      <alignment horizontal="right"/>
    </xf>
    <xf numFmtId="4" fontId="1" fillId="6" borderId="9" xfId="0" applyNumberFormat="1" applyFont="1" applyFill="1" applyBorder="1" applyAlignment="1">
      <alignment horizontal="right"/>
    </xf>
    <xf numFmtId="4" fontId="3" fillId="5" borderId="9" xfId="0" applyNumberFormat="1" applyFont="1" applyFill="1" applyBorder="1" applyAlignment="1">
      <alignment horizontal="right"/>
    </xf>
    <xf numFmtId="4" fontId="3" fillId="2" borderId="9" xfId="0" applyNumberFormat="1" applyFont="1" applyFill="1" applyBorder="1" applyAlignment="1">
      <alignment horizontal="right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14" fontId="1" fillId="0" borderId="0" xfId="0" applyNumberFormat="1" applyFont="1" applyAlignment="1">
      <alignment horizontal="right"/>
    </xf>
    <xf numFmtId="0" fontId="24" fillId="0" borderId="8" xfId="0" applyFont="1" applyBorder="1"/>
    <xf numFmtId="3" fontId="24" fillId="0" borderId="0" xfId="0" applyNumberFormat="1" applyFont="1"/>
    <xf numFmtId="0" fontId="24" fillId="0" borderId="0" xfId="0" applyFont="1"/>
    <xf numFmtId="0" fontId="24" fillId="0" borderId="6" xfId="0" applyFont="1" applyBorder="1"/>
    <xf numFmtId="0" fontId="24" fillId="0" borderId="7" xfId="0" applyFont="1" applyBorder="1"/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7" fillId="6" borderId="9" xfId="0" applyFont="1" applyFill="1" applyBorder="1" applyAlignment="1">
      <alignment horizontal="left" vertical="center"/>
    </xf>
    <xf numFmtId="0" fontId="0" fillId="0" borderId="9" xfId="0" applyBorder="1" applyAlignment="1"/>
    <xf numFmtId="0" fontId="25" fillId="0" borderId="0" xfId="0" applyFont="1"/>
    <xf numFmtId="0" fontId="26" fillId="0" borderId="0" xfId="0" applyFont="1" applyAlignment="1"/>
    <xf numFmtId="0" fontId="27" fillId="0" borderId="0" xfId="0" applyFont="1"/>
    <xf numFmtId="14" fontId="28" fillId="0" borderId="0" xfId="0" applyNumberFormat="1" applyFont="1" applyAlignment="1">
      <alignment horizontal="right"/>
    </xf>
    <xf numFmtId="0" fontId="25" fillId="4" borderId="0" xfId="0" applyFont="1" applyFill="1" applyAlignment="1">
      <alignment horizontal="center" vertical="center"/>
    </xf>
    <xf numFmtId="0" fontId="25" fillId="0" borderId="0" xfId="0" applyFont="1" applyAlignment="1"/>
    <xf numFmtId="0" fontId="25" fillId="4" borderId="5" xfId="0" applyFont="1" applyFill="1" applyBorder="1" applyAlignment="1">
      <alignment horizontal="center"/>
    </xf>
    <xf numFmtId="0" fontId="25" fillId="0" borderId="5" xfId="0" applyFont="1" applyBorder="1" applyAlignment="1">
      <alignment horizontal="center"/>
    </xf>
    <xf numFmtId="0" fontId="25" fillId="0" borderId="5" xfId="0" applyFont="1" applyBorder="1" applyAlignment="1"/>
    <xf numFmtId="0" fontId="29" fillId="4" borderId="1" xfId="0" applyFont="1" applyFill="1" applyBorder="1" applyAlignment="1">
      <alignment horizontal="center"/>
    </xf>
    <xf numFmtId="0" fontId="29" fillId="2" borderId="2" xfId="0" applyFont="1" applyFill="1" applyBorder="1" applyAlignment="1">
      <alignment horizontal="center" vertical="center"/>
    </xf>
    <xf numFmtId="0" fontId="29" fillId="2" borderId="1" xfId="0" applyFont="1" applyFill="1" applyBorder="1" applyAlignment="1">
      <alignment horizontal="left"/>
    </xf>
    <xf numFmtId="3" fontId="29" fillId="2" borderId="1" xfId="0" applyNumberFormat="1" applyFont="1" applyFill="1" applyBorder="1" applyAlignment="1">
      <alignment horizontal="right"/>
    </xf>
    <xf numFmtId="4" fontId="29" fillId="2" borderId="1" xfId="0" applyNumberFormat="1" applyFont="1" applyFill="1" applyBorder="1" applyAlignment="1">
      <alignment horizontal="right"/>
    </xf>
    <xf numFmtId="0" fontId="29" fillId="2" borderId="3" xfId="0" applyFont="1" applyFill="1" applyBorder="1" applyAlignment="1">
      <alignment horizontal="center" vertical="center"/>
    </xf>
    <xf numFmtId="0" fontId="29" fillId="2" borderId="4" xfId="0" applyFont="1" applyFill="1" applyBorder="1" applyAlignment="1">
      <alignment horizontal="center" vertical="center"/>
    </xf>
    <xf numFmtId="0" fontId="30" fillId="3" borderId="1" xfId="0" applyFont="1" applyFill="1" applyBorder="1" applyAlignment="1">
      <alignment horizontal="center" vertical="center"/>
    </xf>
    <xf numFmtId="0" fontId="29" fillId="5" borderId="1" xfId="0" applyFont="1" applyFill="1" applyBorder="1" applyAlignment="1">
      <alignment horizontal="center"/>
    </xf>
    <xf numFmtId="3" fontId="30" fillId="5" borderId="1" xfId="0" applyNumberFormat="1" applyFont="1" applyFill="1" applyBorder="1" applyAlignment="1">
      <alignment horizontal="right"/>
    </xf>
    <xf numFmtId="4" fontId="30" fillId="5" borderId="1" xfId="0" applyNumberFormat="1" applyFont="1" applyFill="1" applyBorder="1" applyAlignment="1">
      <alignment horizontal="right"/>
    </xf>
    <xf numFmtId="0" fontId="29" fillId="2" borderId="1" xfId="0" applyFont="1" applyFill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4" borderId="0" xfId="0" applyFont="1" applyFill="1" applyAlignment="1">
      <alignment horizontal="center" vertical="center"/>
    </xf>
    <xf numFmtId="0" fontId="29" fillId="4" borderId="1" xfId="0" applyFont="1" applyFill="1" applyBorder="1" applyAlignment="1">
      <alignment horizontal="right"/>
    </xf>
    <xf numFmtId="3" fontId="30" fillId="4" borderId="1" xfId="0" applyNumberFormat="1" applyFont="1" applyFill="1" applyBorder="1" applyAlignment="1">
      <alignment horizontal="right"/>
    </xf>
    <xf numFmtId="4" fontId="30" fillId="4" borderId="1" xfId="0" applyNumberFormat="1" applyFont="1" applyFill="1" applyBorder="1" applyAlignment="1">
      <alignment horizontal="right"/>
    </xf>
    <xf numFmtId="4" fontId="25" fillId="0" borderId="0" xfId="0" applyNumberFormat="1" applyFont="1"/>
    <xf numFmtId="0" fontId="29" fillId="2" borderId="4" xfId="0" applyFont="1" applyFill="1" applyBorder="1" applyAlignment="1">
      <alignment horizontal="center"/>
    </xf>
    <xf numFmtId="0" fontId="29" fillId="2" borderId="4" xfId="0" applyFont="1" applyFill="1" applyBorder="1" applyAlignment="1">
      <alignment horizontal="left"/>
    </xf>
    <xf numFmtId="0" fontId="5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28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portuario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tráfico'!$F$37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LAS PALMAS</c:v>
                </c:pt>
                <c:pt idx="6">
                  <c:v>CARTAGENA</c:v>
                </c:pt>
                <c:pt idx="7">
                  <c:v>HUELVA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'Total tráfico'!$F$38:$F$47</c:f>
              <c:numCache>
                <c:formatCode>General</c:formatCode>
                <c:ptCount val="10"/>
                <c:pt idx="0">
                  <c:v>74845714</c:v>
                </c:pt>
                <c:pt idx="1">
                  <c:v>59772221</c:v>
                </c:pt>
                <c:pt idx="2">
                  <c:v>51809245</c:v>
                </c:pt>
                <c:pt idx="3">
                  <c:v>39397955</c:v>
                </c:pt>
                <c:pt idx="4">
                  <c:v>33151679</c:v>
                </c:pt>
                <c:pt idx="5">
                  <c:v>25954355</c:v>
                </c:pt>
                <c:pt idx="6">
                  <c:v>25752898</c:v>
                </c:pt>
                <c:pt idx="7">
                  <c:v>20721876</c:v>
                </c:pt>
                <c:pt idx="8">
                  <c:v>19330572</c:v>
                </c:pt>
                <c:pt idx="9">
                  <c:v>18211417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9A-4DD9-ABCB-3A443D124121}"/>
            </c:ext>
          </c:extLst>
        </c:ser>
        <c:ser>
          <c:idx val="1"/>
          <c:order val="1"/>
          <c:tx>
            <c:strRef>
              <c:f>'Total tráfico'!$G$37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LAS PALMAS</c:v>
                </c:pt>
                <c:pt idx="6">
                  <c:v>CARTAGENA</c:v>
                </c:pt>
                <c:pt idx="7">
                  <c:v>HUELVA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'Total tráfico'!$G$38:$G$47</c:f>
              <c:numCache>
                <c:formatCode>General</c:formatCode>
                <c:ptCount val="10"/>
                <c:pt idx="0">
                  <c:v>74697379</c:v>
                </c:pt>
                <c:pt idx="1">
                  <c:v>53594361</c:v>
                </c:pt>
                <c:pt idx="2">
                  <c:v>51389463</c:v>
                </c:pt>
                <c:pt idx="3">
                  <c:v>40014330</c:v>
                </c:pt>
                <c:pt idx="4">
                  <c:v>36139739</c:v>
                </c:pt>
                <c:pt idx="5">
                  <c:v>26694763</c:v>
                </c:pt>
                <c:pt idx="6">
                  <c:v>24047342</c:v>
                </c:pt>
                <c:pt idx="7">
                  <c:v>21897568</c:v>
                </c:pt>
                <c:pt idx="8">
                  <c:v>20782127</c:v>
                </c:pt>
                <c:pt idx="9">
                  <c:v>19873656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9A-4DD9-ABCB-3A443D1241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Total presentación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presentación'!$F$37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LAS PALMAS</c:v>
                </c:pt>
                <c:pt idx="7">
                  <c:v>HUELVA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'Total presentación'!$F$38:$F$47</c:f>
              <c:numCache>
                <c:formatCode>General</c:formatCode>
                <c:ptCount val="10"/>
                <c:pt idx="0">
                  <c:v>69614989</c:v>
                </c:pt>
                <c:pt idx="1">
                  <c:v>59453968</c:v>
                </c:pt>
                <c:pt idx="2">
                  <c:v>50545131</c:v>
                </c:pt>
                <c:pt idx="3">
                  <c:v>37980450</c:v>
                </c:pt>
                <c:pt idx="4">
                  <c:v>32968818</c:v>
                </c:pt>
                <c:pt idx="5">
                  <c:v>25648535</c:v>
                </c:pt>
                <c:pt idx="6">
                  <c:v>23742455</c:v>
                </c:pt>
                <c:pt idx="7">
                  <c:v>20621301</c:v>
                </c:pt>
                <c:pt idx="8">
                  <c:v>19203404</c:v>
                </c:pt>
                <c:pt idx="9">
                  <c:v>17072124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E1-459E-A8B3-CE9EBB1860E4}"/>
            </c:ext>
          </c:extLst>
        </c:ser>
        <c:ser>
          <c:idx val="1"/>
          <c:order val="1"/>
          <c:tx>
            <c:strRef>
              <c:f>'Total presentación'!$G$37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LAS PALMAS</c:v>
                </c:pt>
                <c:pt idx="7">
                  <c:v>HUELVA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'Total presentación'!$G$38:$G$47</c:f>
              <c:numCache>
                <c:formatCode>General</c:formatCode>
                <c:ptCount val="10"/>
                <c:pt idx="0">
                  <c:v>69462051</c:v>
                </c:pt>
                <c:pt idx="1">
                  <c:v>53255037</c:v>
                </c:pt>
                <c:pt idx="2">
                  <c:v>50046105</c:v>
                </c:pt>
                <c:pt idx="3">
                  <c:v>38422503</c:v>
                </c:pt>
                <c:pt idx="4">
                  <c:v>35919562</c:v>
                </c:pt>
                <c:pt idx="5">
                  <c:v>23939559</c:v>
                </c:pt>
                <c:pt idx="6">
                  <c:v>24506785</c:v>
                </c:pt>
                <c:pt idx="7">
                  <c:v>21783188</c:v>
                </c:pt>
                <c:pt idx="8">
                  <c:v>20531209</c:v>
                </c:pt>
                <c:pt idx="9">
                  <c:v>18750942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E1-459E-A8B3-CE9EBB186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líquidos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Líquidos!$F$37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BILBAO</c:v>
                </c:pt>
                <c:pt idx="1">
                  <c:v>BAHIA DE ALGECIRAS</c:v>
                </c:pt>
                <c:pt idx="2">
                  <c:v>CARTAGENA</c:v>
                </c:pt>
                <c:pt idx="3">
                  <c:v>TARRAGONA</c:v>
                </c:pt>
                <c:pt idx="4">
                  <c:v>HUELVA</c:v>
                </c:pt>
                <c:pt idx="5">
                  <c:v>BARCELONA</c:v>
                </c:pt>
                <c:pt idx="6">
                  <c:v>SANTA CRUZ DE TENERIFE</c:v>
                </c:pt>
                <c:pt idx="7">
                  <c:v>CASTELLON</c:v>
                </c:pt>
                <c:pt idx="8">
                  <c:v>A CORUÑA</c:v>
                </c:pt>
                <c:pt idx="9">
                  <c:v>VALENCIA</c:v>
                </c:pt>
              </c:strCache>
            </c:strRef>
          </c:cat>
          <c:val>
            <c:numRef>
              <c:f>Líquidos!$F$38:$F$47</c:f>
              <c:numCache>
                <c:formatCode>General</c:formatCode>
                <c:ptCount val="10"/>
                <c:pt idx="0">
                  <c:v>23057335</c:v>
                </c:pt>
                <c:pt idx="1">
                  <c:v>20506932</c:v>
                </c:pt>
                <c:pt idx="2">
                  <c:v>20109630</c:v>
                </c:pt>
                <c:pt idx="3">
                  <c:v>19017185</c:v>
                </c:pt>
                <c:pt idx="4">
                  <c:v>13645908</c:v>
                </c:pt>
                <c:pt idx="5">
                  <c:v>12105080</c:v>
                </c:pt>
                <c:pt idx="6">
                  <c:v>9394063</c:v>
                </c:pt>
                <c:pt idx="7">
                  <c:v>7761371</c:v>
                </c:pt>
                <c:pt idx="8">
                  <c:v>7454675</c:v>
                </c:pt>
                <c:pt idx="9">
                  <c:v>5968592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2A-46CA-97B5-FA985AE11B74}"/>
            </c:ext>
          </c:extLst>
        </c:ser>
        <c:ser>
          <c:idx val="1"/>
          <c:order val="1"/>
          <c:tx>
            <c:strRef>
              <c:f>Líquidos!$G$37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BILBAO</c:v>
                </c:pt>
                <c:pt idx="1">
                  <c:v>BAHIA DE ALGECIRAS</c:v>
                </c:pt>
                <c:pt idx="2">
                  <c:v>CARTAGENA</c:v>
                </c:pt>
                <c:pt idx="3">
                  <c:v>TARRAGONA</c:v>
                </c:pt>
                <c:pt idx="4">
                  <c:v>HUELVA</c:v>
                </c:pt>
                <c:pt idx="5">
                  <c:v>BARCELONA</c:v>
                </c:pt>
                <c:pt idx="6">
                  <c:v>SANTA CRUZ DE TENERIFE</c:v>
                </c:pt>
                <c:pt idx="7">
                  <c:v>CASTELLON</c:v>
                </c:pt>
                <c:pt idx="8">
                  <c:v>A CORUÑA</c:v>
                </c:pt>
                <c:pt idx="9">
                  <c:v>VALENCIA</c:v>
                </c:pt>
              </c:strCache>
            </c:strRef>
          </c:cat>
          <c:val>
            <c:numRef>
              <c:f>Líquidos!$G$38:$G$47</c:f>
              <c:numCache>
                <c:formatCode>General</c:formatCode>
                <c:ptCount val="10"/>
                <c:pt idx="0">
                  <c:v>22682180</c:v>
                </c:pt>
                <c:pt idx="1">
                  <c:v>19588784</c:v>
                </c:pt>
                <c:pt idx="2">
                  <c:v>17532087</c:v>
                </c:pt>
                <c:pt idx="3">
                  <c:v>20594596</c:v>
                </c:pt>
                <c:pt idx="4">
                  <c:v>13463433</c:v>
                </c:pt>
                <c:pt idx="5">
                  <c:v>10990527</c:v>
                </c:pt>
                <c:pt idx="6">
                  <c:v>9585968</c:v>
                </c:pt>
                <c:pt idx="7">
                  <c:v>7354235</c:v>
                </c:pt>
                <c:pt idx="8">
                  <c:v>8360925</c:v>
                </c:pt>
                <c:pt idx="9">
                  <c:v>5543232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2A-46CA-97B5-FA985AE11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sólidos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Sólidos!$F$37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HUELVA</c:v>
                </c:pt>
                <c:pt idx="4">
                  <c:v>BILBAO</c:v>
                </c:pt>
                <c:pt idx="5">
                  <c:v>VALENCIA</c:v>
                </c:pt>
                <c:pt idx="6">
                  <c:v>ALMERIA</c:v>
                </c:pt>
                <c:pt idx="7">
                  <c:v>CARTAGENA</c:v>
                </c:pt>
                <c:pt idx="8">
                  <c:v>CASTELLON</c:v>
                </c:pt>
                <c:pt idx="9">
                  <c:v>SANTANDER</c:v>
                </c:pt>
              </c:strCache>
            </c:strRef>
          </c:cat>
          <c:val>
            <c:numRef>
              <c:f>Sólidos!$F$38:$F$47</c:f>
              <c:numCache>
                <c:formatCode>General</c:formatCode>
                <c:ptCount val="10"/>
                <c:pt idx="0">
                  <c:v>16869645</c:v>
                </c:pt>
                <c:pt idx="1">
                  <c:v>12420882</c:v>
                </c:pt>
                <c:pt idx="2">
                  <c:v>9781089</c:v>
                </c:pt>
                <c:pt idx="3">
                  <c:v>6525092</c:v>
                </c:pt>
                <c:pt idx="4">
                  <c:v>5266459</c:v>
                </c:pt>
                <c:pt idx="5">
                  <c:v>5165374</c:v>
                </c:pt>
                <c:pt idx="6">
                  <c:v>4906958</c:v>
                </c:pt>
                <c:pt idx="7">
                  <c:v>4628556</c:v>
                </c:pt>
                <c:pt idx="8">
                  <c:v>4017009</c:v>
                </c:pt>
                <c:pt idx="9">
                  <c:v>3732466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34-4FD4-B80C-40E62E1296FC}"/>
            </c:ext>
          </c:extLst>
        </c:ser>
        <c:ser>
          <c:idx val="1"/>
          <c:order val="1"/>
          <c:tx>
            <c:strRef>
              <c:f>Sólidos!$G$37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HUELVA</c:v>
                </c:pt>
                <c:pt idx="4">
                  <c:v>BILBAO</c:v>
                </c:pt>
                <c:pt idx="5">
                  <c:v>VALENCIA</c:v>
                </c:pt>
                <c:pt idx="6">
                  <c:v>ALMERIA</c:v>
                </c:pt>
                <c:pt idx="7">
                  <c:v>CARTAGENA</c:v>
                </c:pt>
                <c:pt idx="8">
                  <c:v>CASTELLON</c:v>
                </c:pt>
                <c:pt idx="9">
                  <c:v>SANTANDER</c:v>
                </c:pt>
              </c:strCache>
            </c:strRef>
          </c:cat>
          <c:val>
            <c:numRef>
              <c:f>Sólidos!$G$38:$G$47</c:f>
              <c:numCache>
                <c:formatCode>General</c:formatCode>
                <c:ptCount val="10"/>
                <c:pt idx="0">
                  <c:v>18305091</c:v>
                </c:pt>
                <c:pt idx="1">
                  <c:v>13626199</c:v>
                </c:pt>
                <c:pt idx="2">
                  <c:v>8726704</c:v>
                </c:pt>
                <c:pt idx="3">
                  <c:v>7603640</c:v>
                </c:pt>
                <c:pt idx="4">
                  <c:v>5832384</c:v>
                </c:pt>
                <c:pt idx="5">
                  <c:v>7322671</c:v>
                </c:pt>
                <c:pt idx="6">
                  <c:v>6065259</c:v>
                </c:pt>
                <c:pt idx="7">
                  <c:v>5371083</c:v>
                </c:pt>
                <c:pt idx="8">
                  <c:v>3902855</c:v>
                </c:pt>
                <c:pt idx="9">
                  <c:v>4374837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34-4FD4-B80C-40E62E1296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 general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 general'!$F$37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BALEARES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MALAGA</c:v>
                </c:pt>
                <c:pt idx="9">
                  <c:v>BAHIA DE CADIZ</c:v>
                </c:pt>
              </c:strCache>
            </c:strRef>
          </c:cat>
          <c:val>
            <c:numRef>
              <c:f>'Mercancía general'!$F$38:$F$47</c:f>
              <c:numCache>
                <c:formatCode>General</c:formatCode>
                <c:ptCount val="10"/>
                <c:pt idx="0">
                  <c:v>48320002</c:v>
                </c:pt>
                <c:pt idx="1">
                  <c:v>47519536</c:v>
                </c:pt>
                <c:pt idx="2">
                  <c:v>34933579</c:v>
                </c:pt>
                <c:pt idx="3">
                  <c:v>17883781</c:v>
                </c:pt>
                <c:pt idx="4">
                  <c:v>9656656</c:v>
                </c:pt>
                <c:pt idx="5">
                  <c:v>9017601</c:v>
                </c:pt>
                <c:pt idx="6">
                  <c:v>6325593</c:v>
                </c:pt>
                <c:pt idx="7">
                  <c:v>4102402</c:v>
                </c:pt>
                <c:pt idx="8">
                  <c:v>3161722</c:v>
                </c:pt>
                <c:pt idx="9">
                  <c:v>2588765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9F-431E-B0D5-291BD5A0C38E}"/>
            </c:ext>
          </c:extLst>
        </c:ser>
        <c:ser>
          <c:idx val="1"/>
          <c:order val="1"/>
          <c:tx>
            <c:strRef>
              <c:f>'Mercancía general'!$G$37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BALEARES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MALAGA</c:v>
                </c:pt>
                <c:pt idx="9">
                  <c:v>BAHIA DE CADIZ</c:v>
                </c:pt>
              </c:strCache>
            </c:strRef>
          </c:cat>
          <c:val>
            <c:numRef>
              <c:f>'Mercancía general'!$G$38:$G$47</c:f>
              <c:numCache>
                <c:formatCode>General</c:formatCode>
                <c:ptCount val="10"/>
                <c:pt idx="0">
                  <c:v>40389134</c:v>
                </c:pt>
                <c:pt idx="1">
                  <c:v>47193415</c:v>
                </c:pt>
                <c:pt idx="2">
                  <c:v>35185325</c:v>
                </c:pt>
                <c:pt idx="3">
                  <c:v>18217050</c:v>
                </c:pt>
                <c:pt idx="4">
                  <c:v>9907939</c:v>
                </c:pt>
                <c:pt idx="5">
                  <c:v>9894345</c:v>
                </c:pt>
                <c:pt idx="6">
                  <c:v>7448916</c:v>
                </c:pt>
                <c:pt idx="7">
                  <c:v>4315555</c:v>
                </c:pt>
                <c:pt idx="8">
                  <c:v>4537741</c:v>
                </c:pt>
                <c:pt idx="9">
                  <c:v>2658931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9F-431E-B0D5-291BD5A0C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Pesca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Pesca!$F$37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BAHIA DE CADIZ</c:v>
                </c:pt>
                <c:pt idx="3">
                  <c:v>AVILES</c:v>
                </c:pt>
                <c:pt idx="4">
                  <c:v>PASAIA</c:v>
                </c:pt>
                <c:pt idx="5">
                  <c:v>SANTANDER</c:v>
                </c:pt>
                <c:pt idx="6">
                  <c:v>GIJON</c:v>
                </c:pt>
                <c:pt idx="7">
                  <c:v>SANTA CRUZ DE TENERIFE</c:v>
                </c:pt>
                <c:pt idx="8">
                  <c:v>ALMERIA</c:v>
                </c:pt>
                <c:pt idx="9">
                  <c:v>CASTELLON</c:v>
                </c:pt>
              </c:strCache>
            </c:strRef>
          </c:cat>
          <c:val>
            <c:numRef>
              <c:f>Pesca!$F$38:$F$47</c:f>
              <c:numCache>
                <c:formatCode>General</c:formatCode>
                <c:ptCount val="10"/>
                <c:pt idx="0">
                  <c:v>88870</c:v>
                </c:pt>
                <c:pt idx="1">
                  <c:v>32422</c:v>
                </c:pt>
                <c:pt idx="2">
                  <c:v>17646</c:v>
                </c:pt>
                <c:pt idx="3">
                  <c:v>11924</c:v>
                </c:pt>
                <c:pt idx="4">
                  <c:v>7667</c:v>
                </c:pt>
                <c:pt idx="5">
                  <c:v>7428</c:v>
                </c:pt>
                <c:pt idx="6">
                  <c:v>6196</c:v>
                </c:pt>
                <c:pt idx="7">
                  <c:v>5659</c:v>
                </c:pt>
                <c:pt idx="8">
                  <c:v>4661</c:v>
                </c:pt>
                <c:pt idx="9">
                  <c:v>4410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63-4016-B9EB-94340867B730}"/>
            </c:ext>
          </c:extLst>
        </c:ser>
        <c:ser>
          <c:idx val="1"/>
          <c:order val="1"/>
          <c:tx>
            <c:strRef>
              <c:f>Pesca!$G$37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BAHIA DE CADIZ</c:v>
                </c:pt>
                <c:pt idx="3">
                  <c:v>AVILES</c:v>
                </c:pt>
                <c:pt idx="4">
                  <c:v>PASAIA</c:v>
                </c:pt>
                <c:pt idx="5">
                  <c:v>SANTANDER</c:v>
                </c:pt>
                <c:pt idx="6">
                  <c:v>GIJON</c:v>
                </c:pt>
                <c:pt idx="7">
                  <c:v>SANTA CRUZ DE TENERIFE</c:v>
                </c:pt>
                <c:pt idx="8">
                  <c:v>ALMERIA</c:v>
                </c:pt>
                <c:pt idx="9">
                  <c:v>CASTELLON</c:v>
                </c:pt>
              </c:strCache>
            </c:strRef>
          </c:cat>
          <c:val>
            <c:numRef>
              <c:f>Pesca!$G$38:$G$47</c:f>
              <c:numCache>
                <c:formatCode>General</c:formatCode>
                <c:ptCount val="10"/>
                <c:pt idx="0">
                  <c:v>89718</c:v>
                </c:pt>
                <c:pt idx="1">
                  <c:v>31094</c:v>
                </c:pt>
                <c:pt idx="2">
                  <c:v>21611</c:v>
                </c:pt>
                <c:pt idx="3">
                  <c:v>10406</c:v>
                </c:pt>
                <c:pt idx="4">
                  <c:v>6708</c:v>
                </c:pt>
                <c:pt idx="5">
                  <c:v>8514</c:v>
                </c:pt>
                <c:pt idx="6">
                  <c:v>12435</c:v>
                </c:pt>
                <c:pt idx="7">
                  <c:v>5613</c:v>
                </c:pt>
                <c:pt idx="8">
                  <c:v>5000</c:v>
                </c:pt>
                <c:pt idx="9">
                  <c:v>5582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63-4016-B9EB-94340867B7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Avituallamiento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Avituallamiento!$F$37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CEUTA</c:v>
                </c:pt>
                <c:pt idx="5">
                  <c:v>VIGO</c:v>
                </c:pt>
                <c:pt idx="6">
                  <c:v>VALENCIA</c:v>
                </c:pt>
                <c:pt idx="7">
                  <c:v>BALEARES</c:v>
                </c:pt>
                <c:pt idx="8">
                  <c:v>TARRAGONA</c:v>
                </c:pt>
                <c:pt idx="9">
                  <c:v>ALMERIA</c:v>
                </c:pt>
              </c:strCache>
            </c:strRef>
          </c:cat>
          <c:val>
            <c:numRef>
              <c:f>Avituallamiento!$F$38:$F$47</c:f>
              <c:numCache>
                <c:formatCode>General</c:formatCode>
                <c:ptCount val="10"/>
                <c:pt idx="0">
                  <c:v>3245254</c:v>
                </c:pt>
                <c:pt idx="1">
                  <c:v>2209065</c:v>
                </c:pt>
                <c:pt idx="2">
                  <c:v>1261416</c:v>
                </c:pt>
                <c:pt idx="3">
                  <c:v>1069049</c:v>
                </c:pt>
                <c:pt idx="4">
                  <c:v>636796</c:v>
                </c:pt>
                <c:pt idx="5">
                  <c:v>355664</c:v>
                </c:pt>
                <c:pt idx="6">
                  <c:v>316867</c:v>
                </c:pt>
                <c:pt idx="7">
                  <c:v>240781</c:v>
                </c:pt>
                <c:pt idx="8">
                  <c:v>179577</c:v>
                </c:pt>
                <c:pt idx="9">
                  <c:v>169711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F-4921-BEA6-888FE514062D}"/>
            </c:ext>
          </c:extLst>
        </c:ser>
        <c:ser>
          <c:idx val="1"/>
          <c:order val="1"/>
          <c:tx>
            <c:strRef>
              <c:f>Avituallamiento!$G$37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CEUTA</c:v>
                </c:pt>
                <c:pt idx="5">
                  <c:v>VIGO</c:v>
                </c:pt>
                <c:pt idx="6">
                  <c:v>VALENCIA</c:v>
                </c:pt>
                <c:pt idx="7">
                  <c:v>BALEARES</c:v>
                </c:pt>
                <c:pt idx="8">
                  <c:v>TARRAGONA</c:v>
                </c:pt>
                <c:pt idx="9">
                  <c:v>ALMERIA</c:v>
                </c:pt>
              </c:strCache>
            </c:strRef>
          </c:cat>
          <c:val>
            <c:numRef>
              <c:f>Avituallamiento!$G$38:$G$47</c:f>
              <c:numCache>
                <c:formatCode>General</c:formatCode>
                <c:ptCount val="10"/>
                <c:pt idx="0">
                  <c:v>3117559</c:v>
                </c:pt>
                <c:pt idx="1">
                  <c:v>2184122</c:v>
                </c:pt>
                <c:pt idx="2">
                  <c:v>1340273</c:v>
                </c:pt>
                <c:pt idx="3">
                  <c:v>1079023</c:v>
                </c:pt>
                <c:pt idx="4">
                  <c:v>563104</c:v>
                </c:pt>
                <c:pt idx="5">
                  <c:v>405714</c:v>
                </c:pt>
                <c:pt idx="6">
                  <c:v>338248</c:v>
                </c:pt>
                <c:pt idx="7">
                  <c:v>243658</c:v>
                </c:pt>
                <c:pt idx="8">
                  <c:v>182826</c:v>
                </c:pt>
                <c:pt idx="9">
                  <c:v>149168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7F-4921-BEA6-888FE5140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tránsito'!$F$37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TARRAGONA</c:v>
                </c:pt>
                <c:pt idx="5">
                  <c:v>MALAGA</c:v>
                </c:pt>
                <c:pt idx="6">
                  <c:v>CEUTA</c:v>
                </c:pt>
                <c:pt idx="7">
                  <c:v>BILBAO</c:v>
                </c:pt>
                <c:pt idx="8">
                  <c:v>GIJON</c:v>
                </c:pt>
                <c:pt idx="9">
                  <c:v>VIGO</c:v>
                </c:pt>
              </c:strCache>
            </c:strRef>
          </c:cat>
          <c:val>
            <c:numRef>
              <c:f>'Mercancías tránsito'!$F$38:$F$47</c:f>
              <c:numCache>
                <c:formatCode>General</c:formatCode>
                <c:ptCount val="10"/>
                <c:pt idx="0">
                  <c:v>40897326</c:v>
                </c:pt>
                <c:pt idx="1">
                  <c:v>23362346</c:v>
                </c:pt>
                <c:pt idx="2">
                  <c:v>12257963</c:v>
                </c:pt>
                <c:pt idx="3">
                  <c:v>11414050</c:v>
                </c:pt>
                <c:pt idx="4">
                  <c:v>4276093</c:v>
                </c:pt>
                <c:pt idx="5">
                  <c:v>2563993</c:v>
                </c:pt>
                <c:pt idx="6">
                  <c:v>1011186</c:v>
                </c:pt>
                <c:pt idx="7">
                  <c:v>708801</c:v>
                </c:pt>
                <c:pt idx="8">
                  <c:v>458656</c:v>
                </c:pt>
                <c:pt idx="9">
                  <c:v>225679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3F-40FC-8DA0-B531D75A63B7}"/>
            </c:ext>
          </c:extLst>
        </c:ser>
        <c:ser>
          <c:idx val="1"/>
          <c:order val="1"/>
          <c:tx>
            <c:strRef>
              <c:f>'Mercancías tránsito'!$G$37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TARRAGONA</c:v>
                </c:pt>
                <c:pt idx="5">
                  <c:v>MALAGA</c:v>
                </c:pt>
                <c:pt idx="6">
                  <c:v>CEUTA</c:v>
                </c:pt>
                <c:pt idx="7">
                  <c:v>BILBAO</c:v>
                </c:pt>
                <c:pt idx="8">
                  <c:v>GIJON</c:v>
                </c:pt>
                <c:pt idx="9">
                  <c:v>VIGO</c:v>
                </c:pt>
              </c:strCache>
            </c:strRef>
          </c:cat>
          <c:val>
            <c:numRef>
              <c:f>'Mercancías tránsito'!$G$38:$G$47</c:f>
              <c:numCache>
                <c:formatCode>General</c:formatCode>
                <c:ptCount val="10"/>
                <c:pt idx="0">
                  <c:v>40466097</c:v>
                </c:pt>
                <c:pt idx="1">
                  <c:v>14343213</c:v>
                </c:pt>
                <c:pt idx="2">
                  <c:v>12180215</c:v>
                </c:pt>
                <c:pt idx="3">
                  <c:v>10997442</c:v>
                </c:pt>
                <c:pt idx="4">
                  <c:v>3828094</c:v>
                </c:pt>
                <c:pt idx="5">
                  <c:v>2275355</c:v>
                </c:pt>
                <c:pt idx="6">
                  <c:v>936384</c:v>
                </c:pt>
                <c:pt idx="7">
                  <c:v>1113058</c:v>
                </c:pt>
                <c:pt idx="8">
                  <c:v>262300</c:v>
                </c:pt>
                <c:pt idx="9">
                  <c:v>142293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3F-40FC-8DA0-B531D75A6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1"/>
              <a:t>Mercancías en contenedores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'Mercan. contene. tránsito'!$F$37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BAHIA DE CADIZ</c:v>
                </c:pt>
                <c:pt idx="9">
                  <c:v>CASTELLON</c:v>
                </c:pt>
              </c:strCache>
            </c:strRef>
          </c:cat>
          <c:val>
            <c:numRef>
              <c:f>'Mercan. contene. tránsito'!$F$38:$F$47</c:f>
              <c:numCache>
                <c:formatCode>General</c:formatCode>
                <c:ptCount val="10"/>
                <c:pt idx="0">
                  <c:v>40794097</c:v>
                </c:pt>
                <c:pt idx="1">
                  <c:v>23311016</c:v>
                </c:pt>
                <c:pt idx="2">
                  <c:v>11650884</c:v>
                </c:pt>
                <c:pt idx="3">
                  <c:v>11283660</c:v>
                </c:pt>
                <c:pt idx="4">
                  <c:v>2562409</c:v>
                </c:pt>
                <c:pt idx="5">
                  <c:v>228914</c:v>
                </c:pt>
                <c:pt idx="6">
                  <c:v>98697</c:v>
                </c:pt>
                <c:pt idx="7">
                  <c:v>44046</c:v>
                </c:pt>
                <c:pt idx="8">
                  <c:v>6923</c:v>
                </c:pt>
                <c:pt idx="9">
                  <c:v>5294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51-4F4F-B9AC-99895B364C67}"/>
            </c:ext>
          </c:extLst>
        </c:ser>
        <c:ser>
          <c:idx val="1"/>
          <c:order val="1"/>
          <c:tx>
            <c:strRef>
              <c:f>'Mercan. contene. tránsito'!$G$37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BAHIA DE CADIZ</c:v>
                </c:pt>
                <c:pt idx="9">
                  <c:v>CASTELLON</c:v>
                </c:pt>
              </c:strCache>
            </c:strRef>
          </c:cat>
          <c:val>
            <c:numRef>
              <c:f>'Mercan. contene. tránsito'!$G$38:$G$47</c:f>
              <c:numCache>
                <c:formatCode>General</c:formatCode>
                <c:ptCount val="10"/>
                <c:pt idx="0">
                  <c:v>40293292</c:v>
                </c:pt>
                <c:pt idx="1">
                  <c:v>14310282</c:v>
                </c:pt>
                <c:pt idx="2">
                  <c:v>11629345</c:v>
                </c:pt>
                <c:pt idx="3">
                  <c:v>10872480</c:v>
                </c:pt>
                <c:pt idx="4">
                  <c:v>2275355</c:v>
                </c:pt>
                <c:pt idx="5">
                  <c:v>78012</c:v>
                </c:pt>
                <c:pt idx="6">
                  <c:v>327137</c:v>
                </c:pt>
                <c:pt idx="7">
                  <c:v>32973</c:v>
                </c:pt>
                <c:pt idx="8">
                  <c:v>41242</c:v>
                </c:pt>
                <c:pt idx="9">
                  <c:v>1247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51-4F4F-B9AC-99895B364C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contenedores</a:t>
            </a:r>
            <a:r>
              <a:rPr lang="es-ES" b="1" baseline="0"/>
              <a:t> </a:t>
            </a:r>
            <a:r>
              <a:rPr lang="es-ES" b="1"/>
              <a:t>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contenedores'!$F$37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MALAGA</c:v>
                </c:pt>
                <c:pt idx="7">
                  <c:v>VIGO</c:v>
                </c:pt>
                <c:pt idx="8">
                  <c:v>BAHIA DE CADIZ</c:v>
                </c:pt>
                <c:pt idx="9">
                  <c:v>CASTELLON</c:v>
                </c:pt>
              </c:strCache>
            </c:strRef>
          </c:cat>
          <c:val>
            <c:numRef>
              <c:f>'Mercancías contenedores'!$F$38:$F$47</c:f>
              <c:numCache>
                <c:formatCode>General</c:formatCode>
                <c:ptCount val="10"/>
                <c:pt idx="0">
                  <c:v>42795469</c:v>
                </c:pt>
                <c:pt idx="1">
                  <c:v>41123599</c:v>
                </c:pt>
                <c:pt idx="2">
                  <c:v>25155959</c:v>
                </c:pt>
                <c:pt idx="3">
                  <c:v>14816157</c:v>
                </c:pt>
                <c:pt idx="4">
                  <c:v>6138927</c:v>
                </c:pt>
                <c:pt idx="5">
                  <c:v>3045724</c:v>
                </c:pt>
                <c:pt idx="6">
                  <c:v>2709450</c:v>
                </c:pt>
                <c:pt idx="7">
                  <c:v>2364847</c:v>
                </c:pt>
                <c:pt idx="8">
                  <c:v>1247334</c:v>
                </c:pt>
                <c:pt idx="9">
                  <c:v>1203106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99-4967-9068-882D9366204B}"/>
            </c:ext>
          </c:extLst>
        </c:ser>
        <c:ser>
          <c:idx val="1"/>
          <c:order val="1"/>
          <c:tx>
            <c:strRef>
              <c:f>'Mercancías contenedores'!$G$37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MALAGA</c:v>
                </c:pt>
                <c:pt idx="7">
                  <c:v>VIGO</c:v>
                </c:pt>
                <c:pt idx="8">
                  <c:v>BAHIA DE CADIZ</c:v>
                </c:pt>
                <c:pt idx="9">
                  <c:v>CASTELLON</c:v>
                </c:pt>
              </c:strCache>
            </c:strRef>
          </c:cat>
          <c:val>
            <c:numRef>
              <c:f>'Mercancías contenedores'!$G$38:$G$47</c:f>
              <c:numCache>
                <c:formatCode>General</c:formatCode>
                <c:ptCount val="10"/>
                <c:pt idx="0">
                  <c:v>42468177</c:v>
                </c:pt>
                <c:pt idx="1">
                  <c:v>32526654</c:v>
                </c:pt>
                <c:pt idx="2">
                  <c:v>25417260</c:v>
                </c:pt>
                <c:pt idx="3">
                  <c:v>14796425</c:v>
                </c:pt>
                <c:pt idx="4">
                  <c:v>5920114</c:v>
                </c:pt>
                <c:pt idx="5">
                  <c:v>3769814</c:v>
                </c:pt>
                <c:pt idx="6">
                  <c:v>4071222</c:v>
                </c:pt>
                <c:pt idx="7">
                  <c:v>2430655</c:v>
                </c:pt>
                <c:pt idx="8">
                  <c:v>1331219</c:v>
                </c:pt>
                <c:pt idx="9">
                  <c:v>1326976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99-4967-9068-882D93662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ro-ro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'Ro-Ro'!$F$37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VALENCIA</c:v>
                </c:pt>
                <c:pt idx="3">
                  <c:v>BAHIA DE ALGECIRAS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BAHIA DE CADIZ</c:v>
                </c:pt>
                <c:pt idx="7">
                  <c:v>VIGO</c:v>
                </c:pt>
                <c:pt idx="8">
                  <c:v>SANTANDER</c:v>
                </c:pt>
                <c:pt idx="9">
                  <c:v>CEUTA</c:v>
                </c:pt>
              </c:strCache>
            </c:strRef>
          </c:cat>
          <c:val>
            <c:numRef>
              <c:f>'Ro-Ro'!$F$38:$F$47</c:f>
              <c:numCache>
                <c:formatCode>General</c:formatCode>
                <c:ptCount val="10"/>
                <c:pt idx="0">
                  <c:v>10070724</c:v>
                </c:pt>
                <c:pt idx="1">
                  <c:v>8910184</c:v>
                </c:pt>
                <c:pt idx="2">
                  <c:v>4821047</c:v>
                </c:pt>
                <c:pt idx="3">
                  <c:v>4408259</c:v>
                </c:pt>
                <c:pt idx="4">
                  <c:v>3483379</c:v>
                </c:pt>
                <c:pt idx="5">
                  <c:v>2470509</c:v>
                </c:pt>
                <c:pt idx="6">
                  <c:v>1358876</c:v>
                </c:pt>
                <c:pt idx="7">
                  <c:v>1335234</c:v>
                </c:pt>
                <c:pt idx="8">
                  <c:v>1007864</c:v>
                </c:pt>
                <c:pt idx="9">
                  <c:v>973192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B9-4E85-837D-76646F596D4D}"/>
            </c:ext>
          </c:extLst>
        </c:ser>
        <c:ser>
          <c:idx val="1"/>
          <c:order val="1"/>
          <c:tx>
            <c:strRef>
              <c:f>'Ro-Ro'!$G$37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VALENCIA</c:v>
                </c:pt>
                <c:pt idx="3">
                  <c:v>BAHIA DE ALGECIRAS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BAHIA DE CADIZ</c:v>
                </c:pt>
                <c:pt idx="7">
                  <c:v>VIGO</c:v>
                </c:pt>
                <c:pt idx="8">
                  <c:v>SANTANDER</c:v>
                </c:pt>
                <c:pt idx="9">
                  <c:v>CEUTA</c:v>
                </c:pt>
              </c:strCache>
            </c:strRef>
          </c:cat>
          <c:val>
            <c:numRef>
              <c:f>'Ro-Ro'!$G$38:$G$47</c:f>
              <c:numCache>
                <c:formatCode>General</c:formatCode>
                <c:ptCount val="10"/>
                <c:pt idx="0">
                  <c:v>10301589</c:v>
                </c:pt>
                <c:pt idx="1">
                  <c:v>9762550</c:v>
                </c:pt>
                <c:pt idx="2">
                  <c:v>4820468</c:v>
                </c:pt>
                <c:pt idx="3">
                  <c:v>4439998</c:v>
                </c:pt>
                <c:pt idx="4">
                  <c:v>3851853</c:v>
                </c:pt>
                <c:pt idx="5">
                  <c:v>2649575</c:v>
                </c:pt>
                <c:pt idx="6">
                  <c:v>1351659</c:v>
                </c:pt>
                <c:pt idx="7">
                  <c:v>1351060</c:v>
                </c:pt>
                <c:pt idx="8">
                  <c:v>985221</c:v>
                </c:pt>
                <c:pt idx="9">
                  <c:v>938027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B9-4E85-837D-76646F596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TEUS!$F$37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MALAGA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BALEARES</c:v>
                </c:pt>
                <c:pt idx="9">
                  <c:v>ALICANTE</c:v>
                </c:pt>
              </c:strCache>
            </c:strRef>
          </c:cat>
          <c:val>
            <c:numRef>
              <c:f>TEUS!$F$38:$F$47</c:f>
              <c:numCache>
                <c:formatCode>General</c:formatCode>
                <c:ptCount val="10"/>
                <c:pt idx="0">
                  <c:v>3602112</c:v>
                </c:pt>
                <c:pt idx="1">
                  <c:v>3327616</c:v>
                </c:pt>
                <c:pt idx="2">
                  <c:v>2569549</c:v>
                </c:pt>
                <c:pt idx="3">
                  <c:v>1312120</c:v>
                </c:pt>
                <c:pt idx="4">
                  <c:v>557345</c:v>
                </c:pt>
                <c:pt idx="5">
                  <c:v>428623</c:v>
                </c:pt>
                <c:pt idx="6">
                  <c:v>397788</c:v>
                </c:pt>
                <c:pt idx="7">
                  <c:v>247873</c:v>
                </c:pt>
                <c:pt idx="8">
                  <c:v>176186</c:v>
                </c:pt>
                <c:pt idx="9">
                  <c:v>150827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81-4557-896F-6DC27F5F9D57}"/>
            </c:ext>
          </c:extLst>
        </c:ser>
        <c:ser>
          <c:idx val="1"/>
          <c:order val="1"/>
          <c:tx>
            <c:strRef>
              <c:f>TEUS!$G$37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MALAGA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BALEARES</c:v>
                </c:pt>
                <c:pt idx="9">
                  <c:v>ALICANTE</c:v>
                </c:pt>
              </c:strCache>
            </c:strRef>
          </c:cat>
          <c:val>
            <c:numRef>
              <c:f>TEUS!$G$38:$G$47</c:f>
              <c:numCache>
                <c:formatCode>General</c:formatCode>
                <c:ptCount val="10"/>
                <c:pt idx="0">
                  <c:v>3042665</c:v>
                </c:pt>
                <c:pt idx="1">
                  <c:v>3420533</c:v>
                </c:pt>
                <c:pt idx="2">
                  <c:v>2610100</c:v>
                </c:pt>
                <c:pt idx="3">
                  <c:v>1317320</c:v>
                </c:pt>
                <c:pt idx="4">
                  <c:v>554558</c:v>
                </c:pt>
                <c:pt idx="5">
                  <c:v>542405</c:v>
                </c:pt>
                <c:pt idx="6">
                  <c:v>486697</c:v>
                </c:pt>
                <c:pt idx="7">
                  <c:v>244065</c:v>
                </c:pt>
                <c:pt idx="8">
                  <c:v>194271</c:v>
                </c:pt>
                <c:pt idx="9">
                  <c:v>179259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81-4557-896F-6DC27F5F9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en tránsito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tránsito'!$F$37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BAHIA DE CADIZ</c:v>
                </c:pt>
                <c:pt idx="9">
                  <c:v>TARRAGONA</c:v>
                </c:pt>
              </c:strCache>
            </c:strRef>
          </c:cat>
          <c:val>
            <c:numRef>
              <c:f>'TEUS tránsito'!$F$38:$F$47</c:f>
              <c:numCache>
                <c:formatCode>General</c:formatCode>
                <c:ptCount val="10"/>
                <c:pt idx="0">
                  <c:v>3164696</c:v>
                </c:pt>
                <c:pt idx="1">
                  <c:v>1578482</c:v>
                </c:pt>
                <c:pt idx="2">
                  <c:v>997588</c:v>
                </c:pt>
                <c:pt idx="3">
                  <c:v>835094</c:v>
                </c:pt>
                <c:pt idx="4">
                  <c:v>409759</c:v>
                </c:pt>
                <c:pt idx="5">
                  <c:v>13853</c:v>
                </c:pt>
                <c:pt idx="6">
                  <c:v>8050</c:v>
                </c:pt>
                <c:pt idx="7">
                  <c:v>3371</c:v>
                </c:pt>
                <c:pt idx="8">
                  <c:v>1093</c:v>
                </c:pt>
                <c:pt idx="9">
                  <c:v>875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AA-4547-B11A-9C7F57FD97E8}"/>
            </c:ext>
          </c:extLst>
        </c:ser>
        <c:ser>
          <c:idx val="1"/>
          <c:order val="1"/>
          <c:tx>
            <c:strRef>
              <c:f>'TEUS tránsito'!$G$37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BAHIA DE CADIZ</c:v>
                </c:pt>
                <c:pt idx="9">
                  <c:v>TARRAGONA</c:v>
                </c:pt>
              </c:strCache>
            </c:strRef>
          </c:cat>
          <c:val>
            <c:numRef>
              <c:f>'TEUS tránsito'!$G$38:$G$47</c:f>
              <c:numCache>
                <c:formatCode>General</c:formatCode>
                <c:ptCount val="10"/>
                <c:pt idx="0">
                  <c:v>3249693</c:v>
                </c:pt>
                <c:pt idx="1">
                  <c:v>1034296</c:v>
                </c:pt>
                <c:pt idx="2">
                  <c:v>989005</c:v>
                </c:pt>
                <c:pt idx="3">
                  <c:v>927081</c:v>
                </c:pt>
                <c:pt idx="4">
                  <c:v>527352</c:v>
                </c:pt>
                <c:pt idx="5">
                  <c:v>5405</c:v>
                </c:pt>
                <c:pt idx="6">
                  <c:v>24506</c:v>
                </c:pt>
                <c:pt idx="7">
                  <c:v>2527</c:v>
                </c:pt>
                <c:pt idx="8">
                  <c:v>8439</c:v>
                </c:pt>
                <c:pt idx="9">
                  <c:v>706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AA-4547-B11A-9C7F57FD97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Contenedores entrada-salida nacional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nacional'!$F$37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BALEARES</c:v>
                </c:pt>
                <c:pt idx="5">
                  <c:v>ALICANTE</c:v>
                </c:pt>
                <c:pt idx="6">
                  <c:v>SEVILLA</c:v>
                </c:pt>
                <c:pt idx="7">
                  <c:v>BILBAO</c:v>
                </c:pt>
                <c:pt idx="8">
                  <c:v>BAHIA DE CADIZ</c:v>
                </c:pt>
                <c:pt idx="9">
                  <c:v>VIGO</c:v>
                </c:pt>
              </c:strCache>
            </c:strRef>
          </c:cat>
          <c:val>
            <c:numRef>
              <c:f>'TEUS nacional'!$F$38:$F$47</c:f>
              <c:numCache>
                <c:formatCode>General</c:formatCode>
                <c:ptCount val="10"/>
                <c:pt idx="0">
                  <c:v>383958</c:v>
                </c:pt>
                <c:pt idx="1">
                  <c:v>340937</c:v>
                </c:pt>
                <c:pt idx="2">
                  <c:v>300314</c:v>
                </c:pt>
                <c:pt idx="3">
                  <c:v>178250</c:v>
                </c:pt>
                <c:pt idx="4">
                  <c:v>175898</c:v>
                </c:pt>
                <c:pt idx="5">
                  <c:v>139966</c:v>
                </c:pt>
                <c:pt idx="6">
                  <c:v>112945</c:v>
                </c:pt>
                <c:pt idx="7">
                  <c:v>78075</c:v>
                </c:pt>
                <c:pt idx="8">
                  <c:v>59886</c:v>
                </c:pt>
                <c:pt idx="9">
                  <c:v>57031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00-43F2-A078-8EF519C4833E}"/>
            </c:ext>
          </c:extLst>
        </c:ser>
        <c:ser>
          <c:idx val="1"/>
          <c:order val="1"/>
          <c:tx>
            <c:strRef>
              <c:f>'TEUS nacional'!$G$37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BALEARES</c:v>
                </c:pt>
                <c:pt idx="5">
                  <c:v>ALICANTE</c:v>
                </c:pt>
                <c:pt idx="6">
                  <c:v>SEVILLA</c:v>
                </c:pt>
                <c:pt idx="7">
                  <c:v>BILBAO</c:v>
                </c:pt>
                <c:pt idx="8">
                  <c:v>BAHIA DE CADIZ</c:v>
                </c:pt>
                <c:pt idx="9">
                  <c:v>VIGO</c:v>
                </c:pt>
              </c:strCache>
            </c:strRef>
          </c:cat>
          <c:val>
            <c:numRef>
              <c:f>'TEUS nacional'!$G$38:$G$47</c:f>
              <c:numCache>
                <c:formatCode>General</c:formatCode>
                <c:ptCount val="10"/>
                <c:pt idx="0">
                  <c:v>437188</c:v>
                </c:pt>
                <c:pt idx="1">
                  <c:v>394419</c:v>
                </c:pt>
                <c:pt idx="2">
                  <c:v>344111</c:v>
                </c:pt>
                <c:pt idx="3">
                  <c:v>177298</c:v>
                </c:pt>
                <c:pt idx="4">
                  <c:v>193577</c:v>
                </c:pt>
                <c:pt idx="5">
                  <c:v>164058</c:v>
                </c:pt>
                <c:pt idx="6">
                  <c:v>116729</c:v>
                </c:pt>
                <c:pt idx="7">
                  <c:v>86391</c:v>
                </c:pt>
                <c:pt idx="8">
                  <c:v>62032</c:v>
                </c:pt>
                <c:pt idx="9">
                  <c:v>67217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00-43F2-A078-8EF519C483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</a:t>
            </a:r>
            <a:r>
              <a:rPr lang="es-ES" b="1" baseline="0"/>
              <a:t> import-export exterior </a:t>
            </a:r>
            <a:r>
              <a:rPr lang="es-ES" b="1"/>
              <a:t>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exterior'!$F$37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VIGO</c:v>
                </c:pt>
                <c:pt idx="4">
                  <c:v>BAHIA DE ALGECIRAS</c:v>
                </c:pt>
                <c:pt idx="5">
                  <c:v>LAS PALMAS</c:v>
                </c:pt>
                <c:pt idx="6">
                  <c:v>CASTELLON</c:v>
                </c:pt>
                <c:pt idx="7">
                  <c:v>BAHIA DE CADIZ</c:v>
                </c:pt>
                <c:pt idx="8">
                  <c:v>SANTA CRUZ DE TENERIFE</c:v>
                </c:pt>
                <c:pt idx="9">
                  <c:v>TARRAGONA</c:v>
                </c:pt>
              </c:strCache>
            </c:strRef>
          </c:cat>
          <c:val>
            <c:numRef>
              <c:f>'TEUS exterior'!$F$38:$F$47</c:f>
              <c:numCache>
                <c:formatCode>General</c:formatCode>
                <c:ptCount val="10"/>
                <c:pt idx="0">
                  <c:v>1840483</c:v>
                </c:pt>
                <c:pt idx="1">
                  <c:v>1271638</c:v>
                </c:pt>
                <c:pt idx="2">
                  <c:v>465427</c:v>
                </c:pt>
                <c:pt idx="3">
                  <c:v>187471</c:v>
                </c:pt>
                <c:pt idx="4">
                  <c:v>146270</c:v>
                </c:pt>
                <c:pt idx="5">
                  <c:v>92693</c:v>
                </c:pt>
                <c:pt idx="6">
                  <c:v>86317</c:v>
                </c:pt>
                <c:pt idx="7">
                  <c:v>65429</c:v>
                </c:pt>
                <c:pt idx="8">
                  <c:v>48549</c:v>
                </c:pt>
                <c:pt idx="9">
                  <c:v>26420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D5-40D8-9BC1-5FD838F7A023}"/>
            </c:ext>
          </c:extLst>
        </c:ser>
        <c:ser>
          <c:idx val="1"/>
          <c:order val="1"/>
          <c:tx>
            <c:strRef>
              <c:f>'TEUS exterior'!$G$37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VIGO</c:v>
                </c:pt>
                <c:pt idx="4">
                  <c:v>BAHIA DE ALGECIRAS</c:v>
                </c:pt>
                <c:pt idx="5">
                  <c:v>LAS PALMAS</c:v>
                </c:pt>
                <c:pt idx="6">
                  <c:v>CASTELLON</c:v>
                </c:pt>
                <c:pt idx="7">
                  <c:v>BAHIA DE CADIZ</c:v>
                </c:pt>
                <c:pt idx="8">
                  <c:v>SANTA CRUZ DE TENERIFE</c:v>
                </c:pt>
                <c:pt idx="9">
                  <c:v>TARRAGONA</c:v>
                </c:pt>
              </c:strCache>
            </c:strRef>
          </c:cat>
          <c:val>
            <c:numRef>
              <c:f>'TEUS exterior'!$G$38:$G$45</c:f>
              <c:numCache>
                <c:formatCode>General</c:formatCode>
                <c:ptCount val="8"/>
                <c:pt idx="0">
                  <c:v>1831071</c:v>
                </c:pt>
                <c:pt idx="1">
                  <c:v>1276922</c:v>
                </c:pt>
                <c:pt idx="2">
                  <c:v>462772</c:v>
                </c:pt>
                <c:pt idx="3">
                  <c:v>174321</c:v>
                </c:pt>
                <c:pt idx="4">
                  <c:v>147669</c:v>
                </c:pt>
                <c:pt idx="5">
                  <c:v>98583</c:v>
                </c:pt>
                <c:pt idx="6">
                  <c:v>91313</c:v>
                </c:pt>
                <c:pt idx="7">
                  <c:v>73191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1D5-40D8-9BC1-5FD838F7A0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totales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total'!$F$37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BALEARES</c:v>
                </c:pt>
                <c:pt idx="1">
                  <c:v>BAHIA DE ALGECIRAS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CEUTA</c:v>
                </c:pt>
                <c:pt idx="5">
                  <c:v>LAS PALMAS</c:v>
                </c:pt>
                <c:pt idx="6">
                  <c:v>ALMERIA</c:v>
                </c:pt>
                <c:pt idx="7">
                  <c:v>MALAGA</c:v>
                </c:pt>
                <c:pt idx="8">
                  <c:v>MELILLA</c:v>
                </c:pt>
                <c:pt idx="9">
                  <c:v>VALENCIA</c:v>
                </c:pt>
              </c:strCache>
            </c:strRef>
          </c:cat>
          <c:val>
            <c:numRef>
              <c:f>'Pasajeros total'!$F$38:$F$47</c:f>
              <c:numCache>
                <c:formatCode>General</c:formatCode>
                <c:ptCount val="10"/>
                <c:pt idx="0">
                  <c:v>5415682</c:v>
                </c:pt>
                <c:pt idx="1">
                  <c:v>5065808</c:v>
                </c:pt>
                <c:pt idx="2">
                  <c:v>4626599</c:v>
                </c:pt>
                <c:pt idx="3">
                  <c:v>3236976</c:v>
                </c:pt>
                <c:pt idx="4">
                  <c:v>2479539</c:v>
                </c:pt>
                <c:pt idx="5">
                  <c:v>1276092</c:v>
                </c:pt>
                <c:pt idx="6">
                  <c:v>1163227</c:v>
                </c:pt>
                <c:pt idx="7">
                  <c:v>642529</c:v>
                </c:pt>
                <c:pt idx="8">
                  <c:v>537217</c:v>
                </c:pt>
                <c:pt idx="9">
                  <c:v>436012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9-4C98-84A1-68382162FF39}"/>
            </c:ext>
          </c:extLst>
        </c:ser>
        <c:ser>
          <c:idx val="1"/>
          <c:order val="1"/>
          <c:tx>
            <c:strRef>
              <c:f>'Pasajeros total'!$G$37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BALEARES</c:v>
                </c:pt>
                <c:pt idx="1">
                  <c:v>BAHIA DE ALGECIRAS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CEUTA</c:v>
                </c:pt>
                <c:pt idx="5">
                  <c:v>LAS PALMAS</c:v>
                </c:pt>
                <c:pt idx="6">
                  <c:v>ALMERIA</c:v>
                </c:pt>
                <c:pt idx="7">
                  <c:v>MALAGA</c:v>
                </c:pt>
                <c:pt idx="8">
                  <c:v>MELILLA</c:v>
                </c:pt>
                <c:pt idx="9">
                  <c:v>VALENCIA</c:v>
                </c:pt>
              </c:strCache>
            </c:strRef>
          </c:cat>
          <c:val>
            <c:numRef>
              <c:f>'Pasajeros total'!$G$38:$G$47</c:f>
              <c:numCache>
                <c:formatCode>General</c:formatCode>
                <c:ptCount val="10"/>
                <c:pt idx="0">
                  <c:v>5793708</c:v>
                </c:pt>
                <c:pt idx="1">
                  <c:v>5224923</c:v>
                </c:pt>
                <c:pt idx="2">
                  <c:v>4953777</c:v>
                </c:pt>
                <c:pt idx="3">
                  <c:v>2879864</c:v>
                </c:pt>
                <c:pt idx="4">
                  <c:v>2603786</c:v>
                </c:pt>
                <c:pt idx="5">
                  <c:v>907782</c:v>
                </c:pt>
                <c:pt idx="6">
                  <c:v>1114783</c:v>
                </c:pt>
                <c:pt idx="7">
                  <c:v>612224</c:v>
                </c:pt>
                <c:pt idx="8">
                  <c:v>518572</c:v>
                </c:pt>
                <c:pt idx="9">
                  <c:v>474814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49-4C98-84A1-68382162FF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de crucero</a:t>
            </a:r>
            <a:r>
              <a:rPr lang="es-ES" b="1" baseline="0"/>
              <a:t> </a:t>
            </a:r>
            <a:r>
              <a:rPr lang="es-ES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crucero'!$F$37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MALAGA</c:v>
                </c:pt>
                <c:pt idx="5">
                  <c:v>BAHIA DE CADIZ</c:v>
                </c:pt>
                <c:pt idx="6">
                  <c:v>VIGO</c:v>
                </c:pt>
                <c:pt idx="7">
                  <c:v>VALENCIA</c:v>
                </c:pt>
                <c:pt idx="8">
                  <c:v>ALICANTE</c:v>
                </c:pt>
                <c:pt idx="9">
                  <c:v>ALMERIA</c:v>
                </c:pt>
              </c:strCache>
            </c:strRef>
          </c:cat>
          <c:val>
            <c:numRef>
              <c:f>'Pasajeros crucero'!$F$38:$F$47</c:f>
              <c:numCache>
                <c:formatCode>General</c:formatCode>
                <c:ptCount val="10"/>
                <c:pt idx="0">
                  <c:v>2074554</c:v>
                </c:pt>
                <c:pt idx="1">
                  <c:v>1314074</c:v>
                </c:pt>
                <c:pt idx="2">
                  <c:v>576412</c:v>
                </c:pt>
                <c:pt idx="3">
                  <c:v>557371</c:v>
                </c:pt>
                <c:pt idx="4">
                  <c:v>352993</c:v>
                </c:pt>
                <c:pt idx="5">
                  <c:v>224905</c:v>
                </c:pt>
                <c:pt idx="6">
                  <c:v>216333</c:v>
                </c:pt>
                <c:pt idx="7">
                  <c:v>199335</c:v>
                </c:pt>
                <c:pt idx="8">
                  <c:v>82487</c:v>
                </c:pt>
                <c:pt idx="9">
                  <c:v>60695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33-4D42-8054-FB25044FA241}"/>
            </c:ext>
          </c:extLst>
        </c:ser>
        <c:ser>
          <c:idx val="1"/>
          <c:order val="1"/>
          <c:tx>
            <c:strRef>
              <c:f>'Pasajeros crucero'!$G$37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MALAGA</c:v>
                </c:pt>
                <c:pt idx="5">
                  <c:v>BAHIA DE CADIZ</c:v>
                </c:pt>
                <c:pt idx="6">
                  <c:v>VIGO</c:v>
                </c:pt>
                <c:pt idx="7">
                  <c:v>VALENCIA</c:v>
                </c:pt>
                <c:pt idx="8">
                  <c:v>ALICANTE</c:v>
                </c:pt>
                <c:pt idx="9">
                  <c:v>ALMERIA</c:v>
                </c:pt>
              </c:strCache>
            </c:strRef>
          </c:cat>
          <c:val>
            <c:numRef>
              <c:f>'Pasajeros crucero'!$G$38:$G$47</c:f>
              <c:numCache>
                <c:formatCode>General</c:formatCode>
                <c:ptCount val="10"/>
                <c:pt idx="0">
                  <c:v>1765838</c:v>
                </c:pt>
                <c:pt idx="1">
                  <c:v>1219886</c:v>
                </c:pt>
                <c:pt idx="2">
                  <c:v>439493</c:v>
                </c:pt>
                <c:pt idx="3">
                  <c:v>521293</c:v>
                </c:pt>
                <c:pt idx="4">
                  <c:v>292567</c:v>
                </c:pt>
                <c:pt idx="5">
                  <c:v>187164</c:v>
                </c:pt>
                <c:pt idx="6">
                  <c:v>150478</c:v>
                </c:pt>
                <c:pt idx="7">
                  <c:v>179209</c:v>
                </c:pt>
                <c:pt idx="8">
                  <c:v>72063</c:v>
                </c:pt>
                <c:pt idx="9">
                  <c:v>36439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33-4D42-8054-FB25044FA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Vehículos de turismo</a:t>
            </a:r>
            <a:r>
              <a:rPr lang="es-ES" sz="1300" b="1" baseline="0"/>
              <a:t> en régimen de pasaje </a:t>
            </a:r>
            <a:r>
              <a:rPr lang="es-ES" sz="1300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'Vehículos régimen pasaje'!$F$37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BALEARES</c:v>
                </c:pt>
                <c:pt idx="4">
                  <c:v>BARCELONA</c:v>
                </c:pt>
                <c:pt idx="5">
                  <c:v>ALMERIA</c:v>
                </c:pt>
                <c:pt idx="6">
                  <c:v>LAS PALMAS</c:v>
                </c:pt>
                <c:pt idx="7">
                  <c:v>MELILLA</c:v>
                </c:pt>
                <c:pt idx="8">
                  <c:v>VALENCIA</c:v>
                </c:pt>
                <c:pt idx="9">
                  <c:v>ALICANTE</c:v>
                </c:pt>
              </c:strCache>
            </c:strRef>
          </c:cat>
          <c:val>
            <c:numRef>
              <c:f>'Vehículos régimen pasaje'!$F$38:$F$47</c:f>
              <c:numCache>
                <c:formatCode>General</c:formatCode>
                <c:ptCount val="10"/>
                <c:pt idx="0">
                  <c:v>1294681</c:v>
                </c:pt>
                <c:pt idx="1">
                  <c:v>709761</c:v>
                </c:pt>
                <c:pt idx="2">
                  <c:v>616924</c:v>
                </c:pt>
                <c:pt idx="3">
                  <c:v>493046</c:v>
                </c:pt>
                <c:pt idx="4">
                  <c:v>269237</c:v>
                </c:pt>
                <c:pt idx="5">
                  <c:v>241423</c:v>
                </c:pt>
                <c:pt idx="6">
                  <c:v>212675</c:v>
                </c:pt>
                <c:pt idx="7">
                  <c:v>89493</c:v>
                </c:pt>
                <c:pt idx="8">
                  <c:v>72043</c:v>
                </c:pt>
                <c:pt idx="9">
                  <c:v>60805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A8-48F1-A969-06D1BE62219C}"/>
            </c:ext>
          </c:extLst>
        </c:ser>
        <c:ser>
          <c:idx val="1"/>
          <c:order val="1"/>
          <c:tx>
            <c:strRef>
              <c:f>'Vehículos régimen pasaje'!$G$37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BALEARES</c:v>
                </c:pt>
                <c:pt idx="4">
                  <c:v>BARCELONA</c:v>
                </c:pt>
                <c:pt idx="5">
                  <c:v>ALMERIA</c:v>
                </c:pt>
                <c:pt idx="6">
                  <c:v>LAS PALMAS</c:v>
                </c:pt>
                <c:pt idx="7">
                  <c:v>MELILLA</c:v>
                </c:pt>
                <c:pt idx="8">
                  <c:v>VALENCIA</c:v>
                </c:pt>
                <c:pt idx="9">
                  <c:v>ALICANTE</c:v>
                </c:pt>
              </c:strCache>
            </c:strRef>
          </c:cat>
          <c:val>
            <c:numRef>
              <c:f>'Vehículos régimen pasaje'!$G$38:$G$47</c:f>
              <c:numCache>
                <c:formatCode>General</c:formatCode>
                <c:ptCount val="10"/>
                <c:pt idx="0">
                  <c:v>1287232</c:v>
                </c:pt>
                <c:pt idx="1">
                  <c:v>767527</c:v>
                </c:pt>
                <c:pt idx="2">
                  <c:v>586927</c:v>
                </c:pt>
                <c:pt idx="3">
                  <c:v>576060</c:v>
                </c:pt>
                <c:pt idx="4">
                  <c:v>261183</c:v>
                </c:pt>
                <c:pt idx="5">
                  <c:v>246595</c:v>
                </c:pt>
                <c:pt idx="6">
                  <c:v>141190</c:v>
                </c:pt>
                <c:pt idx="7">
                  <c:v>93178</c:v>
                </c:pt>
                <c:pt idx="8">
                  <c:v>79158</c:v>
                </c:pt>
                <c:pt idx="9">
                  <c:v>65234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A8-48F1-A969-06D1BE6221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Buques mercantes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número'!$F$37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LAS PALMAS</c:v>
                </c:pt>
                <c:pt idx="4">
                  <c:v>BALEARES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ALMERIA</c:v>
                </c:pt>
              </c:strCache>
            </c:strRef>
          </c:cat>
          <c:val>
            <c:numRef>
              <c:f>'Buques número'!$F$38:$F$47</c:f>
              <c:numCache>
                <c:formatCode>General</c:formatCode>
                <c:ptCount val="10"/>
                <c:pt idx="0">
                  <c:v>24535</c:v>
                </c:pt>
                <c:pt idx="1">
                  <c:v>17199</c:v>
                </c:pt>
                <c:pt idx="2">
                  <c:v>12788</c:v>
                </c:pt>
                <c:pt idx="3">
                  <c:v>9727</c:v>
                </c:pt>
                <c:pt idx="4">
                  <c:v>9620</c:v>
                </c:pt>
                <c:pt idx="5">
                  <c:v>9582</c:v>
                </c:pt>
                <c:pt idx="6">
                  <c:v>6988</c:v>
                </c:pt>
                <c:pt idx="7">
                  <c:v>3585</c:v>
                </c:pt>
                <c:pt idx="8">
                  <c:v>2707</c:v>
                </c:pt>
                <c:pt idx="9">
                  <c:v>2419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E-4285-AC94-5C8F6CE61FDF}"/>
            </c:ext>
          </c:extLst>
        </c:ser>
        <c:ser>
          <c:idx val="1"/>
          <c:order val="1"/>
          <c:tx>
            <c:strRef>
              <c:f>'Buques número'!$G$37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LAS PALMAS</c:v>
                </c:pt>
                <c:pt idx="4">
                  <c:v>BALEARES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ALMERIA</c:v>
                </c:pt>
              </c:strCache>
            </c:strRef>
          </c:cat>
          <c:val>
            <c:numRef>
              <c:f>'Buques número'!$G$38:$G$47</c:f>
              <c:numCache>
                <c:formatCode>General</c:formatCode>
                <c:ptCount val="10"/>
                <c:pt idx="0">
                  <c:v>26297</c:v>
                </c:pt>
                <c:pt idx="1">
                  <c:v>18050</c:v>
                </c:pt>
                <c:pt idx="2">
                  <c:v>14173</c:v>
                </c:pt>
                <c:pt idx="3">
                  <c:v>9982</c:v>
                </c:pt>
                <c:pt idx="4">
                  <c:v>11469</c:v>
                </c:pt>
                <c:pt idx="5">
                  <c:v>9942</c:v>
                </c:pt>
                <c:pt idx="6">
                  <c:v>7287</c:v>
                </c:pt>
                <c:pt idx="7">
                  <c:v>3595</c:v>
                </c:pt>
                <c:pt idx="8">
                  <c:v>2968</c:v>
                </c:pt>
                <c:pt idx="9">
                  <c:v>2481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E-4285-AC94-5C8F6CE61F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Buques mercantes (unidades de arqueo</a:t>
            </a:r>
            <a:r>
              <a:rPr lang="es-ES" sz="1300" b="1" baseline="0"/>
              <a:t> bruto</a:t>
            </a:r>
            <a:r>
              <a:rPr lang="es-ES" sz="1300" b="1"/>
              <a:t>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GT'!$F$37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SANTA CRUZ DE TENERIFE</c:v>
                </c:pt>
                <c:pt idx="3">
                  <c:v>VALENCIA</c:v>
                </c:pt>
                <c:pt idx="4">
                  <c:v>LAS PALMAS</c:v>
                </c:pt>
                <c:pt idx="5">
                  <c:v>BALEARES</c:v>
                </c:pt>
                <c:pt idx="6">
                  <c:v>CEUTA</c:v>
                </c:pt>
                <c:pt idx="7">
                  <c:v>BILBAO</c:v>
                </c:pt>
                <c:pt idx="8">
                  <c:v>MALAGA</c:v>
                </c:pt>
                <c:pt idx="9">
                  <c:v>VIGO</c:v>
                </c:pt>
              </c:strCache>
            </c:strRef>
          </c:cat>
          <c:val>
            <c:numRef>
              <c:f>'Buques GT'!$F$38:$F$47</c:f>
              <c:numCache>
                <c:formatCode>General</c:formatCode>
                <c:ptCount val="10"/>
                <c:pt idx="0">
                  <c:v>263686596</c:v>
                </c:pt>
                <c:pt idx="1">
                  <c:v>258341040</c:v>
                </c:pt>
                <c:pt idx="2">
                  <c:v>182484591</c:v>
                </c:pt>
                <c:pt idx="3">
                  <c:v>163521591</c:v>
                </c:pt>
                <c:pt idx="4">
                  <c:v>157259757</c:v>
                </c:pt>
                <c:pt idx="5">
                  <c:v>137723771</c:v>
                </c:pt>
                <c:pt idx="6">
                  <c:v>69030454</c:v>
                </c:pt>
                <c:pt idx="7">
                  <c:v>48822105</c:v>
                </c:pt>
                <c:pt idx="8">
                  <c:v>39358896</c:v>
                </c:pt>
                <c:pt idx="9">
                  <c:v>37736679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EB-4DAA-8D87-9369A96FF9E3}"/>
            </c:ext>
          </c:extLst>
        </c:ser>
        <c:ser>
          <c:idx val="1"/>
          <c:order val="1"/>
          <c:tx>
            <c:strRef>
              <c:f>'Buques GT'!$G$37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SANTA CRUZ DE TENERIFE</c:v>
                </c:pt>
                <c:pt idx="3">
                  <c:v>VALENCIA</c:v>
                </c:pt>
                <c:pt idx="4">
                  <c:v>LAS PALMAS</c:v>
                </c:pt>
                <c:pt idx="5">
                  <c:v>BALEARES</c:v>
                </c:pt>
                <c:pt idx="6">
                  <c:v>CEUTA</c:v>
                </c:pt>
                <c:pt idx="7">
                  <c:v>BILBAO</c:v>
                </c:pt>
                <c:pt idx="8">
                  <c:v>MALAGA</c:v>
                </c:pt>
                <c:pt idx="9">
                  <c:v>VIGO</c:v>
                </c:pt>
              </c:strCache>
            </c:strRef>
          </c:cat>
          <c:val>
            <c:numRef>
              <c:f>'Buques GT'!$G$38:$G$47</c:f>
              <c:numCache>
                <c:formatCode>General</c:formatCode>
                <c:ptCount val="10"/>
                <c:pt idx="0">
                  <c:v>262043999</c:v>
                </c:pt>
                <c:pt idx="1">
                  <c:v>240386136</c:v>
                </c:pt>
                <c:pt idx="2">
                  <c:v>174457400</c:v>
                </c:pt>
                <c:pt idx="3">
                  <c:v>154111045</c:v>
                </c:pt>
                <c:pt idx="4">
                  <c:v>146201179</c:v>
                </c:pt>
                <c:pt idx="5">
                  <c:v>143874115</c:v>
                </c:pt>
                <c:pt idx="6">
                  <c:v>75831832</c:v>
                </c:pt>
                <c:pt idx="7">
                  <c:v>47074945</c:v>
                </c:pt>
                <c:pt idx="8">
                  <c:v>39841084</c:v>
                </c:pt>
                <c:pt idx="9">
                  <c:v>35179389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EB-4DAA-8D87-9369A96FF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Cruceros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Cruceros!$F$37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MALAGA</c:v>
                </c:pt>
                <c:pt idx="5">
                  <c:v>BAHIA DE CADIZ</c:v>
                </c:pt>
                <c:pt idx="6">
                  <c:v>VALENCIA</c:v>
                </c:pt>
                <c:pt idx="7">
                  <c:v>VIGO</c:v>
                </c:pt>
                <c:pt idx="8">
                  <c:v>SEVILLA</c:v>
                </c:pt>
                <c:pt idx="9">
                  <c:v>ALMERIA</c:v>
                </c:pt>
              </c:strCache>
            </c:strRef>
          </c:cat>
          <c:val>
            <c:numRef>
              <c:f>Cruceros!$F$38:$F$47</c:f>
              <c:numCache>
                <c:formatCode>General</c:formatCode>
                <c:ptCount val="10"/>
                <c:pt idx="0">
                  <c:v>885</c:v>
                </c:pt>
                <c:pt idx="1">
                  <c:v>718</c:v>
                </c:pt>
                <c:pt idx="2">
                  <c:v>425</c:v>
                </c:pt>
                <c:pt idx="3">
                  <c:v>333</c:v>
                </c:pt>
                <c:pt idx="4">
                  <c:v>271</c:v>
                </c:pt>
                <c:pt idx="5">
                  <c:v>259</c:v>
                </c:pt>
                <c:pt idx="6">
                  <c:v>164</c:v>
                </c:pt>
                <c:pt idx="7">
                  <c:v>110</c:v>
                </c:pt>
                <c:pt idx="8">
                  <c:v>86</c:v>
                </c:pt>
                <c:pt idx="9">
                  <c:v>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4-4192-9F2B-94CFF37A246E}"/>
            </c:ext>
          </c:extLst>
        </c:ser>
        <c:ser>
          <c:idx val="1"/>
          <c:order val="1"/>
          <c:tx>
            <c:strRef>
              <c:f>Cruceros!$G$37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MALAGA</c:v>
                </c:pt>
                <c:pt idx="5">
                  <c:v>BAHIA DE CADIZ</c:v>
                </c:pt>
                <c:pt idx="6">
                  <c:v>VALENCIA</c:v>
                </c:pt>
                <c:pt idx="7">
                  <c:v>VIGO</c:v>
                </c:pt>
                <c:pt idx="8">
                  <c:v>SEVILLA</c:v>
                </c:pt>
                <c:pt idx="9">
                  <c:v>ALMERIA</c:v>
                </c:pt>
              </c:strCache>
            </c:strRef>
          </c:cat>
          <c:val>
            <c:numRef>
              <c:f>Cruceros!$G$38:$G$47</c:f>
              <c:numCache>
                <c:formatCode>General</c:formatCode>
                <c:ptCount val="10"/>
                <c:pt idx="0">
                  <c:v>820</c:v>
                </c:pt>
                <c:pt idx="1">
                  <c:v>708</c:v>
                </c:pt>
                <c:pt idx="2">
                  <c:v>477</c:v>
                </c:pt>
                <c:pt idx="3">
                  <c:v>397</c:v>
                </c:pt>
                <c:pt idx="4">
                  <c:v>243</c:v>
                </c:pt>
                <c:pt idx="5">
                  <c:v>227</c:v>
                </c:pt>
                <c:pt idx="6">
                  <c:v>155</c:v>
                </c:pt>
                <c:pt idx="7">
                  <c:v>87</c:v>
                </c:pt>
                <c:pt idx="8">
                  <c:v>76</c:v>
                </c:pt>
                <c:pt idx="9">
                  <c:v>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84-4192-9F2B-94CFF37A2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image" Target="../media/image9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image" Target="../media/image10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image" Target="../media/image11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image" Target="../media/image12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image" Target="../media/image13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image" Target="../media/image1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image" Target="../media/image15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image" Target="../media/image16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image" Target="../media/image17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image" Target="../media/image18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image" Target="../media/image19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9.xml"/><Relationship Id="rId1" Type="http://schemas.openxmlformats.org/officeDocument/2006/relationships/image" Target="../media/image20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image" Target="../media/image21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1.xml"/><Relationship Id="rId1" Type="http://schemas.openxmlformats.org/officeDocument/2006/relationships/image" Target="../media/image2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99240</xdr:colOff>
      <xdr:row>2</xdr:row>
      <xdr:rowOff>3180</xdr:rowOff>
    </xdr:to>
    <xdr:pic>
      <xdr:nvPicPr>
        <xdr:cNvPr id="1025" name="LogoRes00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9" name="LogoRes01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3073" name="LogoRes01_1">
          <a:extLst>
            <a:ext uri="{FF2B5EF4-FFF2-40B4-BE49-F238E27FC236}">
              <a16:creationId xmlns:a16="http://schemas.microsoft.com/office/drawing/2014/main" id="{00000000-0008-0000-0200-0000010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4097" name="LogoRes02">
          <a:extLst>
            <a:ext uri="{FF2B5EF4-FFF2-40B4-BE49-F238E27FC236}">
              <a16:creationId xmlns:a16="http://schemas.microsoft.com/office/drawing/2014/main" id="{00000000-0008-0000-0300-0000011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5121" name="LogoRes03">
          <a:extLst>
            <a:ext uri="{FF2B5EF4-FFF2-40B4-BE49-F238E27FC236}">
              <a16:creationId xmlns:a16="http://schemas.microsoft.com/office/drawing/2014/main" id="{00000000-0008-0000-0400-0000011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6145" name="LogoRes04">
          <a:extLst>
            <a:ext uri="{FF2B5EF4-FFF2-40B4-BE49-F238E27FC236}">
              <a16:creationId xmlns:a16="http://schemas.microsoft.com/office/drawing/2014/main" id="{00000000-0008-0000-0500-0000011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7169" name="LogoRes05">
          <a:extLst>
            <a:ext uri="{FF2B5EF4-FFF2-40B4-BE49-F238E27FC236}">
              <a16:creationId xmlns:a16="http://schemas.microsoft.com/office/drawing/2014/main" id="{00000000-0008-0000-0600-0000011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8193" name="LogoRes06">
          <a:extLst>
            <a:ext uri="{FF2B5EF4-FFF2-40B4-BE49-F238E27FC236}">
              <a16:creationId xmlns:a16="http://schemas.microsoft.com/office/drawing/2014/main" id="{00000000-0008-0000-0700-0000012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9217" name="LogoRes07">
          <a:extLst>
            <a:ext uri="{FF2B5EF4-FFF2-40B4-BE49-F238E27FC236}">
              <a16:creationId xmlns:a16="http://schemas.microsoft.com/office/drawing/2014/main" id="{00000000-0008-0000-0800-0000012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0241" name="LogoRes07_1">
          <a:extLst>
            <a:ext uri="{FF2B5EF4-FFF2-40B4-BE49-F238E27FC236}">
              <a16:creationId xmlns:a16="http://schemas.microsoft.com/office/drawing/2014/main" id="{00000000-0008-0000-0900-0000012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1265" name="LogoRes08">
          <a:extLst>
            <a:ext uri="{FF2B5EF4-FFF2-40B4-BE49-F238E27FC236}">
              <a16:creationId xmlns:a16="http://schemas.microsoft.com/office/drawing/2014/main" id="{00000000-0008-0000-0A00-0000012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2289" name="LogoRes09">
          <a:extLst>
            <a:ext uri="{FF2B5EF4-FFF2-40B4-BE49-F238E27FC236}">
              <a16:creationId xmlns:a16="http://schemas.microsoft.com/office/drawing/2014/main" id="{00000000-0008-0000-0B00-0000013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3313" name="LogoRes10">
          <a:extLst>
            <a:ext uri="{FF2B5EF4-FFF2-40B4-BE49-F238E27FC236}">
              <a16:creationId xmlns:a16="http://schemas.microsoft.com/office/drawing/2014/main" id="{00000000-0008-0000-0C00-0000013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4337" name="LogoRes10_1">
          <a:extLst>
            <a:ext uri="{FF2B5EF4-FFF2-40B4-BE49-F238E27FC236}">
              <a16:creationId xmlns:a16="http://schemas.microsoft.com/office/drawing/2014/main" id="{00000000-0008-0000-0D00-0000013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2">
          <a:extLst>
            <a:ext uri="{FF2B5EF4-FFF2-40B4-BE49-F238E27FC236}">
              <a16:creationId xmlns:a16="http://schemas.microsoft.com/office/drawing/2014/main" id="{3472F094-B51D-49B5-A971-26F75511CC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D0B1AF9-00F9-4647-8382-FA2B10F186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3">
          <a:extLst>
            <a:ext uri="{FF2B5EF4-FFF2-40B4-BE49-F238E27FC236}">
              <a16:creationId xmlns:a16="http://schemas.microsoft.com/office/drawing/2014/main" id="{B7D62E0A-10B2-4102-861F-D1846AF902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71CE3F3-3880-4BF9-8747-D423E1391F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8433" name="LogoRes11">
          <a:extLst>
            <a:ext uri="{FF2B5EF4-FFF2-40B4-BE49-F238E27FC236}">
              <a16:creationId xmlns:a16="http://schemas.microsoft.com/office/drawing/2014/main" id="{00000000-0008-0000-1100-0000014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9457" name="LogoRes11_1">
          <a:extLst>
            <a:ext uri="{FF2B5EF4-FFF2-40B4-BE49-F238E27FC236}">
              <a16:creationId xmlns:a16="http://schemas.microsoft.com/office/drawing/2014/main" id="{00000000-0008-0000-1200-0000014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0481" name="LogoRes11_2">
          <a:extLst>
            <a:ext uri="{FF2B5EF4-FFF2-40B4-BE49-F238E27FC236}">
              <a16:creationId xmlns:a16="http://schemas.microsoft.com/office/drawing/2014/main" id="{00000000-0008-0000-1300-0000015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2_1">
          <a:extLst>
            <a:ext uri="{FF2B5EF4-FFF2-40B4-BE49-F238E27FC236}">
              <a16:creationId xmlns:a16="http://schemas.microsoft.com/office/drawing/2014/main" id="{00000000-0008-0000-1400-0000015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2529" name="LogoRes12_2">
          <a:extLst>
            <a:ext uri="{FF2B5EF4-FFF2-40B4-BE49-F238E27FC236}">
              <a16:creationId xmlns:a16="http://schemas.microsoft.com/office/drawing/2014/main" id="{00000000-0008-0000-1500-0000015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2_3">
          <a:extLst>
            <a:ext uri="{FF2B5EF4-FFF2-40B4-BE49-F238E27FC236}">
              <a16:creationId xmlns:a16="http://schemas.microsoft.com/office/drawing/2014/main" id="{00000000-0008-0000-1600-0000015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abSelected="1" workbookViewId="0">
      <selection activeCell="I29" sqref="I29"/>
    </sheetView>
  </sheetViews>
  <sheetFormatPr baseColWidth="10" defaultRowHeight="15" x14ac:dyDescent="0.25"/>
  <cols>
    <col min="1" max="1" width="28.28515625" style="49" bestFit="1" customWidth="1"/>
    <col min="2" max="2" width="16" style="49" bestFit="1" customWidth="1"/>
    <col min="3" max="3" width="26.5703125" style="49" bestFit="1" customWidth="1"/>
    <col min="4" max="16384" width="11.42578125" style="49"/>
  </cols>
  <sheetData>
    <row r="1" spans="1:9" ht="22.5" customHeight="1" x14ac:dyDescent="0.35">
      <c r="D1" s="50" t="s">
        <v>39</v>
      </c>
    </row>
    <row r="4" spans="1:9" x14ac:dyDescent="0.25">
      <c r="F4" s="51"/>
      <c r="G4" s="51"/>
      <c r="I4" s="52">
        <v>42999</v>
      </c>
    </row>
    <row r="6" spans="1:9" x14ac:dyDescent="0.25">
      <c r="A6" s="53" t="s">
        <v>42</v>
      </c>
      <c r="B6" s="54"/>
      <c r="C6" s="54"/>
      <c r="D6" s="55" t="s">
        <v>94</v>
      </c>
      <c r="E6" s="56"/>
      <c r="F6" s="55" t="s">
        <v>40</v>
      </c>
      <c r="G6" s="56"/>
      <c r="H6" s="55" t="s">
        <v>41</v>
      </c>
      <c r="I6" s="56"/>
    </row>
    <row r="7" spans="1:9" x14ac:dyDescent="0.25">
      <c r="A7" s="57"/>
      <c r="B7" s="57"/>
      <c r="C7" s="57"/>
      <c r="D7" s="58">
        <v>2007</v>
      </c>
      <c r="E7" s="58">
        <v>2008</v>
      </c>
      <c r="F7" s="58">
        <v>2007</v>
      </c>
      <c r="G7" s="58">
        <v>2008</v>
      </c>
      <c r="H7" s="58" t="s">
        <v>0</v>
      </c>
      <c r="I7" s="58" t="s">
        <v>3</v>
      </c>
    </row>
    <row r="8" spans="1:9" x14ac:dyDescent="0.25">
      <c r="A8" s="59" t="s">
        <v>12</v>
      </c>
      <c r="B8" s="59" t="s">
        <v>13</v>
      </c>
      <c r="C8" s="60" t="s">
        <v>14</v>
      </c>
      <c r="D8" s="61">
        <v>14495602</v>
      </c>
      <c r="E8" s="61">
        <v>13149554</v>
      </c>
      <c r="F8" s="61">
        <v>150411077</v>
      </c>
      <c r="G8" s="61">
        <v>153964100</v>
      </c>
      <c r="H8" s="61">
        <v>3553023</v>
      </c>
      <c r="I8" s="62">
        <f>((G8*100/F8)-100)</f>
        <v>2.3622083365575577</v>
      </c>
    </row>
    <row r="9" spans="1:9" x14ac:dyDescent="0.25">
      <c r="A9" s="63"/>
      <c r="B9" s="64"/>
      <c r="C9" s="60" t="s">
        <v>15</v>
      </c>
      <c r="D9" s="61">
        <v>9799039</v>
      </c>
      <c r="E9" s="61">
        <v>7356537</v>
      </c>
      <c r="F9" s="61">
        <v>116860986</v>
      </c>
      <c r="G9" s="61">
        <v>101352636</v>
      </c>
      <c r="H9" s="61">
        <v>-15508350</v>
      </c>
      <c r="I9" s="62">
        <f t="shared" ref="I9:I19" si="0">((G9*100/F9)-100)</f>
        <v>-13.270767713700451</v>
      </c>
    </row>
    <row r="10" spans="1:9" x14ac:dyDescent="0.25">
      <c r="A10" s="63"/>
      <c r="B10" s="59" t="s">
        <v>16</v>
      </c>
      <c r="C10" s="60" t="s">
        <v>17</v>
      </c>
      <c r="D10" s="61">
        <v>4627339</v>
      </c>
      <c r="E10" s="61">
        <v>3938867</v>
      </c>
      <c r="F10" s="61">
        <v>61357446</v>
      </c>
      <c r="G10" s="61">
        <v>58333296</v>
      </c>
      <c r="H10" s="61">
        <v>-3024150</v>
      </c>
      <c r="I10" s="62">
        <f t="shared" si="0"/>
        <v>-4.928741655902698</v>
      </c>
    </row>
    <row r="11" spans="1:9" x14ac:dyDescent="0.25">
      <c r="A11" s="63"/>
      <c r="B11" s="63"/>
      <c r="C11" s="60" t="s">
        <v>18</v>
      </c>
      <c r="D11" s="61">
        <v>11379752</v>
      </c>
      <c r="E11" s="61">
        <v>10471772</v>
      </c>
      <c r="F11" s="61">
        <v>139349731</v>
      </c>
      <c r="G11" s="61">
        <v>145403135</v>
      </c>
      <c r="H11" s="61">
        <v>6053404</v>
      </c>
      <c r="I11" s="62">
        <f t="shared" si="0"/>
        <v>4.3440370903909411</v>
      </c>
    </row>
    <row r="12" spans="1:9" x14ac:dyDescent="0.25">
      <c r="A12" s="64"/>
      <c r="B12" s="64"/>
      <c r="C12" s="60" t="s">
        <v>2</v>
      </c>
      <c r="D12" s="61">
        <v>16007091</v>
      </c>
      <c r="E12" s="61">
        <v>14410639</v>
      </c>
      <c r="F12" s="61">
        <v>200707177</v>
      </c>
      <c r="G12" s="61">
        <v>203736431</v>
      </c>
      <c r="H12" s="61">
        <v>3029254</v>
      </c>
      <c r="I12" s="62">
        <f t="shared" si="0"/>
        <v>1.5092903229863026</v>
      </c>
    </row>
    <row r="13" spans="1:9" x14ac:dyDescent="0.25">
      <c r="A13" s="65"/>
      <c r="B13" s="65"/>
      <c r="C13" s="66" t="s">
        <v>2</v>
      </c>
      <c r="D13" s="67">
        <v>40301732</v>
      </c>
      <c r="E13" s="67">
        <v>34916730</v>
      </c>
      <c r="F13" s="67">
        <v>467979240</v>
      </c>
      <c r="G13" s="67">
        <v>459053167</v>
      </c>
      <c r="H13" s="67">
        <v>-8926073</v>
      </c>
      <c r="I13" s="68">
        <f t="shared" si="0"/>
        <v>-1.9073651643179659</v>
      </c>
    </row>
    <row r="14" spans="1:9" x14ac:dyDescent="0.25">
      <c r="A14" s="59" t="s">
        <v>4</v>
      </c>
      <c r="B14" s="69" t="s">
        <v>5</v>
      </c>
      <c r="C14" s="60" t="s">
        <v>6</v>
      </c>
      <c r="D14" s="61">
        <v>21531</v>
      </c>
      <c r="E14" s="61">
        <v>20320</v>
      </c>
      <c r="F14" s="61">
        <v>229842</v>
      </c>
      <c r="G14" s="61">
        <v>215039</v>
      </c>
      <c r="H14" s="61">
        <v>-14803</v>
      </c>
      <c r="I14" s="62">
        <f t="shared" si="0"/>
        <v>-6.4405113077679488</v>
      </c>
    </row>
    <row r="15" spans="1:9" x14ac:dyDescent="0.25">
      <c r="A15" s="63"/>
      <c r="B15" s="59" t="s">
        <v>7</v>
      </c>
      <c r="C15" s="60" t="s">
        <v>8</v>
      </c>
      <c r="D15" s="61">
        <v>624603</v>
      </c>
      <c r="E15" s="61">
        <v>626516</v>
      </c>
      <c r="F15" s="61">
        <v>7656294</v>
      </c>
      <c r="G15" s="61">
        <v>7594991</v>
      </c>
      <c r="H15" s="61">
        <v>-61303</v>
      </c>
      <c r="I15" s="62">
        <f t="shared" si="0"/>
        <v>-0.80068764339509357</v>
      </c>
    </row>
    <row r="16" spans="1:9" x14ac:dyDescent="0.25">
      <c r="A16" s="63"/>
      <c r="B16" s="64"/>
      <c r="C16" s="60" t="s">
        <v>9</v>
      </c>
      <c r="D16" s="61">
        <v>305589</v>
      </c>
      <c r="E16" s="61">
        <v>270129</v>
      </c>
      <c r="F16" s="61">
        <v>3296432</v>
      </c>
      <c r="G16" s="61">
        <v>3233552</v>
      </c>
      <c r="H16" s="61">
        <v>-62880</v>
      </c>
      <c r="I16" s="62">
        <f t="shared" si="0"/>
        <v>-1.907516975930335</v>
      </c>
    </row>
    <row r="17" spans="1:9" x14ac:dyDescent="0.25">
      <c r="A17" s="64"/>
      <c r="B17" s="69" t="s">
        <v>10</v>
      </c>
      <c r="C17" s="60" t="s">
        <v>11</v>
      </c>
      <c r="D17" s="61">
        <v>545839</v>
      </c>
      <c r="E17" s="61">
        <v>565420</v>
      </c>
      <c r="F17" s="61">
        <v>3975407</v>
      </c>
      <c r="G17" s="61">
        <v>3725369</v>
      </c>
      <c r="H17" s="61">
        <v>-250038</v>
      </c>
      <c r="I17" s="62">
        <f t="shared" si="0"/>
        <v>-6.2896201571310826</v>
      </c>
    </row>
    <row r="18" spans="1:9" x14ac:dyDescent="0.25">
      <c r="A18" s="70"/>
      <c r="B18" s="70"/>
      <c r="C18" s="66" t="s">
        <v>2</v>
      </c>
      <c r="D18" s="67">
        <v>1497562</v>
      </c>
      <c r="E18" s="67">
        <v>1482385</v>
      </c>
      <c r="F18" s="67">
        <v>15157975</v>
      </c>
      <c r="G18" s="67">
        <v>14768951</v>
      </c>
      <c r="H18" s="67">
        <v>-389024</v>
      </c>
      <c r="I18" s="68">
        <f t="shared" si="0"/>
        <v>-2.5664641879934464</v>
      </c>
    </row>
    <row r="19" spans="1:9" x14ac:dyDescent="0.25">
      <c r="A19" s="71"/>
      <c r="B19" s="71"/>
      <c r="C19" s="72" t="s">
        <v>1</v>
      </c>
      <c r="D19" s="73">
        <f>+D13+D18</f>
        <v>41799294</v>
      </c>
      <c r="E19" s="73">
        <f t="shared" ref="E19:G19" si="1">+E13+E18</f>
        <v>36399115</v>
      </c>
      <c r="F19" s="73">
        <f t="shared" si="1"/>
        <v>483137215</v>
      </c>
      <c r="G19" s="73">
        <f t="shared" si="1"/>
        <v>473822118</v>
      </c>
      <c r="H19" s="73">
        <f t="shared" ref="H19" si="2">G19-F19</f>
        <v>-9315097</v>
      </c>
      <c r="I19" s="74">
        <f t="shared" si="0"/>
        <v>-1.928043775307188</v>
      </c>
    </row>
    <row r="20" spans="1:9" x14ac:dyDescent="0.25">
      <c r="A20" s="70"/>
      <c r="B20" s="70"/>
      <c r="I20" s="75"/>
    </row>
    <row r="21" spans="1:9" x14ac:dyDescent="0.25">
      <c r="A21" s="59" t="s">
        <v>19</v>
      </c>
      <c r="B21" s="59" t="s">
        <v>20</v>
      </c>
      <c r="C21" s="60" t="s">
        <v>21</v>
      </c>
      <c r="D21" s="61">
        <v>7648933</v>
      </c>
      <c r="E21" s="61">
        <v>7356183</v>
      </c>
      <c r="F21" s="61">
        <v>88967347</v>
      </c>
      <c r="G21" s="61">
        <v>97790410</v>
      </c>
      <c r="H21" s="61">
        <v>8823063</v>
      </c>
      <c r="I21" s="62">
        <f t="shared" ref="I21:I34" si="3">((G21*100/F21)-100)</f>
        <v>9.9171924279140313</v>
      </c>
    </row>
    <row r="22" spans="1:9" x14ac:dyDescent="0.25">
      <c r="A22" s="63"/>
      <c r="B22" s="64"/>
      <c r="C22" s="60" t="s">
        <v>22</v>
      </c>
      <c r="D22" s="61">
        <v>6843844</v>
      </c>
      <c r="E22" s="61">
        <v>6655393</v>
      </c>
      <c r="F22" s="61">
        <v>79878272</v>
      </c>
      <c r="G22" s="61">
        <v>89996974</v>
      </c>
      <c r="H22" s="61">
        <v>10118702</v>
      </c>
      <c r="I22" s="62">
        <f t="shared" si="3"/>
        <v>12.667652600196462</v>
      </c>
    </row>
    <row r="23" spans="1:9" x14ac:dyDescent="0.25">
      <c r="A23" s="63"/>
      <c r="B23" s="69" t="s">
        <v>23</v>
      </c>
      <c r="C23" s="60" t="s">
        <v>24</v>
      </c>
      <c r="D23" s="61">
        <v>3245394</v>
      </c>
      <c r="E23" s="61">
        <v>2722039</v>
      </c>
      <c r="F23" s="61">
        <v>44605035</v>
      </c>
      <c r="G23" s="61">
        <v>42747662</v>
      </c>
      <c r="H23" s="61">
        <v>-1857373</v>
      </c>
      <c r="I23" s="62">
        <f t="shared" si="3"/>
        <v>-4.1640433641628078</v>
      </c>
    </row>
    <row r="24" spans="1:9" x14ac:dyDescent="0.25">
      <c r="A24" s="63"/>
      <c r="B24" s="59" t="s">
        <v>25</v>
      </c>
      <c r="C24" s="60" t="s">
        <v>26</v>
      </c>
      <c r="D24" s="61">
        <v>1055837</v>
      </c>
      <c r="E24" s="61">
        <v>973108</v>
      </c>
      <c r="F24" s="61">
        <v>13188879</v>
      </c>
      <c r="G24" s="61">
        <v>13334924</v>
      </c>
      <c r="H24" s="61">
        <v>146045</v>
      </c>
      <c r="I24" s="62">
        <f t="shared" si="3"/>
        <v>1.1073344444209425</v>
      </c>
    </row>
    <row r="25" spans="1:9" x14ac:dyDescent="0.25">
      <c r="A25" s="63"/>
      <c r="B25" s="63"/>
      <c r="C25" s="60" t="s">
        <v>21</v>
      </c>
      <c r="D25" s="61">
        <v>538861</v>
      </c>
      <c r="E25" s="61">
        <v>533224</v>
      </c>
      <c r="F25" s="61">
        <v>6770693</v>
      </c>
      <c r="G25" s="61">
        <v>7014233</v>
      </c>
      <c r="H25" s="61">
        <v>243540</v>
      </c>
      <c r="I25" s="62">
        <f t="shared" si="3"/>
        <v>3.596973012954507</v>
      </c>
    </row>
    <row r="26" spans="1:9" x14ac:dyDescent="0.25">
      <c r="A26" s="63"/>
      <c r="B26" s="63"/>
      <c r="C26" s="60" t="s">
        <v>27</v>
      </c>
      <c r="D26" s="61">
        <v>170518</v>
      </c>
      <c r="E26" s="61">
        <v>129827</v>
      </c>
      <c r="F26" s="61">
        <v>2216904</v>
      </c>
      <c r="G26" s="61">
        <v>1975666</v>
      </c>
      <c r="H26" s="61">
        <v>-241238</v>
      </c>
      <c r="I26" s="62">
        <f t="shared" si="3"/>
        <v>-10.8817522093875</v>
      </c>
    </row>
    <row r="27" spans="1:9" x14ac:dyDescent="0.25">
      <c r="A27" s="63"/>
      <c r="B27" s="63"/>
      <c r="C27" s="60" t="s">
        <v>28</v>
      </c>
      <c r="D27" s="61">
        <v>346363</v>
      </c>
      <c r="E27" s="61">
        <v>310028</v>
      </c>
      <c r="F27" s="61">
        <v>4340152</v>
      </c>
      <c r="G27" s="61">
        <v>4337639</v>
      </c>
      <c r="H27" s="61">
        <v>-2513</v>
      </c>
      <c r="I27" s="62">
        <f t="shared" si="3"/>
        <v>-5.790119793039139E-2</v>
      </c>
    </row>
    <row r="28" spans="1:9" x14ac:dyDescent="0.25">
      <c r="A28" s="63"/>
      <c r="B28" s="64"/>
      <c r="C28" s="60" t="s">
        <v>29</v>
      </c>
      <c r="D28" s="61">
        <v>0</v>
      </c>
      <c r="E28" s="61">
        <v>0</v>
      </c>
      <c r="F28" s="61">
        <v>0</v>
      </c>
      <c r="G28" s="61">
        <v>0</v>
      </c>
      <c r="H28" s="61">
        <v>0</v>
      </c>
      <c r="I28" s="62">
        <v>0</v>
      </c>
    </row>
    <row r="29" spans="1:9" x14ac:dyDescent="0.25">
      <c r="A29" s="63"/>
      <c r="B29" s="59" t="s">
        <v>30</v>
      </c>
      <c r="C29" s="60" t="s">
        <v>31</v>
      </c>
      <c r="D29" s="61">
        <v>1756268</v>
      </c>
      <c r="E29" s="61">
        <v>1707277</v>
      </c>
      <c r="F29" s="61">
        <v>26287293</v>
      </c>
      <c r="G29" s="61">
        <v>26202193</v>
      </c>
      <c r="H29" s="61">
        <v>-85100</v>
      </c>
      <c r="I29" s="62">
        <f t="shared" si="3"/>
        <v>-0.3237305568131319</v>
      </c>
    </row>
    <row r="30" spans="1:9" x14ac:dyDescent="0.25">
      <c r="A30" s="63"/>
      <c r="B30" s="64"/>
      <c r="C30" s="60" t="s">
        <v>32</v>
      </c>
      <c r="D30" s="61">
        <v>333765</v>
      </c>
      <c r="E30" s="61">
        <v>322251</v>
      </c>
      <c r="F30" s="61">
        <v>5033907</v>
      </c>
      <c r="G30" s="61">
        <v>5883552</v>
      </c>
      <c r="H30" s="61">
        <v>849645</v>
      </c>
      <c r="I30" s="62">
        <f t="shared" si="3"/>
        <v>16.878440543299661</v>
      </c>
    </row>
    <row r="31" spans="1:9" x14ac:dyDescent="0.25">
      <c r="A31" s="63"/>
      <c r="B31" s="69" t="s">
        <v>33</v>
      </c>
      <c r="C31" s="60" t="s">
        <v>34</v>
      </c>
      <c r="D31" s="61">
        <v>341648</v>
      </c>
      <c r="E31" s="61">
        <v>283399</v>
      </c>
      <c r="F31" s="61">
        <v>4260547</v>
      </c>
      <c r="G31" s="61">
        <v>4209251</v>
      </c>
      <c r="H31" s="61">
        <v>-51296</v>
      </c>
      <c r="I31" s="62">
        <f t="shared" si="3"/>
        <v>-1.2039768602482326</v>
      </c>
    </row>
    <row r="32" spans="1:9" x14ac:dyDescent="0.25">
      <c r="A32" s="63"/>
      <c r="B32" s="59" t="s">
        <v>35</v>
      </c>
      <c r="C32" s="60" t="s">
        <v>36</v>
      </c>
      <c r="D32" s="61">
        <v>10922</v>
      </c>
      <c r="E32" s="61">
        <v>9814</v>
      </c>
      <c r="F32" s="61">
        <v>130211</v>
      </c>
      <c r="G32" s="61">
        <v>121713</v>
      </c>
      <c r="H32" s="61">
        <v>-8498</v>
      </c>
      <c r="I32" s="62">
        <f t="shared" si="3"/>
        <v>-6.526330340754626</v>
      </c>
    </row>
    <row r="33" spans="1:9" x14ac:dyDescent="0.25">
      <c r="A33" s="63"/>
      <c r="B33" s="63"/>
      <c r="C33" s="60" t="s">
        <v>37</v>
      </c>
      <c r="D33" s="61">
        <v>134726295</v>
      </c>
      <c r="E33" s="61">
        <v>135111211</v>
      </c>
      <c r="F33" s="61">
        <v>1604380760</v>
      </c>
      <c r="G33" s="61">
        <v>1640842470</v>
      </c>
      <c r="H33" s="61">
        <v>36461710</v>
      </c>
      <c r="I33" s="62">
        <f t="shared" si="3"/>
        <v>2.2726344586680227</v>
      </c>
    </row>
    <row r="34" spans="1:9" x14ac:dyDescent="0.25">
      <c r="A34" s="76"/>
      <c r="B34" s="77"/>
      <c r="C34" s="60" t="s">
        <v>38</v>
      </c>
      <c r="D34" s="61">
        <v>259</v>
      </c>
      <c r="E34" s="61">
        <v>239</v>
      </c>
      <c r="F34" s="61">
        <v>3547</v>
      </c>
      <c r="G34" s="61">
        <v>3612</v>
      </c>
      <c r="H34" s="61">
        <v>65</v>
      </c>
      <c r="I34" s="62">
        <f t="shared" si="3"/>
        <v>1.8325345362277972</v>
      </c>
    </row>
  </sheetData>
  <mergeCells count="14">
    <mergeCell ref="D6:E6"/>
    <mergeCell ref="F6:G6"/>
    <mergeCell ref="H6:I6"/>
    <mergeCell ref="A6:C7"/>
    <mergeCell ref="A14:A17"/>
    <mergeCell ref="B15:B16"/>
    <mergeCell ref="A8:A12"/>
    <mergeCell ref="B8:B9"/>
    <mergeCell ref="B10:B12"/>
    <mergeCell ref="A21:A34"/>
    <mergeCell ref="B21:B22"/>
    <mergeCell ref="B24:B28"/>
    <mergeCell ref="B29:B30"/>
    <mergeCell ref="B32:B34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zoomScaleNormal="100" workbookViewId="0">
      <selection activeCell="B7" sqref="B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74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Diciembre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42999</v>
      </c>
    </row>
    <row r="6" spans="1:12" x14ac:dyDescent="0.25">
      <c r="A6" s="48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43</v>
      </c>
    </row>
    <row r="7" spans="1:12" x14ac:dyDescent="0.25">
      <c r="A7" s="8" t="s">
        <v>44</v>
      </c>
      <c r="B7" s="37">
        <v>1243128</v>
      </c>
      <c r="C7" s="37">
        <v>1211704</v>
      </c>
      <c r="D7" s="37">
        <v>14347263</v>
      </c>
      <c r="E7" s="37">
        <v>12848590</v>
      </c>
      <c r="F7" s="10">
        <f>((E7*100)/D7)-100</f>
        <v>-10.445706613170742</v>
      </c>
      <c r="G7" s="1"/>
      <c r="H7" s="1"/>
      <c r="I7" s="1"/>
    </row>
    <row r="8" spans="1:12" x14ac:dyDescent="0.25">
      <c r="A8" s="11" t="s">
        <v>45</v>
      </c>
      <c r="B8" s="38">
        <v>210315</v>
      </c>
      <c r="C8" s="38">
        <v>152951</v>
      </c>
      <c r="D8" s="38">
        <v>3651586</v>
      </c>
      <c r="E8" s="38">
        <v>2803496</v>
      </c>
      <c r="F8" s="13">
        <f t="shared" ref="F8:F35" si="0">((E8*100)/D8)-100</f>
        <v>-23.225250617129106</v>
      </c>
      <c r="G8" s="1"/>
      <c r="H8" s="1"/>
      <c r="I8" s="1"/>
    </row>
    <row r="9" spans="1:12" x14ac:dyDescent="0.25">
      <c r="A9" s="8" t="s">
        <v>46</v>
      </c>
      <c r="B9" s="37">
        <v>675321</v>
      </c>
      <c r="C9" s="37">
        <v>654144</v>
      </c>
      <c r="D9" s="37">
        <v>6887174</v>
      </c>
      <c r="E9" s="37">
        <v>5850334</v>
      </c>
      <c r="F9" s="10">
        <f t="shared" si="0"/>
        <v>-15.054650862603438</v>
      </c>
      <c r="G9" s="1"/>
      <c r="H9" s="1"/>
      <c r="I9" s="1"/>
    </row>
    <row r="10" spans="1:12" x14ac:dyDescent="0.25">
      <c r="A10" s="11" t="s">
        <v>47</v>
      </c>
      <c r="B10" s="38">
        <v>419786</v>
      </c>
      <c r="C10" s="38">
        <v>257071</v>
      </c>
      <c r="D10" s="38">
        <v>5605598</v>
      </c>
      <c r="E10" s="38">
        <v>4945449</v>
      </c>
      <c r="F10" s="13">
        <f t="shared" si="0"/>
        <v>-11.776602603326168</v>
      </c>
      <c r="G10" s="1"/>
      <c r="H10" s="1"/>
      <c r="I10" s="1"/>
    </row>
    <row r="11" spans="1:12" x14ac:dyDescent="0.25">
      <c r="A11" s="8" t="s">
        <v>48</v>
      </c>
      <c r="B11" s="37">
        <v>6442273</v>
      </c>
      <c r="C11" s="37">
        <v>6066673</v>
      </c>
      <c r="D11" s="37">
        <v>74697379</v>
      </c>
      <c r="E11" s="37">
        <v>74845714</v>
      </c>
      <c r="F11" s="10">
        <f t="shared" si="0"/>
        <v>0.19858126481251759</v>
      </c>
      <c r="G11" s="1"/>
      <c r="H11" s="1"/>
      <c r="I11" s="1"/>
    </row>
    <row r="12" spans="1:12" x14ac:dyDescent="0.25">
      <c r="A12" s="11" t="s">
        <v>49</v>
      </c>
      <c r="B12" s="38">
        <v>418256</v>
      </c>
      <c r="C12" s="38">
        <v>347880</v>
      </c>
      <c r="D12" s="38">
        <v>7253510</v>
      </c>
      <c r="E12" s="38">
        <v>5007076</v>
      </c>
      <c r="F12" s="13">
        <f t="shared" si="0"/>
        <v>-30.970302653473979</v>
      </c>
      <c r="G12" s="1"/>
      <c r="H12" s="1"/>
      <c r="I12" s="1"/>
    </row>
    <row r="13" spans="1:12" x14ac:dyDescent="0.25">
      <c r="A13" s="8" t="s">
        <v>50</v>
      </c>
      <c r="B13" s="37">
        <v>963891</v>
      </c>
      <c r="C13" s="37">
        <v>862009</v>
      </c>
      <c r="D13" s="37">
        <v>14662078</v>
      </c>
      <c r="E13" s="37">
        <v>13466073</v>
      </c>
      <c r="F13" s="10">
        <f t="shared" si="0"/>
        <v>-8.1571316153140145</v>
      </c>
      <c r="G13" s="1"/>
      <c r="H13" s="1"/>
      <c r="I13" s="1"/>
    </row>
    <row r="14" spans="1:12" x14ac:dyDescent="0.25">
      <c r="A14" s="11" t="s">
        <v>51</v>
      </c>
      <c r="B14" s="38">
        <v>4180604</v>
      </c>
      <c r="C14" s="38">
        <v>3477940</v>
      </c>
      <c r="D14" s="38">
        <v>51389463</v>
      </c>
      <c r="E14" s="38">
        <v>51809245</v>
      </c>
      <c r="F14" s="13">
        <f t="shared" si="0"/>
        <v>0.81686395516528876</v>
      </c>
      <c r="G14" s="1"/>
      <c r="H14" s="1"/>
      <c r="I14" s="1"/>
    </row>
    <row r="15" spans="1:12" x14ac:dyDescent="0.25">
      <c r="A15" s="8" t="s">
        <v>52</v>
      </c>
      <c r="B15" s="37">
        <v>4224112</v>
      </c>
      <c r="C15" s="37">
        <v>3654713</v>
      </c>
      <c r="D15" s="37">
        <v>40014330</v>
      </c>
      <c r="E15" s="37">
        <v>39397955</v>
      </c>
      <c r="F15" s="10">
        <f t="shared" si="0"/>
        <v>-1.5403856568384384</v>
      </c>
      <c r="G15" s="1"/>
      <c r="H15" s="1"/>
      <c r="I15" s="1"/>
    </row>
    <row r="16" spans="1:12" x14ac:dyDescent="0.25">
      <c r="A16" s="11" t="s">
        <v>53</v>
      </c>
      <c r="B16" s="38">
        <v>2395125</v>
      </c>
      <c r="C16" s="38">
        <v>1881291</v>
      </c>
      <c r="D16" s="38">
        <v>24047342</v>
      </c>
      <c r="E16" s="38">
        <v>25752898</v>
      </c>
      <c r="F16" s="13">
        <f t="shared" si="0"/>
        <v>7.0924928002437895</v>
      </c>
      <c r="G16" s="1"/>
      <c r="H16" s="1"/>
      <c r="I16" s="1"/>
    </row>
    <row r="17" spans="1:9" x14ac:dyDescent="0.25">
      <c r="A17" s="8" t="s">
        <v>54</v>
      </c>
      <c r="B17" s="37">
        <v>1014945</v>
      </c>
      <c r="C17" s="37">
        <v>1060734</v>
      </c>
      <c r="D17" s="37">
        <v>13147832</v>
      </c>
      <c r="E17" s="37">
        <v>13588949</v>
      </c>
      <c r="F17" s="10">
        <f t="shared" si="0"/>
        <v>3.3550550387318623</v>
      </c>
      <c r="G17" s="1"/>
      <c r="H17" s="1"/>
      <c r="I17" s="1"/>
    </row>
    <row r="18" spans="1:9" x14ac:dyDescent="0.25">
      <c r="A18" s="11" t="s">
        <v>55</v>
      </c>
      <c r="B18" s="38">
        <v>252367</v>
      </c>
      <c r="C18" s="38">
        <v>305519</v>
      </c>
      <c r="D18" s="38">
        <v>2642513</v>
      </c>
      <c r="E18" s="38">
        <v>2819762</v>
      </c>
      <c r="F18" s="13">
        <f t="shared" si="0"/>
        <v>6.7075923562154713</v>
      </c>
      <c r="G18" s="1"/>
      <c r="H18" s="1"/>
      <c r="I18" s="1"/>
    </row>
    <row r="19" spans="1:9" x14ac:dyDescent="0.25">
      <c r="A19" s="8" t="s">
        <v>56</v>
      </c>
      <c r="B19" s="37">
        <v>883185</v>
      </c>
      <c r="C19" s="37">
        <v>731860</v>
      </c>
      <c r="D19" s="37">
        <v>11060390</v>
      </c>
      <c r="E19" s="37">
        <v>12859884</v>
      </c>
      <c r="F19" s="10">
        <f t="shared" si="0"/>
        <v>16.269715624855905</v>
      </c>
      <c r="G19" s="1"/>
      <c r="H19" s="1"/>
      <c r="I19" s="1"/>
    </row>
    <row r="20" spans="1:9" x14ac:dyDescent="0.25">
      <c r="A20" s="11" t="s">
        <v>57</v>
      </c>
      <c r="B20" s="38">
        <v>1671018</v>
      </c>
      <c r="C20" s="38">
        <v>1099897</v>
      </c>
      <c r="D20" s="38">
        <v>20782127</v>
      </c>
      <c r="E20" s="38">
        <v>19330572</v>
      </c>
      <c r="F20" s="13">
        <f t="shared" si="0"/>
        <v>-6.9846315538347028</v>
      </c>
      <c r="G20" s="1"/>
      <c r="H20" s="1"/>
      <c r="I20" s="1"/>
    </row>
    <row r="21" spans="1:9" x14ac:dyDescent="0.25">
      <c r="A21" s="8" t="s">
        <v>58</v>
      </c>
      <c r="B21" s="37">
        <v>3141811</v>
      </c>
      <c r="C21" s="37">
        <v>2454875</v>
      </c>
      <c r="D21" s="37">
        <v>21897568</v>
      </c>
      <c r="E21" s="37">
        <v>20721876</v>
      </c>
      <c r="F21" s="10">
        <f t="shared" si="0"/>
        <v>-5.369052855549981</v>
      </c>
      <c r="G21" s="1"/>
      <c r="H21" s="1"/>
      <c r="I21" s="1"/>
    </row>
    <row r="22" spans="1:9" x14ac:dyDescent="0.25">
      <c r="A22" s="11" t="s">
        <v>59</v>
      </c>
      <c r="B22" s="38">
        <v>2148508</v>
      </c>
      <c r="C22" s="38">
        <v>1904526</v>
      </c>
      <c r="D22" s="38">
        <v>26694763</v>
      </c>
      <c r="E22" s="38">
        <v>25954355</v>
      </c>
      <c r="F22" s="13">
        <f t="shared" si="0"/>
        <v>-2.7736076922653297</v>
      </c>
      <c r="G22" s="1"/>
      <c r="H22" s="1"/>
      <c r="I22" s="1"/>
    </row>
    <row r="23" spans="1:9" x14ac:dyDescent="0.25">
      <c r="A23" s="8" t="s">
        <v>60</v>
      </c>
      <c r="B23" s="37">
        <v>362116</v>
      </c>
      <c r="C23" s="37">
        <v>222165</v>
      </c>
      <c r="D23" s="37">
        <v>6374694</v>
      </c>
      <c r="E23" s="37">
        <v>4742394</v>
      </c>
      <c r="F23" s="10">
        <f t="shared" si="0"/>
        <v>-25.605934967231363</v>
      </c>
      <c r="G23" s="1"/>
      <c r="H23" s="1"/>
      <c r="I23" s="1"/>
    </row>
    <row r="24" spans="1:9" x14ac:dyDescent="0.25">
      <c r="A24" s="11" t="s">
        <v>61</v>
      </c>
      <c r="B24" s="38">
        <v>152800</v>
      </c>
      <c r="C24" s="38">
        <v>125255</v>
      </c>
      <c r="D24" s="38">
        <v>1965409</v>
      </c>
      <c r="E24" s="38">
        <v>1672550</v>
      </c>
      <c r="F24" s="13">
        <f t="shared" si="0"/>
        <v>-14.90066444185409</v>
      </c>
      <c r="G24" s="1"/>
      <c r="H24" s="1"/>
      <c r="I24" s="1"/>
    </row>
    <row r="25" spans="1:9" x14ac:dyDescent="0.25">
      <c r="A25" s="8" t="s">
        <v>62</v>
      </c>
      <c r="B25" s="37">
        <v>58125</v>
      </c>
      <c r="C25" s="37">
        <v>55267</v>
      </c>
      <c r="D25" s="37">
        <v>828996</v>
      </c>
      <c r="E25" s="37">
        <v>769932</v>
      </c>
      <c r="F25" s="10">
        <f t="shared" si="0"/>
        <v>-7.1247629662869372</v>
      </c>
      <c r="G25" s="1"/>
      <c r="H25" s="1"/>
      <c r="I25" s="1"/>
    </row>
    <row r="26" spans="1:9" x14ac:dyDescent="0.25">
      <c r="A26" s="11" t="s">
        <v>63</v>
      </c>
      <c r="B26" s="38">
        <v>251021</v>
      </c>
      <c r="C26" s="38">
        <v>119509</v>
      </c>
      <c r="D26" s="38">
        <v>2753198</v>
      </c>
      <c r="E26" s="38">
        <v>2389688</v>
      </c>
      <c r="F26" s="13">
        <f t="shared" si="0"/>
        <v>-13.203191343303317</v>
      </c>
      <c r="G26" s="1"/>
      <c r="H26" s="1"/>
      <c r="I26" s="1"/>
    </row>
    <row r="27" spans="1:9" x14ac:dyDescent="0.25">
      <c r="A27" s="8" t="s">
        <v>64</v>
      </c>
      <c r="B27" s="37">
        <v>458437</v>
      </c>
      <c r="C27" s="37">
        <v>351889</v>
      </c>
      <c r="D27" s="37">
        <v>5074383</v>
      </c>
      <c r="E27" s="37">
        <v>4773671</v>
      </c>
      <c r="F27" s="10">
        <f t="shared" si="0"/>
        <v>-5.9260800771246522</v>
      </c>
      <c r="G27" s="1"/>
      <c r="H27" s="1"/>
      <c r="I27" s="1"/>
    </row>
    <row r="28" spans="1:9" x14ac:dyDescent="0.25">
      <c r="A28" s="11" t="s">
        <v>65</v>
      </c>
      <c r="B28" s="38">
        <v>1821799</v>
      </c>
      <c r="C28" s="38">
        <v>1317072</v>
      </c>
      <c r="D28" s="38">
        <v>19873656</v>
      </c>
      <c r="E28" s="38">
        <v>18211417</v>
      </c>
      <c r="F28" s="13">
        <f t="shared" si="0"/>
        <v>-8.3640322646220682</v>
      </c>
      <c r="G28" s="1"/>
      <c r="H28" s="1"/>
      <c r="I28" s="1"/>
    </row>
    <row r="29" spans="1:9" x14ac:dyDescent="0.25">
      <c r="A29" s="8" t="s">
        <v>66</v>
      </c>
      <c r="B29" s="37">
        <v>427322</v>
      </c>
      <c r="C29" s="37">
        <v>366326</v>
      </c>
      <c r="D29" s="37">
        <v>6261489</v>
      </c>
      <c r="E29" s="37">
        <v>5506032</v>
      </c>
      <c r="F29" s="10">
        <f t="shared" si="0"/>
        <v>-12.065133389198635</v>
      </c>
      <c r="G29" s="1"/>
      <c r="H29" s="1"/>
      <c r="I29" s="1"/>
    </row>
    <row r="30" spans="1:9" x14ac:dyDescent="0.25">
      <c r="A30" s="11" t="s">
        <v>67</v>
      </c>
      <c r="B30" s="38">
        <v>425830</v>
      </c>
      <c r="C30" s="38">
        <v>406630</v>
      </c>
      <c r="D30" s="38">
        <v>4764977</v>
      </c>
      <c r="E30" s="38">
        <v>4628955</v>
      </c>
      <c r="F30" s="13">
        <f t="shared" si="0"/>
        <v>-2.8546202846309683</v>
      </c>
      <c r="G30" s="1"/>
      <c r="H30" s="1"/>
      <c r="I30" s="1"/>
    </row>
    <row r="31" spans="1:9" x14ac:dyDescent="0.25">
      <c r="A31" s="8" t="s">
        <v>68</v>
      </c>
      <c r="B31" s="37">
        <v>2693152</v>
      </c>
      <c r="C31" s="37">
        <v>2600564</v>
      </c>
      <c r="D31" s="37">
        <v>36139739</v>
      </c>
      <c r="E31" s="37">
        <v>33151679</v>
      </c>
      <c r="F31" s="10">
        <f t="shared" si="0"/>
        <v>-8.2680729930008567</v>
      </c>
      <c r="G31" s="1"/>
      <c r="H31" s="1"/>
      <c r="I31" s="1"/>
    </row>
    <row r="32" spans="1:9" x14ac:dyDescent="0.25">
      <c r="A32" s="11" t="s">
        <v>69</v>
      </c>
      <c r="B32" s="38">
        <v>4287741</v>
      </c>
      <c r="C32" s="38">
        <v>4309769</v>
      </c>
      <c r="D32" s="38">
        <v>53594361</v>
      </c>
      <c r="E32" s="38">
        <v>59772221</v>
      </c>
      <c r="F32" s="13">
        <f t="shared" si="0"/>
        <v>11.527070917031736</v>
      </c>
      <c r="G32" s="1"/>
      <c r="H32" s="1"/>
      <c r="I32" s="1"/>
    </row>
    <row r="33" spans="1:9" x14ac:dyDescent="0.25">
      <c r="A33" s="8" t="s">
        <v>70</v>
      </c>
      <c r="B33" s="37">
        <v>440462</v>
      </c>
      <c r="C33" s="37">
        <v>318954</v>
      </c>
      <c r="D33" s="37">
        <v>5526132</v>
      </c>
      <c r="E33" s="37">
        <v>5064076</v>
      </c>
      <c r="F33" s="10">
        <f t="shared" si="0"/>
        <v>-8.3612914059960985</v>
      </c>
      <c r="G33" s="1"/>
      <c r="H33" s="1"/>
      <c r="I33" s="1"/>
    </row>
    <row r="34" spans="1:9" x14ac:dyDescent="0.25">
      <c r="A34" s="11" t="s">
        <v>71</v>
      </c>
      <c r="B34" s="38">
        <v>135844</v>
      </c>
      <c r="C34" s="38">
        <v>81928</v>
      </c>
      <c r="D34" s="38">
        <v>1199265</v>
      </c>
      <c r="E34" s="38">
        <v>1137275</v>
      </c>
      <c r="F34" s="13">
        <f t="shared" si="0"/>
        <v>-5.168999345432411</v>
      </c>
      <c r="G34" s="1"/>
      <c r="H34" s="1"/>
      <c r="I34" s="1"/>
    </row>
    <row r="35" spans="1:9" x14ac:dyDescent="0.25">
      <c r="A35" s="14" t="s">
        <v>72</v>
      </c>
      <c r="B35" s="15">
        <f>SUM(B7:B34)</f>
        <v>41799294</v>
      </c>
      <c r="C35" s="15">
        <f t="shared" ref="C35:E35" si="1">SUM(C7:C34)</f>
        <v>36399115</v>
      </c>
      <c r="D35" s="15">
        <f t="shared" si="1"/>
        <v>483137215</v>
      </c>
      <c r="E35" s="15">
        <f t="shared" si="1"/>
        <v>473822118</v>
      </c>
      <c r="F35" s="16">
        <f t="shared" si="0"/>
        <v>-1.928043775307188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12848590</v>
      </c>
      <c r="C38" s="41">
        <f>D7</f>
        <v>14347263</v>
      </c>
      <c r="D38" s="41">
        <f>_xlfn.RANK.EQ(B38,$B$38:$B$65)+COUNTIF($B$38:$B$65,B38)-1</f>
        <v>14</v>
      </c>
      <c r="E38" s="42" t="str">
        <f t="shared" ref="E38:E65" si="2">INDEX($A$38:$B$65,MATCH(ROW()-37,$D$38:$D$65,0),1)</f>
        <v>BAHIA DE ALGECIRAS</v>
      </c>
      <c r="F38" s="42">
        <f>LOOKUP(E38,$A$38:$A$65,$B$38:$B$65)</f>
        <v>74845714</v>
      </c>
      <c r="G38" s="42">
        <f>LOOKUP(E38,$A$38:$A$65,$C$38:$C$65)</f>
        <v>74697379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2803496</v>
      </c>
      <c r="C39" s="41">
        <f t="shared" ref="C39:C65" si="5">D8</f>
        <v>3651586</v>
      </c>
      <c r="D39" s="41">
        <f t="shared" ref="D39:D65" si="6">_xlfn.RANK.EQ(B39,$B$38:$B$65)+COUNTIF($B$38:$B$65,B39)-1</f>
        <v>24</v>
      </c>
      <c r="E39" s="42" t="str">
        <f t="shared" si="2"/>
        <v>VALENCIA</v>
      </c>
      <c r="F39" s="42">
        <f t="shared" ref="F39:F65" si="7">LOOKUP(E39,$A$38:$A$65,$B$38:$B$65)</f>
        <v>59772221</v>
      </c>
      <c r="G39" s="42">
        <f t="shared" ref="G39:G65" si="8">LOOKUP(E39,$A$38:$A$65,$C$38:$C$65)</f>
        <v>53594361</v>
      </c>
    </row>
    <row r="40" spans="1:9" x14ac:dyDescent="0.25">
      <c r="A40" s="42" t="str">
        <f t="shared" si="3"/>
        <v>ALMERIA</v>
      </c>
      <c r="B40" s="41">
        <f t="shared" si="4"/>
        <v>5850334</v>
      </c>
      <c r="C40" s="41">
        <f t="shared" si="5"/>
        <v>6887174</v>
      </c>
      <c r="D40" s="41">
        <f t="shared" si="6"/>
        <v>15</v>
      </c>
      <c r="E40" s="42" t="str">
        <f t="shared" si="2"/>
        <v>BARCELONA</v>
      </c>
      <c r="F40" s="42">
        <f t="shared" si="7"/>
        <v>51809245</v>
      </c>
      <c r="G40" s="42">
        <f t="shared" si="8"/>
        <v>51389463</v>
      </c>
    </row>
    <row r="41" spans="1:9" x14ac:dyDescent="0.25">
      <c r="A41" s="42" t="str">
        <f t="shared" si="3"/>
        <v>AVILES</v>
      </c>
      <c r="B41" s="41">
        <f t="shared" si="4"/>
        <v>4945449</v>
      </c>
      <c r="C41" s="41">
        <f t="shared" si="5"/>
        <v>5605598</v>
      </c>
      <c r="D41" s="41">
        <f t="shared" si="6"/>
        <v>19</v>
      </c>
      <c r="E41" s="42" t="str">
        <f t="shared" si="2"/>
        <v>BILBAO</v>
      </c>
      <c r="F41" s="42">
        <f t="shared" si="7"/>
        <v>39397955</v>
      </c>
      <c r="G41" s="42">
        <f t="shared" si="8"/>
        <v>40014330</v>
      </c>
    </row>
    <row r="42" spans="1:9" x14ac:dyDescent="0.25">
      <c r="A42" s="42" t="str">
        <f t="shared" si="3"/>
        <v>BAHIA DE ALGECIRAS</v>
      </c>
      <c r="B42" s="41">
        <f t="shared" si="4"/>
        <v>74845714</v>
      </c>
      <c r="C42" s="41">
        <f t="shared" si="5"/>
        <v>74697379</v>
      </c>
      <c r="D42" s="41">
        <f t="shared" si="6"/>
        <v>1</v>
      </c>
      <c r="E42" s="42" t="str">
        <f t="shared" si="2"/>
        <v>TARRAGONA</v>
      </c>
      <c r="F42" s="42">
        <f t="shared" si="7"/>
        <v>33151679</v>
      </c>
      <c r="G42" s="42">
        <f t="shared" si="8"/>
        <v>36139739</v>
      </c>
    </row>
    <row r="43" spans="1:9" x14ac:dyDescent="0.25">
      <c r="A43" s="42" t="str">
        <f t="shared" si="3"/>
        <v>BAHIA DE CADIZ</v>
      </c>
      <c r="B43" s="41">
        <f t="shared" si="4"/>
        <v>5007076</v>
      </c>
      <c r="C43" s="41">
        <f t="shared" si="5"/>
        <v>7253510</v>
      </c>
      <c r="D43" s="41">
        <f t="shared" si="6"/>
        <v>18</v>
      </c>
      <c r="E43" s="42" t="str">
        <f t="shared" si="2"/>
        <v>LAS PALMAS</v>
      </c>
      <c r="F43" s="42">
        <f t="shared" si="7"/>
        <v>25954355</v>
      </c>
      <c r="G43" s="42">
        <f t="shared" si="8"/>
        <v>26694763</v>
      </c>
    </row>
    <row r="44" spans="1:9" x14ac:dyDescent="0.25">
      <c r="A44" s="42" t="str">
        <f t="shared" si="3"/>
        <v>BALEARES</v>
      </c>
      <c r="B44" s="41">
        <f t="shared" si="4"/>
        <v>13466073</v>
      </c>
      <c r="C44" s="41">
        <f t="shared" si="5"/>
        <v>14662078</v>
      </c>
      <c r="D44" s="41">
        <f t="shared" si="6"/>
        <v>12</v>
      </c>
      <c r="E44" s="42" t="str">
        <f t="shared" si="2"/>
        <v>CARTAGENA</v>
      </c>
      <c r="F44" s="42">
        <f t="shared" si="7"/>
        <v>25752898</v>
      </c>
      <c r="G44" s="42">
        <f t="shared" si="8"/>
        <v>24047342</v>
      </c>
    </row>
    <row r="45" spans="1:9" x14ac:dyDescent="0.25">
      <c r="A45" s="42" t="str">
        <f t="shared" si="3"/>
        <v>BARCELONA</v>
      </c>
      <c r="B45" s="41">
        <f t="shared" si="4"/>
        <v>51809245</v>
      </c>
      <c r="C45" s="41">
        <f t="shared" si="5"/>
        <v>51389463</v>
      </c>
      <c r="D45" s="41">
        <f t="shared" si="6"/>
        <v>3</v>
      </c>
      <c r="E45" s="42" t="str">
        <f t="shared" si="2"/>
        <v>HUELVA</v>
      </c>
      <c r="F45" s="42">
        <f t="shared" si="7"/>
        <v>20721876</v>
      </c>
      <c r="G45" s="42">
        <f t="shared" si="8"/>
        <v>21897568</v>
      </c>
    </row>
    <row r="46" spans="1:9" x14ac:dyDescent="0.25">
      <c r="A46" s="42" t="str">
        <f t="shared" si="3"/>
        <v>BILBAO</v>
      </c>
      <c r="B46" s="41">
        <f t="shared" si="4"/>
        <v>39397955</v>
      </c>
      <c r="C46" s="41">
        <f t="shared" si="5"/>
        <v>40014330</v>
      </c>
      <c r="D46" s="41">
        <f t="shared" si="6"/>
        <v>4</v>
      </c>
      <c r="E46" s="42" t="str">
        <f t="shared" si="2"/>
        <v>GIJON</v>
      </c>
      <c r="F46" s="42">
        <f t="shared" si="7"/>
        <v>19330572</v>
      </c>
      <c r="G46" s="42">
        <f t="shared" si="8"/>
        <v>20782127</v>
      </c>
    </row>
    <row r="47" spans="1:9" x14ac:dyDescent="0.25">
      <c r="A47" s="42" t="str">
        <f t="shared" si="3"/>
        <v>CARTAGENA</v>
      </c>
      <c r="B47" s="41">
        <f t="shared" si="4"/>
        <v>25752898</v>
      </c>
      <c r="C47" s="41">
        <f t="shared" si="5"/>
        <v>24047342</v>
      </c>
      <c r="D47" s="41">
        <f t="shared" si="6"/>
        <v>7</v>
      </c>
      <c r="E47" s="42" t="str">
        <f t="shared" si="2"/>
        <v>SANTA CRUZ DE TENERIFE</v>
      </c>
      <c r="F47" s="42">
        <f t="shared" si="7"/>
        <v>18211417</v>
      </c>
      <c r="G47" s="42">
        <f t="shared" si="8"/>
        <v>19873656</v>
      </c>
    </row>
    <row r="48" spans="1:9" x14ac:dyDescent="0.25">
      <c r="A48" s="42" t="str">
        <f t="shared" si="3"/>
        <v>CASTELLON</v>
      </c>
      <c r="B48" s="41">
        <f t="shared" si="4"/>
        <v>13588949</v>
      </c>
      <c r="C48" s="41">
        <f t="shared" si="5"/>
        <v>13147832</v>
      </c>
      <c r="D48" s="41">
        <f t="shared" si="6"/>
        <v>11</v>
      </c>
      <c r="E48" s="42" t="str">
        <f t="shared" si="2"/>
        <v>CASTELLON</v>
      </c>
      <c r="F48" s="42">
        <f t="shared" si="7"/>
        <v>13588949</v>
      </c>
      <c r="G48" s="42">
        <f t="shared" si="8"/>
        <v>13147832</v>
      </c>
    </row>
    <row r="49" spans="1:7" x14ac:dyDescent="0.25">
      <c r="A49" s="42" t="str">
        <f t="shared" si="3"/>
        <v>CEUTA</v>
      </c>
      <c r="B49" s="41">
        <f t="shared" si="4"/>
        <v>2819762</v>
      </c>
      <c r="C49" s="41">
        <f t="shared" si="5"/>
        <v>2642513</v>
      </c>
      <c r="D49" s="41">
        <f t="shared" si="6"/>
        <v>23</v>
      </c>
      <c r="E49" s="42" t="str">
        <f t="shared" si="2"/>
        <v>BALEARES</v>
      </c>
      <c r="F49" s="42">
        <f t="shared" si="7"/>
        <v>13466073</v>
      </c>
      <c r="G49" s="42">
        <f t="shared" si="8"/>
        <v>14662078</v>
      </c>
    </row>
    <row r="50" spans="1:7" x14ac:dyDescent="0.25">
      <c r="A50" s="42" t="str">
        <f t="shared" si="3"/>
        <v>FERROL-SAN CIBRAO</v>
      </c>
      <c r="B50" s="41">
        <f t="shared" si="4"/>
        <v>12859884</v>
      </c>
      <c r="C50" s="41">
        <f t="shared" si="5"/>
        <v>11060390</v>
      </c>
      <c r="D50" s="41">
        <f t="shared" si="6"/>
        <v>13</v>
      </c>
      <c r="E50" s="42" t="str">
        <f t="shared" si="2"/>
        <v>FERROL-SAN CIBRAO</v>
      </c>
      <c r="F50" s="42">
        <f t="shared" si="7"/>
        <v>12859884</v>
      </c>
      <c r="G50" s="42">
        <f t="shared" si="8"/>
        <v>11060390</v>
      </c>
    </row>
    <row r="51" spans="1:7" x14ac:dyDescent="0.25">
      <c r="A51" s="42" t="str">
        <f t="shared" si="3"/>
        <v>GIJON</v>
      </c>
      <c r="B51" s="41">
        <f t="shared" si="4"/>
        <v>19330572</v>
      </c>
      <c r="C51" s="41">
        <f t="shared" si="5"/>
        <v>20782127</v>
      </c>
      <c r="D51" s="41">
        <f t="shared" si="6"/>
        <v>9</v>
      </c>
      <c r="E51" s="42" t="str">
        <f t="shared" si="2"/>
        <v>A CORUÑA</v>
      </c>
      <c r="F51" s="42">
        <f t="shared" si="7"/>
        <v>12848590</v>
      </c>
      <c r="G51" s="42">
        <f t="shared" si="8"/>
        <v>14347263</v>
      </c>
    </row>
    <row r="52" spans="1:7" x14ac:dyDescent="0.25">
      <c r="A52" s="42" t="str">
        <f t="shared" si="3"/>
        <v>HUELVA</v>
      </c>
      <c r="B52" s="41">
        <f t="shared" si="4"/>
        <v>20721876</v>
      </c>
      <c r="C52" s="41">
        <f t="shared" si="5"/>
        <v>21897568</v>
      </c>
      <c r="D52" s="41">
        <f t="shared" si="6"/>
        <v>8</v>
      </c>
      <c r="E52" s="42" t="str">
        <f t="shared" si="2"/>
        <v>ALMERIA</v>
      </c>
      <c r="F52" s="42">
        <f t="shared" si="7"/>
        <v>5850334</v>
      </c>
      <c r="G52" s="42">
        <f t="shared" si="8"/>
        <v>6887174</v>
      </c>
    </row>
    <row r="53" spans="1:7" x14ac:dyDescent="0.25">
      <c r="A53" s="42" t="str">
        <f t="shared" si="3"/>
        <v>LAS PALMAS</v>
      </c>
      <c r="B53" s="41">
        <f t="shared" si="4"/>
        <v>25954355</v>
      </c>
      <c r="C53" s="41">
        <f t="shared" si="5"/>
        <v>26694763</v>
      </c>
      <c r="D53" s="41">
        <f t="shared" si="6"/>
        <v>6</v>
      </c>
      <c r="E53" s="42" t="str">
        <f t="shared" si="2"/>
        <v>SANTANDER</v>
      </c>
      <c r="F53" s="42">
        <f t="shared" si="7"/>
        <v>5506032</v>
      </c>
      <c r="G53" s="42">
        <f t="shared" si="8"/>
        <v>6261489</v>
      </c>
    </row>
    <row r="54" spans="1:7" x14ac:dyDescent="0.25">
      <c r="A54" s="42" t="str">
        <f t="shared" si="3"/>
        <v>MALAGA</v>
      </c>
      <c r="B54" s="41">
        <f t="shared" si="4"/>
        <v>4742394</v>
      </c>
      <c r="C54" s="41">
        <f t="shared" si="5"/>
        <v>6374694</v>
      </c>
      <c r="D54" s="41">
        <f t="shared" si="6"/>
        <v>21</v>
      </c>
      <c r="E54" s="42" t="str">
        <f t="shared" si="2"/>
        <v>VIGO</v>
      </c>
      <c r="F54" s="42">
        <f t="shared" si="7"/>
        <v>5064076</v>
      </c>
      <c r="G54" s="42">
        <f t="shared" si="8"/>
        <v>5526132</v>
      </c>
    </row>
    <row r="55" spans="1:7" x14ac:dyDescent="0.25">
      <c r="A55" s="42" t="str">
        <f t="shared" si="3"/>
        <v>MARIN Y RIA DE PONTEVEDRA</v>
      </c>
      <c r="B55" s="41">
        <f t="shared" si="4"/>
        <v>1672550</v>
      </c>
      <c r="C55" s="41">
        <f t="shared" si="5"/>
        <v>1965409</v>
      </c>
      <c r="D55" s="41">
        <f t="shared" si="6"/>
        <v>26</v>
      </c>
      <c r="E55" s="42" t="str">
        <f t="shared" si="2"/>
        <v>BAHIA DE CADIZ</v>
      </c>
      <c r="F55" s="42">
        <f t="shared" si="7"/>
        <v>5007076</v>
      </c>
      <c r="G55" s="42">
        <f t="shared" si="8"/>
        <v>7253510</v>
      </c>
    </row>
    <row r="56" spans="1:7" x14ac:dyDescent="0.25">
      <c r="A56" s="42" t="str">
        <f t="shared" si="3"/>
        <v>MELILLA</v>
      </c>
      <c r="B56" s="41">
        <f t="shared" si="4"/>
        <v>769932</v>
      </c>
      <c r="C56" s="41">
        <f t="shared" si="5"/>
        <v>828996</v>
      </c>
      <c r="D56" s="41">
        <f t="shared" si="6"/>
        <v>28</v>
      </c>
      <c r="E56" s="42" t="str">
        <f t="shared" si="2"/>
        <v>AVILES</v>
      </c>
      <c r="F56" s="42">
        <f t="shared" si="7"/>
        <v>4945449</v>
      </c>
      <c r="G56" s="42">
        <f t="shared" si="8"/>
        <v>5605598</v>
      </c>
    </row>
    <row r="57" spans="1:7" x14ac:dyDescent="0.25">
      <c r="A57" s="42" t="str">
        <f t="shared" si="3"/>
        <v>MOTRIL</v>
      </c>
      <c r="B57" s="41">
        <f t="shared" si="4"/>
        <v>2389688</v>
      </c>
      <c r="C57" s="41">
        <f t="shared" si="5"/>
        <v>2753198</v>
      </c>
      <c r="D57" s="41">
        <f t="shared" si="6"/>
        <v>25</v>
      </c>
      <c r="E57" s="42" t="str">
        <f t="shared" si="2"/>
        <v>PASAIA</v>
      </c>
      <c r="F57" s="42">
        <f t="shared" si="7"/>
        <v>4773671</v>
      </c>
      <c r="G57" s="42">
        <f t="shared" si="8"/>
        <v>5074383</v>
      </c>
    </row>
    <row r="58" spans="1:7" x14ac:dyDescent="0.25">
      <c r="A58" s="42" t="str">
        <f t="shared" si="3"/>
        <v>PASAIA</v>
      </c>
      <c r="B58" s="41">
        <f t="shared" si="4"/>
        <v>4773671</v>
      </c>
      <c r="C58" s="41">
        <f t="shared" si="5"/>
        <v>5074383</v>
      </c>
      <c r="D58" s="41">
        <f t="shared" si="6"/>
        <v>20</v>
      </c>
      <c r="E58" s="42" t="str">
        <f t="shared" si="2"/>
        <v>MALAGA</v>
      </c>
      <c r="F58" s="42">
        <f t="shared" si="7"/>
        <v>4742394</v>
      </c>
      <c r="G58" s="42">
        <f t="shared" si="8"/>
        <v>6374694</v>
      </c>
    </row>
    <row r="59" spans="1:7" x14ac:dyDescent="0.25">
      <c r="A59" s="42" t="str">
        <f t="shared" si="3"/>
        <v>SANTA CRUZ DE TENERIFE</v>
      </c>
      <c r="B59" s="41">
        <f t="shared" si="4"/>
        <v>18211417</v>
      </c>
      <c r="C59" s="41">
        <f t="shared" si="5"/>
        <v>19873656</v>
      </c>
      <c r="D59" s="41">
        <f t="shared" si="6"/>
        <v>10</v>
      </c>
      <c r="E59" s="42" t="str">
        <f t="shared" si="2"/>
        <v>SEVILLA</v>
      </c>
      <c r="F59" s="42">
        <f t="shared" si="7"/>
        <v>4628955</v>
      </c>
      <c r="G59" s="42">
        <f t="shared" si="8"/>
        <v>4764977</v>
      </c>
    </row>
    <row r="60" spans="1:7" x14ac:dyDescent="0.25">
      <c r="A60" s="42" t="str">
        <f t="shared" si="3"/>
        <v>SANTANDER</v>
      </c>
      <c r="B60" s="41">
        <f t="shared" si="4"/>
        <v>5506032</v>
      </c>
      <c r="C60" s="41">
        <f t="shared" si="5"/>
        <v>6261489</v>
      </c>
      <c r="D60" s="41">
        <f t="shared" si="6"/>
        <v>16</v>
      </c>
      <c r="E60" s="42" t="str">
        <f t="shared" si="2"/>
        <v>CEUTA</v>
      </c>
      <c r="F60" s="42">
        <f t="shared" si="7"/>
        <v>2819762</v>
      </c>
      <c r="G60" s="42">
        <f t="shared" si="8"/>
        <v>2642513</v>
      </c>
    </row>
    <row r="61" spans="1:7" x14ac:dyDescent="0.25">
      <c r="A61" s="42" t="str">
        <f t="shared" si="3"/>
        <v>SEVILLA</v>
      </c>
      <c r="B61" s="41">
        <f t="shared" si="4"/>
        <v>4628955</v>
      </c>
      <c r="C61" s="41">
        <f t="shared" si="5"/>
        <v>4764977</v>
      </c>
      <c r="D61" s="41">
        <f t="shared" si="6"/>
        <v>22</v>
      </c>
      <c r="E61" s="42" t="str">
        <f t="shared" si="2"/>
        <v>ALICANTE</v>
      </c>
      <c r="F61" s="42">
        <f t="shared" si="7"/>
        <v>2803496</v>
      </c>
      <c r="G61" s="42">
        <f t="shared" si="8"/>
        <v>3651586</v>
      </c>
    </row>
    <row r="62" spans="1:7" x14ac:dyDescent="0.25">
      <c r="A62" s="42" t="str">
        <f t="shared" si="3"/>
        <v>TARRAGONA</v>
      </c>
      <c r="B62" s="41">
        <f t="shared" si="4"/>
        <v>33151679</v>
      </c>
      <c r="C62" s="41">
        <f t="shared" si="5"/>
        <v>36139739</v>
      </c>
      <c r="D62" s="41">
        <f t="shared" si="6"/>
        <v>5</v>
      </c>
      <c r="E62" s="42" t="str">
        <f t="shared" si="2"/>
        <v>MOTRIL</v>
      </c>
      <c r="F62" s="42">
        <f t="shared" si="7"/>
        <v>2389688</v>
      </c>
      <c r="G62" s="42">
        <f t="shared" si="8"/>
        <v>2753198</v>
      </c>
    </row>
    <row r="63" spans="1:7" x14ac:dyDescent="0.25">
      <c r="A63" s="42" t="str">
        <f t="shared" si="3"/>
        <v>VALENCIA</v>
      </c>
      <c r="B63" s="41">
        <f t="shared" si="4"/>
        <v>59772221</v>
      </c>
      <c r="C63" s="41">
        <f t="shared" si="5"/>
        <v>53594361</v>
      </c>
      <c r="D63" s="41">
        <f t="shared" si="6"/>
        <v>2</v>
      </c>
      <c r="E63" s="42" t="str">
        <f t="shared" si="2"/>
        <v>MARIN Y RIA DE PONTEVEDRA</v>
      </c>
      <c r="F63" s="42">
        <f t="shared" si="7"/>
        <v>1672550</v>
      </c>
      <c r="G63" s="42">
        <f t="shared" si="8"/>
        <v>1965409</v>
      </c>
    </row>
    <row r="64" spans="1:7" x14ac:dyDescent="0.25">
      <c r="A64" s="42" t="str">
        <f t="shared" si="3"/>
        <v>VIGO</v>
      </c>
      <c r="B64" s="41">
        <f t="shared" si="4"/>
        <v>5064076</v>
      </c>
      <c r="C64" s="41">
        <f t="shared" si="5"/>
        <v>5526132</v>
      </c>
      <c r="D64" s="41">
        <f t="shared" si="6"/>
        <v>17</v>
      </c>
      <c r="E64" s="42" t="str">
        <f t="shared" si="2"/>
        <v>VILAGARCIA</v>
      </c>
      <c r="F64" s="42">
        <f t="shared" si="7"/>
        <v>1137275</v>
      </c>
      <c r="G64" s="42">
        <f t="shared" si="8"/>
        <v>1199265</v>
      </c>
    </row>
    <row r="65" spans="1:7" x14ac:dyDescent="0.25">
      <c r="A65" s="42" t="str">
        <f t="shared" si="3"/>
        <v>VILAGARCIA</v>
      </c>
      <c r="B65" s="41">
        <f t="shared" si="4"/>
        <v>1137275</v>
      </c>
      <c r="C65" s="41">
        <f t="shared" si="5"/>
        <v>1199265</v>
      </c>
      <c r="D65" s="41">
        <f t="shared" si="6"/>
        <v>27</v>
      </c>
      <c r="E65" s="42" t="str">
        <f t="shared" si="2"/>
        <v>MELILLA</v>
      </c>
      <c r="F65" s="42">
        <f t="shared" si="7"/>
        <v>769932</v>
      </c>
      <c r="G65" s="42">
        <f t="shared" si="8"/>
        <v>828996</v>
      </c>
    </row>
    <row r="68" spans="1:7" x14ac:dyDescent="0.25">
      <c r="A68" s="4"/>
      <c r="B68" s="5"/>
      <c r="C68" s="5"/>
      <c r="D68" s="5"/>
      <c r="E68" s="5"/>
      <c r="F68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7" sqref="B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75</v>
      </c>
      <c r="G1" s="3"/>
      <c r="H1" s="3"/>
      <c r="I1" s="3"/>
      <c r="J1" s="3"/>
    </row>
    <row r="2" spans="1:12" s="2" customFormat="1" ht="21" x14ac:dyDescent="0.35">
      <c r="F2" s="3"/>
      <c r="G2" s="3"/>
      <c r="H2" s="3"/>
      <c r="I2" s="3"/>
      <c r="J2" s="3" t="s">
        <v>76</v>
      </c>
    </row>
    <row r="5" spans="1:12" x14ac:dyDescent="0.25">
      <c r="A5" s="47" t="s">
        <v>73</v>
      </c>
      <c r="B5" s="45" t="str">
        <f>'Resumen general'!D6</f>
        <v>Mes Diciembre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42999</v>
      </c>
    </row>
    <row r="6" spans="1:12" x14ac:dyDescent="0.25">
      <c r="A6" s="48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43</v>
      </c>
    </row>
    <row r="7" spans="1:12" x14ac:dyDescent="0.25">
      <c r="A7" s="8" t="s">
        <v>44</v>
      </c>
      <c r="B7" s="37">
        <v>1177701</v>
      </c>
      <c r="C7" s="37">
        <v>1135231</v>
      </c>
      <c r="D7" s="37">
        <v>13876977</v>
      </c>
      <c r="E7" s="37">
        <v>12428744</v>
      </c>
      <c r="F7" s="10">
        <f>((E7*100)/D7)-100</f>
        <v>-10.436228293813556</v>
      </c>
      <c r="G7" s="1"/>
      <c r="H7" s="1"/>
      <c r="I7" s="1"/>
    </row>
    <row r="8" spans="1:12" x14ac:dyDescent="0.25">
      <c r="A8" s="11" t="s">
        <v>45</v>
      </c>
      <c r="B8" s="38">
        <v>208191</v>
      </c>
      <c r="C8" s="38">
        <v>150256</v>
      </c>
      <c r="D8" s="38">
        <v>3597622</v>
      </c>
      <c r="E8" s="38">
        <v>2764117</v>
      </c>
      <c r="F8" s="13">
        <f t="shared" ref="F8:F35" si="0">((E8*100)/D8)-100</f>
        <v>-23.168220563472204</v>
      </c>
      <c r="G8" s="1"/>
      <c r="H8" s="1"/>
      <c r="I8" s="1"/>
    </row>
    <row r="9" spans="1:12" x14ac:dyDescent="0.25">
      <c r="A9" s="8" t="s">
        <v>46</v>
      </c>
      <c r="B9" s="37">
        <v>664038</v>
      </c>
      <c r="C9" s="37">
        <v>641976</v>
      </c>
      <c r="D9" s="37">
        <v>6733006</v>
      </c>
      <c r="E9" s="37">
        <v>5611533</v>
      </c>
      <c r="F9" s="10">
        <f t="shared" si="0"/>
        <v>-16.656349333418092</v>
      </c>
      <c r="G9" s="1"/>
      <c r="H9" s="1"/>
      <c r="I9" s="1"/>
    </row>
    <row r="10" spans="1:12" x14ac:dyDescent="0.25">
      <c r="A10" s="11" t="s">
        <v>47</v>
      </c>
      <c r="B10" s="38">
        <v>416227</v>
      </c>
      <c r="C10" s="38">
        <v>254101</v>
      </c>
      <c r="D10" s="38">
        <v>5546690</v>
      </c>
      <c r="E10" s="38">
        <v>4884897</v>
      </c>
      <c r="F10" s="13">
        <f t="shared" si="0"/>
        <v>-11.931313990866627</v>
      </c>
      <c r="G10" s="1"/>
      <c r="H10" s="1"/>
      <c r="I10" s="1"/>
    </row>
    <row r="11" spans="1:12" x14ac:dyDescent="0.25">
      <c r="A11" s="8" t="s">
        <v>48</v>
      </c>
      <c r="B11" s="37">
        <v>6060514</v>
      </c>
      <c r="C11" s="37">
        <v>5528917</v>
      </c>
      <c r="D11" s="37">
        <v>69462051</v>
      </c>
      <c r="E11" s="37">
        <v>69614989</v>
      </c>
      <c r="F11" s="10">
        <f t="shared" si="0"/>
        <v>0.22017489808931145</v>
      </c>
      <c r="G11" s="1"/>
      <c r="H11" s="1"/>
      <c r="I11" s="1"/>
    </row>
    <row r="12" spans="1:12" x14ac:dyDescent="0.25">
      <c r="A12" s="11" t="s">
        <v>49</v>
      </c>
      <c r="B12" s="38">
        <v>408789</v>
      </c>
      <c r="C12" s="38">
        <v>340564</v>
      </c>
      <c r="D12" s="38">
        <v>7143031</v>
      </c>
      <c r="E12" s="38">
        <v>4880306</v>
      </c>
      <c r="F12" s="13">
        <f t="shared" si="0"/>
        <v>-31.677378972595804</v>
      </c>
      <c r="G12" s="1"/>
      <c r="H12" s="1"/>
      <c r="I12" s="1"/>
    </row>
    <row r="13" spans="1:12" x14ac:dyDescent="0.25">
      <c r="A13" s="8" t="s">
        <v>50</v>
      </c>
      <c r="B13" s="37">
        <v>959566</v>
      </c>
      <c r="C13" s="37">
        <v>858971</v>
      </c>
      <c r="D13" s="37">
        <v>14415662</v>
      </c>
      <c r="E13" s="37">
        <v>13222366</v>
      </c>
      <c r="F13" s="10">
        <f t="shared" si="0"/>
        <v>-8.2777745482656258</v>
      </c>
      <c r="G13" s="1"/>
      <c r="H13" s="1"/>
      <c r="I13" s="1"/>
    </row>
    <row r="14" spans="1:12" x14ac:dyDescent="0.25">
      <c r="A14" s="11" t="s">
        <v>51</v>
      </c>
      <c r="B14" s="38">
        <v>4093582</v>
      </c>
      <c r="C14" s="38">
        <v>3441268</v>
      </c>
      <c r="D14" s="38">
        <v>50046105</v>
      </c>
      <c r="E14" s="38">
        <v>50545131</v>
      </c>
      <c r="F14" s="13">
        <f t="shared" si="0"/>
        <v>0.99713254408109719</v>
      </c>
      <c r="G14" s="1"/>
      <c r="H14" s="1"/>
      <c r="I14" s="1"/>
    </row>
    <row r="15" spans="1:12" x14ac:dyDescent="0.25">
      <c r="A15" s="8" t="s">
        <v>52</v>
      </c>
      <c r="B15" s="37">
        <v>3836989</v>
      </c>
      <c r="C15" s="37">
        <v>3359124</v>
      </c>
      <c r="D15" s="37">
        <v>38422503</v>
      </c>
      <c r="E15" s="37">
        <v>37980450</v>
      </c>
      <c r="F15" s="10">
        <f t="shared" si="0"/>
        <v>-1.1505054733159881</v>
      </c>
      <c r="G15" s="1"/>
      <c r="H15" s="1"/>
      <c r="I15" s="1"/>
    </row>
    <row r="16" spans="1:12" x14ac:dyDescent="0.25">
      <c r="A16" s="11" t="s">
        <v>53</v>
      </c>
      <c r="B16" s="38">
        <v>2380695</v>
      </c>
      <c r="C16" s="38">
        <v>1872909</v>
      </c>
      <c r="D16" s="38">
        <v>23939559</v>
      </c>
      <c r="E16" s="38">
        <v>25648535</v>
      </c>
      <c r="F16" s="13">
        <f t="shared" si="0"/>
        <v>7.1387112853666252</v>
      </c>
      <c r="G16" s="1"/>
      <c r="H16" s="1"/>
      <c r="I16" s="1"/>
    </row>
    <row r="17" spans="1:9" x14ac:dyDescent="0.25">
      <c r="A17" s="8" t="s">
        <v>54</v>
      </c>
      <c r="B17" s="37">
        <v>1010803</v>
      </c>
      <c r="C17" s="37">
        <v>1057809</v>
      </c>
      <c r="D17" s="37">
        <v>13086508</v>
      </c>
      <c r="E17" s="37">
        <v>13530811</v>
      </c>
      <c r="F17" s="10">
        <f t="shared" si="0"/>
        <v>3.3951226713803209</v>
      </c>
      <c r="G17" s="1"/>
      <c r="H17" s="1"/>
      <c r="I17" s="1"/>
    </row>
    <row r="18" spans="1:9" x14ac:dyDescent="0.25">
      <c r="A18" s="11" t="s">
        <v>55</v>
      </c>
      <c r="B18" s="38">
        <v>207855</v>
      </c>
      <c r="C18" s="38">
        <v>249662</v>
      </c>
      <c r="D18" s="38">
        <v>2079280</v>
      </c>
      <c r="E18" s="38">
        <v>2182871</v>
      </c>
      <c r="F18" s="13">
        <f t="shared" si="0"/>
        <v>4.9820610980724069</v>
      </c>
      <c r="G18" s="1"/>
      <c r="H18" s="1"/>
      <c r="I18" s="1"/>
    </row>
    <row r="19" spans="1:9" x14ac:dyDescent="0.25">
      <c r="A19" s="8" t="s">
        <v>56</v>
      </c>
      <c r="B19" s="37">
        <v>881913</v>
      </c>
      <c r="C19" s="37">
        <v>730838</v>
      </c>
      <c r="D19" s="37">
        <v>11038528</v>
      </c>
      <c r="E19" s="37">
        <v>12830337</v>
      </c>
      <c r="F19" s="10">
        <f t="shared" si="0"/>
        <v>16.232318294613194</v>
      </c>
      <c r="G19" s="1"/>
      <c r="H19" s="1"/>
      <c r="I19" s="1"/>
    </row>
    <row r="20" spans="1:9" x14ac:dyDescent="0.25">
      <c r="A20" s="11" t="s">
        <v>57</v>
      </c>
      <c r="B20" s="38">
        <v>1625123</v>
      </c>
      <c r="C20" s="38">
        <v>1090387</v>
      </c>
      <c r="D20" s="38">
        <v>20531209</v>
      </c>
      <c r="E20" s="38">
        <v>19203404</v>
      </c>
      <c r="F20" s="13">
        <f t="shared" si="0"/>
        <v>-6.4672518798089271</v>
      </c>
      <c r="G20" s="1"/>
      <c r="H20" s="1"/>
      <c r="I20" s="1"/>
    </row>
    <row r="21" spans="1:9" x14ac:dyDescent="0.25">
      <c r="A21" s="8" t="s">
        <v>58</v>
      </c>
      <c r="B21" s="37">
        <v>3138732</v>
      </c>
      <c r="C21" s="37">
        <v>2438412</v>
      </c>
      <c r="D21" s="37">
        <v>21783188</v>
      </c>
      <c r="E21" s="37">
        <v>20621301</v>
      </c>
      <c r="F21" s="10">
        <f t="shared" si="0"/>
        <v>-5.3338703223788855</v>
      </c>
      <c r="G21" s="1"/>
      <c r="H21" s="1"/>
      <c r="I21" s="1"/>
    </row>
    <row r="22" spans="1:9" x14ac:dyDescent="0.25">
      <c r="A22" s="11" t="s">
        <v>59</v>
      </c>
      <c r="B22" s="38">
        <v>1949300</v>
      </c>
      <c r="C22" s="38">
        <v>1697826</v>
      </c>
      <c r="D22" s="38">
        <v>24506785</v>
      </c>
      <c r="E22" s="38">
        <v>23742455</v>
      </c>
      <c r="F22" s="13">
        <f t="shared" si="0"/>
        <v>-3.1188505550605612</v>
      </c>
      <c r="G22" s="1"/>
      <c r="H22" s="1"/>
      <c r="I22" s="1"/>
    </row>
    <row r="23" spans="1:9" x14ac:dyDescent="0.25">
      <c r="A23" s="8" t="s">
        <v>60</v>
      </c>
      <c r="B23" s="37">
        <v>351765</v>
      </c>
      <c r="C23" s="37">
        <v>215541</v>
      </c>
      <c r="D23" s="37">
        <v>6251022</v>
      </c>
      <c r="E23" s="37">
        <v>4620324</v>
      </c>
      <c r="F23" s="10">
        <f t="shared" si="0"/>
        <v>-26.086902269740847</v>
      </c>
      <c r="G23" s="1"/>
      <c r="H23" s="1"/>
      <c r="I23" s="1"/>
    </row>
    <row r="24" spans="1:9" x14ac:dyDescent="0.25">
      <c r="A24" s="11" t="s">
        <v>61</v>
      </c>
      <c r="B24" s="38">
        <v>148721</v>
      </c>
      <c r="C24" s="38">
        <v>122392</v>
      </c>
      <c r="D24" s="38">
        <v>1907812</v>
      </c>
      <c r="E24" s="38">
        <v>1627874</v>
      </c>
      <c r="F24" s="13">
        <f t="shared" si="0"/>
        <v>-14.673248726813753</v>
      </c>
      <c r="G24" s="1"/>
      <c r="H24" s="1"/>
      <c r="I24" s="1"/>
    </row>
    <row r="25" spans="1:9" x14ac:dyDescent="0.25">
      <c r="A25" s="8" t="s">
        <v>62</v>
      </c>
      <c r="B25" s="37">
        <v>56339</v>
      </c>
      <c r="C25" s="37">
        <v>52697</v>
      </c>
      <c r="D25" s="37">
        <v>803182</v>
      </c>
      <c r="E25" s="37">
        <v>746480</v>
      </c>
      <c r="F25" s="10">
        <f t="shared" si="0"/>
        <v>-7.0596701619309243</v>
      </c>
      <c r="G25" s="1"/>
      <c r="H25" s="1"/>
      <c r="I25" s="1"/>
    </row>
    <row r="26" spans="1:9" x14ac:dyDescent="0.25">
      <c r="A26" s="11" t="s">
        <v>63</v>
      </c>
      <c r="B26" s="38">
        <v>249103</v>
      </c>
      <c r="C26" s="38">
        <v>118687</v>
      </c>
      <c r="D26" s="38">
        <v>2733074</v>
      </c>
      <c r="E26" s="38">
        <v>2370714</v>
      </c>
      <c r="F26" s="13">
        <f t="shared" si="0"/>
        <v>-13.258331095316123</v>
      </c>
      <c r="G26" s="1"/>
      <c r="H26" s="1"/>
      <c r="I26" s="1"/>
    </row>
    <row r="27" spans="1:9" x14ac:dyDescent="0.25">
      <c r="A27" s="8" t="s">
        <v>64</v>
      </c>
      <c r="B27" s="37">
        <v>453886</v>
      </c>
      <c r="C27" s="37">
        <v>345620</v>
      </c>
      <c r="D27" s="37">
        <v>5023882</v>
      </c>
      <c r="E27" s="37">
        <v>4725590</v>
      </c>
      <c r="F27" s="10">
        <f t="shared" si="0"/>
        <v>-5.9374802194796814</v>
      </c>
      <c r="G27" s="1"/>
      <c r="H27" s="1"/>
      <c r="I27" s="1"/>
    </row>
    <row r="28" spans="1:9" x14ac:dyDescent="0.25">
      <c r="A28" s="11" t="s">
        <v>65</v>
      </c>
      <c r="B28" s="38">
        <v>1704697</v>
      </c>
      <c r="C28" s="38">
        <v>1205765</v>
      </c>
      <c r="D28" s="38">
        <v>18750942</v>
      </c>
      <c r="E28" s="38">
        <v>17072124</v>
      </c>
      <c r="F28" s="13">
        <f t="shared" si="0"/>
        <v>-8.9532461889114643</v>
      </c>
      <c r="G28" s="1"/>
      <c r="H28" s="1"/>
      <c r="I28" s="1"/>
    </row>
    <row r="29" spans="1:9" x14ac:dyDescent="0.25">
      <c r="A29" s="8" t="s">
        <v>66</v>
      </c>
      <c r="B29" s="37">
        <v>422784</v>
      </c>
      <c r="C29" s="37">
        <v>361795</v>
      </c>
      <c r="D29" s="37">
        <v>6186521</v>
      </c>
      <c r="E29" s="37">
        <v>5438845</v>
      </c>
      <c r="F29" s="10">
        <f t="shared" si="0"/>
        <v>-12.085564730160939</v>
      </c>
      <c r="G29" s="1"/>
      <c r="H29" s="1"/>
      <c r="I29" s="1"/>
    </row>
    <row r="30" spans="1:9" x14ac:dyDescent="0.25">
      <c r="A30" s="11" t="s">
        <v>67</v>
      </c>
      <c r="B30" s="38">
        <v>425830</v>
      </c>
      <c r="C30" s="38">
        <v>406630</v>
      </c>
      <c r="D30" s="38">
        <v>4717977</v>
      </c>
      <c r="E30" s="38">
        <v>4584671</v>
      </c>
      <c r="F30" s="13">
        <f t="shared" si="0"/>
        <v>-2.8254906711075591</v>
      </c>
      <c r="G30" s="1"/>
      <c r="H30" s="1"/>
      <c r="I30" s="1"/>
    </row>
    <row r="31" spans="1:9" x14ac:dyDescent="0.25">
      <c r="A31" s="8" t="s">
        <v>68</v>
      </c>
      <c r="B31" s="37">
        <v>2676940</v>
      </c>
      <c r="C31" s="37">
        <v>2590569</v>
      </c>
      <c r="D31" s="37">
        <v>35919562</v>
      </c>
      <c r="E31" s="37">
        <v>32968818</v>
      </c>
      <c r="F31" s="10">
        <f t="shared" si="0"/>
        <v>-8.2148663171338256</v>
      </c>
      <c r="G31" s="1"/>
      <c r="H31" s="1"/>
      <c r="I31" s="1"/>
    </row>
    <row r="32" spans="1:9" x14ac:dyDescent="0.25">
      <c r="A32" s="11" t="s">
        <v>69</v>
      </c>
      <c r="B32" s="38">
        <v>4260773</v>
      </c>
      <c r="C32" s="38">
        <v>4285669</v>
      </c>
      <c r="D32" s="38">
        <v>53255037</v>
      </c>
      <c r="E32" s="38">
        <v>59453968</v>
      </c>
      <c r="F32" s="13">
        <f t="shared" si="0"/>
        <v>11.640083922953622</v>
      </c>
      <c r="G32" s="1"/>
      <c r="H32" s="1"/>
      <c r="I32" s="1"/>
    </row>
    <row r="33" spans="1:9" x14ac:dyDescent="0.25">
      <c r="A33" s="8" t="s">
        <v>70</v>
      </c>
      <c r="B33" s="37">
        <v>395597</v>
      </c>
      <c r="C33" s="37">
        <v>281328</v>
      </c>
      <c r="D33" s="37">
        <v>5030144</v>
      </c>
      <c r="E33" s="37">
        <v>4618751</v>
      </c>
      <c r="F33" s="10">
        <f t="shared" si="0"/>
        <v>-8.1785531388365769</v>
      </c>
      <c r="G33" s="1"/>
      <c r="H33" s="1"/>
      <c r="I33" s="1"/>
    </row>
    <row r="34" spans="1:9" x14ac:dyDescent="0.25">
      <c r="A34" s="11" t="s">
        <v>71</v>
      </c>
      <c r="B34" s="38">
        <v>135279</v>
      </c>
      <c r="C34" s="38">
        <v>81786</v>
      </c>
      <c r="D34" s="38">
        <v>1191381</v>
      </c>
      <c r="E34" s="38">
        <v>1132761</v>
      </c>
      <c r="F34" s="13">
        <f t="shared" si="0"/>
        <v>-4.920340344524547</v>
      </c>
      <c r="G34" s="1"/>
      <c r="H34" s="1"/>
      <c r="I34" s="1"/>
    </row>
    <row r="35" spans="1:9" x14ac:dyDescent="0.25">
      <c r="A35" s="14" t="s">
        <v>72</v>
      </c>
      <c r="B35" s="15">
        <f>SUM(B7:B34)</f>
        <v>40301732</v>
      </c>
      <c r="C35" s="15">
        <f t="shared" ref="C35:E35" si="1">SUM(C7:C34)</f>
        <v>34916730</v>
      </c>
      <c r="D35" s="15">
        <f t="shared" si="1"/>
        <v>467979240</v>
      </c>
      <c r="E35" s="15">
        <f t="shared" si="1"/>
        <v>459053167</v>
      </c>
      <c r="F35" s="16">
        <f t="shared" si="0"/>
        <v>-1.9073651643179659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12428744</v>
      </c>
      <c r="C38" s="41">
        <f>D7</f>
        <v>13876977</v>
      </c>
      <c r="D38" s="41">
        <f>_xlfn.RANK.EQ(B38,$B$38:$B$65)+COUNTIF($B$38:$B$65,B38)-1</f>
        <v>14</v>
      </c>
      <c r="E38" s="42" t="str">
        <f t="shared" ref="E38:E65" si="2">INDEX($A$38:$B$65,MATCH(ROW()-37,$D$38:$D$65,0),1)</f>
        <v>BAHIA DE ALGECIRAS</v>
      </c>
      <c r="F38" s="42">
        <f>LOOKUP(E38,$A$38:$A$65,$B$38:$B$65)</f>
        <v>69614989</v>
      </c>
      <c r="G38" s="42">
        <f>LOOKUP(E38,$A$38:$A$65,$C$38:$C$65)</f>
        <v>69462051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2764117</v>
      </c>
      <c r="C39" s="41">
        <f t="shared" ref="C39:C65" si="5">D8</f>
        <v>3597622</v>
      </c>
      <c r="D39" s="41">
        <f t="shared" ref="D39:D65" si="6">_xlfn.RANK.EQ(B39,$B$38:$B$65)+COUNTIF($B$38:$B$65,B39)-1</f>
        <v>23</v>
      </c>
      <c r="E39" s="42" t="str">
        <f t="shared" si="2"/>
        <v>VALENCIA</v>
      </c>
      <c r="F39" s="42">
        <f t="shared" ref="F39:F54" si="7">LOOKUP(E39,$A$38:$A$65,$B$38:$B$65)</f>
        <v>59453968</v>
      </c>
      <c r="G39" s="42">
        <f t="shared" ref="G39:G65" si="8">LOOKUP(E39,$A$38:$A$65,$C$38:$C$65)</f>
        <v>53255037</v>
      </c>
    </row>
    <row r="40" spans="1:9" x14ac:dyDescent="0.25">
      <c r="A40" s="42" t="str">
        <f t="shared" si="3"/>
        <v>ALMERIA</v>
      </c>
      <c r="B40" s="41">
        <f t="shared" si="4"/>
        <v>5611533</v>
      </c>
      <c r="C40" s="41">
        <f t="shared" si="5"/>
        <v>6733006</v>
      </c>
      <c r="D40" s="41">
        <f t="shared" si="6"/>
        <v>15</v>
      </c>
      <c r="E40" s="42" t="str">
        <f t="shared" si="2"/>
        <v>BARCELONA</v>
      </c>
      <c r="F40" s="42">
        <f t="shared" si="7"/>
        <v>50545131</v>
      </c>
      <c r="G40" s="42">
        <f t="shared" si="8"/>
        <v>50046105</v>
      </c>
    </row>
    <row r="41" spans="1:9" x14ac:dyDescent="0.25">
      <c r="A41" s="42" t="str">
        <f t="shared" si="3"/>
        <v>AVILES</v>
      </c>
      <c r="B41" s="41">
        <f t="shared" si="4"/>
        <v>4884897</v>
      </c>
      <c r="C41" s="41">
        <f t="shared" si="5"/>
        <v>5546690</v>
      </c>
      <c r="D41" s="41">
        <f t="shared" si="6"/>
        <v>17</v>
      </c>
      <c r="E41" s="42" t="str">
        <f t="shared" si="2"/>
        <v>BILBAO</v>
      </c>
      <c r="F41" s="42">
        <f t="shared" si="7"/>
        <v>37980450</v>
      </c>
      <c r="G41" s="42">
        <f t="shared" si="8"/>
        <v>38422503</v>
      </c>
    </row>
    <row r="42" spans="1:9" x14ac:dyDescent="0.25">
      <c r="A42" s="42" t="str">
        <f t="shared" si="3"/>
        <v>BAHIA DE ALGECIRAS</v>
      </c>
      <c r="B42" s="41">
        <f t="shared" si="4"/>
        <v>69614989</v>
      </c>
      <c r="C42" s="41">
        <f t="shared" si="5"/>
        <v>69462051</v>
      </c>
      <c r="D42" s="41">
        <f t="shared" si="6"/>
        <v>1</v>
      </c>
      <c r="E42" s="42" t="str">
        <f t="shared" si="2"/>
        <v>TARRAGONA</v>
      </c>
      <c r="F42" s="42">
        <f t="shared" si="7"/>
        <v>32968818</v>
      </c>
      <c r="G42" s="42">
        <f t="shared" si="8"/>
        <v>35919562</v>
      </c>
    </row>
    <row r="43" spans="1:9" x14ac:dyDescent="0.25">
      <c r="A43" s="42" t="str">
        <f t="shared" si="3"/>
        <v>BAHIA DE CADIZ</v>
      </c>
      <c r="B43" s="41">
        <f t="shared" si="4"/>
        <v>4880306</v>
      </c>
      <c r="C43" s="41">
        <f t="shared" si="5"/>
        <v>7143031</v>
      </c>
      <c r="D43" s="41">
        <f t="shared" si="6"/>
        <v>18</v>
      </c>
      <c r="E43" s="42" t="str">
        <f t="shared" si="2"/>
        <v>CARTAGENA</v>
      </c>
      <c r="F43" s="42">
        <f t="shared" si="7"/>
        <v>25648535</v>
      </c>
      <c r="G43" s="42">
        <f t="shared" si="8"/>
        <v>23939559</v>
      </c>
    </row>
    <row r="44" spans="1:9" x14ac:dyDescent="0.25">
      <c r="A44" s="42" t="str">
        <f t="shared" si="3"/>
        <v>BALEARES</v>
      </c>
      <c r="B44" s="41">
        <f t="shared" si="4"/>
        <v>13222366</v>
      </c>
      <c r="C44" s="41">
        <f t="shared" si="5"/>
        <v>14415662</v>
      </c>
      <c r="D44" s="41">
        <f t="shared" si="6"/>
        <v>12</v>
      </c>
      <c r="E44" s="42" t="str">
        <f t="shared" si="2"/>
        <v>LAS PALMAS</v>
      </c>
      <c r="F44" s="42">
        <f t="shared" si="7"/>
        <v>23742455</v>
      </c>
      <c r="G44" s="42">
        <f t="shared" si="8"/>
        <v>24506785</v>
      </c>
    </row>
    <row r="45" spans="1:9" x14ac:dyDescent="0.25">
      <c r="A45" s="42" t="str">
        <f t="shared" si="3"/>
        <v>BARCELONA</v>
      </c>
      <c r="B45" s="41">
        <f t="shared" si="4"/>
        <v>50545131</v>
      </c>
      <c r="C45" s="41">
        <f t="shared" si="5"/>
        <v>50046105</v>
      </c>
      <c r="D45" s="41">
        <f t="shared" si="6"/>
        <v>3</v>
      </c>
      <c r="E45" s="42" t="str">
        <f t="shared" si="2"/>
        <v>HUELVA</v>
      </c>
      <c r="F45" s="42">
        <f t="shared" si="7"/>
        <v>20621301</v>
      </c>
      <c r="G45" s="42">
        <f t="shared" si="8"/>
        <v>21783188</v>
      </c>
    </row>
    <row r="46" spans="1:9" x14ac:dyDescent="0.25">
      <c r="A46" s="42" t="str">
        <f t="shared" si="3"/>
        <v>BILBAO</v>
      </c>
      <c r="B46" s="41">
        <f t="shared" si="4"/>
        <v>37980450</v>
      </c>
      <c r="C46" s="41">
        <f t="shared" si="5"/>
        <v>38422503</v>
      </c>
      <c r="D46" s="41">
        <f t="shared" si="6"/>
        <v>4</v>
      </c>
      <c r="E46" s="42" t="str">
        <f t="shared" si="2"/>
        <v>GIJON</v>
      </c>
      <c r="F46" s="42">
        <f t="shared" si="7"/>
        <v>19203404</v>
      </c>
      <c r="G46" s="42">
        <f t="shared" si="8"/>
        <v>20531209</v>
      </c>
    </row>
    <row r="47" spans="1:9" x14ac:dyDescent="0.25">
      <c r="A47" s="42" t="str">
        <f t="shared" si="3"/>
        <v>CARTAGENA</v>
      </c>
      <c r="B47" s="41">
        <f t="shared" si="4"/>
        <v>25648535</v>
      </c>
      <c r="C47" s="41">
        <f t="shared" si="5"/>
        <v>23939559</v>
      </c>
      <c r="D47" s="41">
        <f t="shared" si="6"/>
        <v>6</v>
      </c>
      <c r="E47" s="42" t="str">
        <f t="shared" si="2"/>
        <v>SANTA CRUZ DE TENERIFE</v>
      </c>
      <c r="F47" s="42">
        <f t="shared" si="7"/>
        <v>17072124</v>
      </c>
      <c r="G47" s="42">
        <f t="shared" si="8"/>
        <v>18750942</v>
      </c>
    </row>
    <row r="48" spans="1:9" x14ac:dyDescent="0.25">
      <c r="A48" s="42" t="str">
        <f t="shared" si="3"/>
        <v>CASTELLON</v>
      </c>
      <c r="B48" s="41">
        <f t="shared" si="4"/>
        <v>13530811</v>
      </c>
      <c r="C48" s="41">
        <f t="shared" si="5"/>
        <v>13086508</v>
      </c>
      <c r="D48" s="41">
        <f t="shared" si="6"/>
        <v>11</v>
      </c>
      <c r="E48" s="42" t="str">
        <f t="shared" si="2"/>
        <v>CASTELLON</v>
      </c>
      <c r="F48" s="42">
        <f t="shared" si="7"/>
        <v>13530811</v>
      </c>
      <c r="G48" s="42">
        <f t="shared" si="8"/>
        <v>13086508</v>
      </c>
    </row>
    <row r="49" spans="1:7" x14ac:dyDescent="0.25">
      <c r="A49" s="42" t="str">
        <f t="shared" si="3"/>
        <v>CEUTA</v>
      </c>
      <c r="B49" s="41">
        <f t="shared" si="4"/>
        <v>2182871</v>
      </c>
      <c r="C49" s="41">
        <f t="shared" si="5"/>
        <v>2079280</v>
      </c>
      <c r="D49" s="41">
        <f t="shared" si="6"/>
        <v>25</v>
      </c>
      <c r="E49" s="42" t="str">
        <f t="shared" si="2"/>
        <v>BALEARES</v>
      </c>
      <c r="F49" s="42">
        <f t="shared" si="7"/>
        <v>13222366</v>
      </c>
      <c r="G49" s="42">
        <f t="shared" si="8"/>
        <v>14415662</v>
      </c>
    </row>
    <row r="50" spans="1:7" x14ac:dyDescent="0.25">
      <c r="A50" s="42" t="str">
        <f t="shared" si="3"/>
        <v>FERROL-SAN CIBRAO</v>
      </c>
      <c r="B50" s="41">
        <f t="shared" si="4"/>
        <v>12830337</v>
      </c>
      <c r="C50" s="41">
        <f t="shared" si="5"/>
        <v>11038528</v>
      </c>
      <c r="D50" s="41">
        <f t="shared" si="6"/>
        <v>13</v>
      </c>
      <c r="E50" s="42" t="str">
        <f t="shared" si="2"/>
        <v>FERROL-SAN CIBRAO</v>
      </c>
      <c r="F50" s="42">
        <f t="shared" si="7"/>
        <v>12830337</v>
      </c>
      <c r="G50" s="42">
        <f t="shared" si="8"/>
        <v>11038528</v>
      </c>
    </row>
    <row r="51" spans="1:7" x14ac:dyDescent="0.25">
      <c r="A51" s="42" t="str">
        <f t="shared" si="3"/>
        <v>GIJON</v>
      </c>
      <c r="B51" s="41">
        <f t="shared" si="4"/>
        <v>19203404</v>
      </c>
      <c r="C51" s="41">
        <f t="shared" si="5"/>
        <v>20531209</v>
      </c>
      <c r="D51" s="41">
        <f t="shared" si="6"/>
        <v>9</v>
      </c>
      <c r="E51" s="42" t="str">
        <f t="shared" si="2"/>
        <v>A CORUÑA</v>
      </c>
      <c r="F51" s="42">
        <f t="shared" si="7"/>
        <v>12428744</v>
      </c>
      <c r="G51" s="42">
        <f t="shared" si="8"/>
        <v>13876977</v>
      </c>
    </row>
    <row r="52" spans="1:7" x14ac:dyDescent="0.25">
      <c r="A52" s="42" t="str">
        <f t="shared" si="3"/>
        <v>HUELVA</v>
      </c>
      <c r="B52" s="41">
        <f t="shared" si="4"/>
        <v>20621301</v>
      </c>
      <c r="C52" s="41">
        <f t="shared" si="5"/>
        <v>21783188</v>
      </c>
      <c r="D52" s="41">
        <f t="shared" si="6"/>
        <v>8</v>
      </c>
      <c r="E52" s="42" t="str">
        <f t="shared" si="2"/>
        <v>ALMERIA</v>
      </c>
      <c r="F52" s="42">
        <f t="shared" si="7"/>
        <v>5611533</v>
      </c>
      <c r="G52" s="42">
        <f t="shared" si="8"/>
        <v>6733006</v>
      </c>
    </row>
    <row r="53" spans="1:7" x14ac:dyDescent="0.25">
      <c r="A53" s="42" t="str">
        <f t="shared" si="3"/>
        <v>LAS PALMAS</v>
      </c>
      <c r="B53" s="41">
        <f t="shared" si="4"/>
        <v>23742455</v>
      </c>
      <c r="C53" s="41">
        <f t="shared" si="5"/>
        <v>24506785</v>
      </c>
      <c r="D53" s="41">
        <f t="shared" si="6"/>
        <v>7</v>
      </c>
      <c r="E53" s="42" t="str">
        <f t="shared" si="2"/>
        <v>SANTANDER</v>
      </c>
      <c r="F53" s="42">
        <f t="shared" si="7"/>
        <v>5438845</v>
      </c>
      <c r="G53" s="42">
        <f t="shared" si="8"/>
        <v>6186521</v>
      </c>
    </row>
    <row r="54" spans="1:7" x14ac:dyDescent="0.25">
      <c r="A54" s="42" t="str">
        <f t="shared" si="3"/>
        <v>MALAGA</v>
      </c>
      <c r="B54" s="41">
        <f t="shared" si="4"/>
        <v>4620324</v>
      </c>
      <c r="C54" s="41">
        <f t="shared" si="5"/>
        <v>6251022</v>
      </c>
      <c r="D54" s="41">
        <f t="shared" si="6"/>
        <v>20</v>
      </c>
      <c r="E54" s="42" t="str">
        <f t="shared" si="2"/>
        <v>AVILES</v>
      </c>
      <c r="F54" s="42">
        <f t="shared" si="7"/>
        <v>4884897</v>
      </c>
      <c r="G54" s="42">
        <f t="shared" si="8"/>
        <v>5546690</v>
      </c>
    </row>
    <row r="55" spans="1:7" x14ac:dyDescent="0.25">
      <c r="A55" s="42" t="str">
        <f t="shared" si="3"/>
        <v>MARIN Y RIA DE PONTEVEDRA</v>
      </c>
      <c r="B55" s="41">
        <f t="shared" si="4"/>
        <v>1627874</v>
      </c>
      <c r="C55" s="41">
        <f t="shared" si="5"/>
        <v>1907812</v>
      </c>
      <c r="D55" s="41">
        <f t="shared" si="6"/>
        <v>26</v>
      </c>
      <c r="E55" s="42" t="str">
        <f t="shared" si="2"/>
        <v>BAHIA DE CADIZ</v>
      </c>
      <c r="F55" s="42">
        <f t="shared" ref="F55:F65" si="9">LOOKUP(E55,$A$38:$A$65,$B$38:$B$65)</f>
        <v>4880306</v>
      </c>
      <c r="G55" s="42">
        <f t="shared" si="8"/>
        <v>7143031</v>
      </c>
    </row>
    <row r="56" spans="1:7" x14ac:dyDescent="0.25">
      <c r="A56" s="42" t="str">
        <f t="shared" si="3"/>
        <v>MELILLA</v>
      </c>
      <c r="B56" s="41">
        <f t="shared" si="4"/>
        <v>746480</v>
      </c>
      <c r="C56" s="41">
        <f t="shared" si="5"/>
        <v>803182</v>
      </c>
      <c r="D56" s="41">
        <f t="shared" si="6"/>
        <v>28</v>
      </c>
      <c r="E56" s="42" t="str">
        <f t="shared" si="2"/>
        <v>PASAIA</v>
      </c>
      <c r="F56" s="42">
        <f t="shared" si="9"/>
        <v>4725590</v>
      </c>
      <c r="G56" s="42">
        <f t="shared" si="8"/>
        <v>5023882</v>
      </c>
    </row>
    <row r="57" spans="1:7" x14ac:dyDescent="0.25">
      <c r="A57" s="42" t="str">
        <f t="shared" si="3"/>
        <v>MOTRIL</v>
      </c>
      <c r="B57" s="41">
        <f t="shared" si="4"/>
        <v>2370714</v>
      </c>
      <c r="C57" s="41">
        <f t="shared" si="5"/>
        <v>2733074</v>
      </c>
      <c r="D57" s="41">
        <f t="shared" si="6"/>
        <v>24</v>
      </c>
      <c r="E57" s="42" t="str">
        <f t="shared" si="2"/>
        <v>MALAGA</v>
      </c>
      <c r="F57" s="42">
        <f t="shared" si="9"/>
        <v>4620324</v>
      </c>
      <c r="G57" s="42">
        <f t="shared" si="8"/>
        <v>6251022</v>
      </c>
    </row>
    <row r="58" spans="1:7" x14ac:dyDescent="0.25">
      <c r="A58" s="42" t="str">
        <f t="shared" si="3"/>
        <v>PASAIA</v>
      </c>
      <c r="B58" s="41">
        <f t="shared" si="4"/>
        <v>4725590</v>
      </c>
      <c r="C58" s="41">
        <f t="shared" si="5"/>
        <v>5023882</v>
      </c>
      <c r="D58" s="41">
        <f t="shared" si="6"/>
        <v>19</v>
      </c>
      <c r="E58" s="42" t="str">
        <f t="shared" si="2"/>
        <v>VIGO</v>
      </c>
      <c r="F58" s="42">
        <f t="shared" si="9"/>
        <v>4618751</v>
      </c>
      <c r="G58" s="42">
        <f t="shared" si="8"/>
        <v>5030144</v>
      </c>
    </row>
    <row r="59" spans="1:7" x14ac:dyDescent="0.25">
      <c r="A59" s="42" t="str">
        <f t="shared" si="3"/>
        <v>SANTA CRUZ DE TENERIFE</v>
      </c>
      <c r="B59" s="41">
        <f t="shared" si="4"/>
        <v>17072124</v>
      </c>
      <c r="C59" s="41">
        <f t="shared" si="5"/>
        <v>18750942</v>
      </c>
      <c r="D59" s="41">
        <f t="shared" si="6"/>
        <v>10</v>
      </c>
      <c r="E59" s="42" t="str">
        <f t="shared" si="2"/>
        <v>SEVILLA</v>
      </c>
      <c r="F59" s="42">
        <f t="shared" si="9"/>
        <v>4584671</v>
      </c>
      <c r="G59" s="42">
        <f t="shared" si="8"/>
        <v>4717977</v>
      </c>
    </row>
    <row r="60" spans="1:7" x14ac:dyDescent="0.25">
      <c r="A60" s="42" t="str">
        <f t="shared" si="3"/>
        <v>SANTANDER</v>
      </c>
      <c r="B60" s="41">
        <f t="shared" si="4"/>
        <v>5438845</v>
      </c>
      <c r="C60" s="41">
        <f t="shared" si="5"/>
        <v>6186521</v>
      </c>
      <c r="D60" s="41">
        <f t="shared" si="6"/>
        <v>16</v>
      </c>
      <c r="E60" s="42" t="str">
        <f t="shared" si="2"/>
        <v>ALICANTE</v>
      </c>
      <c r="F60" s="42">
        <f t="shared" si="9"/>
        <v>2764117</v>
      </c>
      <c r="G60" s="42">
        <f t="shared" si="8"/>
        <v>3597622</v>
      </c>
    </row>
    <row r="61" spans="1:7" x14ac:dyDescent="0.25">
      <c r="A61" s="42" t="str">
        <f t="shared" si="3"/>
        <v>SEVILLA</v>
      </c>
      <c r="B61" s="41">
        <f t="shared" si="4"/>
        <v>4584671</v>
      </c>
      <c r="C61" s="41">
        <f t="shared" si="5"/>
        <v>4717977</v>
      </c>
      <c r="D61" s="41">
        <f t="shared" si="6"/>
        <v>22</v>
      </c>
      <c r="E61" s="42" t="str">
        <f t="shared" si="2"/>
        <v>MOTRIL</v>
      </c>
      <c r="F61" s="42">
        <f t="shared" si="9"/>
        <v>2370714</v>
      </c>
      <c r="G61" s="42">
        <f t="shared" si="8"/>
        <v>2733074</v>
      </c>
    </row>
    <row r="62" spans="1:7" x14ac:dyDescent="0.25">
      <c r="A62" s="42" t="str">
        <f t="shared" si="3"/>
        <v>TARRAGONA</v>
      </c>
      <c r="B62" s="41">
        <f t="shared" si="4"/>
        <v>32968818</v>
      </c>
      <c r="C62" s="41">
        <f t="shared" si="5"/>
        <v>35919562</v>
      </c>
      <c r="D62" s="41">
        <f t="shared" si="6"/>
        <v>5</v>
      </c>
      <c r="E62" s="42" t="str">
        <f t="shared" si="2"/>
        <v>CEUTA</v>
      </c>
      <c r="F62" s="42">
        <f t="shared" si="9"/>
        <v>2182871</v>
      </c>
      <c r="G62" s="42">
        <f t="shared" si="8"/>
        <v>2079280</v>
      </c>
    </row>
    <row r="63" spans="1:7" x14ac:dyDescent="0.25">
      <c r="A63" s="42" t="str">
        <f t="shared" si="3"/>
        <v>VALENCIA</v>
      </c>
      <c r="B63" s="41">
        <f t="shared" si="4"/>
        <v>59453968</v>
      </c>
      <c r="C63" s="41">
        <f t="shared" si="5"/>
        <v>53255037</v>
      </c>
      <c r="D63" s="41">
        <f t="shared" si="6"/>
        <v>2</v>
      </c>
      <c r="E63" s="42" t="str">
        <f t="shared" si="2"/>
        <v>MARIN Y RIA DE PONTEVEDRA</v>
      </c>
      <c r="F63" s="42">
        <f t="shared" si="9"/>
        <v>1627874</v>
      </c>
      <c r="G63" s="42">
        <f t="shared" si="8"/>
        <v>1907812</v>
      </c>
    </row>
    <row r="64" spans="1:7" x14ac:dyDescent="0.25">
      <c r="A64" s="42" t="str">
        <f t="shared" si="3"/>
        <v>VIGO</v>
      </c>
      <c r="B64" s="41">
        <f t="shared" si="4"/>
        <v>4618751</v>
      </c>
      <c r="C64" s="41">
        <f t="shared" si="5"/>
        <v>5030144</v>
      </c>
      <c r="D64" s="41">
        <f t="shared" si="6"/>
        <v>21</v>
      </c>
      <c r="E64" s="42" t="str">
        <f t="shared" si="2"/>
        <v>VILAGARCIA</v>
      </c>
      <c r="F64" s="42">
        <f t="shared" si="9"/>
        <v>1132761</v>
      </c>
      <c r="G64" s="42">
        <f t="shared" si="8"/>
        <v>1191381</v>
      </c>
    </row>
    <row r="65" spans="1:7" x14ac:dyDescent="0.25">
      <c r="A65" s="42" t="str">
        <f t="shared" si="3"/>
        <v>VILAGARCIA</v>
      </c>
      <c r="B65" s="41">
        <f t="shared" si="4"/>
        <v>1132761</v>
      </c>
      <c r="C65" s="41">
        <f t="shared" si="5"/>
        <v>1191381</v>
      </c>
      <c r="D65" s="41">
        <f t="shared" si="6"/>
        <v>27</v>
      </c>
      <c r="E65" s="42" t="str">
        <f t="shared" si="2"/>
        <v>MELILLA</v>
      </c>
      <c r="F65" s="42">
        <f t="shared" si="9"/>
        <v>746480</v>
      </c>
      <c r="G65" s="42">
        <f t="shared" si="8"/>
        <v>803182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7" sqref="B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77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Diciembre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42999</v>
      </c>
    </row>
    <row r="6" spans="1:12" x14ac:dyDescent="0.25">
      <c r="A6" s="48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43</v>
      </c>
    </row>
    <row r="7" spans="1:12" x14ac:dyDescent="0.25">
      <c r="A7" s="8" t="s">
        <v>44</v>
      </c>
      <c r="B7" s="37">
        <v>774153</v>
      </c>
      <c r="C7" s="37">
        <v>730503</v>
      </c>
      <c r="D7" s="37">
        <v>8360925</v>
      </c>
      <c r="E7" s="37">
        <v>7454675</v>
      </c>
      <c r="F7" s="10">
        <f>((E7*100)/D7)-100</f>
        <v>-10.839111701157464</v>
      </c>
      <c r="G7" s="1"/>
      <c r="H7" s="1"/>
      <c r="I7" s="1"/>
    </row>
    <row r="8" spans="1:12" x14ac:dyDescent="0.25">
      <c r="A8" s="11" t="s">
        <v>45</v>
      </c>
      <c r="B8" s="38">
        <v>17276</v>
      </c>
      <c r="C8" s="38">
        <v>7404</v>
      </c>
      <c r="D8" s="38">
        <v>176280</v>
      </c>
      <c r="E8" s="38">
        <v>107912</v>
      </c>
      <c r="F8" s="13">
        <f t="shared" ref="F8:F35" si="0">((E8*100)/D8)-100</f>
        <v>-38.783753120036309</v>
      </c>
      <c r="G8" s="1"/>
      <c r="H8" s="1"/>
      <c r="I8" s="1"/>
    </row>
    <row r="9" spans="1:12" x14ac:dyDescent="0.25">
      <c r="A9" s="8" t="s">
        <v>46</v>
      </c>
      <c r="B9" s="37">
        <v>0</v>
      </c>
      <c r="C9" s="37">
        <v>0</v>
      </c>
      <c r="D9" s="37">
        <v>7846</v>
      </c>
      <c r="E9" s="37">
        <v>3199</v>
      </c>
      <c r="F9" s="10">
        <f t="shared" si="0"/>
        <v>-59.227631914351264</v>
      </c>
      <c r="G9" s="1"/>
      <c r="H9" s="1"/>
      <c r="I9" s="1"/>
    </row>
    <row r="10" spans="1:12" x14ac:dyDescent="0.25">
      <c r="A10" s="11" t="s">
        <v>47</v>
      </c>
      <c r="B10" s="38">
        <v>45537</v>
      </c>
      <c r="C10" s="38">
        <v>38761</v>
      </c>
      <c r="D10" s="38">
        <v>609006</v>
      </c>
      <c r="E10" s="38">
        <v>535275</v>
      </c>
      <c r="F10" s="13">
        <f t="shared" si="0"/>
        <v>-12.106777273130319</v>
      </c>
      <c r="G10" s="1"/>
      <c r="H10" s="1"/>
      <c r="I10" s="1"/>
    </row>
    <row r="11" spans="1:12" x14ac:dyDescent="0.25">
      <c r="A11" s="8" t="s">
        <v>48</v>
      </c>
      <c r="B11" s="37">
        <v>1833260</v>
      </c>
      <c r="C11" s="37">
        <v>1631254</v>
      </c>
      <c r="D11" s="37">
        <v>19588784</v>
      </c>
      <c r="E11" s="37">
        <v>20506932</v>
      </c>
      <c r="F11" s="10">
        <f t="shared" si="0"/>
        <v>4.6871107466395046</v>
      </c>
      <c r="G11" s="1"/>
      <c r="H11" s="1"/>
      <c r="I11" s="1"/>
    </row>
    <row r="12" spans="1:12" x14ac:dyDescent="0.25">
      <c r="A12" s="11" t="s">
        <v>49</v>
      </c>
      <c r="B12" s="38">
        <v>7848</v>
      </c>
      <c r="C12" s="38">
        <v>3267</v>
      </c>
      <c r="D12" s="38">
        <v>78475</v>
      </c>
      <c r="E12" s="38">
        <v>173740</v>
      </c>
      <c r="F12" s="13">
        <f t="shared" si="0"/>
        <v>121.3953488372093</v>
      </c>
      <c r="G12" s="1"/>
      <c r="H12" s="1"/>
      <c r="I12" s="1"/>
    </row>
    <row r="13" spans="1:12" x14ac:dyDescent="0.25">
      <c r="A13" s="8" t="s">
        <v>50</v>
      </c>
      <c r="B13" s="37">
        <v>158983</v>
      </c>
      <c r="C13" s="37">
        <v>164939</v>
      </c>
      <c r="D13" s="37">
        <v>2206536</v>
      </c>
      <c r="E13" s="37">
        <v>2074133</v>
      </c>
      <c r="F13" s="10">
        <f t="shared" si="0"/>
        <v>-6.0004912677608644</v>
      </c>
      <c r="G13" s="1"/>
      <c r="H13" s="1"/>
      <c r="I13" s="1"/>
    </row>
    <row r="14" spans="1:12" x14ac:dyDescent="0.25">
      <c r="A14" s="11" t="s">
        <v>51</v>
      </c>
      <c r="B14" s="38">
        <v>1117851</v>
      </c>
      <c r="C14" s="38">
        <v>999106</v>
      </c>
      <c r="D14" s="38">
        <v>10990527</v>
      </c>
      <c r="E14" s="38">
        <v>12105080</v>
      </c>
      <c r="F14" s="13">
        <f t="shared" si="0"/>
        <v>10.141033273472686</v>
      </c>
      <c r="G14" s="1"/>
      <c r="H14" s="1"/>
      <c r="I14" s="1"/>
    </row>
    <row r="15" spans="1:12" x14ac:dyDescent="0.25">
      <c r="A15" s="8" t="s">
        <v>52</v>
      </c>
      <c r="B15" s="37">
        <v>2186486</v>
      </c>
      <c r="C15" s="37">
        <v>2139977</v>
      </c>
      <c r="D15" s="37">
        <v>22682180</v>
      </c>
      <c r="E15" s="37">
        <v>23057335</v>
      </c>
      <c r="F15" s="10">
        <f t="shared" si="0"/>
        <v>1.653963596091728</v>
      </c>
      <c r="G15" s="1"/>
      <c r="H15" s="1"/>
      <c r="I15" s="1"/>
    </row>
    <row r="16" spans="1:12" x14ac:dyDescent="0.25">
      <c r="A16" s="11" t="s">
        <v>53</v>
      </c>
      <c r="B16" s="38">
        <v>1922894</v>
      </c>
      <c r="C16" s="38">
        <v>1517729</v>
      </c>
      <c r="D16" s="38">
        <v>17532087</v>
      </c>
      <c r="E16" s="38">
        <v>20109630</v>
      </c>
      <c r="F16" s="13">
        <f t="shared" si="0"/>
        <v>14.701860651273293</v>
      </c>
      <c r="G16" s="1"/>
      <c r="H16" s="1"/>
      <c r="I16" s="1"/>
    </row>
    <row r="17" spans="1:9" x14ac:dyDescent="0.25">
      <c r="A17" s="8" t="s">
        <v>54</v>
      </c>
      <c r="B17" s="37">
        <v>629364</v>
      </c>
      <c r="C17" s="37">
        <v>753958</v>
      </c>
      <c r="D17" s="37">
        <v>7354235</v>
      </c>
      <c r="E17" s="37">
        <v>7761371</v>
      </c>
      <c r="F17" s="10">
        <f t="shared" si="0"/>
        <v>5.5360754721599221</v>
      </c>
      <c r="G17" s="1"/>
      <c r="H17" s="1"/>
      <c r="I17" s="1"/>
    </row>
    <row r="18" spans="1:9" x14ac:dyDescent="0.25">
      <c r="A18" s="11" t="s">
        <v>55</v>
      </c>
      <c r="B18" s="38">
        <v>129413</v>
      </c>
      <c r="C18" s="38">
        <v>171710</v>
      </c>
      <c r="D18" s="38">
        <v>1045462</v>
      </c>
      <c r="E18" s="38">
        <v>1115082</v>
      </c>
      <c r="F18" s="13">
        <f t="shared" si="0"/>
        <v>6.6592568644293095</v>
      </c>
      <c r="G18" s="1"/>
      <c r="H18" s="1"/>
      <c r="I18" s="1"/>
    </row>
    <row r="19" spans="1:9" x14ac:dyDescent="0.25">
      <c r="A19" s="8" t="s">
        <v>56</v>
      </c>
      <c r="B19" s="37">
        <v>158824</v>
      </c>
      <c r="C19" s="37">
        <v>142850</v>
      </c>
      <c r="D19" s="37">
        <v>1478064</v>
      </c>
      <c r="E19" s="37">
        <v>2224753</v>
      </c>
      <c r="F19" s="10">
        <f t="shared" si="0"/>
        <v>50.518042520486262</v>
      </c>
      <c r="G19" s="1"/>
      <c r="H19" s="1"/>
      <c r="I19" s="1"/>
    </row>
    <row r="20" spans="1:9" x14ac:dyDescent="0.25">
      <c r="A20" s="11" t="s">
        <v>57</v>
      </c>
      <c r="B20" s="38">
        <v>143305</v>
      </c>
      <c r="C20" s="38">
        <v>120949</v>
      </c>
      <c r="D20" s="38">
        <v>1470211</v>
      </c>
      <c r="E20" s="38">
        <v>1431918</v>
      </c>
      <c r="F20" s="13">
        <f t="shared" si="0"/>
        <v>-2.6045921299731845</v>
      </c>
      <c r="G20" s="1"/>
      <c r="H20" s="1"/>
      <c r="I20" s="1"/>
    </row>
    <row r="21" spans="1:9" x14ac:dyDescent="0.25">
      <c r="A21" s="8" t="s">
        <v>58</v>
      </c>
      <c r="B21" s="37">
        <v>1871664</v>
      </c>
      <c r="C21" s="37">
        <v>1530410</v>
      </c>
      <c r="D21" s="37">
        <v>13463433</v>
      </c>
      <c r="E21" s="37">
        <v>13645908</v>
      </c>
      <c r="F21" s="10">
        <f t="shared" si="0"/>
        <v>1.3553378250554715</v>
      </c>
      <c r="G21" s="1"/>
      <c r="H21" s="1"/>
      <c r="I21" s="1"/>
    </row>
    <row r="22" spans="1:9" x14ac:dyDescent="0.25">
      <c r="A22" s="11" t="s">
        <v>59</v>
      </c>
      <c r="B22" s="38">
        <v>368214</v>
      </c>
      <c r="C22" s="38">
        <v>351694</v>
      </c>
      <c r="D22" s="38">
        <v>4673990</v>
      </c>
      <c r="E22" s="38">
        <v>4719129</v>
      </c>
      <c r="F22" s="13">
        <f t="shared" si="0"/>
        <v>0.9657487499973314</v>
      </c>
      <c r="G22" s="1"/>
      <c r="H22" s="1"/>
      <c r="I22" s="1"/>
    </row>
    <row r="23" spans="1:9" x14ac:dyDescent="0.25">
      <c r="A23" s="8" t="s">
        <v>60</v>
      </c>
      <c r="B23" s="37">
        <v>4566</v>
      </c>
      <c r="C23" s="37">
        <v>0</v>
      </c>
      <c r="D23" s="37">
        <v>109375</v>
      </c>
      <c r="E23" s="37">
        <v>115852</v>
      </c>
      <c r="F23" s="10">
        <f t="shared" si="0"/>
        <v>5.921828571428577</v>
      </c>
      <c r="G23" s="1"/>
      <c r="H23" s="1"/>
      <c r="I23" s="1"/>
    </row>
    <row r="24" spans="1:9" x14ac:dyDescent="0.25">
      <c r="A24" s="11" t="s">
        <v>61</v>
      </c>
      <c r="B24" s="38">
        <v>0</v>
      </c>
      <c r="C24" s="38">
        <v>0</v>
      </c>
      <c r="D24" s="38">
        <v>10</v>
      </c>
      <c r="E24" s="38">
        <v>0</v>
      </c>
      <c r="F24" s="17">
        <f t="shared" si="0"/>
        <v>-100</v>
      </c>
      <c r="G24" s="1"/>
      <c r="H24" s="1"/>
      <c r="I24" s="1"/>
    </row>
    <row r="25" spans="1:9" x14ac:dyDescent="0.25">
      <c r="A25" s="8" t="s">
        <v>62</v>
      </c>
      <c r="B25" s="37">
        <v>6071</v>
      </c>
      <c r="C25" s="37">
        <v>5031</v>
      </c>
      <c r="D25" s="37">
        <v>68282</v>
      </c>
      <c r="E25" s="37">
        <v>71308</v>
      </c>
      <c r="F25" s="10">
        <f t="shared" si="0"/>
        <v>4.4316218036964301</v>
      </c>
      <c r="G25" s="1"/>
      <c r="H25" s="1"/>
      <c r="I25" s="1"/>
    </row>
    <row r="26" spans="1:9" x14ac:dyDescent="0.25">
      <c r="A26" s="11" t="s">
        <v>63</v>
      </c>
      <c r="B26" s="38">
        <v>172957</v>
      </c>
      <c r="C26" s="38">
        <v>80033</v>
      </c>
      <c r="D26" s="38">
        <v>1543573</v>
      </c>
      <c r="E26" s="38">
        <v>1419855</v>
      </c>
      <c r="F26" s="13">
        <f t="shared" si="0"/>
        <v>-8.015040428926909</v>
      </c>
      <c r="G26" s="1"/>
      <c r="H26" s="1"/>
      <c r="I26" s="1"/>
    </row>
    <row r="27" spans="1:9" x14ac:dyDescent="0.25">
      <c r="A27" s="8" t="s">
        <v>64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8">
        <v>921579</v>
      </c>
      <c r="C28" s="38">
        <v>679555</v>
      </c>
      <c r="D28" s="38">
        <v>9585968</v>
      </c>
      <c r="E28" s="38">
        <v>9394063</v>
      </c>
      <c r="F28" s="13">
        <f t="shared" si="0"/>
        <v>-2.0019365806353591</v>
      </c>
      <c r="G28" s="1"/>
      <c r="H28" s="1"/>
      <c r="I28" s="1"/>
    </row>
    <row r="29" spans="1:9" x14ac:dyDescent="0.25">
      <c r="A29" s="8" t="s">
        <v>66</v>
      </c>
      <c r="B29" s="37">
        <v>33754</v>
      </c>
      <c r="C29" s="37">
        <v>41167</v>
      </c>
      <c r="D29" s="37">
        <v>424288</v>
      </c>
      <c r="E29" s="37">
        <v>341656</v>
      </c>
      <c r="F29" s="10">
        <f t="shared" si="0"/>
        <v>-19.47545063730297</v>
      </c>
      <c r="G29" s="1"/>
      <c r="H29" s="1"/>
      <c r="I29" s="1"/>
    </row>
    <row r="30" spans="1:9" x14ac:dyDescent="0.25">
      <c r="A30" s="11" t="s">
        <v>67</v>
      </c>
      <c r="B30" s="38">
        <v>41962</v>
      </c>
      <c r="C30" s="38">
        <v>15352</v>
      </c>
      <c r="D30" s="38">
        <v>325214</v>
      </c>
      <c r="E30" s="38">
        <v>228958</v>
      </c>
      <c r="F30" s="13">
        <f t="shared" si="0"/>
        <v>-29.597741794633691</v>
      </c>
      <c r="G30" s="1"/>
      <c r="H30" s="1"/>
      <c r="I30" s="1"/>
    </row>
    <row r="31" spans="1:9" x14ac:dyDescent="0.25">
      <c r="A31" s="8" t="s">
        <v>68</v>
      </c>
      <c r="B31" s="37">
        <v>1375177</v>
      </c>
      <c r="C31" s="37">
        <v>1526271</v>
      </c>
      <c r="D31" s="37">
        <v>20594596</v>
      </c>
      <c r="E31" s="37">
        <v>19017185</v>
      </c>
      <c r="F31" s="10">
        <f t="shared" si="0"/>
        <v>-7.6593442279712605</v>
      </c>
      <c r="G31" s="1"/>
      <c r="H31" s="1"/>
      <c r="I31" s="1"/>
    </row>
    <row r="32" spans="1:9" x14ac:dyDescent="0.25">
      <c r="A32" s="11" t="s">
        <v>69</v>
      </c>
      <c r="B32" s="38">
        <v>515480</v>
      </c>
      <c r="C32" s="38">
        <v>473235</v>
      </c>
      <c r="D32" s="38">
        <v>5543232</v>
      </c>
      <c r="E32" s="38">
        <v>5968592</v>
      </c>
      <c r="F32" s="13">
        <f t="shared" si="0"/>
        <v>7.6735016683407764</v>
      </c>
      <c r="G32" s="1"/>
      <c r="H32" s="1"/>
      <c r="I32" s="1"/>
    </row>
    <row r="33" spans="1:9" x14ac:dyDescent="0.25">
      <c r="A33" s="8" t="s">
        <v>70</v>
      </c>
      <c r="B33" s="37">
        <v>8691</v>
      </c>
      <c r="C33" s="37">
        <v>6236</v>
      </c>
      <c r="D33" s="37">
        <v>82363</v>
      </c>
      <c r="E33" s="37">
        <v>58169</v>
      </c>
      <c r="F33" s="10">
        <f t="shared" si="0"/>
        <v>-29.374840644464143</v>
      </c>
      <c r="G33" s="1"/>
      <c r="H33" s="1"/>
      <c r="I33" s="1"/>
    </row>
    <row r="34" spans="1:9" x14ac:dyDescent="0.25">
      <c r="A34" s="11" t="s">
        <v>71</v>
      </c>
      <c r="B34" s="38">
        <v>50293</v>
      </c>
      <c r="C34" s="38">
        <v>18163</v>
      </c>
      <c r="D34" s="38">
        <v>416135</v>
      </c>
      <c r="E34" s="38">
        <v>322390</v>
      </c>
      <c r="F34" s="13">
        <f t="shared" si="0"/>
        <v>-22.52754514760835</v>
      </c>
      <c r="G34" s="1"/>
      <c r="H34" s="1"/>
      <c r="I34" s="1"/>
    </row>
    <row r="35" spans="1:9" x14ac:dyDescent="0.25">
      <c r="A35" s="14" t="s">
        <v>72</v>
      </c>
      <c r="B35" s="15">
        <f>SUM(B7:B34)</f>
        <v>14495602</v>
      </c>
      <c r="C35" s="15">
        <f t="shared" ref="C35:E35" si="1">SUM(C7:C34)</f>
        <v>13149554</v>
      </c>
      <c r="D35" s="15">
        <f t="shared" si="1"/>
        <v>150411077</v>
      </c>
      <c r="E35" s="15">
        <f t="shared" si="1"/>
        <v>153964100</v>
      </c>
      <c r="F35" s="16">
        <f t="shared" si="0"/>
        <v>2.3622083365575577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7454675</v>
      </c>
      <c r="C38" s="41">
        <f>D7</f>
        <v>8360925</v>
      </c>
      <c r="D38" s="41">
        <f>_xlfn.RANK.EQ(B38,$B$38:$B$65)+COUNTIF($B$38:$B$65,B38)-1</f>
        <v>9</v>
      </c>
      <c r="E38" s="42" t="str">
        <f t="shared" ref="E38:E65" si="2">INDEX($A$38:$B$65,MATCH(ROW()-37,$D$38:$D$65,0),1)</f>
        <v>BILBAO</v>
      </c>
      <c r="F38" s="42">
        <f>LOOKUP(E38,$A$38:$A$65,$B$38:$B$65)</f>
        <v>23057335</v>
      </c>
      <c r="G38" s="42">
        <f>LOOKUP(E38,$A$38:$A$65,$C$38:$C$65)</f>
        <v>22682180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107912</v>
      </c>
      <c r="C39" s="41">
        <f t="shared" ref="C39:C65" si="5">D8</f>
        <v>176280</v>
      </c>
      <c r="D39" s="41">
        <f t="shared" ref="D39:D65" si="6">_xlfn.RANK.EQ(B39,$B$38:$B$65)+COUNTIF($B$38:$B$65,B39)-1</f>
        <v>23</v>
      </c>
      <c r="E39" s="42" t="str">
        <f t="shared" si="2"/>
        <v>BAHIA DE ALGECIRAS</v>
      </c>
      <c r="F39" s="42">
        <f t="shared" ref="F39:F54" si="7">LOOKUP(E39,$A$38:$A$65,$B$38:$B$65)</f>
        <v>20506932</v>
      </c>
      <c r="G39" s="42">
        <f t="shared" ref="G39:G65" si="8">LOOKUP(E39,$A$38:$A$65,$C$38:$C$65)</f>
        <v>19588784</v>
      </c>
    </row>
    <row r="40" spans="1:9" x14ac:dyDescent="0.25">
      <c r="A40" s="42" t="str">
        <f t="shared" si="3"/>
        <v>ALMERIA</v>
      </c>
      <c r="B40" s="41">
        <f t="shared" si="4"/>
        <v>3199</v>
      </c>
      <c r="C40" s="41">
        <f t="shared" si="5"/>
        <v>7846</v>
      </c>
      <c r="D40" s="41">
        <f t="shared" si="6"/>
        <v>26</v>
      </c>
      <c r="E40" s="42" t="str">
        <f t="shared" si="2"/>
        <v>CARTAGENA</v>
      </c>
      <c r="F40" s="42">
        <f t="shared" si="7"/>
        <v>20109630</v>
      </c>
      <c r="G40" s="42">
        <f t="shared" si="8"/>
        <v>17532087</v>
      </c>
    </row>
    <row r="41" spans="1:9" x14ac:dyDescent="0.25">
      <c r="A41" s="42" t="str">
        <f t="shared" si="3"/>
        <v>AVILES</v>
      </c>
      <c r="B41" s="41">
        <f t="shared" si="4"/>
        <v>535275</v>
      </c>
      <c r="C41" s="41">
        <f t="shared" si="5"/>
        <v>609006</v>
      </c>
      <c r="D41" s="41">
        <f t="shared" si="6"/>
        <v>17</v>
      </c>
      <c r="E41" s="42" t="str">
        <f t="shared" si="2"/>
        <v>TARRAGONA</v>
      </c>
      <c r="F41" s="42">
        <f t="shared" si="7"/>
        <v>19017185</v>
      </c>
      <c r="G41" s="42">
        <f t="shared" si="8"/>
        <v>20594596</v>
      </c>
    </row>
    <row r="42" spans="1:9" x14ac:dyDescent="0.25">
      <c r="A42" s="42" t="str">
        <f t="shared" si="3"/>
        <v>BAHIA DE ALGECIRAS</v>
      </c>
      <c r="B42" s="41">
        <f t="shared" si="4"/>
        <v>20506932</v>
      </c>
      <c r="C42" s="41">
        <f t="shared" si="5"/>
        <v>19588784</v>
      </c>
      <c r="D42" s="41">
        <f t="shared" si="6"/>
        <v>2</v>
      </c>
      <c r="E42" s="42" t="str">
        <f t="shared" si="2"/>
        <v>HUELVA</v>
      </c>
      <c r="F42" s="42">
        <f t="shared" si="7"/>
        <v>13645908</v>
      </c>
      <c r="G42" s="42">
        <f t="shared" si="8"/>
        <v>13463433</v>
      </c>
    </row>
    <row r="43" spans="1:9" x14ac:dyDescent="0.25">
      <c r="A43" s="42" t="str">
        <f t="shared" si="3"/>
        <v>BAHIA DE CADIZ</v>
      </c>
      <c r="B43" s="41">
        <f t="shared" si="4"/>
        <v>173740</v>
      </c>
      <c r="C43" s="41">
        <f t="shared" si="5"/>
        <v>78475</v>
      </c>
      <c r="D43" s="41">
        <f t="shared" si="6"/>
        <v>21</v>
      </c>
      <c r="E43" s="42" t="str">
        <f t="shared" si="2"/>
        <v>BARCELONA</v>
      </c>
      <c r="F43" s="42">
        <f t="shared" si="7"/>
        <v>12105080</v>
      </c>
      <c r="G43" s="42">
        <f t="shared" si="8"/>
        <v>10990527</v>
      </c>
    </row>
    <row r="44" spans="1:9" x14ac:dyDescent="0.25">
      <c r="A44" s="42" t="str">
        <f t="shared" si="3"/>
        <v>BALEARES</v>
      </c>
      <c r="B44" s="41">
        <f t="shared" si="4"/>
        <v>2074133</v>
      </c>
      <c r="C44" s="41">
        <f t="shared" si="5"/>
        <v>2206536</v>
      </c>
      <c r="D44" s="41">
        <f t="shared" si="6"/>
        <v>13</v>
      </c>
      <c r="E44" s="42" t="str">
        <f t="shared" si="2"/>
        <v>SANTA CRUZ DE TENERIFE</v>
      </c>
      <c r="F44" s="42">
        <f t="shared" si="7"/>
        <v>9394063</v>
      </c>
      <c r="G44" s="42">
        <f t="shared" si="8"/>
        <v>9585968</v>
      </c>
    </row>
    <row r="45" spans="1:9" x14ac:dyDescent="0.25">
      <c r="A45" s="42" t="str">
        <f t="shared" si="3"/>
        <v>BARCELONA</v>
      </c>
      <c r="B45" s="41">
        <f t="shared" si="4"/>
        <v>12105080</v>
      </c>
      <c r="C45" s="41">
        <f t="shared" si="5"/>
        <v>10990527</v>
      </c>
      <c r="D45" s="41">
        <f t="shared" si="6"/>
        <v>6</v>
      </c>
      <c r="E45" s="42" t="str">
        <f t="shared" si="2"/>
        <v>CASTELLON</v>
      </c>
      <c r="F45" s="42">
        <f t="shared" si="7"/>
        <v>7761371</v>
      </c>
      <c r="G45" s="42">
        <f t="shared" si="8"/>
        <v>7354235</v>
      </c>
    </row>
    <row r="46" spans="1:9" x14ac:dyDescent="0.25">
      <c r="A46" s="42" t="str">
        <f t="shared" si="3"/>
        <v>BILBAO</v>
      </c>
      <c r="B46" s="41">
        <f t="shared" si="4"/>
        <v>23057335</v>
      </c>
      <c r="C46" s="41">
        <f t="shared" si="5"/>
        <v>22682180</v>
      </c>
      <c r="D46" s="41">
        <f t="shared" si="6"/>
        <v>1</v>
      </c>
      <c r="E46" s="42" t="str">
        <f t="shared" si="2"/>
        <v>A CORUÑA</v>
      </c>
      <c r="F46" s="42">
        <f t="shared" si="7"/>
        <v>7454675</v>
      </c>
      <c r="G46" s="42">
        <f t="shared" si="8"/>
        <v>8360925</v>
      </c>
    </row>
    <row r="47" spans="1:9" x14ac:dyDescent="0.25">
      <c r="A47" s="42" t="str">
        <f t="shared" si="3"/>
        <v>CARTAGENA</v>
      </c>
      <c r="B47" s="41">
        <f t="shared" si="4"/>
        <v>20109630</v>
      </c>
      <c r="C47" s="41">
        <f t="shared" si="5"/>
        <v>17532087</v>
      </c>
      <c r="D47" s="41">
        <f t="shared" si="6"/>
        <v>3</v>
      </c>
      <c r="E47" s="42" t="str">
        <f t="shared" si="2"/>
        <v>VALENCIA</v>
      </c>
      <c r="F47" s="42">
        <f t="shared" si="7"/>
        <v>5968592</v>
      </c>
      <c r="G47" s="42">
        <f t="shared" si="8"/>
        <v>5543232</v>
      </c>
    </row>
    <row r="48" spans="1:9" x14ac:dyDescent="0.25">
      <c r="A48" s="42" t="str">
        <f t="shared" si="3"/>
        <v>CASTELLON</v>
      </c>
      <c r="B48" s="41">
        <f t="shared" si="4"/>
        <v>7761371</v>
      </c>
      <c r="C48" s="41">
        <f t="shared" si="5"/>
        <v>7354235</v>
      </c>
      <c r="D48" s="41">
        <f t="shared" si="6"/>
        <v>8</v>
      </c>
      <c r="E48" s="42" t="str">
        <f t="shared" si="2"/>
        <v>LAS PALMAS</v>
      </c>
      <c r="F48" s="42">
        <f t="shared" si="7"/>
        <v>4719129</v>
      </c>
      <c r="G48" s="42">
        <f t="shared" si="8"/>
        <v>4673990</v>
      </c>
    </row>
    <row r="49" spans="1:7" x14ac:dyDescent="0.25">
      <c r="A49" s="42" t="str">
        <f t="shared" si="3"/>
        <v>CEUTA</v>
      </c>
      <c r="B49" s="41">
        <f t="shared" si="4"/>
        <v>1115082</v>
      </c>
      <c r="C49" s="41">
        <f t="shared" si="5"/>
        <v>1045462</v>
      </c>
      <c r="D49" s="41">
        <f t="shared" si="6"/>
        <v>16</v>
      </c>
      <c r="E49" s="42" t="str">
        <f t="shared" si="2"/>
        <v>FERROL-SAN CIBRAO</v>
      </c>
      <c r="F49" s="42">
        <f t="shared" si="7"/>
        <v>2224753</v>
      </c>
      <c r="G49" s="42">
        <f t="shared" si="8"/>
        <v>1478064</v>
      </c>
    </row>
    <row r="50" spans="1:7" x14ac:dyDescent="0.25">
      <c r="A50" s="42" t="str">
        <f t="shared" si="3"/>
        <v>FERROL-SAN CIBRAO</v>
      </c>
      <c r="B50" s="41">
        <f t="shared" si="4"/>
        <v>2224753</v>
      </c>
      <c r="C50" s="41">
        <f t="shared" si="5"/>
        <v>1478064</v>
      </c>
      <c r="D50" s="41">
        <f t="shared" si="6"/>
        <v>12</v>
      </c>
      <c r="E50" s="42" t="str">
        <f t="shared" si="2"/>
        <v>BALEARES</v>
      </c>
      <c r="F50" s="42">
        <f t="shared" si="7"/>
        <v>2074133</v>
      </c>
      <c r="G50" s="42">
        <f t="shared" si="8"/>
        <v>2206536</v>
      </c>
    </row>
    <row r="51" spans="1:7" x14ac:dyDescent="0.25">
      <c r="A51" s="42" t="str">
        <f t="shared" si="3"/>
        <v>GIJON</v>
      </c>
      <c r="B51" s="41">
        <f t="shared" si="4"/>
        <v>1431918</v>
      </c>
      <c r="C51" s="41">
        <f t="shared" si="5"/>
        <v>1470211</v>
      </c>
      <c r="D51" s="41">
        <f t="shared" si="6"/>
        <v>14</v>
      </c>
      <c r="E51" s="42" t="str">
        <f t="shared" si="2"/>
        <v>GIJON</v>
      </c>
      <c r="F51" s="42">
        <f t="shared" si="7"/>
        <v>1431918</v>
      </c>
      <c r="G51" s="42">
        <f t="shared" si="8"/>
        <v>1470211</v>
      </c>
    </row>
    <row r="52" spans="1:7" x14ac:dyDescent="0.25">
      <c r="A52" s="42" t="str">
        <f t="shared" si="3"/>
        <v>HUELVA</v>
      </c>
      <c r="B52" s="41">
        <f t="shared" si="4"/>
        <v>13645908</v>
      </c>
      <c r="C52" s="41">
        <f t="shared" si="5"/>
        <v>13463433</v>
      </c>
      <c r="D52" s="41">
        <f t="shared" si="6"/>
        <v>5</v>
      </c>
      <c r="E52" s="42" t="str">
        <f t="shared" si="2"/>
        <v>MOTRIL</v>
      </c>
      <c r="F52" s="42">
        <f t="shared" si="7"/>
        <v>1419855</v>
      </c>
      <c r="G52" s="42">
        <f t="shared" si="8"/>
        <v>1543573</v>
      </c>
    </row>
    <row r="53" spans="1:7" x14ac:dyDescent="0.25">
      <c r="A53" s="42" t="str">
        <f t="shared" si="3"/>
        <v>LAS PALMAS</v>
      </c>
      <c r="B53" s="41">
        <f t="shared" si="4"/>
        <v>4719129</v>
      </c>
      <c r="C53" s="41">
        <f t="shared" si="5"/>
        <v>4673990</v>
      </c>
      <c r="D53" s="41">
        <f t="shared" si="6"/>
        <v>11</v>
      </c>
      <c r="E53" s="42" t="str">
        <f t="shared" si="2"/>
        <v>CEUTA</v>
      </c>
      <c r="F53" s="42">
        <f t="shared" si="7"/>
        <v>1115082</v>
      </c>
      <c r="G53" s="42">
        <f t="shared" si="8"/>
        <v>1045462</v>
      </c>
    </row>
    <row r="54" spans="1:7" x14ac:dyDescent="0.25">
      <c r="A54" s="42" t="str">
        <f t="shared" si="3"/>
        <v>MALAGA</v>
      </c>
      <c r="B54" s="41">
        <f t="shared" si="4"/>
        <v>115852</v>
      </c>
      <c r="C54" s="41">
        <f t="shared" si="5"/>
        <v>109375</v>
      </c>
      <c r="D54" s="41">
        <f t="shared" si="6"/>
        <v>22</v>
      </c>
      <c r="E54" s="42" t="str">
        <f t="shared" si="2"/>
        <v>AVILES</v>
      </c>
      <c r="F54" s="42">
        <f t="shared" si="7"/>
        <v>535275</v>
      </c>
      <c r="G54" s="42">
        <f t="shared" si="8"/>
        <v>609006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10</v>
      </c>
      <c r="D55" s="41">
        <f t="shared" si="6"/>
        <v>28</v>
      </c>
      <c r="E55" s="42" t="str">
        <f t="shared" si="2"/>
        <v>SANTANDER</v>
      </c>
      <c r="F55" s="42">
        <f t="shared" ref="F55:F65" si="9">LOOKUP(E55,$A$38:$A$65,$B$38:$B$65)</f>
        <v>341656</v>
      </c>
      <c r="G55" s="42">
        <f t="shared" si="8"/>
        <v>424288</v>
      </c>
    </row>
    <row r="56" spans="1:7" x14ac:dyDescent="0.25">
      <c r="A56" s="42" t="str">
        <f t="shared" si="3"/>
        <v>MELILLA</v>
      </c>
      <c r="B56" s="41">
        <f t="shared" si="4"/>
        <v>71308</v>
      </c>
      <c r="C56" s="41">
        <f t="shared" si="5"/>
        <v>68282</v>
      </c>
      <c r="D56" s="41">
        <f t="shared" si="6"/>
        <v>24</v>
      </c>
      <c r="E56" s="42" t="str">
        <f t="shared" si="2"/>
        <v>VILAGARCIA</v>
      </c>
      <c r="F56" s="42">
        <f t="shared" si="9"/>
        <v>322390</v>
      </c>
      <c r="G56" s="42">
        <f t="shared" si="8"/>
        <v>416135</v>
      </c>
    </row>
    <row r="57" spans="1:7" x14ac:dyDescent="0.25">
      <c r="A57" s="42" t="str">
        <f t="shared" si="3"/>
        <v>MOTRIL</v>
      </c>
      <c r="B57" s="41">
        <f t="shared" si="4"/>
        <v>1419855</v>
      </c>
      <c r="C57" s="41">
        <f t="shared" si="5"/>
        <v>1543573</v>
      </c>
      <c r="D57" s="41">
        <f t="shared" si="6"/>
        <v>15</v>
      </c>
      <c r="E57" s="42" t="str">
        <f t="shared" si="2"/>
        <v>SEVILLA</v>
      </c>
      <c r="F57" s="42">
        <f t="shared" si="9"/>
        <v>228958</v>
      </c>
      <c r="G57" s="42">
        <f t="shared" si="8"/>
        <v>325214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BAHIA DE CADIZ</v>
      </c>
      <c r="F58" s="42">
        <f t="shared" si="9"/>
        <v>173740</v>
      </c>
      <c r="G58" s="42">
        <f t="shared" si="8"/>
        <v>78475</v>
      </c>
    </row>
    <row r="59" spans="1:7" x14ac:dyDescent="0.25">
      <c r="A59" s="42" t="str">
        <f t="shared" si="3"/>
        <v>SANTA CRUZ DE TENERIFE</v>
      </c>
      <c r="B59" s="41">
        <f t="shared" si="4"/>
        <v>9394063</v>
      </c>
      <c r="C59" s="41">
        <f t="shared" si="5"/>
        <v>9585968</v>
      </c>
      <c r="D59" s="41">
        <f t="shared" si="6"/>
        <v>7</v>
      </c>
      <c r="E59" s="42" t="str">
        <f t="shared" si="2"/>
        <v>MALAGA</v>
      </c>
      <c r="F59" s="42">
        <f t="shared" si="9"/>
        <v>115852</v>
      </c>
      <c r="G59" s="42">
        <f t="shared" si="8"/>
        <v>109375</v>
      </c>
    </row>
    <row r="60" spans="1:7" x14ac:dyDescent="0.25">
      <c r="A60" s="42" t="str">
        <f t="shared" si="3"/>
        <v>SANTANDER</v>
      </c>
      <c r="B60" s="41">
        <f t="shared" si="4"/>
        <v>341656</v>
      </c>
      <c r="C60" s="41">
        <f t="shared" si="5"/>
        <v>424288</v>
      </c>
      <c r="D60" s="41">
        <f t="shared" si="6"/>
        <v>18</v>
      </c>
      <c r="E60" s="42" t="str">
        <f t="shared" si="2"/>
        <v>ALICANTE</v>
      </c>
      <c r="F60" s="42">
        <f t="shared" si="9"/>
        <v>107912</v>
      </c>
      <c r="G60" s="42">
        <f t="shared" si="8"/>
        <v>176280</v>
      </c>
    </row>
    <row r="61" spans="1:7" x14ac:dyDescent="0.25">
      <c r="A61" s="42" t="str">
        <f t="shared" si="3"/>
        <v>SEVILLA</v>
      </c>
      <c r="B61" s="41">
        <f t="shared" si="4"/>
        <v>228958</v>
      </c>
      <c r="C61" s="41">
        <f t="shared" si="5"/>
        <v>325214</v>
      </c>
      <c r="D61" s="41">
        <f t="shared" si="6"/>
        <v>20</v>
      </c>
      <c r="E61" s="42" t="str">
        <f t="shared" si="2"/>
        <v>MELILLA</v>
      </c>
      <c r="F61" s="42">
        <f t="shared" si="9"/>
        <v>71308</v>
      </c>
      <c r="G61" s="42">
        <f t="shared" si="8"/>
        <v>68282</v>
      </c>
    </row>
    <row r="62" spans="1:7" x14ac:dyDescent="0.25">
      <c r="A62" s="42" t="str">
        <f t="shared" si="3"/>
        <v>TARRAGONA</v>
      </c>
      <c r="B62" s="41">
        <f t="shared" si="4"/>
        <v>19017185</v>
      </c>
      <c r="C62" s="41">
        <f t="shared" si="5"/>
        <v>20594596</v>
      </c>
      <c r="D62" s="41">
        <f t="shared" si="6"/>
        <v>4</v>
      </c>
      <c r="E62" s="42" t="str">
        <f t="shared" si="2"/>
        <v>VIGO</v>
      </c>
      <c r="F62" s="42">
        <f t="shared" si="9"/>
        <v>58169</v>
      </c>
      <c r="G62" s="42">
        <f t="shared" si="8"/>
        <v>82363</v>
      </c>
    </row>
    <row r="63" spans="1:7" x14ac:dyDescent="0.25">
      <c r="A63" s="42" t="str">
        <f t="shared" si="3"/>
        <v>VALENCIA</v>
      </c>
      <c r="B63" s="41">
        <f t="shared" si="4"/>
        <v>5968592</v>
      </c>
      <c r="C63" s="41">
        <f t="shared" si="5"/>
        <v>5543232</v>
      </c>
      <c r="D63" s="41">
        <f t="shared" si="6"/>
        <v>10</v>
      </c>
      <c r="E63" s="42" t="str">
        <f t="shared" si="2"/>
        <v>ALMERIA</v>
      </c>
      <c r="F63" s="42">
        <f t="shared" si="9"/>
        <v>3199</v>
      </c>
      <c r="G63" s="42">
        <f t="shared" si="8"/>
        <v>7846</v>
      </c>
    </row>
    <row r="64" spans="1:7" x14ac:dyDescent="0.25">
      <c r="A64" s="42" t="str">
        <f t="shared" si="3"/>
        <v>VIGO</v>
      </c>
      <c r="B64" s="41">
        <f t="shared" si="4"/>
        <v>58169</v>
      </c>
      <c r="C64" s="41">
        <f t="shared" si="5"/>
        <v>82363</v>
      </c>
      <c r="D64" s="41">
        <f t="shared" si="6"/>
        <v>25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322390</v>
      </c>
      <c r="C65" s="41">
        <f t="shared" si="5"/>
        <v>416135</v>
      </c>
      <c r="D65" s="41">
        <f t="shared" si="6"/>
        <v>19</v>
      </c>
      <c r="E65" s="42" t="str">
        <f t="shared" si="2"/>
        <v>MARIN Y RIA DE PONTEVEDRA</v>
      </c>
      <c r="F65" s="42">
        <f t="shared" si="9"/>
        <v>0</v>
      </c>
      <c r="G65" s="42">
        <f t="shared" si="8"/>
        <v>10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7" sqref="B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78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Diciembre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42999</v>
      </c>
    </row>
    <row r="6" spans="1:12" x14ac:dyDescent="0.25">
      <c r="A6" s="48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43</v>
      </c>
    </row>
    <row r="7" spans="1:12" x14ac:dyDescent="0.25">
      <c r="A7" s="8" t="s">
        <v>44</v>
      </c>
      <c r="B7" s="19">
        <v>289212</v>
      </c>
      <c r="C7" s="19">
        <v>261199</v>
      </c>
      <c r="D7" s="19">
        <v>4140677</v>
      </c>
      <c r="E7" s="19">
        <v>3289608</v>
      </c>
      <c r="F7" s="10">
        <f>((E7*100)/D7)-100</f>
        <v>-20.553861119812055</v>
      </c>
      <c r="G7" s="1"/>
      <c r="H7" s="1"/>
      <c r="I7" s="1"/>
    </row>
    <row r="8" spans="1:12" x14ac:dyDescent="0.25">
      <c r="A8" s="11" t="s">
        <v>45</v>
      </c>
      <c r="B8" s="20">
        <v>55767</v>
      </c>
      <c r="C8" s="20">
        <v>30405</v>
      </c>
      <c r="D8" s="20">
        <v>1569601</v>
      </c>
      <c r="E8" s="20">
        <v>1086515</v>
      </c>
      <c r="F8" s="13">
        <f t="shared" ref="F8:F35" si="0">((E8*100)/D8)-100</f>
        <v>-30.777630748196515</v>
      </c>
      <c r="G8" s="1"/>
      <c r="H8" s="1"/>
      <c r="I8" s="1"/>
    </row>
    <row r="9" spans="1:12" x14ac:dyDescent="0.25">
      <c r="A9" s="8" t="s">
        <v>46</v>
      </c>
      <c r="B9" s="19">
        <v>580326</v>
      </c>
      <c r="C9" s="19">
        <v>596392</v>
      </c>
      <c r="D9" s="19">
        <v>6065259</v>
      </c>
      <c r="E9" s="19">
        <v>4906958</v>
      </c>
      <c r="F9" s="10">
        <f t="shared" si="0"/>
        <v>-19.097304830675824</v>
      </c>
      <c r="G9" s="1"/>
      <c r="H9" s="1"/>
      <c r="I9" s="1"/>
    </row>
    <row r="10" spans="1:12" x14ac:dyDescent="0.25">
      <c r="A10" s="11" t="s">
        <v>47</v>
      </c>
      <c r="B10" s="20">
        <v>291139</v>
      </c>
      <c r="C10" s="20">
        <v>165762</v>
      </c>
      <c r="D10" s="20">
        <v>3451464</v>
      </c>
      <c r="E10" s="20">
        <v>3114668</v>
      </c>
      <c r="F10" s="13">
        <f t="shared" si="0"/>
        <v>-9.7580620861176612</v>
      </c>
      <c r="G10" s="1"/>
      <c r="H10" s="1"/>
      <c r="I10" s="1"/>
    </row>
    <row r="11" spans="1:12" x14ac:dyDescent="0.25">
      <c r="A11" s="8" t="s">
        <v>48</v>
      </c>
      <c r="B11" s="19">
        <v>257961</v>
      </c>
      <c r="C11" s="19">
        <v>190116</v>
      </c>
      <c r="D11" s="19">
        <v>2679852</v>
      </c>
      <c r="E11" s="19">
        <v>1588521</v>
      </c>
      <c r="F11" s="10">
        <f t="shared" si="0"/>
        <v>-40.723554882881594</v>
      </c>
      <c r="G11" s="1"/>
      <c r="H11" s="1"/>
      <c r="I11" s="1"/>
    </row>
    <row r="12" spans="1:12" x14ac:dyDescent="0.25">
      <c r="A12" s="11" t="s">
        <v>49</v>
      </c>
      <c r="B12" s="20">
        <v>163665</v>
      </c>
      <c r="C12" s="20">
        <v>154854</v>
      </c>
      <c r="D12" s="20">
        <v>4405625</v>
      </c>
      <c r="E12" s="20">
        <v>2117801</v>
      </c>
      <c r="F12" s="13">
        <f t="shared" si="0"/>
        <v>-51.929612711022841</v>
      </c>
      <c r="G12" s="1"/>
      <c r="H12" s="1"/>
      <c r="I12" s="1"/>
    </row>
    <row r="13" spans="1:12" x14ac:dyDescent="0.25">
      <c r="A13" s="8" t="s">
        <v>50</v>
      </c>
      <c r="B13" s="19">
        <v>167909</v>
      </c>
      <c r="C13" s="19">
        <v>160370</v>
      </c>
      <c r="D13" s="19">
        <v>2314781</v>
      </c>
      <c r="E13" s="19">
        <v>2130632</v>
      </c>
      <c r="F13" s="10">
        <f t="shared" si="0"/>
        <v>-7.9553530117968023</v>
      </c>
      <c r="G13" s="1"/>
      <c r="H13" s="1"/>
      <c r="I13" s="1"/>
    </row>
    <row r="14" spans="1:12" x14ac:dyDescent="0.25">
      <c r="A14" s="11" t="s">
        <v>51</v>
      </c>
      <c r="B14" s="20">
        <v>238808</v>
      </c>
      <c r="C14" s="20">
        <v>335265</v>
      </c>
      <c r="D14" s="20">
        <v>3870253</v>
      </c>
      <c r="E14" s="20">
        <v>3506472</v>
      </c>
      <c r="F14" s="13">
        <f t="shared" si="0"/>
        <v>-9.3994113563118447</v>
      </c>
      <c r="G14" s="1"/>
      <c r="H14" s="1"/>
      <c r="I14" s="1"/>
    </row>
    <row r="15" spans="1:12" x14ac:dyDescent="0.25">
      <c r="A15" s="8" t="s">
        <v>52</v>
      </c>
      <c r="B15" s="19">
        <v>644206</v>
      </c>
      <c r="C15" s="19">
        <v>475326</v>
      </c>
      <c r="D15" s="19">
        <v>5832384</v>
      </c>
      <c r="E15" s="19">
        <v>5266459</v>
      </c>
      <c r="F15" s="10">
        <f t="shared" si="0"/>
        <v>-9.7031505470147437</v>
      </c>
      <c r="G15" s="1"/>
      <c r="H15" s="1"/>
      <c r="I15" s="1"/>
    </row>
    <row r="16" spans="1:12" x14ac:dyDescent="0.25">
      <c r="A16" s="11" t="s">
        <v>53</v>
      </c>
      <c r="B16" s="20">
        <v>388507</v>
      </c>
      <c r="C16" s="20">
        <v>277049</v>
      </c>
      <c r="D16" s="20">
        <v>5371083</v>
      </c>
      <c r="E16" s="20">
        <v>4628556</v>
      </c>
      <c r="F16" s="13">
        <f t="shared" si="0"/>
        <v>-13.824530360078214</v>
      </c>
      <c r="G16" s="1"/>
      <c r="H16" s="1"/>
      <c r="I16" s="1"/>
    </row>
    <row r="17" spans="1:9" x14ac:dyDescent="0.25">
      <c r="A17" s="8" t="s">
        <v>54</v>
      </c>
      <c r="B17" s="19">
        <v>225494</v>
      </c>
      <c r="C17" s="19">
        <v>182109</v>
      </c>
      <c r="D17" s="19">
        <v>3902855</v>
      </c>
      <c r="E17" s="19">
        <v>4017009</v>
      </c>
      <c r="F17" s="10">
        <f t="shared" si="0"/>
        <v>2.9248844755954337</v>
      </c>
      <c r="G17" s="1"/>
      <c r="H17" s="1"/>
      <c r="I17" s="1"/>
    </row>
    <row r="18" spans="1:9" x14ac:dyDescent="0.25">
      <c r="A18" s="11" t="s">
        <v>55</v>
      </c>
      <c r="B18" s="20">
        <v>4915</v>
      </c>
      <c r="C18" s="20">
        <v>5345</v>
      </c>
      <c r="D18" s="20">
        <v>75637</v>
      </c>
      <c r="E18" s="20">
        <v>71772</v>
      </c>
      <c r="F18" s="13">
        <f t="shared" si="0"/>
        <v>-5.1099329693139595</v>
      </c>
      <c r="G18" s="1"/>
      <c r="H18" s="1"/>
      <c r="I18" s="1"/>
    </row>
    <row r="19" spans="1:9" x14ac:dyDescent="0.25">
      <c r="A19" s="8" t="s">
        <v>56</v>
      </c>
      <c r="B19" s="19">
        <v>670173</v>
      </c>
      <c r="C19" s="19">
        <v>523278</v>
      </c>
      <c r="D19" s="19">
        <v>8726704</v>
      </c>
      <c r="E19" s="19">
        <v>9781089</v>
      </c>
      <c r="F19" s="10">
        <f t="shared" si="0"/>
        <v>12.082282153720357</v>
      </c>
      <c r="G19" s="1"/>
      <c r="H19" s="1"/>
      <c r="I19" s="1"/>
    </row>
    <row r="20" spans="1:9" x14ac:dyDescent="0.25">
      <c r="A20" s="11" t="s">
        <v>57</v>
      </c>
      <c r="B20" s="20">
        <v>1416194</v>
      </c>
      <c r="C20" s="20">
        <v>884889</v>
      </c>
      <c r="D20" s="20">
        <v>18305091</v>
      </c>
      <c r="E20" s="20">
        <v>16869645</v>
      </c>
      <c r="F20" s="13">
        <f t="shared" si="0"/>
        <v>-7.8417856540565651</v>
      </c>
      <c r="G20" s="1"/>
      <c r="H20" s="1"/>
      <c r="I20" s="1"/>
    </row>
    <row r="21" spans="1:9" x14ac:dyDescent="0.25">
      <c r="A21" s="8" t="s">
        <v>58</v>
      </c>
      <c r="B21" s="19">
        <v>1211110</v>
      </c>
      <c r="C21" s="19">
        <v>868719</v>
      </c>
      <c r="D21" s="19">
        <v>7603640</v>
      </c>
      <c r="E21" s="19">
        <v>6525092</v>
      </c>
      <c r="F21" s="10">
        <f t="shared" si="0"/>
        <v>-14.184627362684182</v>
      </c>
      <c r="G21" s="1"/>
      <c r="H21" s="1"/>
      <c r="I21" s="1"/>
    </row>
    <row r="22" spans="1:9" x14ac:dyDescent="0.25">
      <c r="A22" s="11" t="s">
        <v>59</v>
      </c>
      <c r="B22" s="20">
        <v>104164</v>
      </c>
      <c r="C22" s="20">
        <v>50624</v>
      </c>
      <c r="D22" s="20">
        <v>1615745</v>
      </c>
      <c r="E22" s="20">
        <v>1139545</v>
      </c>
      <c r="F22" s="13">
        <f t="shared" si="0"/>
        <v>-29.472472450788956</v>
      </c>
      <c r="G22" s="1"/>
      <c r="H22" s="1"/>
      <c r="I22" s="1"/>
    </row>
    <row r="23" spans="1:9" x14ac:dyDescent="0.25">
      <c r="A23" s="8" t="s">
        <v>60</v>
      </c>
      <c r="B23" s="19">
        <v>96380</v>
      </c>
      <c r="C23" s="19">
        <v>67954</v>
      </c>
      <c r="D23" s="19">
        <v>1603906</v>
      </c>
      <c r="E23" s="19">
        <v>1342750</v>
      </c>
      <c r="F23" s="10">
        <f t="shared" si="0"/>
        <v>-16.282500346030247</v>
      </c>
      <c r="G23" s="1"/>
      <c r="H23" s="1"/>
      <c r="I23" s="1"/>
    </row>
    <row r="24" spans="1:9" x14ac:dyDescent="0.25">
      <c r="A24" s="11" t="s">
        <v>61</v>
      </c>
      <c r="B24" s="20">
        <v>64040</v>
      </c>
      <c r="C24" s="20">
        <v>70014</v>
      </c>
      <c r="D24" s="20">
        <v>937575</v>
      </c>
      <c r="E24" s="20">
        <v>847406</v>
      </c>
      <c r="F24" s="13">
        <f t="shared" si="0"/>
        <v>-9.6172572860837846</v>
      </c>
      <c r="G24" s="1"/>
      <c r="H24" s="1"/>
      <c r="I24" s="1"/>
    </row>
    <row r="25" spans="1:9" x14ac:dyDescent="0.25">
      <c r="A25" s="8" t="s">
        <v>62</v>
      </c>
      <c r="B25" s="19">
        <v>3934</v>
      </c>
      <c r="C25" s="19">
        <v>2906</v>
      </c>
      <c r="D25" s="19">
        <v>51655</v>
      </c>
      <c r="E25" s="19">
        <v>34112</v>
      </c>
      <c r="F25" s="10">
        <f t="shared" si="0"/>
        <v>-33.961862356015871</v>
      </c>
      <c r="G25" s="1"/>
      <c r="H25" s="1"/>
      <c r="I25" s="1"/>
    </row>
    <row r="26" spans="1:9" x14ac:dyDescent="0.25">
      <c r="A26" s="11" t="s">
        <v>63</v>
      </c>
      <c r="B26" s="20">
        <v>55961</v>
      </c>
      <c r="C26" s="20">
        <v>33612</v>
      </c>
      <c r="D26" s="20">
        <v>973264</v>
      </c>
      <c r="E26" s="20">
        <v>756864</v>
      </c>
      <c r="F26" s="13">
        <f t="shared" si="0"/>
        <v>-22.234460536914952</v>
      </c>
      <c r="G26" s="1"/>
      <c r="H26" s="1"/>
      <c r="I26" s="1"/>
    </row>
    <row r="27" spans="1:9" x14ac:dyDescent="0.25">
      <c r="A27" s="8" t="s">
        <v>64</v>
      </c>
      <c r="B27" s="19">
        <v>250056</v>
      </c>
      <c r="C27" s="19">
        <v>161708</v>
      </c>
      <c r="D27" s="19">
        <v>2778170</v>
      </c>
      <c r="E27" s="19">
        <v>2351378</v>
      </c>
      <c r="F27" s="10">
        <f t="shared" si="0"/>
        <v>-15.362342837191392</v>
      </c>
      <c r="G27" s="1"/>
      <c r="H27" s="1"/>
      <c r="I27" s="1"/>
    </row>
    <row r="28" spans="1:9" x14ac:dyDescent="0.25">
      <c r="A28" s="11" t="s">
        <v>65</v>
      </c>
      <c r="B28" s="20">
        <v>216112</v>
      </c>
      <c r="C28" s="20">
        <v>82493</v>
      </c>
      <c r="D28" s="20">
        <v>1716058</v>
      </c>
      <c r="E28" s="20">
        <v>1352468</v>
      </c>
      <c r="F28" s="13">
        <f t="shared" si="0"/>
        <v>-21.187512310189987</v>
      </c>
      <c r="G28" s="1"/>
      <c r="H28" s="1"/>
      <c r="I28" s="1"/>
    </row>
    <row r="29" spans="1:9" x14ac:dyDescent="0.25">
      <c r="A29" s="8" t="s">
        <v>66</v>
      </c>
      <c r="B29" s="19">
        <v>277262</v>
      </c>
      <c r="C29" s="19">
        <v>217548</v>
      </c>
      <c r="D29" s="19">
        <v>4374837</v>
      </c>
      <c r="E29" s="19">
        <v>3732466</v>
      </c>
      <c r="F29" s="10">
        <f t="shared" si="0"/>
        <v>-14.683312772567291</v>
      </c>
      <c r="G29" s="1"/>
      <c r="H29" s="1"/>
      <c r="I29" s="1"/>
    </row>
    <row r="30" spans="1:9" x14ac:dyDescent="0.25">
      <c r="A30" s="11" t="s">
        <v>67</v>
      </c>
      <c r="B30" s="20">
        <v>219709</v>
      </c>
      <c r="C30" s="20">
        <v>241540</v>
      </c>
      <c r="D30" s="20">
        <v>2343706</v>
      </c>
      <c r="E30" s="20">
        <v>2344193</v>
      </c>
      <c r="F30" s="13">
        <f t="shared" si="0"/>
        <v>2.0779056758826187E-2</v>
      </c>
      <c r="G30" s="1"/>
      <c r="H30" s="1"/>
      <c r="I30" s="1"/>
    </row>
    <row r="31" spans="1:9" x14ac:dyDescent="0.25">
      <c r="A31" s="8" t="s">
        <v>68</v>
      </c>
      <c r="B31" s="19">
        <v>1181050</v>
      </c>
      <c r="C31" s="19">
        <v>970254</v>
      </c>
      <c r="D31" s="19">
        <v>13626199</v>
      </c>
      <c r="E31" s="19">
        <v>12420882</v>
      </c>
      <c r="F31" s="10">
        <f t="shared" si="0"/>
        <v>-8.8455848912818595</v>
      </c>
      <c r="G31" s="1"/>
      <c r="H31" s="1"/>
      <c r="I31" s="1"/>
    </row>
    <row r="32" spans="1:9" x14ac:dyDescent="0.25">
      <c r="A32" s="11" t="s">
        <v>69</v>
      </c>
      <c r="B32" s="20">
        <v>597494</v>
      </c>
      <c r="C32" s="20">
        <v>283271</v>
      </c>
      <c r="D32" s="20">
        <v>7322671</v>
      </c>
      <c r="E32" s="20">
        <v>5165374</v>
      </c>
      <c r="F32" s="13">
        <f t="shared" si="0"/>
        <v>-29.460520621505452</v>
      </c>
      <c r="G32" s="1"/>
      <c r="H32" s="1"/>
      <c r="I32" s="1"/>
    </row>
    <row r="33" spans="1:9" x14ac:dyDescent="0.25">
      <c r="A33" s="8" t="s">
        <v>70</v>
      </c>
      <c r="B33" s="19">
        <v>55451</v>
      </c>
      <c r="C33" s="19">
        <v>23729</v>
      </c>
      <c r="D33" s="19">
        <v>632226</v>
      </c>
      <c r="E33" s="19">
        <v>458180</v>
      </c>
      <c r="F33" s="10">
        <f t="shared" si="0"/>
        <v>-27.529079791087369</v>
      </c>
      <c r="G33" s="1"/>
      <c r="H33" s="1"/>
      <c r="I33" s="1"/>
    </row>
    <row r="34" spans="1:9" x14ac:dyDescent="0.25">
      <c r="A34" s="11" t="s">
        <v>71</v>
      </c>
      <c r="B34" s="20">
        <v>72040</v>
      </c>
      <c r="C34" s="20">
        <v>39806</v>
      </c>
      <c r="D34" s="20">
        <v>570068</v>
      </c>
      <c r="E34" s="20">
        <v>506221</v>
      </c>
      <c r="F34" s="13">
        <f t="shared" si="0"/>
        <v>-11.19989194271561</v>
      </c>
      <c r="G34" s="1"/>
      <c r="H34" s="1"/>
      <c r="I34" s="1"/>
    </row>
    <row r="35" spans="1:9" x14ac:dyDescent="0.25">
      <c r="A35" s="14" t="s">
        <v>72</v>
      </c>
      <c r="B35" s="15">
        <f>SUM(B7:B34)</f>
        <v>9799039</v>
      </c>
      <c r="C35" s="15">
        <f t="shared" ref="C35:E35" si="1">SUM(C7:C34)</f>
        <v>7356537</v>
      </c>
      <c r="D35" s="15">
        <f t="shared" si="1"/>
        <v>116860986</v>
      </c>
      <c r="E35" s="15">
        <f t="shared" si="1"/>
        <v>101352636</v>
      </c>
      <c r="F35" s="16">
        <f t="shared" si="0"/>
        <v>-13.270767713700451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3289608</v>
      </c>
      <c r="C38" s="41">
        <f>D7</f>
        <v>4140677</v>
      </c>
      <c r="D38" s="41">
        <f>_xlfn.RANK.EQ(B38,$B$38:$B$65)+COUNTIF($B$38:$B$65,B38)-1</f>
        <v>12</v>
      </c>
      <c r="E38" s="42" t="str">
        <f t="shared" ref="E38:E65" si="2">INDEX($A$38:$B$65,MATCH(ROW()-37,$D$38:$D$65,0),1)</f>
        <v>GIJON</v>
      </c>
      <c r="F38" s="42">
        <f>LOOKUP(E38,$A$38:$A$65,$B$38:$B$65)</f>
        <v>16869645</v>
      </c>
      <c r="G38" s="42">
        <f>LOOKUP(E38,$A$38:$A$65,$C$38:$C$65)</f>
        <v>18305091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1086515</v>
      </c>
      <c r="C39" s="41">
        <f t="shared" ref="C39:C65" si="5">D8</f>
        <v>1569601</v>
      </c>
      <c r="D39" s="41">
        <f t="shared" ref="D39:D65" si="6">_xlfn.RANK.EQ(B39,$B$38:$B$65)+COUNTIF($B$38:$B$65,B39)-1</f>
        <v>22</v>
      </c>
      <c r="E39" s="42" t="str">
        <f t="shared" si="2"/>
        <v>TARRAGONA</v>
      </c>
      <c r="F39" s="42">
        <f t="shared" ref="F39:F54" si="7">LOOKUP(E39,$A$38:$A$65,$B$38:$B$65)</f>
        <v>12420882</v>
      </c>
      <c r="G39" s="42">
        <f t="shared" ref="G39:G65" si="8">LOOKUP(E39,$A$38:$A$65,$C$38:$C$65)</f>
        <v>13626199</v>
      </c>
    </row>
    <row r="40" spans="1:9" x14ac:dyDescent="0.25">
      <c r="A40" s="42" t="str">
        <f t="shared" si="3"/>
        <v>ALMERIA</v>
      </c>
      <c r="B40" s="41">
        <f t="shared" si="4"/>
        <v>4906958</v>
      </c>
      <c r="C40" s="41">
        <f t="shared" si="5"/>
        <v>6065259</v>
      </c>
      <c r="D40" s="41">
        <f t="shared" si="6"/>
        <v>7</v>
      </c>
      <c r="E40" s="42" t="str">
        <f t="shared" si="2"/>
        <v>FERROL-SAN CIBRAO</v>
      </c>
      <c r="F40" s="42">
        <f t="shared" si="7"/>
        <v>9781089</v>
      </c>
      <c r="G40" s="42">
        <f t="shared" si="8"/>
        <v>8726704</v>
      </c>
    </row>
    <row r="41" spans="1:9" x14ac:dyDescent="0.25">
      <c r="A41" s="42" t="str">
        <f t="shared" si="3"/>
        <v>AVILES</v>
      </c>
      <c r="B41" s="41">
        <f t="shared" si="4"/>
        <v>3114668</v>
      </c>
      <c r="C41" s="41">
        <f t="shared" si="5"/>
        <v>3451464</v>
      </c>
      <c r="D41" s="41">
        <f t="shared" si="6"/>
        <v>13</v>
      </c>
      <c r="E41" s="42" t="str">
        <f t="shared" si="2"/>
        <v>HUELVA</v>
      </c>
      <c r="F41" s="42">
        <f t="shared" si="7"/>
        <v>6525092</v>
      </c>
      <c r="G41" s="42">
        <f t="shared" si="8"/>
        <v>7603640</v>
      </c>
    </row>
    <row r="42" spans="1:9" x14ac:dyDescent="0.25">
      <c r="A42" s="42" t="str">
        <f t="shared" si="3"/>
        <v>BAHIA DE ALGECIRAS</v>
      </c>
      <c r="B42" s="41">
        <f t="shared" si="4"/>
        <v>1588521</v>
      </c>
      <c r="C42" s="41">
        <f t="shared" si="5"/>
        <v>2679852</v>
      </c>
      <c r="D42" s="41">
        <f t="shared" si="6"/>
        <v>18</v>
      </c>
      <c r="E42" s="42" t="str">
        <f t="shared" si="2"/>
        <v>BILBAO</v>
      </c>
      <c r="F42" s="42">
        <f t="shared" si="7"/>
        <v>5266459</v>
      </c>
      <c r="G42" s="42">
        <f t="shared" si="8"/>
        <v>5832384</v>
      </c>
    </row>
    <row r="43" spans="1:9" x14ac:dyDescent="0.25">
      <c r="A43" s="42" t="str">
        <f t="shared" si="3"/>
        <v>BAHIA DE CADIZ</v>
      </c>
      <c r="B43" s="41">
        <f t="shared" si="4"/>
        <v>2117801</v>
      </c>
      <c r="C43" s="41">
        <f t="shared" si="5"/>
        <v>4405625</v>
      </c>
      <c r="D43" s="41">
        <f t="shared" si="6"/>
        <v>17</v>
      </c>
      <c r="E43" s="42" t="str">
        <f t="shared" si="2"/>
        <v>VALENCIA</v>
      </c>
      <c r="F43" s="42">
        <f t="shared" si="7"/>
        <v>5165374</v>
      </c>
      <c r="G43" s="42">
        <f t="shared" si="8"/>
        <v>7322671</v>
      </c>
    </row>
    <row r="44" spans="1:9" x14ac:dyDescent="0.25">
      <c r="A44" s="42" t="str">
        <f t="shared" si="3"/>
        <v>BALEARES</v>
      </c>
      <c r="B44" s="41">
        <f t="shared" si="4"/>
        <v>2130632</v>
      </c>
      <c r="C44" s="41">
        <f t="shared" si="5"/>
        <v>2314781</v>
      </c>
      <c r="D44" s="41">
        <f t="shared" si="6"/>
        <v>16</v>
      </c>
      <c r="E44" s="42" t="str">
        <f t="shared" si="2"/>
        <v>ALMERIA</v>
      </c>
      <c r="F44" s="42">
        <f t="shared" si="7"/>
        <v>4906958</v>
      </c>
      <c r="G44" s="42">
        <f t="shared" si="8"/>
        <v>6065259</v>
      </c>
    </row>
    <row r="45" spans="1:9" x14ac:dyDescent="0.25">
      <c r="A45" s="42" t="str">
        <f t="shared" si="3"/>
        <v>BARCELONA</v>
      </c>
      <c r="B45" s="41">
        <f t="shared" si="4"/>
        <v>3506472</v>
      </c>
      <c r="C45" s="41">
        <f t="shared" si="5"/>
        <v>3870253</v>
      </c>
      <c r="D45" s="41">
        <f t="shared" si="6"/>
        <v>11</v>
      </c>
      <c r="E45" s="42" t="str">
        <f t="shared" si="2"/>
        <v>CARTAGENA</v>
      </c>
      <c r="F45" s="42">
        <f t="shared" si="7"/>
        <v>4628556</v>
      </c>
      <c r="G45" s="42">
        <f t="shared" si="8"/>
        <v>5371083</v>
      </c>
    </row>
    <row r="46" spans="1:9" x14ac:dyDescent="0.25">
      <c r="A46" s="42" t="str">
        <f t="shared" si="3"/>
        <v>BILBAO</v>
      </c>
      <c r="B46" s="41">
        <f t="shared" si="4"/>
        <v>5266459</v>
      </c>
      <c r="C46" s="41">
        <f t="shared" si="5"/>
        <v>5832384</v>
      </c>
      <c r="D46" s="41">
        <f t="shared" si="6"/>
        <v>5</v>
      </c>
      <c r="E46" s="42" t="str">
        <f t="shared" si="2"/>
        <v>CASTELLON</v>
      </c>
      <c r="F46" s="42">
        <f t="shared" si="7"/>
        <v>4017009</v>
      </c>
      <c r="G46" s="42">
        <f t="shared" si="8"/>
        <v>3902855</v>
      </c>
    </row>
    <row r="47" spans="1:9" x14ac:dyDescent="0.25">
      <c r="A47" s="42" t="str">
        <f t="shared" si="3"/>
        <v>CARTAGENA</v>
      </c>
      <c r="B47" s="41">
        <f t="shared" si="4"/>
        <v>4628556</v>
      </c>
      <c r="C47" s="41">
        <f t="shared" si="5"/>
        <v>5371083</v>
      </c>
      <c r="D47" s="41">
        <f t="shared" si="6"/>
        <v>8</v>
      </c>
      <c r="E47" s="42" t="str">
        <f t="shared" si="2"/>
        <v>SANTANDER</v>
      </c>
      <c r="F47" s="42">
        <f t="shared" si="7"/>
        <v>3732466</v>
      </c>
      <c r="G47" s="42">
        <f t="shared" si="8"/>
        <v>4374837</v>
      </c>
    </row>
    <row r="48" spans="1:9" x14ac:dyDescent="0.25">
      <c r="A48" s="42" t="str">
        <f t="shared" si="3"/>
        <v>CASTELLON</v>
      </c>
      <c r="B48" s="41">
        <f t="shared" si="4"/>
        <v>4017009</v>
      </c>
      <c r="C48" s="41">
        <f t="shared" si="5"/>
        <v>3902855</v>
      </c>
      <c r="D48" s="41">
        <f t="shared" si="6"/>
        <v>9</v>
      </c>
      <c r="E48" s="42" t="str">
        <f t="shared" si="2"/>
        <v>BARCELONA</v>
      </c>
      <c r="F48" s="42">
        <f t="shared" si="7"/>
        <v>3506472</v>
      </c>
      <c r="G48" s="42">
        <f t="shared" si="8"/>
        <v>3870253</v>
      </c>
    </row>
    <row r="49" spans="1:7" x14ac:dyDescent="0.25">
      <c r="A49" s="42" t="str">
        <f t="shared" si="3"/>
        <v>CEUTA</v>
      </c>
      <c r="B49" s="41">
        <f t="shared" si="4"/>
        <v>71772</v>
      </c>
      <c r="C49" s="41">
        <f t="shared" si="5"/>
        <v>75637</v>
      </c>
      <c r="D49" s="41">
        <f t="shared" si="6"/>
        <v>27</v>
      </c>
      <c r="E49" s="42" t="str">
        <f t="shared" si="2"/>
        <v>A CORUÑA</v>
      </c>
      <c r="F49" s="42">
        <f t="shared" si="7"/>
        <v>3289608</v>
      </c>
      <c r="G49" s="42">
        <f t="shared" si="8"/>
        <v>4140677</v>
      </c>
    </row>
    <row r="50" spans="1:7" x14ac:dyDescent="0.25">
      <c r="A50" s="42" t="str">
        <f t="shared" si="3"/>
        <v>FERROL-SAN CIBRAO</v>
      </c>
      <c r="B50" s="41">
        <f t="shared" si="4"/>
        <v>9781089</v>
      </c>
      <c r="C50" s="41">
        <f t="shared" si="5"/>
        <v>8726704</v>
      </c>
      <c r="D50" s="41">
        <f t="shared" si="6"/>
        <v>3</v>
      </c>
      <c r="E50" s="42" t="str">
        <f t="shared" si="2"/>
        <v>AVILES</v>
      </c>
      <c r="F50" s="42">
        <f t="shared" si="7"/>
        <v>3114668</v>
      </c>
      <c r="G50" s="42">
        <f t="shared" si="8"/>
        <v>3451464</v>
      </c>
    </row>
    <row r="51" spans="1:7" x14ac:dyDescent="0.25">
      <c r="A51" s="42" t="str">
        <f t="shared" si="3"/>
        <v>GIJON</v>
      </c>
      <c r="B51" s="41">
        <f t="shared" si="4"/>
        <v>16869645</v>
      </c>
      <c r="C51" s="41">
        <f t="shared" si="5"/>
        <v>18305091</v>
      </c>
      <c r="D51" s="41">
        <f t="shared" si="6"/>
        <v>1</v>
      </c>
      <c r="E51" s="42" t="str">
        <f t="shared" si="2"/>
        <v>PASAIA</v>
      </c>
      <c r="F51" s="42">
        <f t="shared" si="7"/>
        <v>2351378</v>
      </c>
      <c r="G51" s="42">
        <f t="shared" si="8"/>
        <v>2778170</v>
      </c>
    </row>
    <row r="52" spans="1:7" x14ac:dyDescent="0.25">
      <c r="A52" s="42" t="str">
        <f t="shared" si="3"/>
        <v>HUELVA</v>
      </c>
      <c r="B52" s="41">
        <f t="shared" si="4"/>
        <v>6525092</v>
      </c>
      <c r="C52" s="41">
        <f t="shared" si="5"/>
        <v>7603640</v>
      </c>
      <c r="D52" s="41">
        <f t="shared" si="6"/>
        <v>4</v>
      </c>
      <c r="E52" s="42" t="str">
        <f t="shared" si="2"/>
        <v>SEVILLA</v>
      </c>
      <c r="F52" s="42">
        <f t="shared" si="7"/>
        <v>2344193</v>
      </c>
      <c r="G52" s="42">
        <f t="shared" si="8"/>
        <v>2343706</v>
      </c>
    </row>
    <row r="53" spans="1:7" x14ac:dyDescent="0.25">
      <c r="A53" s="42" t="str">
        <f t="shared" si="3"/>
        <v>LAS PALMAS</v>
      </c>
      <c r="B53" s="41">
        <f t="shared" si="4"/>
        <v>1139545</v>
      </c>
      <c r="C53" s="41">
        <f t="shared" si="5"/>
        <v>1615745</v>
      </c>
      <c r="D53" s="41">
        <f t="shared" si="6"/>
        <v>21</v>
      </c>
      <c r="E53" s="42" t="str">
        <f t="shared" si="2"/>
        <v>BALEARES</v>
      </c>
      <c r="F53" s="42">
        <f t="shared" si="7"/>
        <v>2130632</v>
      </c>
      <c r="G53" s="42">
        <f t="shared" si="8"/>
        <v>2314781</v>
      </c>
    </row>
    <row r="54" spans="1:7" x14ac:dyDescent="0.25">
      <c r="A54" s="42" t="str">
        <f t="shared" si="3"/>
        <v>MALAGA</v>
      </c>
      <c r="B54" s="41">
        <f t="shared" si="4"/>
        <v>1342750</v>
      </c>
      <c r="C54" s="41">
        <f t="shared" si="5"/>
        <v>1603906</v>
      </c>
      <c r="D54" s="41">
        <f t="shared" si="6"/>
        <v>20</v>
      </c>
      <c r="E54" s="42" t="str">
        <f t="shared" si="2"/>
        <v>BAHIA DE CADIZ</v>
      </c>
      <c r="F54" s="42">
        <f t="shared" si="7"/>
        <v>2117801</v>
      </c>
      <c r="G54" s="42">
        <f t="shared" si="8"/>
        <v>4405625</v>
      </c>
    </row>
    <row r="55" spans="1:7" x14ac:dyDescent="0.25">
      <c r="A55" s="42" t="str">
        <f t="shared" si="3"/>
        <v>MARIN Y RIA DE PONTEVEDRA</v>
      </c>
      <c r="B55" s="41">
        <f t="shared" si="4"/>
        <v>847406</v>
      </c>
      <c r="C55" s="41">
        <f t="shared" si="5"/>
        <v>937575</v>
      </c>
      <c r="D55" s="41">
        <f t="shared" si="6"/>
        <v>23</v>
      </c>
      <c r="E55" s="42" t="str">
        <f t="shared" si="2"/>
        <v>BAHIA DE ALGECIRAS</v>
      </c>
      <c r="F55" s="42">
        <f t="shared" ref="F55:F65" si="9">LOOKUP(E55,$A$38:$A$65,$B$38:$B$65)</f>
        <v>1588521</v>
      </c>
      <c r="G55" s="42">
        <f t="shared" si="8"/>
        <v>2679852</v>
      </c>
    </row>
    <row r="56" spans="1:7" x14ac:dyDescent="0.25">
      <c r="A56" s="42" t="str">
        <f t="shared" si="3"/>
        <v>MELILLA</v>
      </c>
      <c r="B56" s="41">
        <f t="shared" si="4"/>
        <v>34112</v>
      </c>
      <c r="C56" s="41">
        <f t="shared" si="5"/>
        <v>51655</v>
      </c>
      <c r="D56" s="41">
        <f t="shared" si="6"/>
        <v>28</v>
      </c>
      <c r="E56" s="42" t="str">
        <f t="shared" si="2"/>
        <v>SANTA CRUZ DE TENERIFE</v>
      </c>
      <c r="F56" s="42">
        <f t="shared" si="9"/>
        <v>1352468</v>
      </c>
      <c r="G56" s="42">
        <f t="shared" si="8"/>
        <v>1716058</v>
      </c>
    </row>
    <row r="57" spans="1:7" x14ac:dyDescent="0.25">
      <c r="A57" s="42" t="str">
        <f t="shared" si="3"/>
        <v>MOTRIL</v>
      </c>
      <c r="B57" s="41">
        <f t="shared" si="4"/>
        <v>756864</v>
      </c>
      <c r="C57" s="41">
        <f t="shared" si="5"/>
        <v>973264</v>
      </c>
      <c r="D57" s="41">
        <f t="shared" si="6"/>
        <v>24</v>
      </c>
      <c r="E57" s="42" t="str">
        <f t="shared" si="2"/>
        <v>MALAGA</v>
      </c>
      <c r="F57" s="42">
        <f t="shared" si="9"/>
        <v>1342750</v>
      </c>
      <c r="G57" s="42">
        <f t="shared" si="8"/>
        <v>1603906</v>
      </c>
    </row>
    <row r="58" spans="1:7" x14ac:dyDescent="0.25">
      <c r="A58" s="42" t="str">
        <f t="shared" si="3"/>
        <v>PASAIA</v>
      </c>
      <c r="B58" s="41">
        <f t="shared" si="4"/>
        <v>2351378</v>
      </c>
      <c r="C58" s="41">
        <f t="shared" si="5"/>
        <v>2778170</v>
      </c>
      <c r="D58" s="41">
        <f t="shared" si="6"/>
        <v>14</v>
      </c>
      <c r="E58" s="42" t="str">
        <f t="shared" si="2"/>
        <v>LAS PALMAS</v>
      </c>
      <c r="F58" s="42">
        <f t="shared" si="9"/>
        <v>1139545</v>
      </c>
      <c r="G58" s="42">
        <f t="shared" si="8"/>
        <v>1615745</v>
      </c>
    </row>
    <row r="59" spans="1:7" x14ac:dyDescent="0.25">
      <c r="A59" s="42" t="str">
        <f t="shared" si="3"/>
        <v>SANTA CRUZ DE TENERIFE</v>
      </c>
      <c r="B59" s="41">
        <f t="shared" si="4"/>
        <v>1352468</v>
      </c>
      <c r="C59" s="41">
        <f t="shared" si="5"/>
        <v>1716058</v>
      </c>
      <c r="D59" s="41">
        <f t="shared" si="6"/>
        <v>19</v>
      </c>
      <c r="E59" s="42" t="str">
        <f t="shared" si="2"/>
        <v>ALICANTE</v>
      </c>
      <c r="F59" s="42">
        <f t="shared" si="9"/>
        <v>1086515</v>
      </c>
      <c r="G59" s="42">
        <f t="shared" si="8"/>
        <v>1569601</v>
      </c>
    </row>
    <row r="60" spans="1:7" x14ac:dyDescent="0.25">
      <c r="A60" s="42" t="str">
        <f t="shared" si="3"/>
        <v>SANTANDER</v>
      </c>
      <c r="B60" s="41">
        <f t="shared" si="4"/>
        <v>3732466</v>
      </c>
      <c r="C60" s="41">
        <f t="shared" si="5"/>
        <v>4374837</v>
      </c>
      <c r="D60" s="41">
        <f t="shared" si="6"/>
        <v>10</v>
      </c>
      <c r="E60" s="42" t="str">
        <f t="shared" si="2"/>
        <v>MARIN Y RIA DE PONTEVEDRA</v>
      </c>
      <c r="F60" s="42">
        <f t="shared" si="9"/>
        <v>847406</v>
      </c>
      <c r="G60" s="42">
        <f t="shared" si="8"/>
        <v>937575</v>
      </c>
    </row>
    <row r="61" spans="1:7" x14ac:dyDescent="0.25">
      <c r="A61" s="42" t="str">
        <f t="shared" si="3"/>
        <v>SEVILLA</v>
      </c>
      <c r="B61" s="41">
        <f t="shared" si="4"/>
        <v>2344193</v>
      </c>
      <c r="C61" s="41">
        <f t="shared" si="5"/>
        <v>2343706</v>
      </c>
      <c r="D61" s="41">
        <f t="shared" si="6"/>
        <v>15</v>
      </c>
      <c r="E61" s="42" t="str">
        <f t="shared" si="2"/>
        <v>MOTRIL</v>
      </c>
      <c r="F61" s="42">
        <f t="shared" si="9"/>
        <v>756864</v>
      </c>
      <c r="G61" s="42">
        <f t="shared" si="8"/>
        <v>973264</v>
      </c>
    </row>
    <row r="62" spans="1:7" x14ac:dyDescent="0.25">
      <c r="A62" s="42" t="str">
        <f t="shared" si="3"/>
        <v>TARRAGONA</v>
      </c>
      <c r="B62" s="41">
        <f t="shared" si="4"/>
        <v>12420882</v>
      </c>
      <c r="C62" s="41">
        <f t="shared" si="5"/>
        <v>13626199</v>
      </c>
      <c r="D62" s="41">
        <f t="shared" si="6"/>
        <v>2</v>
      </c>
      <c r="E62" s="42" t="str">
        <f t="shared" si="2"/>
        <v>VILAGARCIA</v>
      </c>
      <c r="F62" s="42">
        <f t="shared" si="9"/>
        <v>506221</v>
      </c>
      <c r="G62" s="42">
        <f t="shared" si="8"/>
        <v>570068</v>
      </c>
    </row>
    <row r="63" spans="1:7" x14ac:dyDescent="0.25">
      <c r="A63" s="42" t="str">
        <f t="shared" si="3"/>
        <v>VALENCIA</v>
      </c>
      <c r="B63" s="41">
        <f t="shared" si="4"/>
        <v>5165374</v>
      </c>
      <c r="C63" s="41">
        <f t="shared" si="5"/>
        <v>7322671</v>
      </c>
      <c r="D63" s="41">
        <f t="shared" si="6"/>
        <v>6</v>
      </c>
      <c r="E63" s="42" t="str">
        <f t="shared" si="2"/>
        <v>VIGO</v>
      </c>
      <c r="F63" s="42">
        <f t="shared" si="9"/>
        <v>458180</v>
      </c>
      <c r="G63" s="42">
        <f t="shared" si="8"/>
        <v>632226</v>
      </c>
    </row>
    <row r="64" spans="1:7" x14ac:dyDescent="0.25">
      <c r="A64" s="42" t="str">
        <f t="shared" si="3"/>
        <v>VIGO</v>
      </c>
      <c r="B64" s="41">
        <f t="shared" si="4"/>
        <v>458180</v>
      </c>
      <c r="C64" s="41">
        <f t="shared" si="5"/>
        <v>632226</v>
      </c>
      <c r="D64" s="41">
        <f t="shared" si="6"/>
        <v>26</v>
      </c>
      <c r="E64" s="42" t="str">
        <f t="shared" si="2"/>
        <v>CEUTA</v>
      </c>
      <c r="F64" s="42">
        <f t="shared" si="9"/>
        <v>71772</v>
      </c>
      <c r="G64" s="42">
        <f t="shared" si="8"/>
        <v>75637</v>
      </c>
    </row>
    <row r="65" spans="1:7" x14ac:dyDescent="0.25">
      <c r="A65" s="42" t="str">
        <f t="shared" si="3"/>
        <v>VILAGARCIA</v>
      </c>
      <c r="B65" s="41">
        <f t="shared" si="4"/>
        <v>506221</v>
      </c>
      <c r="C65" s="41">
        <f t="shared" si="5"/>
        <v>570068</v>
      </c>
      <c r="D65" s="41">
        <f t="shared" si="6"/>
        <v>25</v>
      </c>
      <c r="E65" s="42" t="str">
        <f t="shared" si="2"/>
        <v>MELILLA</v>
      </c>
      <c r="F65" s="42">
        <f t="shared" si="9"/>
        <v>34112</v>
      </c>
      <c r="G65" s="42">
        <f t="shared" si="8"/>
        <v>51655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7" sqref="B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79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Diciembre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42999</v>
      </c>
    </row>
    <row r="6" spans="1:12" x14ac:dyDescent="0.25">
      <c r="A6" s="48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43</v>
      </c>
    </row>
    <row r="7" spans="1:12" x14ac:dyDescent="0.25">
      <c r="A7" s="8" t="s">
        <v>44</v>
      </c>
      <c r="B7" s="21">
        <v>114336</v>
      </c>
      <c r="C7" s="21">
        <v>143529</v>
      </c>
      <c r="D7" s="21">
        <v>1375375</v>
      </c>
      <c r="E7" s="21">
        <v>1684461</v>
      </c>
      <c r="F7" s="10">
        <f>((E7*100)/D7)-100</f>
        <v>22.47285285831137</v>
      </c>
      <c r="G7" s="1"/>
      <c r="H7" s="1"/>
      <c r="I7" s="1"/>
    </row>
    <row r="8" spans="1:12" x14ac:dyDescent="0.25">
      <c r="A8" s="11" t="s">
        <v>45</v>
      </c>
      <c r="B8" s="22">
        <v>135148</v>
      </c>
      <c r="C8" s="22">
        <v>112447</v>
      </c>
      <c r="D8" s="22">
        <v>1851741</v>
      </c>
      <c r="E8" s="22">
        <v>1569690</v>
      </c>
      <c r="F8" s="13">
        <f t="shared" ref="F8:F35" si="0">((E8*100)/D8)-100</f>
        <v>-15.231665767512837</v>
      </c>
      <c r="G8" s="1"/>
      <c r="H8" s="1"/>
      <c r="I8" s="1"/>
    </row>
    <row r="9" spans="1:12" x14ac:dyDescent="0.25">
      <c r="A9" s="8" t="s">
        <v>46</v>
      </c>
      <c r="B9" s="21">
        <v>83712</v>
      </c>
      <c r="C9" s="21">
        <v>45584</v>
      </c>
      <c r="D9" s="21">
        <v>659901</v>
      </c>
      <c r="E9" s="21">
        <v>701376</v>
      </c>
      <c r="F9" s="10">
        <f t="shared" si="0"/>
        <v>6.2850336641405278</v>
      </c>
      <c r="G9" s="1"/>
      <c r="H9" s="1"/>
      <c r="I9" s="1"/>
    </row>
    <row r="10" spans="1:12" x14ac:dyDescent="0.25">
      <c r="A10" s="11" t="s">
        <v>47</v>
      </c>
      <c r="B10" s="22">
        <v>79551</v>
      </c>
      <c r="C10" s="22">
        <v>49578</v>
      </c>
      <c r="D10" s="22">
        <v>1486220</v>
      </c>
      <c r="E10" s="22">
        <v>1234954</v>
      </c>
      <c r="F10" s="13">
        <f t="shared" si="0"/>
        <v>-16.906379943749911</v>
      </c>
      <c r="G10" s="1"/>
      <c r="H10" s="1"/>
      <c r="I10" s="1"/>
    </row>
    <row r="11" spans="1:12" x14ac:dyDescent="0.25">
      <c r="A11" s="8" t="s">
        <v>48</v>
      </c>
      <c r="B11" s="21">
        <v>3969293</v>
      </c>
      <c r="C11" s="21">
        <v>3707547</v>
      </c>
      <c r="D11" s="21">
        <v>47193415</v>
      </c>
      <c r="E11" s="21">
        <v>47519536</v>
      </c>
      <c r="F11" s="10">
        <f t="shared" si="0"/>
        <v>0.69103072960496092</v>
      </c>
      <c r="G11" s="1"/>
      <c r="H11" s="1"/>
      <c r="I11" s="1"/>
    </row>
    <row r="12" spans="1:12" x14ac:dyDescent="0.25">
      <c r="A12" s="11" t="s">
        <v>49</v>
      </c>
      <c r="B12" s="22">
        <v>237276</v>
      </c>
      <c r="C12" s="22">
        <v>182443</v>
      </c>
      <c r="D12" s="22">
        <v>2658931</v>
      </c>
      <c r="E12" s="22">
        <v>2588765</v>
      </c>
      <c r="F12" s="13">
        <f t="shared" si="0"/>
        <v>-2.6388800611975256</v>
      </c>
      <c r="G12" s="1"/>
      <c r="H12" s="1"/>
      <c r="I12" s="1"/>
    </row>
    <row r="13" spans="1:12" x14ac:dyDescent="0.25">
      <c r="A13" s="8" t="s">
        <v>50</v>
      </c>
      <c r="B13" s="21">
        <v>632674</v>
      </c>
      <c r="C13" s="21">
        <v>533662</v>
      </c>
      <c r="D13" s="21">
        <v>9894345</v>
      </c>
      <c r="E13" s="21">
        <v>9017601</v>
      </c>
      <c r="F13" s="10">
        <f t="shared" si="0"/>
        <v>-8.8610615457617428</v>
      </c>
      <c r="G13" s="1"/>
      <c r="H13" s="1"/>
      <c r="I13" s="1"/>
    </row>
    <row r="14" spans="1:12" x14ac:dyDescent="0.25">
      <c r="A14" s="11" t="s">
        <v>51</v>
      </c>
      <c r="B14" s="22">
        <v>2736923</v>
      </c>
      <c r="C14" s="22">
        <v>2106897</v>
      </c>
      <c r="D14" s="22">
        <v>35185325</v>
      </c>
      <c r="E14" s="22">
        <v>34933579</v>
      </c>
      <c r="F14" s="13">
        <f t="shared" si="0"/>
        <v>-0.71548578846436328</v>
      </c>
      <c r="G14" s="1"/>
      <c r="H14" s="1"/>
      <c r="I14" s="1"/>
    </row>
    <row r="15" spans="1:12" x14ac:dyDescent="0.25">
      <c r="A15" s="8" t="s">
        <v>52</v>
      </c>
      <c r="B15" s="21">
        <v>1006297</v>
      </c>
      <c r="C15" s="21">
        <v>743821</v>
      </c>
      <c r="D15" s="21">
        <v>9907939</v>
      </c>
      <c r="E15" s="21">
        <v>9656656</v>
      </c>
      <c r="F15" s="10">
        <f t="shared" si="0"/>
        <v>-2.5361783111502803</v>
      </c>
      <c r="G15" s="1"/>
      <c r="H15" s="1"/>
      <c r="I15" s="1"/>
    </row>
    <row r="16" spans="1:12" x14ac:dyDescent="0.25">
      <c r="A16" s="11" t="s">
        <v>53</v>
      </c>
      <c r="B16" s="22">
        <v>69294</v>
      </c>
      <c r="C16" s="22">
        <v>78131</v>
      </c>
      <c r="D16" s="22">
        <v>1036389</v>
      </c>
      <c r="E16" s="22">
        <v>910349</v>
      </c>
      <c r="F16" s="13">
        <f t="shared" si="0"/>
        <v>-12.161456750312865</v>
      </c>
      <c r="G16" s="1"/>
      <c r="H16" s="1"/>
      <c r="I16" s="1"/>
    </row>
    <row r="17" spans="1:9" x14ac:dyDescent="0.25">
      <c r="A17" s="8" t="s">
        <v>54</v>
      </c>
      <c r="B17" s="21">
        <v>155945</v>
      </c>
      <c r="C17" s="21">
        <v>121742</v>
      </c>
      <c r="D17" s="21">
        <v>1829418</v>
      </c>
      <c r="E17" s="21">
        <v>1752431</v>
      </c>
      <c r="F17" s="10">
        <f t="shared" si="0"/>
        <v>-4.2082782611737741</v>
      </c>
      <c r="G17" s="1"/>
      <c r="H17" s="1"/>
      <c r="I17" s="1"/>
    </row>
    <row r="18" spans="1:9" x14ac:dyDescent="0.25">
      <c r="A18" s="11" t="s">
        <v>55</v>
      </c>
      <c r="B18" s="22">
        <v>73527</v>
      </c>
      <c r="C18" s="22">
        <v>72607</v>
      </c>
      <c r="D18" s="22">
        <v>958181</v>
      </c>
      <c r="E18" s="22">
        <v>996017</v>
      </c>
      <c r="F18" s="13">
        <f t="shared" si="0"/>
        <v>3.9487320245339816</v>
      </c>
      <c r="G18" s="1"/>
      <c r="H18" s="1"/>
      <c r="I18" s="1"/>
    </row>
    <row r="19" spans="1:9" x14ac:dyDescent="0.25">
      <c r="A19" s="8" t="s">
        <v>56</v>
      </c>
      <c r="B19" s="21">
        <v>52916</v>
      </c>
      <c r="C19" s="21">
        <v>64710</v>
      </c>
      <c r="D19" s="21">
        <v>833760</v>
      </c>
      <c r="E19" s="21">
        <v>824495</v>
      </c>
      <c r="F19" s="10">
        <f t="shared" si="0"/>
        <v>-1.1112310497025533</v>
      </c>
      <c r="G19" s="1"/>
      <c r="H19" s="1"/>
      <c r="I19" s="1"/>
    </row>
    <row r="20" spans="1:9" x14ac:dyDescent="0.25">
      <c r="A20" s="11" t="s">
        <v>57</v>
      </c>
      <c r="B20" s="22">
        <v>65624</v>
      </c>
      <c r="C20" s="22">
        <v>84549</v>
      </c>
      <c r="D20" s="22">
        <v>755907</v>
      </c>
      <c r="E20" s="22">
        <v>901841</v>
      </c>
      <c r="F20" s="13">
        <f t="shared" si="0"/>
        <v>19.305814075011867</v>
      </c>
      <c r="G20" s="1"/>
      <c r="H20" s="1"/>
      <c r="I20" s="1"/>
    </row>
    <row r="21" spans="1:9" x14ac:dyDescent="0.25">
      <c r="A21" s="8" t="s">
        <v>58</v>
      </c>
      <c r="B21" s="21">
        <v>55958</v>
      </c>
      <c r="C21" s="21">
        <v>39283</v>
      </c>
      <c r="D21" s="21">
        <v>716115</v>
      </c>
      <c r="E21" s="21">
        <v>450301</v>
      </c>
      <c r="F21" s="10">
        <f t="shared" si="0"/>
        <v>-37.118898500939096</v>
      </c>
      <c r="G21" s="1"/>
      <c r="H21" s="1"/>
      <c r="I21" s="1"/>
    </row>
    <row r="22" spans="1:9" x14ac:dyDescent="0.25">
      <c r="A22" s="11" t="s">
        <v>59</v>
      </c>
      <c r="B22" s="22">
        <v>1476922</v>
      </c>
      <c r="C22" s="22">
        <v>1295508</v>
      </c>
      <c r="D22" s="22">
        <v>18217050</v>
      </c>
      <c r="E22" s="22">
        <v>17883781</v>
      </c>
      <c r="F22" s="13">
        <f t="shared" si="0"/>
        <v>-1.8294345132719059</v>
      </c>
      <c r="G22" s="1"/>
      <c r="H22" s="1"/>
      <c r="I22" s="1"/>
    </row>
    <row r="23" spans="1:9" x14ac:dyDescent="0.25">
      <c r="A23" s="8" t="s">
        <v>60</v>
      </c>
      <c r="B23" s="21">
        <v>250819</v>
      </c>
      <c r="C23" s="21">
        <v>147587</v>
      </c>
      <c r="D23" s="21">
        <v>4537741</v>
      </c>
      <c r="E23" s="21">
        <v>3161722</v>
      </c>
      <c r="F23" s="10">
        <f t="shared" si="0"/>
        <v>-30.323877012813199</v>
      </c>
      <c r="G23" s="1"/>
      <c r="H23" s="1"/>
      <c r="I23" s="1"/>
    </row>
    <row r="24" spans="1:9" x14ac:dyDescent="0.25">
      <c r="A24" s="11" t="s">
        <v>61</v>
      </c>
      <c r="B24" s="22">
        <v>84681</v>
      </c>
      <c r="C24" s="22">
        <v>52378</v>
      </c>
      <c r="D24" s="22">
        <v>970227</v>
      </c>
      <c r="E24" s="22">
        <v>780468</v>
      </c>
      <c r="F24" s="13">
        <f t="shared" si="0"/>
        <v>-19.558206481575965</v>
      </c>
      <c r="G24" s="1"/>
      <c r="H24" s="1"/>
      <c r="I24" s="1"/>
    </row>
    <row r="25" spans="1:9" x14ac:dyDescent="0.25">
      <c r="A25" s="8" t="s">
        <v>62</v>
      </c>
      <c r="B25" s="21">
        <v>46334</v>
      </c>
      <c r="C25" s="21">
        <v>44760</v>
      </c>
      <c r="D25" s="21">
        <v>683245</v>
      </c>
      <c r="E25" s="21">
        <v>641060</v>
      </c>
      <c r="F25" s="10">
        <f t="shared" si="0"/>
        <v>-6.1742127640890203</v>
      </c>
      <c r="G25" s="1"/>
      <c r="H25" s="1"/>
      <c r="I25" s="1"/>
    </row>
    <row r="26" spans="1:9" x14ac:dyDescent="0.25">
      <c r="A26" s="11" t="s">
        <v>63</v>
      </c>
      <c r="B26" s="22">
        <v>20185</v>
      </c>
      <c r="C26" s="22">
        <v>5042</v>
      </c>
      <c r="D26" s="22">
        <v>216237</v>
      </c>
      <c r="E26" s="22">
        <v>193995</v>
      </c>
      <c r="F26" s="13">
        <f t="shared" si="0"/>
        <v>-10.285936264376588</v>
      </c>
      <c r="G26" s="1"/>
      <c r="H26" s="1"/>
      <c r="I26" s="1"/>
    </row>
    <row r="27" spans="1:9" x14ac:dyDescent="0.25">
      <c r="A27" s="8" t="s">
        <v>64</v>
      </c>
      <c r="B27" s="21">
        <v>203830</v>
      </c>
      <c r="C27" s="21">
        <v>183912</v>
      </c>
      <c r="D27" s="21">
        <v>2245712</v>
      </c>
      <c r="E27" s="21">
        <v>2374212</v>
      </c>
      <c r="F27" s="10">
        <f t="shared" si="0"/>
        <v>5.722016002051916</v>
      </c>
      <c r="G27" s="1"/>
      <c r="H27" s="1"/>
      <c r="I27" s="1"/>
    </row>
    <row r="28" spans="1:9" x14ac:dyDescent="0.25">
      <c r="A28" s="11" t="s">
        <v>65</v>
      </c>
      <c r="B28" s="22">
        <v>567006</v>
      </c>
      <c r="C28" s="22">
        <v>443717</v>
      </c>
      <c r="D28" s="22">
        <v>7448916</v>
      </c>
      <c r="E28" s="22">
        <v>6325593</v>
      </c>
      <c r="F28" s="13">
        <f t="shared" si="0"/>
        <v>-15.080355316129214</v>
      </c>
      <c r="G28" s="1"/>
      <c r="H28" s="1"/>
      <c r="I28" s="1"/>
    </row>
    <row r="29" spans="1:9" x14ac:dyDescent="0.25">
      <c r="A29" s="8" t="s">
        <v>66</v>
      </c>
      <c r="B29" s="21">
        <v>111768</v>
      </c>
      <c r="C29" s="21">
        <v>103080</v>
      </c>
      <c r="D29" s="21">
        <v>1387396</v>
      </c>
      <c r="E29" s="21">
        <v>1364723</v>
      </c>
      <c r="F29" s="10">
        <f t="shared" si="0"/>
        <v>-1.634212582420588</v>
      </c>
      <c r="G29" s="1"/>
      <c r="H29" s="1"/>
      <c r="I29" s="1"/>
    </row>
    <row r="30" spans="1:9" x14ac:dyDescent="0.25">
      <c r="A30" s="11" t="s">
        <v>67</v>
      </c>
      <c r="B30" s="22">
        <v>164159</v>
      </c>
      <c r="C30" s="22">
        <v>149738</v>
      </c>
      <c r="D30" s="22">
        <v>2049057</v>
      </c>
      <c r="E30" s="22">
        <v>2011520</v>
      </c>
      <c r="F30" s="13">
        <f t="shared" si="0"/>
        <v>-1.8319158520236414</v>
      </c>
      <c r="G30" s="1"/>
      <c r="H30" s="1"/>
      <c r="I30" s="1"/>
    </row>
    <row r="31" spans="1:9" x14ac:dyDescent="0.25">
      <c r="A31" s="8" t="s">
        <v>68</v>
      </c>
      <c r="B31" s="21">
        <v>120713</v>
      </c>
      <c r="C31" s="21">
        <v>94044</v>
      </c>
      <c r="D31" s="21">
        <v>1698767</v>
      </c>
      <c r="E31" s="21">
        <v>1530751</v>
      </c>
      <c r="F31" s="10">
        <f t="shared" si="0"/>
        <v>-9.8904676156294471</v>
      </c>
      <c r="G31" s="1"/>
      <c r="H31" s="1"/>
      <c r="I31" s="1"/>
    </row>
    <row r="32" spans="1:9" x14ac:dyDescent="0.25">
      <c r="A32" s="11" t="s">
        <v>69</v>
      </c>
      <c r="B32" s="22">
        <v>3147799</v>
      </c>
      <c r="C32" s="22">
        <v>3529163</v>
      </c>
      <c r="D32" s="22">
        <v>40389134</v>
      </c>
      <c r="E32" s="22">
        <v>48320002</v>
      </c>
      <c r="F32" s="13">
        <f t="shared" si="0"/>
        <v>19.636142730864194</v>
      </c>
      <c r="G32" s="1"/>
      <c r="H32" s="1"/>
      <c r="I32" s="1"/>
    </row>
    <row r="33" spans="1:9" x14ac:dyDescent="0.25">
      <c r="A33" s="8" t="s">
        <v>70</v>
      </c>
      <c r="B33" s="21">
        <v>331455</v>
      </c>
      <c r="C33" s="21">
        <v>251363</v>
      </c>
      <c r="D33" s="21">
        <v>4315555</v>
      </c>
      <c r="E33" s="21">
        <v>4102402</v>
      </c>
      <c r="F33" s="10">
        <f t="shared" si="0"/>
        <v>-4.9391793176080512</v>
      </c>
      <c r="G33" s="1"/>
      <c r="H33" s="1"/>
      <c r="I33" s="1"/>
    </row>
    <row r="34" spans="1:9" x14ac:dyDescent="0.25">
      <c r="A34" s="11" t="s">
        <v>71</v>
      </c>
      <c r="B34" s="22">
        <v>12946</v>
      </c>
      <c r="C34" s="22">
        <v>23817</v>
      </c>
      <c r="D34" s="22">
        <v>205178</v>
      </c>
      <c r="E34" s="22">
        <v>304150</v>
      </c>
      <c r="F34" s="13">
        <f t="shared" si="0"/>
        <v>48.237140434159613</v>
      </c>
      <c r="G34" s="1"/>
      <c r="H34" s="1"/>
      <c r="I34" s="1"/>
    </row>
    <row r="35" spans="1:9" x14ac:dyDescent="0.25">
      <c r="A35" s="14" t="s">
        <v>72</v>
      </c>
      <c r="B35" s="15">
        <f>SUM(B7:B34)</f>
        <v>16007091</v>
      </c>
      <c r="C35" s="15">
        <f t="shared" ref="C35:E35" si="1">SUM(C7:C34)</f>
        <v>14410639</v>
      </c>
      <c r="D35" s="15">
        <f t="shared" si="1"/>
        <v>200707177</v>
      </c>
      <c r="E35" s="15">
        <f t="shared" si="1"/>
        <v>203736431</v>
      </c>
      <c r="F35" s="16">
        <f t="shared" si="0"/>
        <v>1.5092903229863026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1684461</v>
      </c>
      <c r="C38" s="41">
        <f>D7</f>
        <v>1375375</v>
      </c>
      <c r="D38" s="41">
        <f>_xlfn.RANK.EQ(B38,$B$38:$B$65)+COUNTIF($B$38:$B$65,B38)-1</f>
        <v>14</v>
      </c>
      <c r="E38" s="42" t="str">
        <f t="shared" ref="E38:E65" si="2">INDEX($A$38:$B$65,MATCH(ROW()-37,$D$38:$D$65,0),1)</f>
        <v>VALENCIA</v>
      </c>
      <c r="F38" s="42">
        <f>LOOKUP(E38,$A$38:$A$65,$B$38:$B$65)</f>
        <v>48320002</v>
      </c>
      <c r="G38" s="42">
        <f>LOOKUP(E38,$A$38:$A$65,$C$38:$C$65)</f>
        <v>40389134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1569690</v>
      </c>
      <c r="C39" s="41">
        <f t="shared" ref="C39:C65" si="5">D8</f>
        <v>1851741</v>
      </c>
      <c r="D39" s="41">
        <f t="shared" ref="D39:D65" si="6">_xlfn.RANK.EQ(B39,$B$38:$B$65)+COUNTIF($B$38:$B$65,B39)-1</f>
        <v>15</v>
      </c>
      <c r="E39" s="42" t="str">
        <f t="shared" si="2"/>
        <v>BAHIA DE ALGECIRAS</v>
      </c>
      <c r="F39" s="42">
        <f t="shared" ref="F39:F54" si="7">LOOKUP(E39,$A$38:$A$65,$B$38:$B$65)</f>
        <v>47519536</v>
      </c>
      <c r="G39" s="42">
        <f t="shared" ref="G39:G65" si="8">LOOKUP(E39,$A$38:$A$65,$C$38:$C$65)</f>
        <v>47193415</v>
      </c>
    </row>
    <row r="40" spans="1:9" x14ac:dyDescent="0.25">
      <c r="A40" s="42" t="str">
        <f t="shared" si="3"/>
        <v>ALMERIA</v>
      </c>
      <c r="B40" s="41">
        <f t="shared" si="4"/>
        <v>701376</v>
      </c>
      <c r="C40" s="41">
        <f t="shared" si="5"/>
        <v>659901</v>
      </c>
      <c r="D40" s="41">
        <f t="shared" si="6"/>
        <v>24</v>
      </c>
      <c r="E40" s="42" t="str">
        <f t="shared" si="2"/>
        <v>BARCELONA</v>
      </c>
      <c r="F40" s="42">
        <f t="shared" si="7"/>
        <v>34933579</v>
      </c>
      <c r="G40" s="42">
        <f t="shared" si="8"/>
        <v>35185325</v>
      </c>
    </row>
    <row r="41" spans="1:9" x14ac:dyDescent="0.25">
      <c r="A41" s="42" t="str">
        <f t="shared" si="3"/>
        <v>AVILES</v>
      </c>
      <c r="B41" s="41">
        <f t="shared" si="4"/>
        <v>1234954</v>
      </c>
      <c r="C41" s="41">
        <f t="shared" si="5"/>
        <v>1486220</v>
      </c>
      <c r="D41" s="41">
        <f t="shared" si="6"/>
        <v>18</v>
      </c>
      <c r="E41" s="42" t="str">
        <f t="shared" si="2"/>
        <v>LAS PALMAS</v>
      </c>
      <c r="F41" s="42">
        <f t="shared" si="7"/>
        <v>17883781</v>
      </c>
      <c r="G41" s="42">
        <f t="shared" si="8"/>
        <v>18217050</v>
      </c>
    </row>
    <row r="42" spans="1:9" x14ac:dyDescent="0.25">
      <c r="A42" s="42" t="str">
        <f t="shared" si="3"/>
        <v>BAHIA DE ALGECIRAS</v>
      </c>
      <c r="B42" s="41">
        <f t="shared" si="4"/>
        <v>47519536</v>
      </c>
      <c r="C42" s="41">
        <f t="shared" si="5"/>
        <v>47193415</v>
      </c>
      <c r="D42" s="41">
        <f t="shared" si="6"/>
        <v>2</v>
      </c>
      <c r="E42" s="42" t="str">
        <f t="shared" si="2"/>
        <v>BILBAO</v>
      </c>
      <c r="F42" s="42">
        <f t="shared" si="7"/>
        <v>9656656</v>
      </c>
      <c r="G42" s="42">
        <f t="shared" si="8"/>
        <v>9907939</v>
      </c>
    </row>
    <row r="43" spans="1:9" x14ac:dyDescent="0.25">
      <c r="A43" s="42" t="str">
        <f t="shared" si="3"/>
        <v>BAHIA DE CADIZ</v>
      </c>
      <c r="B43" s="41">
        <f t="shared" si="4"/>
        <v>2588765</v>
      </c>
      <c r="C43" s="41">
        <f t="shared" si="5"/>
        <v>2658931</v>
      </c>
      <c r="D43" s="41">
        <f t="shared" si="6"/>
        <v>10</v>
      </c>
      <c r="E43" s="42" t="str">
        <f t="shared" si="2"/>
        <v>BALEARES</v>
      </c>
      <c r="F43" s="42">
        <f t="shared" si="7"/>
        <v>9017601</v>
      </c>
      <c r="G43" s="42">
        <f t="shared" si="8"/>
        <v>9894345</v>
      </c>
    </row>
    <row r="44" spans="1:9" x14ac:dyDescent="0.25">
      <c r="A44" s="42" t="str">
        <f t="shared" si="3"/>
        <v>BALEARES</v>
      </c>
      <c r="B44" s="41">
        <f t="shared" si="4"/>
        <v>9017601</v>
      </c>
      <c r="C44" s="41">
        <f t="shared" si="5"/>
        <v>9894345</v>
      </c>
      <c r="D44" s="41">
        <f t="shared" si="6"/>
        <v>6</v>
      </c>
      <c r="E44" s="42" t="str">
        <f t="shared" si="2"/>
        <v>SANTA CRUZ DE TENERIFE</v>
      </c>
      <c r="F44" s="42">
        <f t="shared" si="7"/>
        <v>6325593</v>
      </c>
      <c r="G44" s="42">
        <f t="shared" si="8"/>
        <v>7448916</v>
      </c>
    </row>
    <row r="45" spans="1:9" x14ac:dyDescent="0.25">
      <c r="A45" s="42" t="str">
        <f t="shared" si="3"/>
        <v>BARCELONA</v>
      </c>
      <c r="B45" s="41">
        <f t="shared" si="4"/>
        <v>34933579</v>
      </c>
      <c r="C45" s="41">
        <f t="shared" si="5"/>
        <v>35185325</v>
      </c>
      <c r="D45" s="41">
        <f t="shared" si="6"/>
        <v>3</v>
      </c>
      <c r="E45" s="42" t="str">
        <f t="shared" si="2"/>
        <v>VIGO</v>
      </c>
      <c r="F45" s="42">
        <f t="shared" si="7"/>
        <v>4102402</v>
      </c>
      <c r="G45" s="42">
        <f t="shared" si="8"/>
        <v>4315555</v>
      </c>
    </row>
    <row r="46" spans="1:9" x14ac:dyDescent="0.25">
      <c r="A46" s="42" t="str">
        <f t="shared" si="3"/>
        <v>BILBAO</v>
      </c>
      <c r="B46" s="41">
        <f t="shared" si="4"/>
        <v>9656656</v>
      </c>
      <c r="C46" s="41">
        <f t="shared" si="5"/>
        <v>9907939</v>
      </c>
      <c r="D46" s="41">
        <f t="shared" si="6"/>
        <v>5</v>
      </c>
      <c r="E46" s="42" t="str">
        <f t="shared" si="2"/>
        <v>MALAGA</v>
      </c>
      <c r="F46" s="42">
        <f t="shared" si="7"/>
        <v>3161722</v>
      </c>
      <c r="G46" s="42">
        <f t="shared" si="8"/>
        <v>4537741</v>
      </c>
    </row>
    <row r="47" spans="1:9" x14ac:dyDescent="0.25">
      <c r="A47" s="42" t="str">
        <f t="shared" si="3"/>
        <v>CARTAGENA</v>
      </c>
      <c r="B47" s="41">
        <f t="shared" si="4"/>
        <v>910349</v>
      </c>
      <c r="C47" s="41">
        <f t="shared" si="5"/>
        <v>1036389</v>
      </c>
      <c r="D47" s="41">
        <f t="shared" si="6"/>
        <v>20</v>
      </c>
      <c r="E47" s="42" t="str">
        <f t="shared" si="2"/>
        <v>BAHIA DE CADIZ</v>
      </c>
      <c r="F47" s="42">
        <f t="shared" si="7"/>
        <v>2588765</v>
      </c>
      <c r="G47" s="42">
        <f t="shared" si="8"/>
        <v>2658931</v>
      </c>
    </row>
    <row r="48" spans="1:9" x14ac:dyDescent="0.25">
      <c r="A48" s="42" t="str">
        <f t="shared" si="3"/>
        <v>CASTELLON</v>
      </c>
      <c r="B48" s="41">
        <f t="shared" si="4"/>
        <v>1752431</v>
      </c>
      <c r="C48" s="41">
        <f t="shared" si="5"/>
        <v>1829418</v>
      </c>
      <c r="D48" s="41">
        <f t="shared" si="6"/>
        <v>13</v>
      </c>
      <c r="E48" s="42" t="str">
        <f t="shared" si="2"/>
        <v>PASAIA</v>
      </c>
      <c r="F48" s="42">
        <f t="shared" si="7"/>
        <v>2374212</v>
      </c>
      <c r="G48" s="42">
        <f t="shared" si="8"/>
        <v>2245712</v>
      </c>
    </row>
    <row r="49" spans="1:7" x14ac:dyDescent="0.25">
      <c r="A49" s="42" t="str">
        <f t="shared" si="3"/>
        <v>CEUTA</v>
      </c>
      <c r="B49" s="41">
        <f t="shared" si="4"/>
        <v>996017</v>
      </c>
      <c r="C49" s="41">
        <f t="shared" si="5"/>
        <v>958181</v>
      </c>
      <c r="D49" s="41">
        <f t="shared" si="6"/>
        <v>19</v>
      </c>
      <c r="E49" s="42" t="str">
        <f t="shared" si="2"/>
        <v>SEVILLA</v>
      </c>
      <c r="F49" s="42">
        <f t="shared" si="7"/>
        <v>2011520</v>
      </c>
      <c r="G49" s="42">
        <f t="shared" si="8"/>
        <v>2049057</v>
      </c>
    </row>
    <row r="50" spans="1:7" x14ac:dyDescent="0.25">
      <c r="A50" s="42" t="str">
        <f t="shared" si="3"/>
        <v>FERROL-SAN CIBRAO</v>
      </c>
      <c r="B50" s="41">
        <f t="shared" si="4"/>
        <v>824495</v>
      </c>
      <c r="C50" s="41">
        <f t="shared" si="5"/>
        <v>833760</v>
      </c>
      <c r="D50" s="41">
        <f t="shared" si="6"/>
        <v>22</v>
      </c>
      <c r="E50" s="42" t="str">
        <f t="shared" si="2"/>
        <v>CASTELLON</v>
      </c>
      <c r="F50" s="42">
        <f t="shared" si="7"/>
        <v>1752431</v>
      </c>
      <c r="G50" s="42">
        <f t="shared" si="8"/>
        <v>1829418</v>
      </c>
    </row>
    <row r="51" spans="1:7" x14ac:dyDescent="0.25">
      <c r="A51" s="42" t="str">
        <f t="shared" si="3"/>
        <v>GIJON</v>
      </c>
      <c r="B51" s="41">
        <f t="shared" si="4"/>
        <v>901841</v>
      </c>
      <c r="C51" s="41">
        <f t="shared" si="5"/>
        <v>755907</v>
      </c>
      <c r="D51" s="41">
        <f t="shared" si="6"/>
        <v>21</v>
      </c>
      <c r="E51" s="42" t="str">
        <f t="shared" si="2"/>
        <v>A CORUÑA</v>
      </c>
      <c r="F51" s="42">
        <f t="shared" si="7"/>
        <v>1684461</v>
      </c>
      <c r="G51" s="42">
        <f t="shared" si="8"/>
        <v>1375375</v>
      </c>
    </row>
    <row r="52" spans="1:7" x14ac:dyDescent="0.25">
      <c r="A52" s="42" t="str">
        <f t="shared" si="3"/>
        <v>HUELVA</v>
      </c>
      <c r="B52" s="41">
        <f t="shared" si="4"/>
        <v>450301</v>
      </c>
      <c r="C52" s="41">
        <f t="shared" si="5"/>
        <v>716115</v>
      </c>
      <c r="D52" s="41">
        <f t="shared" si="6"/>
        <v>26</v>
      </c>
      <c r="E52" s="42" t="str">
        <f t="shared" si="2"/>
        <v>ALICANTE</v>
      </c>
      <c r="F52" s="42">
        <f t="shared" si="7"/>
        <v>1569690</v>
      </c>
      <c r="G52" s="42">
        <f t="shared" si="8"/>
        <v>1851741</v>
      </c>
    </row>
    <row r="53" spans="1:7" x14ac:dyDescent="0.25">
      <c r="A53" s="42" t="str">
        <f t="shared" si="3"/>
        <v>LAS PALMAS</v>
      </c>
      <c r="B53" s="41">
        <f t="shared" si="4"/>
        <v>17883781</v>
      </c>
      <c r="C53" s="41">
        <f t="shared" si="5"/>
        <v>18217050</v>
      </c>
      <c r="D53" s="41">
        <f t="shared" si="6"/>
        <v>4</v>
      </c>
      <c r="E53" s="42" t="str">
        <f t="shared" si="2"/>
        <v>TARRAGONA</v>
      </c>
      <c r="F53" s="42">
        <f t="shared" si="7"/>
        <v>1530751</v>
      </c>
      <c r="G53" s="42">
        <f t="shared" si="8"/>
        <v>1698767</v>
      </c>
    </row>
    <row r="54" spans="1:7" x14ac:dyDescent="0.25">
      <c r="A54" s="42" t="str">
        <f t="shared" si="3"/>
        <v>MALAGA</v>
      </c>
      <c r="B54" s="41">
        <f t="shared" si="4"/>
        <v>3161722</v>
      </c>
      <c r="C54" s="41">
        <f t="shared" si="5"/>
        <v>4537741</v>
      </c>
      <c r="D54" s="41">
        <f t="shared" si="6"/>
        <v>9</v>
      </c>
      <c r="E54" s="42" t="str">
        <f t="shared" si="2"/>
        <v>SANTANDER</v>
      </c>
      <c r="F54" s="42">
        <f t="shared" si="7"/>
        <v>1364723</v>
      </c>
      <c r="G54" s="42">
        <f t="shared" si="8"/>
        <v>1387396</v>
      </c>
    </row>
    <row r="55" spans="1:7" x14ac:dyDescent="0.25">
      <c r="A55" s="42" t="str">
        <f t="shared" si="3"/>
        <v>MARIN Y RIA DE PONTEVEDRA</v>
      </c>
      <c r="B55" s="41">
        <f t="shared" si="4"/>
        <v>780468</v>
      </c>
      <c r="C55" s="41">
        <f t="shared" si="5"/>
        <v>970227</v>
      </c>
      <c r="D55" s="41">
        <f t="shared" si="6"/>
        <v>23</v>
      </c>
      <c r="E55" s="42" t="str">
        <f t="shared" si="2"/>
        <v>AVILES</v>
      </c>
      <c r="F55" s="42">
        <f t="shared" ref="F55:F65" si="9">LOOKUP(E55,$A$38:$A$65,$B$38:$B$65)</f>
        <v>1234954</v>
      </c>
      <c r="G55" s="42">
        <f t="shared" si="8"/>
        <v>1486220</v>
      </c>
    </row>
    <row r="56" spans="1:7" x14ac:dyDescent="0.25">
      <c r="A56" s="42" t="str">
        <f t="shared" si="3"/>
        <v>MELILLA</v>
      </c>
      <c r="B56" s="41">
        <f t="shared" si="4"/>
        <v>641060</v>
      </c>
      <c r="C56" s="41">
        <f t="shared" si="5"/>
        <v>683245</v>
      </c>
      <c r="D56" s="41">
        <f t="shared" si="6"/>
        <v>25</v>
      </c>
      <c r="E56" s="42" t="str">
        <f t="shared" si="2"/>
        <v>CEUTA</v>
      </c>
      <c r="F56" s="42">
        <f t="shared" si="9"/>
        <v>996017</v>
      </c>
      <c r="G56" s="42">
        <f t="shared" si="8"/>
        <v>958181</v>
      </c>
    </row>
    <row r="57" spans="1:7" x14ac:dyDescent="0.25">
      <c r="A57" s="42" t="str">
        <f t="shared" si="3"/>
        <v>MOTRIL</v>
      </c>
      <c r="B57" s="41">
        <f t="shared" si="4"/>
        <v>193995</v>
      </c>
      <c r="C57" s="41">
        <f t="shared" si="5"/>
        <v>216237</v>
      </c>
      <c r="D57" s="41">
        <f t="shared" si="6"/>
        <v>28</v>
      </c>
      <c r="E57" s="42" t="str">
        <f t="shared" si="2"/>
        <v>CARTAGENA</v>
      </c>
      <c r="F57" s="42">
        <f t="shared" si="9"/>
        <v>910349</v>
      </c>
      <c r="G57" s="42">
        <f t="shared" si="8"/>
        <v>1036389</v>
      </c>
    </row>
    <row r="58" spans="1:7" x14ac:dyDescent="0.25">
      <c r="A58" s="42" t="str">
        <f t="shared" si="3"/>
        <v>PASAIA</v>
      </c>
      <c r="B58" s="41">
        <f t="shared" si="4"/>
        <v>2374212</v>
      </c>
      <c r="C58" s="41">
        <f t="shared" si="5"/>
        <v>2245712</v>
      </c>
      <c r="D58" s="41">
        <f t="shared" si="6"/>
        <v>11</v>
      </c>
      <c r="E58" s="42" t="str">
        <f t="shared" si="2"/>
        <v>GIJON</v>
      </c>
      <c r="F58" s="42">
        <f t="shared" si="9"/>
        <v>901841</v>
      </c>
      <c r="G58" s="42">
        <f t="shared" si="8"/>
        <v>755907</v>
      </c>
    </row>
    <row r="59" spans="1:7" x14ac:dyDescent="0.25">
      <c r="A59" s="42" t="str">
        <f t="shared" si="3"/>
        <v>SANTA CRUZ DE TENERIFE</v>
      </c>
      <c r="B59" s="41">
        <f t="shared" si="4"/>
        <v>6325593</v>
      </c>
      <c r="C59" s="41">
        <f t="shared" si="5"/>
        <v>7448916</v>
      </c>
      <c r="D59" s="41">
        <f t="shared" si="6"/>
        <v>7</v>
      </c>
      <c r="E59" s="42" t="str">
        <f t="shared" si="2"/>
        <v>FERROL-SAN CIBRAO</v>
      </c>
      <c r="F59" s="42">
        <f t="shared" si="9"/>
        <v>824495</v>
      </c>
      <c r="G59" s="42">
        <f t="shared" si="8"/>
        <v>833760</v>
      </c>
    </row>
    <row r="60" spans="1:7" x14ac:dyDescent="0.25">
      <c r="A60" s="42" t="str">
        <f t="shared" si="3"/>
        <v>SANTANDER</v>
      </c>
      <c r="B60" s="41">
        <f t="shared" si="4"/>
        <v>1364723</v>
      </c>
      <c r="C60" s="41">
        <f t="shared" si="5"/>
        <v>1387396</v>
      </c>
      <c r="D60" s="41">
        <f t="shared" si="6"/>
        <v>17</v>
      </c>
      <c r="E60" s="42" t="str">
        <f t="shared" si="2"/>
        <v>MARIN Y RIA DE PONTEVEDRA</v>
      </c>
      <c r="F60" s="42">
        <f t="shared" si="9"/>
        <v>780468</v>
      </c>
      <c r="G60" s="42">
        <f t="shared" si="8"/>
        <v>970227</v>
      </c>
    </row>
    <row r="61" spans="1:7" x14ac:dyDescent="0.25">
      <c r="A61" s="42" t="str">
        <f t="shared" si="3"/>
        <v>SEVILLA</v>
      </c>
      <c r="B61" s="41">
        <f t="shared" si="4"/>
        <v>2011520</v>
      </c>
      <c r="C61" s="41">
        <f t="shared" si="5"/>
        <v>2049057</v>
      </c>
      <c r="D61" s="41">
        <f t="shared" si="6"/>
        <v>12</v>
      </c>
      <c r="E61" s="42" t="str">
        <f t="shared" si="2"/>
        <v>ALMERIA</v>
      </c>
      <c r="F61" s="42">
        <f t="shared" si="9"/>
        <v>701376</v>
      </c>
      <c r="G61" s="42">
        <f t="shared" si="8"/>
        <v>659901</v>
      </c>
    </row>
    <row r="62" spans="1:7" x14ac:dyDescent="0.25">
      <c r="A62" s="42" t="str">
        <f t="shared" si="3"/>
        <v>TARRAGONA</v>
      </c>
      <c r="B62" s="41">
        <f t="shared" si="4"/>
        <v>1530751</v>
      </c>
      <c r="C62" s="41">
        <f t="shared" si="5"/>
        <v>1698767</v>
      </c>
      <c r="D62" s="41">
        <f t="shared" si="6"/>
        <v>16</v>
      </c>
      <c r="E62" s="42" t="str">
        <f t="shared" si="2"/>
        <v>MELILLA</v>
      </c>
      <c r="F62" s="42">
        <f t="shared" si="9"/>
        <v>641060</v>
      </c>
      <c r="G62" s="42">
        <f t="shared" si="8"/>
        <v>683245</v>
      </c>
    </row>
    <row r="63" spans="1:7" x14ac:dyDescent="0.25">
      <c r="A63" s="42" t="str">
        <f t="shared" si="3"/>
        <v>VALENCIA</v>
      </c>
      <c r="B63" s="41">
        <f t="shared" si="4"/>
        <v>48320002</v>
      </c>
      <c r="C63" s="41">
        <f t="shared" si="5"/>
        <v>40389134</v>
      </c>
      <c r="D63" s="41">
        <f t="shared" si="6"/>
        <v>1</v>
      </c>
      <c r="E63" s="42" t="str">
        <f t="shared" si="2"/>
        <v>HUELVA</v>
      </c>
      <c r="F63" s="42">
        <f t="shared" si="9"/>
        <v>450301</v>
      </c>
      <c r="G63" s="42">
        <f t="shared" si="8"/>
        <v>716115</v>
      </c>
    </row>
    <row r="64" spans="1:7" x14ac:dyDescent="0.25">
      <c r="A64" s="42" t="str">
        <f t="shared" si="3"/>
        <v>VIGO</v>
      </c>
      <c r="B64" s="41">
        <f t="shared" si="4"/>
        <v>4102402</v>
      </c>
      <c r="C64" s="41">
        <f t="shared" si="5"/>
        <v>4315555</v>
      </c>
      <c r="D64" s="41">
        <f t="shared" si="6"/>
        <v>8</v>
      </c>
      <c r="E64" s="42" t="str">
        <f t="shared" si="2"/>
        <v>VILAGARCIA</v>
      </c>
      <c r="F64" s="42">
        <f t="shared" si="9"/>
        <v>304150</v>
      </c>
      <c r="G64" s="42">
        <f t="shared" si="8"/>
        <v>205178</v>
      </c>
    </row>
    <row r="65" spans="1:7" x14ac:dyDescent="0.25">
      <c r="A65" s="42" t="str">
        <f t="shared" si="3"/>
        <v>VILAGARCIA</v>
      </c>
      <c r="B65" s="41">
        <f t="shared" si="4"/>
        <v>304150</v>
      </c>
      <c r="C65" s="41">
        <f t="shared" si="5"/>
        <v>205178</v>
      </c>
      <c r="D65" s="41">
        <f t="shared" si="6"/>
        <v>27</v>
      </c>
      <c r="E65" s="42" t="str">
        <f t="shared" si="2"/>
        <v>MOTRIL</v>
      </c>
      <c r="F65" s="42">
        <f t="shared" si="9"/>
        <v>193995</v>
      </c>
      <c r="G65" s="42">
        <f t="shared" si="8"/>
        <v>216237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7" sqref="B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80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Diciembre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42999</v>
      </c>
    </row>
    <row r="6" spans="1:12" x14ac:dyDescent="0.25">
      <c r="A6" s="48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43</v>
      </c>
    </row>
    <row r="7" spans="1:12" x14ac:dyDescent="0.25">
      <c r="A7" s="8" t="s">
        <v>44</v>
      </c>
      <c r="B7" s="23">
        <v>1926</v>
      </c>
      <c r="C7" s="23">
        <v>2232</v>
      </c>
      <c r="D7" s="23">
        <v>31094</v>
      </c>
      <c r="E7" s="23">
        <v>32422</v>
      </c>
      <c r="F7" s="10">
        <f>((E7*100)/D7)-100</f>
        <v>4.2709204348105771</v>
      </c>
      <c r="G7" s="1"/>
      <c r="H7" s="1"/>
      <c r="I7" s="1"/>
    </row>
    <row r="8" spans="1:12" x14ac:dyDescent="0.25">
      <c r="A8" s="11" t="s">
        <v>45</v>
      </c>
      <c r="B8" s="24">
        <v>66</v>
      </c>
      <c r="C8" s="24">
        <v>46</v>
      </c>
      <c r="D8" s="24">
        <v>1260</v>
      </c>
      <c r="E8" s="24">
        <v>707</v>
      </c>
      <c r="F8" s="13">
        <f t="shared" ref="F8:F35" si="0">((E8*100)/D8)-100</f>
        <v>-43.888888888888886</v>
      </c>
      <c r="G8" s="1"/>
      <c r="H8" s="1"/>
      <c r="I8" s="1"/>
    </row>
    <row r="9" spans="1:12" x14ac:dyDescent="0.25">
      <c r="A9" s="8" t="s">
        <v>46</v>
      </c>
      <c r="B9" s="23">
        <v>518</v>
      </c>
      <c r="C9" s="23">
        <v>94</v>
      </c>
      <c r="D9" s="23">
        <v>5000</v>
      </c>
      <c r="E9" s="23">
        <v>4661</v>
      </c>
      <c r="F9" s="10">
        <f t="shared" si="0"/>
        <v>-6.7800000000000011</v>
      </c>
      <c r="G9" s="1"/>
      <c r="H9" s="1"/>
      <c r="I9" s="1"/>
    </row>
    <row r="10" spans="1:12" x14ac:dyDescent="0.25">
      <c r="A10" s="11" t="s">
        <v>47</v>
      </c>
      <c r="B10" s="24">
        <v>323</v>
      </c>
      <c r="C10" s="24">
        <v>290</v>
      </c>
      <c r="D10" s="24">
        <v>10406</v>
      </c>
      <c r="E10" s="24">
        <v>11924</v>
      </c>
      <c r="F10" s="13">
        <f t="shared" si="0"/>
        <v>14.587737843551793</v>
      </c>
      <c r="G10" s="1"/>
      <c r="H10" s="1"/>
      <c r="I10" s="1"/>
    </row>
    <row r="11" spans="1:12" x14ac:dyDescent="0.25">
      <c r="A11" s="8" t="s">
        <v>48</v>
      </c>
      <c r="B11" s="23">
        <v>79</v>
      </c>
      <c r="C11" s="23">
        <v>137</v>
      </c>
      <c r="D11" s="23">
        <v>1711</v>
      </c>
      <c r="E11" s="23">
        <v>2102</v>
      </c>
      <c r="F11" s="10">
        <f t="shared" si="0"/>
        <v>22.852133255406201</v>
      </c>
      <c r="G11" s="1"/>
      <c r="H11" s="1"/>
      <c r="I11" s="1"/>
    </row>
    <row r="12" spans="1:12" x14ac:dyDescent="0.25">
      <c r="A12" s="11" t="s">
        <v>49</v>
      </c>
      <c r="B12" s="24">
        <v>1264</v>
      </c>
      <c r="C12" s="24">
        <v>1243</v>
      </c>
      <c r="D12" s="24">
        <v>21611</v>
      </c>
      <c r="E12" s="24">
        <v>17646</v>
      </c>
      <c r="F12" s="13">
        <f t="shared" si="0"/>
        <v>-18.347138031558003</v>
      </c>
      <c r="G12" s="1"/>
      <c r="H12" s="1"/>
      <c r="I12" s="1"/>
    </row>
    <row r="13" spans="1:12" x14ac:dyDescent="0.25">
      <c r="A13" s="8" t="s">
        <v>50</v>
      </c>
      <c r="B13" s="23">
        <v>180</v>
      </c>
      <c r="C13" s="23">
        <v>148</v>
      </c>
      <c r="D13" s="23">
        <v>2758</v>
      </c>
      <c r="E13" s="23">
        <v>2926</v>
      </c>
      <c r="F13" s="10">
        <f t="shared" si="0"/>
        <v>6.0913705583756297</v>
      </c>
      <c r="G13" s="1"/>
      <c r="H13" s="1"/>
      <c r="I13" s="1"/>
    </row>
    <row r="14" spans="1:12" x14ac:dyDescent="0.25">
      <c r="A14" s="11" t="s">
        <v>51</v>
      </c>
      <c r="B14" s="24">
        <v>29</v>
      </c>
      <c r="C14" s="24">
        <v>0</v>
      </c>
      <c r="D14" s="24">
        <v>3085</v>
      </c>
      <c r="E14" s="24">
        <v>2698</v>
      </c>
      <c r="F14" s="13">
        <f t="shared" si="0"/>
        <v>-12.544570502431114</v>
      </c>
      <c r="G14" s="1"/>
      <c r="H14" s="1"/>
      <c r="I14" s="1"/>
    </row>
    <row r="15" spans="1:12" x14ac:dyDescent="0.25">
      <c r="A15" s="8" t="s">
        <v>52</v>
      </c>
      <c r="B15" s="23">
        <v>0</v>
      </c>
      <c r="C15" s="23">
        <v>0</v>
      </c>
      <c r="D15" s="23">
        <v>0</v>
      </c>
      <c r="E15" s="23">
        <v>0</v>
      </c>
      <c r="F15" s="18" t="e">
        <f t="shared" si="0"/>
        <v>#DIV/0!</v>
      </c>
      <c r="G15" s="1"/>
      <c r="H15" s="1"/>
      <c r="I15" s="1"/>
    </row>
    <row r="16" spans="1:12" x14ac:dyDescent="0.25">
      <c r="A16" s="11" t="s">
        <v>53</v>
      </c>
      <c r="B16" s="24">
        <v>77</v>
      </c>
      <c r="C16" s="24">
        <v>75</v>
      </c>
      <c r="D16" s="24">
        <v>1261</v>
      </c>
      <c r="E16" s="24">
        <v>1201</v>
      </c>
      <c r="F16" s="13">
        <f t="shared" si="0"/>
        <v>-4.758128469468673</v>
      </c>
      <c r="G16" s="1"/>
      <c r="H16" s="1"/>
      <c r="I16" s="1"/>
    </row>
    <row r="17" spans="1:9" x14ac:dyDescent="0.25">
      <c r="A17" s="8" t="s">
        <v>54</v>
      </c>
      <c r="B17" s="23">
        <v>162</v>
      </c>
      <c r="C17" s="23">
        <v>173</v>
      </c>
      <c r="D17" s="23">
        <v>5582</v>
      </c>
      <c r="E17" s="23">
        <v>4410</v>
      </c>
      <c r="F17" s="10">
        <f t="shared" si="0"/>
        <v>-20.996058760300969</v>
      </c>
      <c r="G17" s="1"/>
      <c r="H17" s="1"/>
      <c r="I17" s="1"/>
    </row>
    <row r="18" spans="1:9" x14ac:dyDescent="0.25">
      <c r="A18" s="11" t="s">
        <v>55</v>
      </c>
      <c r="B18" s="24">
        <v>15</v>
      </c>
      <c r="C18" s="24">
        <v>0</v>
      </c>
      <c r="D18" s="24">
        <v>129</v>
      </c>
      <c r="E18" s="24">
        <v>95</v>
      </c>
      <c r="F18" s="13">
        <f t="shared" si="0"/>
        <v>-26.356589147286826</v>
      </c>
      <c r="G18" s="1"/>
      <c r="H18" s="1"/>
      <c r="I18" s="1"/>
    </row>
    <row r="19" spans="1:9" x14ac:dyDescent="0.25">
      <c r="A19" s="8" t="s">
        <v>56</v>
      </c>
      <c r="B19" s="23">
        <v>22</v>
      </c>
      <c r="C19" s="23">
        <v>30</v>
      </c>
      <c r="D19" s="23">
        <v>120</v>
      </c>
      <c r="E19" s="23">
        <v>174</v>
      </c>
      <c r="F19" s="10">
        <f t="shared" si="0"/>
        <v>45</v>
      </c>
      <c r="G19" s="1"/>
      <c r="H19" s="1"/>
      <c r="I19" s="1"/>
    </row>
    <row r="20" spans="1:9" x14ac:dyDescent="0.25">
      <c r="A20" s="11" t="s">
        <v>57</v>
      </c>
      <c r="B20" s="24">
        <v>2135</v>
      </c>
      <c r="C20" s="24">
        <v>468</v>
      </c>
      <c r="D20" s="24">
        <v>12435</v>
      </c>
      <c r="E20" s="24">
        <v>6196</v>
      </c>
      <c r="F20" s="13">
        <f t="shared" si="0"/>
        <v>-50.17289907519099</v>
      </c>
      <c r="G20" s="1"/>
      <c r="H20" s="1"/>
      <c r="I20" s="1"/>
    </row>
    <row r="21" spans="1:9" x14ac:dyDescent="0.25">
      <c r="A21" s="8" t="s">
        <v>58</v>
      </c>
      <c r="B21" s="23">
        <v>361</v>
      </c>
      <c r="C21" s="23">
        <v>214</v>
      </c>
      <c r="D21" s="23">
        <v>5166</v>
      </c>
      <c r="E21" s="23">
        <v>2630</v>
      </c>
      <c r="F21" s="10">
        <f t="shared" si="0"/>
        <v>-49.090205187766166</v>
      </c>
      <c r="G21" s="1"/>
      <c r="H21" s="1"/>
      <c r="I21" s="1"/>
    </row>
    <row r="22" spans="1:9" x14ac:dyDescent="0.25">
      <c r="A22" s="11" t="s">
        <v>59</v>
      </c>
      <c r="B22" s="24">
        <v>140</v>
      </c>
      <c r="C22" s="24">
        <v>153</v>
      </c>
      <c r="D22" s="24">
        <v>3856</v>
      </c>
      <c r="E22" s="24">
        <v>2835</v>
      </c>
      <c r="F22" s="13">
        <f t="shared" si="0"/>
        <v>-26.47821576763485</v>
      </c>
      <c r="G22" s="1"/>
      <c r="H22" s="1"/>
      <c r="I22" s="1"/>
    </row>
    <row r="23" spans="1:9" x14ac:dyDescent="0.25">
      <c r="A23" s="8" t="s">
        <v>60</v>
      </c>
      <c r="B23" s="23">
        <v>169</v>
      </c>
      <c r="C23" s="23">
        <v>247</v>
      </c>
      <c r="D23" s="23">
        <v>1832</v>
      </c>
      <c r="E23" s="23">
        <v>1357</v>
      </c>
      <c r="F23" s="10">
        <f t="shared" si="0"/>
        <v>-25.927947598253269</v>
      </c>
      <c r="G23" s="1"/>
      <c r="H23" s="1"/>
      <c r="I23" s="1"/>
    </row>
    <row r="24" spans="1:9" x14ac:dyDescent="0.25">
      <c r="A24" s="11" t="s">
        <v>61</v>
      </c>
      <c r="B24" s="24">
        <v>235</v>
      </c>
      <c r="C24" s="24">
        <v>157</v>
      </c>
      <c r="D24" s="24">
        <v>3644</v>
      </c>
      <c r="E24" s="24">
        <v>3704</v>
      </c>
      <c r="F24" s="13">
        <f t="shared" si="0"/>
        <v>1.6465422612513692</v>
      </c>
      <c r="G24" s="1"/>
      <c r="H24" s="1"/>
      <c r="I24" s="1"/>
    </row>
    <row r="25" spans="1:9" x14ac:dyDescent="0.25">
      <c r="A25" s="8" t="s">
        <v>62</v>
      </c>
      <c r="B25" s="23">
        <v>0</v>
      </c>
      <c r="C25" s="23">
        <v>0</v>
      </c>
      <c r="D25" s="23">
        <v>0</v>
      </c>
      <c r="E25" s="23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24">
        <v>285</v>
      </c>
      <c r="C26" s="24">
        <v>169</v>
      </c>
      <c r="D26" s="24">
        <v>3447</v>
      </c>
      <c r="E26" s="24">
        <v>3057</v>
      </c>
      <c r="F26" s="13">
        <f t="shared" si="0"/>
        <v>-11.314186248912094</v>
      </c>
      <c r="G26" s="1"/>
      <c r="H26" s="1"/>
      <c r="I26" s="1"/>
    </row>
    <row r="27" spans="1:9" x14ac:dyDescent="0.25">
      <c r="A27" s="8" t="s">
        <v>64</v>
      </c>
      <c r="B27" s="23">
        <v>1137</v>
      </c>
      <c r="C27" s="23">
        <v>1619</v>
      </c>
      <c r="D27" s="23">
        <v>6708</v>
      </c>
      <c r="E27" s="23">
        <v>7667</v>
      </c>
      <c r="F27" s="10">
        <f t="shared" si="0"/>
        <v>14.296362552176504</v>
      </c>
      <c r="G27" s="1"/>
      <c r="H27" s="1"/>
      <c r="I27" s="1"/>
    </row>
    <row r="28" spans="1:9" x14ac:dyDescent="0.25">
      <c r="A28" s="11" t="s">
        <v>65</v>
      </c>
      <c r="B28" s="24">
        <v>250</v>
      </c>
      <c r="C28" s="24">
        <v>263</v>
      </c>
      <c r="D28" s="24">
        <v>5613</v>
      </c>
      <c r="E28" s="24">
        <v>5659</v>
      </c>
      <c r="F28" s="13">
        <f t="shared" si="0"/>
        <v>0.81952610012470473</v>
      </c>
      <c r="G28" s="1"/>
      <c r="H28" s="1"/>
      <c r="I28" s="1"/>
    </row>
    <row r="29" spans="1:9" x14ac:dyDescent="0.25">
      <c r="A29" s="8" t="s">
        <v>66</v>
      </c>
      <c r="B29" s="23">
        <v>159</v>
      </c>
      <c r="C29" s="23">
        <v>221</v>
      </c>
      <c r="D29" s="23">
        <v>8514</v>
      </c>
      <c r="E29" s="23">
        <v>7428</v>
      </c>
      <c r="F29" s="10">
        <f t="shared" si="0"/>
        <v>-12.755461592670898</v>
      </c>
      <c r="G29" s="1"/>
      <c r="H29" s="1"/>
      <c r="I29" s="1"/>
    </row>
    <row r="30" spans="1:9" x14ac:dyDescent="0.25">
      <c r="A30" s="11" t="s">
        <v>67</v>
      </c>
      <c r="B30" s="24">
        <v>0</v>
      </c>
      <c r="C30" s="24">
        <v>0</v>
      </c>
      <c r="D30" s="24">
        <v>0</v>
      </c>
      <c r="E30" s="24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3">
        <v>101</v>
      </c>
      <c r="C31" s="23">
        <v>137</v>
      </c>
      <c r="D31" s="23">
        <v>3816</v>
      </c>
      <c r="E31" s="23">
        <v>3284</v>
      </c>
      <c r="F31" s="10">
        <f t="shared" si="0"/>
        <v>-13.941299790356396</v>
      </c>
      <c r="G31" s="1"/>
      <c r="H31" s="1"/>
      <c r="I31" s="1"/>
    </row>
    <row r="32" spans="1:9" x14ac:dyDescent="0.25">
      <c r="A32" s="11" t="s">
        <v>69</v>
      </c>
      <c r="B32" s="24">
        <v>73</v>
      </c>
      <c r="C32" s="24">
        <v>83</v>
      </c>
      <c r="D32" s="24">
        <v>1076</v>
      </c>
      <c r="E32" s="24">
        <v>1386</v>
      </c>
      <c r="F32" s="13">
        <f t="shared" si="0"/>
        <v>28.810408921933089</v>
      </c>
      <c r="G32" s="1"/>
      <c r="H32" s="1"/>
      <c r="I32" s="1"/>
    </row>
    <row r="33" spans="1:9" x14ac:dyDescent="0.25">
      <c r="A33" s="8" t="s">
        <v>70</v>
      </c>
      <c r="B33" s="23">
        <v>11825</v>
      </c>
      <c r="C33" s="23">
        <v>12121</v>
      </c>
      <c r="D33" s="23">
        <v>89718</v>
      </c>
      <c r="E33" s="23">
        <v>88870</v>
      </c>
      <c r="F33" s="10">
        <f t="shared" si="0"/>
        <v>-0.94518379812301134</v>
      </c>
      <c r="G33" s="1"/>
      <c r="H33" s="1"/>
      <c r="I33" s="1"/>
    </row>
    <row r="34" spans="1:9" x14ac:dyDescent="0.25">
      <c r="A34" s="11" t="s">
        <v>71</v>
      </c>
      <c r="B34" s="24">
        <v>0</v>
      </c>
      <c r="C34" s="24">
        <v>0</v>
      </c>
      <c r="D34" s="24">
        <v>0</v>
      </c>
      <c r="E34" s="2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21531</v>
      </c>
      <c r="C35" s="15">
        <f t="shared" ref="C35:E35" si="1">SUM(C7:C34)</f>
        <v>20320</v>
      </c>
      <c r="D35" s="15">
        <f t="shared" si="1"/>
        <v>229842</v>
      </c>
      <c r="E35" s="15">
        <f t="shared" si="1"/>
        <v>215039</v>
      </c>
      <c r="F35" s="16">
        <f t="shared" si="0"/>
        <v>-6.4405113077679488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32422</v>
      </c>
      <c r="C38" s="41">
        <f>D7</f>
        <v>31094</v>
      </c>
      <c r="D38" s="41">
        <f>_xlfn.RANK.EQ(B38,$B$38:$B$65)+COUNTIF($B$38:$B$65,B38)-1</f>
        <v>2</v>
      </c>
      <c r="E38" s="42" t="str">
        <f t="shared" ref="E38:E65" si="2">INDEX($A$38:$B$65,MATCH(ROW()-37,$D$38:$D$65,0),1)</f>
        <v>VIGO</v>
      </c>
      <c r="F38" s="42">
        <f>LOOKUP(E38,$A$38:$A$65,$B$38:$B$65)</f>
        <v>88870</v>
      </c>
      <c r="G38" s="42">
        <f>LOOKUP(E38,$A$38:$A$65,$C$38:$C$65)</f>
        <v>89718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707</v>
      </c>
      <c r="C39" s="41">
        <f t="shared" ref="C39:C65" si="5">D8</f>
        <v>1260</v>
      </c>
      <c r="D39" s="41">
        <f t="shared" ref="D39:D65" si="6">_xlfn.RANK.EQ(B39,$B$38:$B$65)+COUNTIF($B$38:$B$65,B39)-1</f>
        <v>22</v>
      </c>
      <c r="E39" s="42" t="str">
        <f t="shared" si="2"/>
        <v>A CORUÑA</v>
      </c>
      <c r="F39" s="42">
        <f t="shared" ref="F39:F54" si="7">LOOKUP(E39,$A$38:$A$65,$B$38:$B$65)</f>
        <v>32422</v>
      </c>
      <c r="G39" s="42">
        <f t="shared" ref="G39:G65" si="8">LOOKUP(E39,$A$38:$A$65,$C$38:$C$65)</f>
        <v>31094</v>
      </c>
    </row>
    <row r="40" spans="1:9" x14ac:dyDescent="0.25">
      <c r="A40" s="42" t="str">
        <f t="shared" si="3"/>
        <v>ALMERIA</v>
      </c>
      <c r="B40" s="41">
        <f t="shared" si="4"/>
        <v>4661</v>
      </c>
      <c r="C40" s="41">
        <f t="shared" si="5"/>
        <v>5000</v>
      </c>
      <c r="D40" s="41">
        <f t="shared" si="6"/>
        <v>9</v>
      </c>
      <c r="E40" s="42" t="str">
        <f t="shared" si="2"/>
        <v>BAHIA DE CADIZ</v>
      </c>
      <c r="F40" s="42">
        <f t="shared" si="7"/>
        <v>17646</v>
      </c>
      <c r="G40" s="42">
        <f t="shared" si="8"/>
        <v>21611</v>
      </c>
    </row>
    <row r="41" spans="1:9" x14ac:dyDescent="0.25">
      <c r="A41" s="42" t="str">
        <f t="shared" si="3"/>
        <v>AVILES</v>
      </c>
      <c r="B41" s="41">
        <f t="shared" si="4"/>
        <v>11924</v>
      </c>
      <c r="C41" s="41">
        <f t="shared" si="5"/>
        <v>10406</v>
      </c>
      <c r="D41" s="41">
        <f t="shared" si="6"/>
        <v>4</v>
      </c>
      <c r="E41" s="42" t="str">
        <f t="shared" si="2"/>
        <v>AVILES</v>
      </c>
      <c r="F41" s="42">
        <f t="shared" si="7"/>
        <v>11924</v>
      </c>
      <c r="G41" s="42">
        <f t="shared" si="8"/>
        <v>10406</v>
      </c>
    </row>
    <row r="42" spans="1:9" x14ac:dyDescent="0.25">
      <c r="A42" s="42" t="str">
        <f t="shared" si="3"/>
        <v>BAHIA DE ALGECIRAS</v>
      </c>
      <c r="B42" s="41">
        <f t="shared" si="4"/>
        <v>2102</v>
      </c>
      <c r="C42" s="41">
        <f t="shared" si="5"/>
        <v>1711</v>
      </c>
      <c r="D42" s="41">
        <f t="shared" si="6"/>
        <v>18</v>
      </c>
      <c r="E42" s="42" t="str">
        <f t="shared" si="2"/>
        <v>PASAIA</v>
      </c>
      <c r="F42" s="42">
        <f t="shared" si="7"/>
        <v>7667</v>
      </c>
      <c r="G42" s="42">
        <f t="shared" si="8"/>
        <v>6708</v>
      </c>
    </row>
    <row r="43" spans="1:9" x14ac:dyDescent="0.25">
      <c r="A43" s="42" t="str">
        <f t="shared" si="3"/>
        <v>BAHIA DE CADIZ</v>
      </c>
      <c r="B43" s="41">
        <f t="shared" si="4"/>
        <v>17646</v>
      </c>
      <c r="C43" s="41">
        <f t="shared" si="5"/>
        <v>21611</v>
      </c>
      <c r="D43" s="41">
        <f t="shared" si="6"/>
        <v>3</v>
      </c>
      <c r="E43" s="42" t="str">
        <f t="shared" si="2"/>
        <v>SANTANDER</v>
      </c>
      <c r="F43" s="42">
        <f t="shared" si="7"/>
        <v>7428</v>
      </c>
      <c r="G43" s="42">
        <f t="shared" si="8"/>
        <v>8514</v>
      </c>
    </row>
    <row r="44" spans="1:9" x14ac:dyDescent="0.25">
      <c r="A44" s="42" t="str">
        <f t="shared" si="3"/>
        <v>BALEARES</v>
      </c>
      <c r="B44" s="41">
        <f t="shared" si="4"/>
        <v>2926</v>
      </c>
      <c r="C44" s="41">
        <f t="shared" si="5"/>
        <v>2758</v>
      </c>
      <c r="D44" s="41">
        <f t="shared" si="6"/>
        <v>14</v>
      </c>
      <c r="E44" s="42" t="str">
        <f t="shared" si="2"/>
        <v>GIJON</v>
      </c>
      <c r="F44" s="42">
        <f t="shared" si="7"/>
        <v>6196</v>
      </c>
      <c r="G44" s="42">
        <f t="shared" si="8"/>
        <v>12435</v>
      </c>
    </row>
    <row r="45" spans="1:9" x14ac:dyDescent="0.25">
      <c r="A45" s="42" t="str">
        <f t="shared" si="3"/>
        <v>BARCELONA</v>
      </c>
      <c r="B45" s="41">
        <f t="shared" si="4"/>
        <v>2698</v>
      </c>
      <c r="C45" s="41">
        <f t="shared" si="5"/>
        <v>3085</v>
      </c>
      <c r="D45" s="41">
        <f t="shared" si="6"/>
        <v>16</v>
      </c>
      <c r="E45" s="42" t="str">
        <f t="shared" si="2"/>
        <v>SANTA CRUZ DE TENERIFE</v>
      </c>
      <c r="F45" s="42">
        <f t="shared" si="7"/>
        <v>5659</v>
      </c>
      <c r="G45" s="42">
        <f t="shared" si="8"/>
        <v>5613</v>
      </c>
    </row>
    <row r="46" spans="1:9" x14ac:dyDescent="0.25">
      <c r="A46" s="42" t="str">
        <f t="shared" si="3"/>
        <v>BILBAO</v>
      </c>
      <c r="B46" s="41">
        <f t="shared" si="4"/>
        <v>0</v>
      </c>
      <c r="C46" s="41">
        <f t="shared" si="5"/>
        <v>0</v>
      </c>
      <c r="D46" s="41">
        <f t="shared" si="6"/>
        <v>28</v>
      </c>
      <c r="E46" s="42" t="str">
        <f t="shared" si="2"/>
        <v>ALMERIA</v>
      </c>
      <c r="F46" s="42">
        <f t="shared" si="7"/>
        <v>4661</v>
      </c>
      <c r="G46" s="42">
        <f t="shared" si="8"/>
        <v>5000</v>
      </c>
    </row>
    <row r="47" spans="1:9" x14ac:dyDescent="0.25">
      <c r="A47" s="42" t="str">
        <f t="shared" si="3"/>
        <v>CARTAGENA</v>
      </c>
      <c r="B47" s="41">
        <f t="shared" si="4"/>
        <v>1201</v>
      </c>
      <c r="C47" s="41">
        <f t="shared" si="5"/>
        <v>1261</v>
      </c>
      <c r="D47" s="41">
        <f t="shared" si="6"/>
        <v>21</v>
      </c>
      <c r="E47" s="42" t="str">
        <f t="shared" si="2"/>
        <v>CASTELLON</v>
      </c>
      <c r="F47" s="42">
        <f t="shared" si="7"/>
        <v>4410</v>
      </c>
      <c r="G47" s="42">
        <f t="shared" si="8"/>
        <v>5582</v>
      </c>
    </row>
    <row r="48" spans="1:9" x14ac:dyDescent="0.25">
      <c r="A48" s="42" t="str">
        <f t="shared" si="3"/>
        <v>CASTELLON</v>
      </c>
      <c r="B48" s="41">
        <f t="shared" si="4"/>
        <v>4410</v>
      </c>
      <c r="C48" s="41">
        <f t="shared" si="5"/>
        <v>5582</v>
      </c>
      <c r="D48" s="41">
        <f t="shared" si="6"/>
        <v>10</v>
      </c>
      <c r="E48" s="42" t="str">
        <f t="shared" si="2"/>
        <v>MARIN Y RIA DE PONTEVEDRA</v>
      </c>
      <c r="F48" s="42">
        <f t="shared" si="7"/>
        <v>3704</v>
      </c>
      <c r="G48" s="42">
        <f t="shared" si="8"/>
        <v>3644</v>
      </c>
    </row>
    <row r="49" spans="1:7" x14ac:dyDescent="0.25">
      <c r="A49" s="42" t="str">
        <f t="shared" si="3"/>
        <v>CEUTA</v>
      </c>
      <c r="B49" s="41">
        <f t="shared" si="4"/>
        <v>95</v>
      </c>
      <c r="C49" s="41">
        <f t="shared" si="5"/>
        <v>129</v>
      </c>
      <c r="D49" s="41">
        <f t="shared" si="6"/>
        <v>24</v>
      </c>
      <c r="E49" s="42" t="str">
        <f t="shared" si="2"/>
        <v>TARRAGONA</v>
      </c>
      <c r="F49" s="42">
        <f t="shared" si="7"/>
        <v>3284</v>
      </c>
      <c r="G49" s="42">
        <f t="shared" si="8"/>
        <v>3816</v>
      </c>
    </row>
    <row r="50" spans="1:7" x14ac:dyDescent="0.25">
      <c r="A50" s="42" t="str">
        <f t="shared" si="3"/>
        <v>FERROL-SAN CIBRAO</v>
      </c>
      <c r="B50" s="41">
        <f t="shared" si="4"/>
        <v>174</v>
      </c>
      <c r="C50" s="41">
        <f t="shared" si="5"/>
        <v>120</v>
      </c>
      <c r="D50" s="41">
        <f t="shared" si="6"/>
        <v>23</v>
      </c>
      <c r="E50" s="42" t="str">
        <f t="shared" si="2"/>
        <v>MOTRIL</v>
      </c>
      <c r="F50" s="42">
        <f t="shared" si="7"/>
        <v>3057</v>
      </c>
      <c r="G50" s="42">
        <f t="shared" si="8"/>
        <v>3447</v>
      </c>
    </row>
    <row r="51" spans="1:7" x14ac:dyDescent="0.25">
      <c r="A51" s="42" t="str">
        <f t="shared" si="3"/>
        <v>GIJON</v>
      </c>
      <c r="B51" s="41">
        <f t="shared" si="4"/>
        <v>6196</v>
      </c>
      <c r="C51" s="41">
        <f t="shared" si="5"/>
        <v>12435</v>
      </c>
      <c r="D51" s="41">
        <f t="shared" si="6"/>
        <v>7</v>
      </c>
      <c r="E51" s="42" t="str">
        <f t="shared" si="2"/>
        <v>BALEARES</v>
      </c>
      <c r="F51" s="42">
        <f t="shared" si="7"/>
        <v>2926</v>
      </c>
      <c r="G51" s="42">
        <f t="shared" si="8"/>
        <v>2758</v>
      </c>
    </row>
    <row r="52" spans="1:7" x14ac:dyDescent="0.25">
      <c r="A52" s="42" t="str">
        <f t="shared" si="3"/>
        <v>HUELVA</v>
      </c>
      <c r="B52" s="41">
        <f t="shared" si="4"/>
        <v>2630</v>
      </c>
      <c r="C52" s="41">
        <f t="shared" si="5"/>
        <v>5166</v>
      </c>
      <c r="D52" s="41">
        <f t="shared" si="6"/>
        <v>17</v>
      </c>
      <c r="E52" s="42" t="str">
        <f t="shared" si="2"/>
        <v>LAS PALMAS</v>
      </c>
      <c r="F52" s="42">
        <f t="shared" si="7"/>
        <v>2835</v>
      </c>
      <c r="G52" s="42">
        <f t="shared" si="8"/>
        <v>3856</v>
      </c>
    </row>
    <row r="53" spans="1:7" x14ac:dyDescent="0.25">
      <c r="A53" s="42" t="str">
        <f t="shared" si="3"/>
        <v>LAS PALMAS</v>
      </c>
      <c r="B53" s="41">
        <f t="shared" si="4"/>
        <v>2835</v>
      </c>
      <c r="C53" s="41">
        <f t="shared" si="5"/>
        <v>3856</v>
      </c>
      <c r="D53" s="41">
        <f t="shared" si="6"/>
        <v>15</v>
      </c>
      <c r="E53" s="42" t="str">
        <f t="shared" si="2"/>
        <v>BARCELONA</v>
      </c>
      <c r="F53" s="42">
        <f t="shared" si="7"/>
        <v>2698</v>
      </c>
      <c r="G53" s="42">
        <f t="shared" si="8"/>
        <v>3085</v>
      </c>
    </row>
    <row r="54" spans="1:7" x14ac:dyDescent="0.25">
      <c r="A54" s="42" t="str">
        <f t="shared" si="3"/>
        <v>MALAGA</v>
      </c>
      <c r="B54" s="41">
        <f t="shared" si="4"/>
        <v>1357</v>
      </c>
      <c r="C54" s="41">
        <f t="shared" si="5"/>
        <v>1832</v>
      </c>
      <c r="D54" s="41">
        <f t="shared" si="6"/>
        <v>20</v>
      </c>
      <c r="E54" s="42" t="str">
        <f t="shared" si="2"/>
        <v>HUELVA</v>
      </c>
      <c r="F54" s="42">
        <f t="shared" si="7"/>
        <v>2630</v>
      </c>
      <c r="G54" s="42">
        <f t="shared" si="8"/>
        <v>5166</v>
      </c>
    </row>
    <row r="55" spans="1:7" x14ac:dyDescent="0.25">
      <c r="A55" s="42" t="str">
        <f t="shared" si="3"/>
        <v>MARIN Y RIA DE PONTEVEDRA</v>
      </c>
      <c r="B55" s="41">
        <f t="shared" si="4"/>
        <v>3704</v>
      </c>
      <c r="C55" s="41">
        <f t="shared" si="5"/>
        <v>3644</v>
      </c>
      <c r="D55" s="41">
        <f t="shared" si="6"/>
        <v>11</v>
      </c>
      <c r="E55" s="42" t="str">
        <f t="shared" si="2"/>
        <v>BAHIA DE ALGECIRAS</v>
      </c>
      <c r="F55" s="42">
        <f t="shared" ref="F55:F65" si="9">LOOKUP(E55,$A$38:$A$65,$B$38:$B$65)</f>
        <v>2102</v>
      </c>
      <c r="G55" s="42">
        <f t="shared" si="8"/>
        <v>1711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VALENCIA</v>
      </c>
      <c r="F56" s="42">
        <f t="shared" si="9"/>
        <v>1386</v>
      </c>
      <c r="G56" s="42">
        <f t="shared" si="8"/>
        <v>1076</v>
      </c>
    </row>
    <row r="57" spans="1:7" x14ac:dyDescent="0.25">
      <c r="A57" s="42" t="str">
        <f t="shared" si="3"/>
        <v>MOTRIL</v>
      </c>
      <c r="B57" s="41">
        <f t="shared" si="4"/>
        <v>3057</v>
      </c>
      <c r="C57" s="41">
        <f t="shared" si="5"/>
        <v>3447</v>
      </c>
      <c r="D57" s="41">
        <f t="shared" si="6"/>
        <v>13</v>
      </c>
      <c r="E57" s="42" t="str">
        <f t="shared" si="2"/>
        <v>MALAGA</v>
      </c>
      <c r="F57" s="42">
        <f t="shared" si="9"/>
        <v>1357</v>
      </c>
      <c r="G57" s="42">
        <f t="shared" si="8"/>
        <v>1832</v>
      </c>
    </row>
    <row r="58" spans="1:7" x14ac:dyDescent="0.25">
      <c r="A58" s="42" t="str">
        <f t="shared" si="3"/>
        <v>PASAIA</v>
      </c>
      <c r="B58" s="41">
        <f t="shared" si="4"/>
        <v>7667</v>
      </c>
      <c r="C58" s="41">
        <f t="shared" si="5"/>
        <v>6708</v>
      </c>
      <c r="D58" s="41">
        <f t="shared" si="6"/>
        <v>5</v>
      </c>
      <c r="E58" s="42" t="str">
        <f t="shared" si="2"/>
        <v>CARTAGENA</v>
      </c>
      <c r="F58" s="42">
        <f t="shared" si="9"/>
        <v>1201</v>
      </c>
      <c r="G58" s="42">
        <f t="shared" si="8"/>
        <v>1261</v>
      </c>
    </row>
    <row r="59" spans="1:7" x14ac:dyDescent="0.25">
      <c r="A59" s="42" t="str">
        <f t="shared" si="3"/>
        <v>SANTA CRUZ DE TENERIFE</v>
      </c>
      <c r="B59" s="41">
        <f t="shared" si="4"/>
        <v>5659</v>
      </c>
      <c r="C59" s="41">
        <f t="shared" si="5"/>
        <v>5613</v>
      </c>
      <c r="D59" s="41">
        <f t="shared" si="6"/>
        <v>8</v>
      </c>
      <c r="E59" s="42" t="str">
        <f t="shared" si="2"/>
        <v>ALICANTE</v>
      </c>
      <c r="F59" s="42">
        <f t="shared" si="9"/>
        <v>707</v>
      </c>
      <c r="G59" s="42">
        <f t="shared" si="8"/>
        <v>1260</v>
      </c>
    </row>
    <row r="60" spans="1:7" x14ac:dyDescent="0.25">
      <c r="A60" s="42" t="str">
        <f t="shared" si="3"/>
        <v>SANTANDER</v>
      </c>
      <c r="B60" s="41">
        <f t="shared" si="4"/>
        <v>7428</v>
      </c>
      <c r="C60" s="41">
        <f t="shared" si="5"/>
        <v>8514</v>
      </c>
      <c r="D60" s="41">
        <f t="shared" si="6"/>
        <v>6</v>
      </c>
      <c r="E60" s="42" t="str">
        <f t="shared" si="2"/>
        <v>FERROL-SAN CIBRAO</v>
      </c>
      <c r="F60" s="42">
        <f t="shared" si="9"/>
        <v>174</v>
      </c>
      <c r="G60" s="42">
        <f t="shared" si="8"/>
        <v>120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str">
        <f t="shared" si="2"/>
        <v>CEUTA</v>
      </c>
      <c r="F61" s="42">
        <f t="shared" si="9"/>
        <v>95</v>
      </c>
      <c r="G61" s="42">
        <f t="shared" si="8"/>
        <v>129</v>
      </c>
    </row>
    <row r="62" spans="1:7" x14ac:dyDescent="0.25">
      <c r="A62" s="42" t="str">
        <f t="shared" si="3"/>
        <v>TARRAGONA</v>
      </c>
      <c r="B62" s="41">
        <f t="shared" si="4"/>
        <v>3284</v>
      </c>
      <c r="C62" s="41">
        <f t="shared" si="5"/>
        <v>3816</v>
      </c>
      <c r="D62" s="41">
        <f t="shared" si="6"/>
        <v>12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1386</v>
      </c>
      <c r="C63" s="41">
        <f t="shared" si="5"/>
        <v>1076</v>
      </c>
      <c r="D63" s="41">
        <f t="shared" si="6"/>
        <v>19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88870</v>
      </c>
      <c r="C64" s="41">
        <f t="shared" si="5"/>
        <v>89718</v>
      </c>
      <c r="D64" s="41">
        <f t="shared" si="6"/>
        <v>1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BILBAO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7" sqref="B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81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Diciembre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42999</v>
      </c>
    </row>
    <row r="6" spans="1:12" x14ac:dyDescent="0.25">
      <c r="A6" s="48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43</v>
      </c>
    </row>
    <row r="7" spans="1:12" x14ac:dyDescent="0.25">
      <c r="A7" s="8" t="s">
        <v>44</v>
      </c>
      <c r="B7" s="25">
        <v>39005</v>
      </c>
      <c r="C7" s="25">
        <v>41916</v>
      </c>
      <c r="D7" s="25">
        <v>115413</v>
      </c>
      <c r="E7" s="25">
        <v>106629</v>
      </c>
      <c r="F7" s="10">
        <f>((E7*100)/D7)-100</f>
        <v>-7.6109277117829066</v>
      </c>
      <c r="G7" s="1"/>
      <c r="H7" s="1"/>
      <c r="I7" s="1"/>
    </row>
    <row r="8" spans="1:12" x14ac:dyDescent="0.25">
      <c r="A8" s="11" t="s">
        <v>45</v>
      </c>
      <c r="B8" s="26">
        <v>2058</v>
      </c>
      <c r="C8" s="26">
        <v>2646</v>
      </c>
      <c r="D8" s="26">
        <v>52704</v>
      </c>
      <c r="E8" s="26">
        <v>38669</v>
      </c>
      <c r="F8" s="13">
        <f t="shared" ref="F8:F35" si="0">((E8*100)/D8)-100</f>
        <v>-26.629857316332732</v>
      </c>
      <c r="G8" s="1"/>
      <c r="H8" s="1"/>
      <c r="I8" s="1"/>
    </row>
    <row r="9" spans="1:12" x14ac:dyDescent="0.25">
      <c r="A9" s="8" t="s">
        <v>46</v>
      </c>
      <c r="B9" s="25">
        <v>10765</v>
      </c>
      <c r="C9" s="25">
        <v>12074</v>
      </c>
      <c r="D9" s="25">
        <v>149168</v>
      </c>
      <c r="E9" s="25">
        <v>169711</v>
      </c>
      <c r="F9" s="10">
        <f t="shared" si="0"/>
        <v>13.771720476241555</v>
      </c>
      <c r="G9" s="1"/>
      <c r="H9" s="1"/>
      <c r="I9" s="1"/>
    </row>
    <row r="10" spans="1:12" x14ac:dyDescent="0.25">
      <c r="A10" s="11" t="s">
        <v>47</v>
      </c>
      <c r="B10" s="26">
        <v>3236</v>
      </c>
      <c r="C10" s="26">
        <v>2680</v>
      </c>
      <c r="D10" s="26">
        <v>48502</v>
      </c>
      <c r="E10" s="26">
        <v>48628</v>
      </c>
      <c r="F10" s="13">
        <f t="shared" si="0"/>
        <v>0.25978310172776276</v>
      </c>
      <c r="G10" s="1"/>
      <c r="H10" s="1"/>
      <c r="I10" s="1"/>
    </row>
    <row r="11" spans="1:12" x14ac:dyDescent="0.25">
      <c r="A11" s="8" t="s">
        <v>48</v>
      </c>
      <c r="B11" s="25">
        <v>239590</v>
      </c>
      <c r="C11" s="25">
        <v>303671</v>
      </c>
      <c r="D11" s="25">
        <v>3117559</v>
      </c>
      <c r="E11" s="25">
        <v>3245254</v>
      </c>
      <c r="F11" s="10">
        <f t="shared" si="0"/>
        <v>4.0959930509735329</v>
      </c>
      <c r="G11" s="1"/>
      <c r="H11" s="1"/>
      <c r="I11" s="1"/>
    </row>
    <row r="12" spans="1:12" x14ac:dyDescent="0.25">
      <c r="A12" s="11" t="s">
        <v>49</v>
      </c>
      <c r="B12" s="26">
        <v>8203</v>
      </c>
      <c r="C12" s="26">
        <v>6073</v>
      </c>
      <c r="D12" s="26">
        <v>88868</v>
      </c>
      <c r="E12" s="26">
        <v>109124</v>
      </c>
      <c r="F12" s="13">
        <f t="shared" si="0"/>
        <v>22.793356438763112</v>
      </c>
      <c r="G12" s="1"/>
      <c r="H12" s="1"/>
      <c r="I12" s="1"/>
    </row>
    <row r="13" spans="1:12" x14ac:dyDescent="0.25">
      <c r="A13" s="8" t="s">
        <v>50</v>
      </c>
      <c r="B13" s="25">
        <v>4145</v>
      </c>
      <c r="C13" s="25">
        <v>2855</v>
      </c>
      <c r="D13" s="25">
        <v>243658</v>
      </c>
      <c r="E13" s="25">
        <v>240781</v>
      </c>
      <c r="F13" s="10">
        <f t="shared" si="0"/>
        <v>-1.1807533510083772</v>
      </c>
      <c r="G13" s="1"/>
      <c r="H13" s="1"/>
      <c r="I13" s="1"/>
    </row>
    <row r="14" spans="1:12" x14ac:dyDescent="0.25">
      <c r="A14" s="11" t="s">
        <v>51</v>
      </c>
      <c r="B14" s="26">
        <v>86993</v>
      </c>
      <c r="C14" s="26">
        <v>36672</v>
      </c>
      <c r="D14" s="26">
        <v>1340273</v>
      </c>
      <c r="E14" s="26">
        <v>1261416</v>
      </c>
      <c r="F14" s="13">
        <f t="shared" si="0"/>
        <v>-5.8836520619306611</v>
      </c>
      <c r="G14" s="1"/>
      <c r="H14" s="1"/>
      <c r="I14" s="1"/>
    </row>
    <row r="15" spans="1:12" x14ac:dyDescent="0.25">
      <c r="A15" s="8" t="s">
        <v>52</v>
      </c>
      <c r="B15" s="25">
        <v>14788</v>
      </c>
      <c r="C15" s="25">
        <v>11855</v>
      </c>
      <c r="D15" s="25">
        <v>152239</v>
      </c>
      <c r="E15" s="25">
        <v>152353</v>
      </c>
      <c r="F15" s="10">
        <f t="shared" si="0"/>
        <v>7.4882257503006144E-2</v>
      </c>
      <c r="G15" s="1"/>
      <c r="H15" s="1"/>
      <c r="I15" s="1"/>
    </row>
    <row r="16" spans="1:12" x14ac:dyDescent="0.25">
      <c r="A16" s="11" t="s">
        <v>53</v>
      </c>
      <c r="B16" s="26">
        <v>14302</v>
      </c>
      <c r="C16" s="26">
        <v>7948</v>
      </c>
      <c r="D16" s="26">
        <v>106354</v>
      </c>
      <c r="E16" s="26">
        <v>99653</v>
      </c>
      <c r="F16" s="13">
        <f t="shared" si="0"/>
        <v>-6.3006562987757917</v>
      </c>
      <c r="G16" s="1"/>
      <c r="H16" s="1"/>
      <c r="I16" s="1"/>
    </row>
    <row r="17" spans="1:9" x14ac:dyDescent="0.25">
      <c r="A17" s="8" t="s">
        <v>54</v>
      </c>
      <c r="B17" s="25">
        <v>3980</v>
      </c>
      <c r="C17" s="25">
        <v>2752</v>
      </c>
      <c r="D17" s="25">
        <v>55742</v>
      </c>
      <c r="E17" s="25">
        <v>53728</v>
      </c>
      <c r="F17" s="10">
        <f t="shared" si="0"/>
        <v>-3.613074521904494</v>
      </c>
      <c r="G17" s="1"/>
      <c r="H17" s="1"/>
      <c r="I17" s="1"/>
    </row>
    <row r="18" spans="1:9" x14ac:dyDescent="0.25">
      <c r="A18" s="11" t="s">
        <v>55</v>
      </c>
      <c r="B18" s="26">
        <v>44398</v>
      </c>
      <c r="C18" s="26">
        <v>55857</v>
      </c>
      <c r="D18" s="26">
        <v>563104</v>
      </c>
      <c r="E18" s="26">
        <v>636796</v>
      </c>
      <c r="F18" s="13">
        <f t="shared" si="0"/>
        <v>13.086747741092225</v>
      </c>
      <c r="G18" s="1"/>
      <c r="H18" s="1"/>
      <c r="I18" s="1"/>
    </row>
    <row r="19" spans="1:9" x14ac:dyDescent="0.25">
      <c r="A19" s="8" t="s">
        <v>56</v>
      </c>
      <c r="B19" s="25">
        <v>1250</v>
      </c>
      <c r="C19" s="25">
        <v>972</v>
      </c>
      <c r="D19" s="25">
        <v>21667</v>
      </c>
      <c r="E19" s="25">
        <v>26302</v>
      </c>
      <c r="F19" s="10">
        <f t="shared" si="0"/>
        <v>21.391978584944852</v>
      </c>
      <c r="G19" s="1"/>
      <c r="H19" s="1"/>
      <c r="I19" s="1"/>
    </row>
    <row r="20" spans="1:9" x14ac:dyDescent="0.25">
      <c r="A20" s="11" t="s">
        <v>57</v>
      </c>
      <c r="B20" s="26">
        <v>43760</v>
      </c>
      <c r="C20" s="26">
        <v>8099</v>
      </c>
      <c r="D20" s="26">
        <v>234511</v>
      </c>
      <c r="E20" s="26">
        <v>119684</v>
      </c>
      <c r="F20" s="13">
        <f t="shared" si="0"/>
        <v>-48.964440900426844</v>
      </c>
      <c r="G20" s="1"/>
      <c r="H20" s="1"/>
      <c r="I20" s="1"/>
    </row>
    <row r="21" spans="1:9" x14ac:dyDescent="0.25">
      <c r="A21" s="8" t="s">
        <v>58</v>
      </c>
      <c r="B21" s="25">
        <v>2718</v>
      </c>
      <c r="C21" s="25">
        <v>2354</v>
      </c>
      <c r="D21" s="25">
        <v>91682</v>
      </c>
      <c r="E21" s="25">
        <v>39675</v>
      </c>
      <c r="F21" s="10">
        <f t="shared" si="0"/>
        <v>-56.725420475120522</v>
      </c>
      <c r="G21" s="1"/>
      <c r="H21" s="1"/>
      <c r="I21" s="1"/>
    </row>
    <row r="22" spans="1:9" x14ac:dyDescent="0.25">
      <c r="A22" s="11" t="s">
        <v>59</v>
      </c>
      <c r="B22" s="26">
        <v>199068</v>
      </c>
      <c r="C22" s="26">
        <v>206547</v>
      </c>
      <c r="D22" s="26">
        <v>2184122</v>
      </c>
      <c r="E22" s="26">
        <v>2209065</v>
      </c>
      <c r="F22" s="13">
        <f t="shared" si="0"/>
        <v>1.1420149607027383</v>
      </c>
      <c r="G22" s="1"/>
      <c r="H22" s="1"/>
      <c r="I22" s="1"/>
    </row>
    <row r="23" spans="1:9" x14ac:dyDescent="0.25">
      <c r="A23" s="8" t="s">
        <v>60</v>
      </c>
      <c r="B23" s="25">
        <v>10182</v>
      </c>
      <c r="C23" s="25">
        <v>6377</v>
      </c>
      <c r="D23" s="25">
        <v>119774</v>
      </c>
      <c r="E23" s="25">
        <v>120713</v>
      </c>
      <c r="F23" s="10">
        <f t="shared" si="0"/>
        <v>0.78397648905438189</v>
      </c>
      <c r="G23" s="1"/>
      <c r="H23" s="1"/>
      <c r="I23" s="1"/>
    </row>
    <row r="24" spans="1:9" x14ac:dyDescent="0.25">
      <c r="A24" s="11" t="s">
        <v>61</v>
      </c>
      <c r="B24" s="26">
        <v>3844</v>
      </c>
      <c r="C24" s="26">
        <v>2706</v>
      </c>
      <c r="D24" s="26">
        <v>53953</v>
      </c>
      <c r="E24" s="26">
        <v>40915</v>
      </c>
      <c r="F24" s="13">
        <f t="shared" si="0"/>
        <v>-24.165477359924381</v>
      </c>
      <c r="G24" s="1"/>
      <c r="H24" s="1"/>
      <c r="I24" s="1"/>
    </row>
    <row r="25" spans="1:9" x14ac:dyDescent="0.25">
      <c r="A25" s="8" t="s">
        <v>62</v>
      </c>
      <c r="B25" s="25">
        <v>1786</v>
      </c>
      <c r="C25" s="25">
        <v>2570</v>
      </c>
      <c r="D25" s="25">
        <v>25814</v>
      </c>
      <c r="E25" s="25">
        <v>23452</v>
      </c>
      <c r="F25" s="10">
        <f t="shared" si="0"/>
        <v>-9.150073603470986</v>
      </c>
      <c r="G25" s="1"/>
      <c r="H25" s="1"/>
      <c r="I25" s="1"/>
    </row>
    <row r="26" spans="1:9" x14ac:dyDescent="0.25">
      <c r="A26" s="11" t="s">
        <v>63</v>
      </c>
      <c r="B26" s="26">
        <v>1633</v>
      </c>
      <c r="C26" s="26">
        <v>653</v>
      </c>
      <c r="D26" s="26">
        <v>16677</v>
      </c>
      <c r="E26" s="26">
        <v>15917</v>
      </c>
      <c r="F26" s="13">
        <f t="shared" si="0"/>
        <v>-4.5571745517778908</v>
      </c>
      <c r="G26" s="1"/>
      <c r="H26" s="1"/>
      <c r="I26" s="1"/>
    </row>
    <row r="27" spans="1:9" x14ac:dyDescent="0.25">
      <c r="A27" s="8" t="s">
        <v>64</v>
      </c>
      <c r="B27" s="25">
        <v>3414</v>
      </c>
      <c r="C27" s="25">
        <v>4650</v>
      </c>
      <c r="D27" s="25">
        <v>43793</v>
      </c>
      <c r="E27" s="25">
        <v>40414</v>
      </c>
      <c r="F27" s="10">
        <f t="shared" si="0"/>
        <v>-7.7158449980590547</v>
      </c>
      <c r="G27" s="1"/>
      <c r="H27" s="1"/>
      <c r="I27" s="1"/>
    </row>
    <row r="28" spans="1:9" x14ac:dyDescent="0.25">
      <c r="A28" s="11" t="s">
        <v>65</v>
      </c>
      <c r="B28" s="26">
        <v>110108</v>
      </c>
      <c r="C28" s="26">
        <v>110886</v>
      </c>
      <c r="D28" s="26">
        <v>1079023</v>
      </c>
      <c r="E28" s="26">
        <v>1069049</v>
      </c>
      <c r="F28" s="13">
        <f t="shared" si="0"/>
        <v>-0.92435471718397366</v>
      </c>
      <c r="G28" s="1"/>
      <c r="H28" s="1"/>
      <c r="I28" s="1"/>
    </row>
    <row r="29" spans="1:9" x14ac:dyDescent="0.25">
      <c r="A29" s="8" t="s">
        <v>66</v>
      </c>
      <c r="B29" s="25">
        <v>4379</v>
      </c>
      <c r="C29" s="25">
        <v>4310</v>
      </c>
      <c r="D29" s="25">
        <v>66454</v>
      </c>
      <c r="E29" s="25">
        <v>59759</v>
      </c>
      <c r="F29" s="10">
        <f t="shared" si="0"/>
        <v>-10.074638095524719</v>
      </c>
      <c r="G29" s="1"/>
      <c r="H29" s="1"/>
      <c r="I29" s="1"/>
    </row>
    <row r="30" spans="1:9" x14ac:dyDescent="0.25">
      <c r="A30" s="11" t="s">
        <v>67</v>
      </c>
      <c r="B30" s="26">
        <v>0</v>
      </c>
      <c r="C30" s="26">
        <v>0</v>
      </c>
      <c r="D30" s="26">
        <v>47000</v>
      </c>
      <c r="E30" s="26">
        <v>44284</v>
      </c>
      <c r="F30" s="13">
        <f t="shared" si="0"/>
        <v>-5.7787234042553166</v>
      </c>
      <c r="G30" s="1"/>
      <c r="H30" s="1"/>
      <c r="I30" s="1"/>
    </row>
    <row r="31" spans="1:9" x14ac:dyDescent="0.25">
      <c r="A31" s="8" t="s">
        <v>68</v>
      </c>
      <c r="B31" s="25">
        <v>16111</v>
      </c>
      <c r="C31" s="25">
        <v>9858</v>
      </c>
      <c r="D31" s="25">
        <v>182826</v>
      </c>
      <c r="E31" s="25">
        <v>179577</v>
      </c>
      <c r="F31" s="10">
        <f t="shared" si="0"/>
        <v>-1.7770995372649452</v>
      </c>
      <c r="G31" s="1"/>
      <c r="H31" s="1"/>
      <c r="I31" s="1"/>
    </row>
    <row r="32" spans="1:9" x14ac:dyDescent="0.25">
      <c r="A32" s="11" t="s">
        <v>69</v>
      </c>
      <c r="B32" s="26">
        <v>26895</v>
      </c>
      <c r="C32" s="26">
        <v>24017</v>
      </c>
      <c r="D32" s="26">
        <v>338248</v>
      </c>
      <c r="E32" s="26">
        <v>316867</v>
      </c>
      <c r="F32" s="13">
        <f t="shared" si="0"/>
        <v>-6.3211016768761397</v>
      </c>
      <c r="G32" s="1"/>
      <c r="H32" s="1"/>
      <c r="I32" s="1"/>
    </row>
    <row r="33" spans="1:9" x14ac:dyDescent="0.25">
      <c r="A33" s="8" t="s">
        <v>70</v>
      </c>
      <c r="B33" s="25">
        <v>33016</v>
      </c>
      <c r="C33" s="25">
        <v>25505</v>
      </c>
      <c r="D33" s="25">
        <v>405714</v>
      </c>
      <c r="E33" s="25">
        <v>355664</v>
      </c>
      <c r="F33" s="10">
        <f t="shared" si="0"/>
        <v>-12.336276293152324</v>
      </c>
      <c r="G33" s="1"/>
      <c r="H33" s="1"/>
      <c r="I33" s="1"/>
    </row>
    <row r="34" spans="1:9" x14ac:dyDescent="0.25">
      <c r="A34" s="11" t="s">
        <v>71</v>
      </c>
      <c r="B34" s="26">
        <v>565</v>
      </c>
      <c r="C34" s="26">
        <v>142</v>
      </c>
      <c r="D34" s="26">
        <v>7884</v>
      </c>
      <c r="E34" s="26">
        <v>4464</v>
      </c>
      <c r="F34" s="13">
        <f t="shared" si="0"/>
        <v>-43.378995433789953</v>
      </c>
      <c r="G34" s="1"/>
      <c r="H34" s="1"/>
      <c r="I34" s="1"/>
    </row>
    <row r="35" spans="1:9" x14ac:dyDescent="0.25">
      <c r="A35" s="14" t="s">
        <v>72</v>
      </c>
      <c r="B35" s="15">
        <f>SUM(B7:B34)</f>
        <v>930192</v>
      </c>
      <c r="C35" s="15">
        <f t="shared" ref="C35:E35" si="1">SUM(C7:C34)</f>
        <v>896645</v>
      </c>
      <c r="D35" s="15">
        <f t="shared" si="1"/>
        <v>10952726</v>
      </c>
      <c r="E35" s="15">
        <f t="shared" si="1"/>
        <v>10828543</v>
      </c>
      <c r="F35" s="16">
        <f t="shared" si="0"/>
        <v>-1.133809062693615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106629</v>
      </c>
      <c r="C38" s="41">
        <f>D7</f>
        <v>115413</v>
      </c>
      <c r="D38" s="41">
        <f>_xlfn.RANK.EQ(B38,$B$38:$B$65)+COUNTIF($B$38:$B$65,B38)-1</f>
        <v>15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3245254</v>
      </c>
      <c r="G38" s="42">
        <f>LOOKUP(E38,$A$38:$A$65,$C$38:$C$65)</f>
        <v>3117559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38669</v>
      </c>
      <c r="C39" s="41">
        <f t="shared" ref="C39:C65" si="5">D8</f>
        <v>52704</v>
      </c>
      <c r="D39" s="41">
        <f t="shared" ref="D39:D65" si="6">_xlfn.RANK.EQ(B39,$B$38:$B$65)+COUNTIF($B$38:$B$65,B39)-1</f>
        <v>24</v>
      </c>
      <c r="E39" s="42" t="str">
        <f t="shared" si="2"/>
        <v>LAS PALMAS</v>
      </c>
      <c r="F39" s="42">
        <f t="shared" ref="F39:F54" si="7">LOOKUP(E39,$A$38:$A$65,$B$38:$B$65)</f>
        <v>2209065</v>
      </c>
      <c r="G39" s="42">
        <f t="shared" ref="G39:G65" si="8">LOOKUP(E39,$A$38:$A$65,$C$38:$C$65)</f>
        <v>2184122</v>
      </c>
    </row>
    <row r="40" spans="1:9" x14ac:dyDescent="0.25">
      <c r="A40" s="42" t="str">
        <f t="shared" si="3"/>
        <v>ALMERIA</v>
      </c>
      <c r="B40" s="41">
        <f t="shared" si="4"/>
        <v>169711</v>
      </c>
      <c r="C40" s="41">
        <f t="shared" si="5"/>
        <v>149168</v>
      </c>
      <c r="D40" s="41">
        <f t="shared" si="6"/>
        <v>10</v>
      </c>
      <c r="E40" s="42" t="str">
        <f t="shared" si="2"/>
        <v>BARCELONA</v>
      </c>
      <c r="F40" s="42">
        <f t="shared" si="7"/>
        <v>1261416</v>
      </c>
      <c r="G40" s="42">
        <f t="shared" si="8"/>
        <v>1340273</v>
      </c>
    </row>
    <row r="41" spans="1:9" x14ac:dyDescent="0.25">
      <c r="A41" s="42" t="str">
        <f t="shared" si="3"/>
        <v>AVILES</v>
      </c>
      <c r="B41" s="41">
        <f t="shared" si="4"/>
        <v>48628</v>
      </c>
      <c r="C41" s="41">
        <f t="shared" si="5"/>
        <v>48502</v>
      </c>
      <c r="D41" s="41">
        <f t="shared" si="6"/>
        <v>19</v>
      </c>
      <c r="E41" s="42" t="str">
        <f t="shared" si="2"/>
        <v>SANTA CRUZ DE TENERIFE</v>
      </c>
      <c r="F41" s="42">
        <f t="shared" si="7"/>
        <v>1069049</v>
      </c>
      <c r="G41" s="42">
        <f t="shared" si="8"/>
        <v>1079023</v>
      </c>
    </row>
    <row r="42" spans="1:9" x14ac:dyDescent="0.25">
      <c r="A42" s="42" t="str">
        <f t="shared" si="3"/>
        <v>BAHIA DE ALGECIRAS</v>
      </c>
      <c r="B42" s="41">
        <f t="shared" si="4"/>
        <v>3245254</v>
      </c>
      <c r="C42" s="41">
        <f t="shared" si="5"/>
        <v>3117559</v>
      </c>
      <c r="D42" s="41">
        <f t="shared" si="6"/>
        <v>1</v>
      </c>
      <c r="E42" s="42" t="str">
        <f t="shared" si="2"/>
        <v>CEUTA</v>
      </c>
      <c r="F42" s="42">
        <f t="shared" si="7"/>
        <v>636796</v>
      </c>
      <c r="G42" s="42">
        <f t="shared" si="8"/>
        <v>563104</v>
      </c>
    </row>
    <row r="43" spans="1:9" x14ac:dyDescent="0.25">
      <c r="A43" s="42" t="str">
        <f t="shared" si="3"/>
        <v>BAHIA DE CADIZ</v>
      </c>
      <c r="B43" s="41">
        <f t="shared" si="4"/>
        <v>109124</v>
      </c>
      <c r="C43" s="41">
        <f t="shared" si="5"/>
        <v>88868</v>
      </c>
      <c r="D43" s="41">
        <f t="shared" si="6"/>
        <v>14</v>
      </c>
      <c r="E43" s="42" t="str">
        <f t="shared" si="2"/>
        <v>VIGO</v>
      </c>
      <c r="F43" s="42">
        <f t="shared" si="7"/>
        <v>355664</v>
      </c>
      <c r="G43" s="42">
        <f t="shared" si="8"/>
        <v>405714</v>
      </c>
    </row>
    <row r="44" spans="1:9" x14ac:dyDescent="0.25">
      <c r="A44" s="42" t="str">
        <f t="shared" si="3"/>
        <v>BALEARES</v>
      </c>
      <c r="B44" s="41">
        <f t="shared" si="4"/>
        <v>240781</v>
      </c>
      <c r="C44" s="41">
        <f t="shared" si="5"/>
        <v>243658</v>
      </c>
      <c r="D44" s="41">
        <f t="shared" si="6"/>
        <v>8</v>
      </c>
      <c r="E44" s="42" t="str">
        <f t="shared" si="2"/>
        <v>VALENCIA</v>
      </c>
      <c r="F44" s="42">
        <f t="shared" si="7"/>
        <v>316867</v>
      </c>
      <c r="G44" s="42">
        <f t="shared" si="8"/>
        <v>338248</v>
      </c>
    </row>
    <row r="45" spans="1:9" x14ac:dyDescent="0.25">
      <c r="A45" s="42" t="str">
        <f t="shared" si="3"/>
        <v>BARCELONA</v>
      </c>
      <c r="B45" s="41">
        <f t="shared" si="4"/>
        <v>1261416</v>
      </c>
      <c r="C45" s="41">
        <f t="shared" si="5"/>
        <v>1340273</v>
      </c>
      <c r="D45" s="41">
        <f t="shared" si="6"/>
        <v>3</v>
      </c>
      <c r="E45" s="42" t="str">
        <f t="shared" si="2"/>
        <v>BALEARES</v>
      </c>
      <c r="F45" s="42">
        <f t="shared" si="7"/>
        <v>240781</v>
      </c>
      <c r="G45" s="42">
        <f t="shared" si="8"/>
        <v>243658</v>
      </c>
    </row>
    <row r="46" spans="1:9" x14ac:dyDescent="0.25">
      <c r="A46" s="42" t="str">
        <f t="shared" si="3"/>
        <v>BILBAO</v>
      </c>
      <c r="B46" s="41">
        <f t="shared" si="4"/>
        <v>152353</v>
      </c>
      <c r="C46" s="41">
        <f t="shared" si="5"/>
        <v>152239</v>
      </c>
      <c r="D46" s="41">
        <f t="shared" si="6"/>
        <v>11</v>
      </c>
      <c r="E46" s="42" t="str">
        <f t="shared" si="2"/>
        <v>TARRAGONA</v>
      </c>
      <c r="F46" s="42">
        <f t="shared" si="7"/>
        <v>179577</v>
      </c>
      <c r="G46" s="42">
        <f t="shared" si="8"/>
        <v>182826</v>
      </c>
    </row>
    <row r="47" spans="1:9" x14ac:dyDescent="0.25">
      <c r="A47" s="42" t="str">
        <f t="shared" si="3"/>
        <v>CARTAGENA</v>
      </c>
      <c r="B47" s="41">
        <f t="shared" si="4"/>
        <v>99653</v>
      </c>
      <c r="C47" s="41">
        <f t="shared" si="5"/>
        <v>106354</v>
      </c>
      <c r="D47" s="41">
        <f t="shared" si="6"/>
        <v>16</v>
      </c>
      <c r="E47" s="42" t="str">
        <f t="shared" si="2"/>
        <v>ALMERIA</v>
      </c>
      <c r="F47" s="42">
        <f t="shared" si="7"/>
        <v>169711</v>
      </c>
      <c r="G47" s="42">
        <f t="shared" si="8"/>
        <v>149168</v>
      </c>
    </row>
    <row r="48" spans="1:9" x14ac:dyDescent="0.25">
      <c r="A48" s="42" t="str">
        <f t="shared" si="3"/>
        <v>CASTELLON</v>
      </c>
      <c r="B48" s="41">
        <f t="shared" si="4"/>
        <v>53728</v>
      </c>
      <c r="C48" s="41">
        <f t="shared" si="5"/>
        <v>55742</v>
      </c>
      <c r="D48" s="41">
        <f t="shared" si="6"/>
        <v>18</v>
      </c>
      <c r="E48" s="42" t="str">
        <f t="shared" si="2"/>
        <v>BILBAO</v>
      </c>
      <c r="F48" s="42">
        <f t="shared" si="7"/>
        <v>152353</v>
      </c>
      <c r="G48" s="42">
        <f t="shared" si="8"/>
        <v>152239</v>
      </c>
    </row>
    <row r="49" spans="1:7" x14ac:dyDescent="0.25">
      <c r="A49" s="42" t="str">
        <f t="shared" si="3"/>
        <v>CEUTA</v>
      </c>
      <c r="B49" s="41">
        <f t="shared" si="4"/>
        <v>636796</v>
      </c>
      <c r="C49" s="41">
        <f t="shared" si="5"/>
        <v>563104</v>
      </c>
      <c r="D49" s="41">
        <f t="shared" si="6"/>
        <v>5</v>
      </c>
      <c r="E49" s="42" t="str">
        <f t="shared" si="2"/>
        <v>MALAGA</v>
      </c>
      <c r="F49" s="42">
        <f t="shared" si="7"/>
        <v>120713</v>
      </c>
      <c r="G49" s="42">
        <f t="shared" si="8"/>
        <v>119774</v>
      </c>
    </row>
    <row r="50" spans="1:7" x14ac:dyDescent="0.25">
      <c r="A50" s="42" t="str">
        <f t="shared" si="3"/>
        <v>FERROL-SAN CIBRAO</v>
      </c>
      <c r="B50" s="41">
        <f t="shared" si="4"/>
        <v>26302</v>
      </c>
      <c r="C50" s="41">
        <f t="shared" si="5"/>
        <v>21667</v>
      </c>
      <c r="D50" s="41">
        <f t="shared" si="6"/>
        <v>25</v>
      </c>
      <c r="E50" s="42" t="str">
        <f t="shared" si="2"/>
        <v>GIJON</v>
      </c>
      <c r="F50" s="42">
        <f t="shared" si="7"/>
        <v>119684</v>
      </c>
      <c r="G50" s="42">
        <f t="shared" si="8"/>
        <v>234511</v>
      </c>
    </row>
    <row r="51" spans="1:7" x14ac:dyDescent="0.25">
      <c r="A51" s="42" t="str">
        <f t="shared" si="3"/>
        <v>GIJON</v>
      </c>
      <c r="B51" s="41">
        <f t="shared" si="4"/>
        <v>119684</v>
      </c>
      <c r="C51" s="41">
        <f t="shared" si="5"/>
        <v>234511</v>
      </c>
      <c r="D51" s="41">
        <f t="shared" si="6"/>
        <v>13</v>
      </c>
      <c r="E51" s="42" t="str">
        <f t="shared" si="2"/>
        <v>BAHIA DE CADIZ</v>
      </c>
      <c r="F51" s="42">
        <f t="shared" si="7"/>
        <v>109124</v>
      </c>
      <c r="G51" s="42">
        <f t="shared" si="8"/>
        <v>88868</v>
      </c>
    </row>
    <row r="52" spans="1:7" x14ac:dyDescent="0.25">
      <c r="A52" s="42" t="str">
        <f t="shared" si="3"/>
        <v>HUELVA</v>
      </c>
      <c r="B52" s="41">
        <f t="shared" si="4"/>
        <v>39675</v>
      </c>
      <c r="C52" s="41">
        <f t="shared" si="5"/>
        <v>91682</v>
      </c>
      <c r="D52" s="41">
        <f t="shared" si="6"/>
        <v>23</v>
      </c>
      <c r="E52" s="42" t="str">
        <f t="shared" si="2"/>
        <v>A CORUÑA</v>
      </c>
      <c r="F52" s="42">
        <f t="shared" si="7"/>
        <v>106629</v>
      </c>
      <c r="G52" s="42">
        <f t="shared" si="8"/>
        <v>115413</v>
      </c>
    </row>
    <row r="53" spans="1:7" x14ac:dyDescent="0.25">
      <c r="A53" s="42" t="str">
        <f t="shared" si="3"/>
        <v>LAS PALMAS</v>
      </c>
      <c r="B53" s="41">
        <f t="shared" si="4"/>
        <v>2209065</v>
      </c>
      <c r="C53" s="41">
        <f t="shared" si="5"/>
        <v>2184122</v>
      </c>
      <c r="D53" s="41">
        <f t="shared" si="6"/>
        <v>2</v>
      </c>
      <c r="E53" s="42" t="str">
        <f t="shared" si="2"/>
        <v>CARTAGENA</v>
      </c>
      <c r="F53" s="42">
        <f t="shared" si="7"/>
        <v>99653</v>
      </c>
      <c r="G53" s="42">
        <f t="shared" si="8"/>
        <v>106354</v>
      </c>
    </row>
    <row r="54" spans="1:7" x14ac:dyDescent="0.25">
      <c r="A54" s="42" t="str">
        <f t="shared" si="3"/>
        <v>MALAGA</v>
      </c>
      <c r="B54" s="41">
        <f t="shared" si="4"/>
        <v>120713</v>
      </c>
      <c r="C54" s="41">
        <f t="shared" si="5"/>
        <v>119774</v>
      </c>
      <c r="D54" s="41">
        <f t="shared" si="6"/>
        <v>12</v>
      </c>
      <c r="E54" s="42" t="str">
        <f t="shared" si="2"/>
        <v>SANTANDER</v>
      </c>
      <c r="F54" s="42">
        <f t="shared" si="7"/>
        <v>59759</v>
      </c>
      <c r="G54" s="42">
        <f t="shared" si="8"/>
        <v>66454</v>
      </c>
    </row>
    <row r="55" spans="1:7" x14ac:dyDescent="0.25">
      <c r="A55" s="42" t="str">
        <f t="shared" si="3"/>
        <v>MARIN Y RIA DE PONTEVEDRA</v>
      </c>
      <c r="B55" s="41">
        <f t="shared" si="4"/>
        <v>40915</v>
      </c>
      <c r="C55" s="41">
        <f t="shared" si="5"/>
        <v>53953</v>
      </c>
      <c r="D55" s="41">
        <f t="shared" si="6"/>
        <v>21</v>
      </c>
      <c r="E55" s="42" t="str">
        <f t="shared" si="2"/>
        <v>CASTELLON</v>
      </c>
      <c r="F55" s="42">
        <f t="shared" ref="F55:F65" si="9">LOOKUP(E55,$A$38:$A$65,$B$38:$B$65)</f>
        <v>53728</v>
      </c>
      <c r="G55" s="42">
        <f t="shared" si="8"/>
        <v>55742</v>
      </c>
    </row>
    <row r="56" spans="1:7" x14ac:dyDescent="0.25">
      <c r="A56" s="42" t="str">
        <f t="shared" si="3"/>
        <v>MELILLA</v>
      </c>
      <c r="B56" s="41">
        <f t="shared" si="4"/>
        <v>23452</v>
      </c>
      <c r="C56" s="41">
        <f t="shared" si="5"/>
        <v>25814</v>
      </c>
      <c r="D56" s="41">
        <f t="shared" si="6"/>
        <v>26</v>
      </c>
      <c r="E56" s="42" t="str">
        <f t="shared" si="2"/>
        <v>AVILES</v>
      </c>
      <c r="F56" s="42">
        <f t="shared" si="9"/>
        <v>48628</v>
      </c>
      <c r="G56" s="42">
        <f t="shared" si="8"/>
        <v>48502</v>
      </c>
    </row>
    <row r="57" spans="1:7" x14ac:dyDescent="0.25">
      <c r="A57" s="42" t="str">
        <f t="shared" si="3"/>
        <v>MOTRIL</v>
      </c>
      <c r="B57" s="41">
        <f t="shared" si="4"/>
        <v>15917</v>
      </c>
      <c r="C57" s="41">
        <f t="shared" si="5"/>
        <v>16677</v>
      </c>
      <c r="D57" s="41">
        <f t="shared" si="6"/>
        <v>27</v>
      </c>
      <c r="E57" s="42" t="str">
        <f t="shared" si="2"/>
        <v>SEVILLA</v>
      </c>
      <c r="F57" s="42">
        <f t="shared" si="9"/>
        <v>44284</v>
      </c>
      <c r="G57" s="42">
        <f t="shared" si="8"/>
        <v>47000</v>
      </c>
    </row>
    <row r="58" spans="1:7" x14ac:dyDescent="0.25">
      <c r="A58" s="42" t="str">
        <f t="shared" si="3"/>
        <v>PASAIA</v>
      </c>
      <c r="B58" s="41">
        <f t="shared" si="4"/>
        <v>40414</v>
      </c>
      <c r="C58" s="41">
        <f t="shared" si="5"/>
        <v>43793</v>
      </c>
      <c r="D58" s="41">
        <f t="shared" si="6"/>
        <v>22</v>
      </c>
      <c r="E58" s="42" t="str">
        <f t="shared" si="2"/>
        <v>MARIN Y RIA DE PONTEVEDRA</v>
      </c>
      <c r="F58" s="42">
        <f t="shared" si="9"/>
        <v>40915</v>
      </c>
      <c r="G58" s="42">
        <f t="shared" si="8"/>
        <v>53953</v>
      </c>
    </row>
    <row r="59" spans="1:7" x14ac:dyDescent="0.25">
      <c r="A59" s="42" t="str">
        <f t="shared" si="3"/>
        <v>SANTA CRUZ DE TENERIFE</v>
      </c>
      <c r="B59" s="41">
        <f t="shared" si="4"/>
        <v>1069049</v>
      </c>
      <c r="C59" s="41">
        <f t="shared" si="5"/>
        <v>1079023</v>
      </c>
      <c r="D59" s="41">
        <f t="shared" si="6"/>
        <v>4</v>
      </c>
      <c r="E59" s="42" t="str">
        <f t="shared" si="2"/>
        <v>PASAIA</v>
      </c>
      <c r="F59" s="42">
        <f t="shared" si="9"/>
        <v>40414</v>
      </c>
      <c r="G59" s="42">
        <f t="shared" si="8"/>
        <v>43793</v>
      </c>
    </row>
    <row r="60" spans="1:7" x14ac:dyDescent="0.25">
      <c r="A60" s="42" t="str">
        <f t="shared" si="3"/>
        <v>SANTANDER</v>
      </c>
      <c r="B60" s="41">
        <f t="shared" si="4"/>
        <v>59759</v>
      </c>
      <c r="C60" s="41">
        <f t="shared" si="5"/>
        <v>66454</v>
      </c>
      <c r="D60" s="41">
        <f t="shared" si="6"/>
        <v>17</v>
      </c>
      <c r="E60" s="42" t="str">
        <f t="shared" si="2"/>
        <v>HUELVA</v>
      </c>
      <c r="F60" s="42">
        <f t="shared" si="9"/>
        <v>39675</v>
      </c>
      <c r="G60" s="42">
        <f t="shared" si="8"/>
        <v>91682</v>
      </c>
    </row>
    <row r="61" spans="1:7" x14ac:dyDescent="0.25">
      <c r="A61" s="42" t="str">
        <f t="shared" si="3"/>
        <v>SEVILLA</v>
      </c>
      <c r="B61" s="41">
        <f t="shared" si="4"/>
        <v>44284</v>
      </c>
      <c r="C61" s="41">
        <f t="shared" si="5"/>
        <v>47000</v>
      </c>
      <c r="D61" s="41">
        <f t="shared" si="6"/>
        <v>20</v>
      </c>
      <c r="E61" s="42" t="str">
        <f t="shared" si="2"/>
        <v>ALICANTE</v>
      </c>
      <c r="F61" s="42">
        <f t="shared" si="9"/>
        <v>38669</v>
      </c>
      <c r="G61" s="42">
        <f t="shared" si="8"/>
        <v>52704</v>
      </c>
    </row>
    <row r="62" spans="1:7" x14ac:dyDescent="0.25">
      <c r="A62" s="42" t="str">
        <f t="shared" si="3"/>
        <v>TARRAGONA</v>
      </c>
      <c r="B62" s="41">
        <f t="shared" si="4"/>
        <v>179577</v>
      </c>
      <c r="C62" s="41">
        <f t="shared" si="5"/>
        <v>182826</v>
      </c>
      <c r="D62" s="41">
        <f t="shared" si="6"/>
        <v>9</v>
      </c>
      <c r="E62" s="42" t="str">
        <f t="shared" si="2"/>
        <v>FERROL-SAN CIBRAO</v>
      </c>
      <c r="F62" s="42">
        <f t="shared" si="9"/>
        <v>26302</v>
      </c>
      <c r="G62" s="42">
        <f t="shared" si="8"/>
        <v>21667</v>
      </c>
    </row>
    <row r="63" spans="1:7" x14ac:dyDescent="0.25">
      <c r="A63" s="42" t="str">
        <f t="shared" si="3"/>
        <v>VALENCIA</v>
      </c>
      <c r="B63" s="41">
        <f t="shared" si="4"/>
        <v>316867</v>
      </c>
      <c r="C63" s="41">
        <f t="shared" si="5"/>
        <v>338248</v>
      </c>
      <c r="D63" s="41">
        <f t="shared" si="6"/>
        <v>7</v>
      </c>
      <c r="E63" s="42" t="str">
        <f t="shared" si="2"/>
        <v>MELILLA</v>
      </c>
      <c r="F63" s="42">
        <f t="shared" si="9"/>
        <v>23452</v>
      </c>
      <c r="G63" s="42">
        <f t="shared" si="8"/>
        <v>25814</v>
      </c>
    </row>
    <row r="64" spans="1:7" x14ac:dyDescent="0.25">
      <c r="A64" s="42" t="str">
        <f t="shared" si="3"/>
        <v>VIGO</v>
      </c>
      <c r="B64" s="41">
        <f t="shared" si="4"/>
        <v>355664</v>
      </c>
      <c r="C64" s="41">
        <f t="shared" si="5"/>
        <v>405714</v>
      </c>
      <c r="D64" s="41">
        <f t="shared" si="6"/>
        <v>6</v>
      </c>
      <c r="E64" s="42" t="str">
        <f t="shared" si="2"/>
        <v>MOTRIL</v>
      </c>
      <c r="F64" s="42">
        <f t="shared" si="9"/>
        <v>15917</v>
      </c>
      <c r="G64" s="42">
        <f t="shared" si="8"/>
        <v>16677</v>
      </c>
    </row>
    <row r="65" spans="1:7" x14ac:dyDescent="0.25">
      <c r="A65" s="42" t="str">
        <f t="shared" si="3"/>
        <v>VILAGARCIA</v>
      </c>
      <c r="B65" s="41">
        <f t="shared" si="4"/>
        <v>4464</v>
      </c>
      <c r="C65" s="41">
        <f t="shared" si="5"/>
        <v>7884</v>
      </c>
      <c r="D65" s="41">
        <f t="shared" si="6"/>
        <v>28</v>
      </c>
      <c r="E65" s="42" t="str">
        <f t="shared" si="2"/>
        <v>VILAGARCIA</v>
      </c>
      <c r="F65" s="42">
        <f t="shared" si="9"/>
        <v>4464</v>
      </c>
      <c r="G65" s="42">
        <f t="shared" si="8"/>
        <v>7884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7" sqref="B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82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Diciembre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42999</v>
      </c>
    </row>
    <row r="6" spans="1:12" x14ac:dyDescent="0.25">
      <c r="A6" s="48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43</v>
      </c>
    </row>
    <row r="7" spans="1:12" x14ac:dyDescent="0.25">
      <c r="A7" s="8" t="s">
        <v>44</v>
      </c>
      <c r="B7" s="27">
        <v>0</v>
      </c>
      <c r="C7" s="27">
        <v>636</v>
      </c>
      <c r="D7" s="27">
        <v>0</v>
      </c>
      <c r="E7" s="27">
        <v>19895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28">
        <v>0</v>
      </c>
      <c r="C8" s="28">
        <v>480</v>
      </c>
      <c r="D8" s="28">
        <v>0</v>
      </c>
      <c r="E8" s="28">
        <v>480</v>
      </c>
      <c r="F8" s="13" t="e">
        <f t="shared" ref="F8:F35" si="0">((E8*100)/D8)-100</f>
        <v>#DIV/0!</v>
      </c>
      <c r="G8" s="1"/>
      <c r="H8" s="1"/>
      <c r="I8" s="1"/>
    </row>
    <row r="9" spans="1:12" x14ac:dyDescent="0.25">
      <c r="A9" s="8" t="s">
        <v>46</v>
      </c>
      <c r="B9" s="27">
        <v>0</v>
      </c>
      <c r="C9" s="27">
        <v>1388</v>
      </c>
      <c r="D9" s="27">
        <v>0</v>
      </c>
      <c r="E9" s="27">
        <v>27157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28">
        <v>0</v>
      </c>
      <c r="C10" s="28">
        <v>0</v>
      </c>
      <c r="D10" s="28">
        <v>1978</v>
      </c>
      <c r="E10" s="28">
        <v>0</v>
      </c>
      <c r="F10" s="13">
        <f t="shared" si="0"/>
        <v>-100</v>
      </c>
      <c r="G10" s="1"/>
      <c r="H10" s="1"/>
      <c r="I10" s="1"/>
    </row>
    <row r="11" spans="1:12" x14ac:dyDescent="0.25">
      <c r="A11" s="8" t="s">
        <v>48</v>
      </c>
      <c r="B11" s="27">
        <v>3381749</v>
      </c>
      <c r="C11" s="27">
        <v>3172833</v>
      </c>
      <c r="D11" s="27">
        <v>40466097</v>
      </c>
      <c r="E11" s="27">
        <v>40897326</v>
      </c>
      <c r="F11" s="10">
        <f t="shared" si="0"/>
        <v>1.0656550346330675</v>
      </c>
      <c r="G11" s="1"/>
      <c r="H11" s="1"/>
      <c r="I11" s="1"/>
    </row>
    <row r="12" spans="1:12" x14ac:dyDescent="0.25">
      <c r="A12" s="11" t="s">
        <v>49</v>
      </c>
      <c r="B12" s="28">
        <v>43139</v>
      </c>
      <c r="C12" s="28">
        <v>37356</v>
      </c>
      <c r="D12" s="28">
        <v>1958587</v>
      </c>
      <c r="E12" s="28">
        <v>178301</v>
      </c>
      <c r="F12" s="13">
        <f t="shared" si="0"/>
        <v>-90.896447285721791</v>
      </c>
      <c r="G12" s="1"/>
      <c r="H12" s="1"/>
      <c r="I12" s="1"/>
    </row>
    <row r="13" spans="1:12" x14ac:dyDescent="0.25">
      <c r="A13" s="8" t="s">
        <v>50</v>
      </c>
      <c r="B13" s="27">
        <v>1410</v>
      </c>
      <c r="C13" s="27">
        <v>1463</v>
      </c>
      <c r="D13" s="27">
        <v>23758</v>
      </c>
      <c r="E13" s="27">
        <v>7497</v>
      </c>
      <c r="F13" s="10">
        <f t="shared" si="0"/>
        <v>-68.444313494401882</v>
      </c>
      <c r="G13" s="1"/>
      <c r="H13" s="1"/>
      <c r="I13" s="1"/>
    </row>
    <row r="14" spans="1:12" x14ac:dyDescent="0.25">
      <c r="A14" s="11" t="s">
        <v>51</v>
      </c>
      <c r="B14" s="28">
        <v>1082344</v>
      </c>
      <c r="C14" s="28">
        <v>658962</v>
      </c>
      <c r="D14" s="28">
        <v>12180215</v>
      </c>
      <c r="E14" s="28">
        <v>12257963</v>
      </c>
      <c r="F14" s="13">
        <f t="shared" si="0"/>
        <v>0.63831385570780697</v>
      </c>
      <c r="G14" s="1"/>
      <c r="H14" s="1"/>
      <c r="I14" s="1"/>
    </row>
    <row r="15" spans="1:12" x14ac:dyDescent="0.25">
      <c r="A15" s="8" t="s">
        <v>52</v>
      </c>
      <c r="B15" s="27">
        <v>122165</v>
      </c>
      <c r="C15" s="27">
        <v>86465</v>
      </c>
      <c r="D15" s="27">
        <v>1113058</v>
      </c>
      <c r="E15" s="27">
        <v>708801</v>
      </c>
      <c r="F15" s="10">
        <f t="shared" si="0"/>
        <v>-36.319490987891015</v>
      </c>
      <c r="G15" s="1"/>
      <c r="H15" s="1"/>
      <c r="I15" s="1"/>
    </row>
    <row r="16" spans="1:12" x14ac:dyDescent="0.25">
      <c r="A16" s="11" t="s">
        <v>53</v>
      </c>
      <c r="B16" s="28">
        <v>0</v>
      </c>
      <c r="C16" s="28">
        <v>0</v>
      </c>
      <c r="D16" s="28">
        <v>2230</v>
      </c>
      <c r="E16" s="28">
        <v>128959</v>
      </c>
      <c r="F16" s="13">
        <f t="shared" si="0"/>
        <v>5682.9147982062777</v>
      </c>
      <c r="G16" s="1"/>
      <c r="H16" s="1"/>
      <c r="I16" s="1"/>
    </row>
    <row r="17" spans="1:9" x14ac:dyDescent="0.25">
      <c r="A17" s="8" t="s">
        <v>54</v>
      </c>
      <c r="B17" s="27">
        <v>0</v>
      </c>
      <c r="C17" s="27">
        <v>250</v>
      </c>
      <c r="D17" s="27">
        <v>1247</v>
      </c>
      <c r="E17" s="27">
        <v>8383</v>
      </c>
      <c r="F17" s="10">
        <f t="shared" si="0"/>
        <v>572.25340817963115</v>
      </c>
      <c r="G17" s="1"/>
      <c r="H17" s="1"/>
      <c r="I17" s="1"/>
    </row>
    <row r="18" spans="1:9" x14ac:dyDescent="0.25">
      <c r="A18" s="11" t="s">
        <v>55</v>
      </c>
      <c r="B18" s="28">
        <v>133748</v>
      </c>
      <c r="C18" s="28">
        <v>164484</v>
      </c>
      <c r="D18" s="28">
        <v>936384</v>
      </c>
      <c r="E18" s="28">
        <v>1011186</v>
      </c>
      <c r="F18" s="13">
        <f t="shared" si="0"/>
        <v>7.9883893787164197</v>
      </c>
      <c r="G18" s="1"/>
      <c r="H18" s="1"/>
      <c r="I18" s="1"/>
    </row>
    <row r="19" spans="1:9" x14ac:dyDescent="0.25">
      <c r="A19" s="8" t="s">
        <v>56</v>
      </c>
      <c r="B19" s="27">
        <v>0</v>
      </c>
      <c r="C19" s="27">
        <v>0</v>
      </c>
      <c r="D19" s="27">
        <v>0</v>
      </c>
      <c r="E19" s="2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28">
        <v>6708</v>
      </c>
      <c r="C20" s="28">
        <v>17059</v>
      </c>
      <c r="D20" s="28">
        <v>262300</v>
      </c>
      <c r="E20" s="28">
        <v>458656</v>
      </c>
      <c r="F20" s="13">
        <f t="shared" si="0"/>
        <v>74.85932138772398</v>
      </c>
      <c r="G20" s="1"/>
      <c r="H20" s="1"/>
      <c r="I20" s="1"/>
    </row>
    <row r="21" spans="1:9" x14ac:dyDescent="0.25">
      <c r="A21" s="8" t="s">
        <v>58</v>
      </c>
      <c r="B21" s="27">
        <v>0</v>
      </c>
      <c r="C21" s="27">
        <v>0</v>
      </c>
      <c r="D21" s="27">
        <v>0</v>
      </c>
      <c r="E21" s="27">
        <v>66335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28">
        <v>922679</v>
      </c>
      <c r="C22" s="28">
        <v>810744</v>
      </c>
      <c r="D22" s="28">
        <v>10997442</v>
      </c>
      <c r="E22" s="28">
        <v>11414050</v>
      </c>
      <c r="F22" s="13">
        <f t="shared" si="0"/>
        <v>3.7882263893730936</v>
      </c>
      <c r="G22" s="1"/>
      <c r="H22" s="1"/>
      <c r="I22" s="1"/>
    </row>
    <row r="23" spans="1:9" x14ac:dyDescent="0.25">
      <c r="A23" s="8" t="s">
        <v>60</v>
      </c>
      <c r="B23" s="27">
        <v>211191</v>
      </c>
      <c r="C23" s="27">
        <v>105238</v>
      </c>
      <c r="D23" s="27">
        <v>2275355</v>
      </c>
      <c r="E23" s="27">
        <v>2563993</v>
      </c>
      <c r="F23" s="10">
        <f t="shared" si="0"/>
        <v>12.685405134583391</v>
      </c>
      <c r="G23" s="1"/>
      <c r="H23" s="1"/>
      <c r="I23" s="1"/>
    </row>
    <row r="24" spans="1:9" x14ac:dyDescent="0.25">
      <c r="A24" s="11" t="s">
        <v>61</v>
      </c>
      <c r="B24" s="28">
        <v>238</v>
      </c>
      <c r="C24" s="28">
        <v>0</v>
      </c>
      <c r="D24" s="28">
        <v>10769</v>
      </c>
      <c r="E24" s="28">
        <v>1618</v>
      </c>
      <c r="F24" s="13">
        <f t="shared" si="0"/>
        <v>-84.975392329835643</v>
      </c>
      <c r="G24" s="1"/>
      <c r="H24" s="1"/>
      <c r="I24" s="1"/>
    </row>
    <row r="25" spans="1:9" x14ac:dyDescent="0.25">
      <c r="A25" s="8" t="s">
        <v>62</v>
      </c>
      <c r="B25" s="27">
        <v>0</v>
      </c>
      <c r="C25" s="27">
        <v>0</v>
      </c>
      <c r="D25" s="27">
        <v>0</v>
      </c>
      <c r="E25" s="27">
        <v>1256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28">
        <v>2</v>
      </c>
      <c r="C26" s="28">
        <v>0</v>
      </c>
      <c r="D26" s="28">
        <v>9</v>
      </c>
      <c r="E26" s="28">
        <v>2000</v>
      </c>
      <c r="F26" s="13">
        <f t="shared" si="0"/>
        <v>22122.222222222223</v>
      </c>
      <c r="G26" s="1"/>
      <c r="H26" s="1"/>
      <c r="I26" s="1"/>
    </row>
    <row r="27" spans="1:9" x14ac:dyDescent="0.25">
      <c r="A27" s="8" t="s">
        <v>64</v>
      </c>
      <c r="B27" s="27">
        <v>0</v>
      </c>
      <c r="C27" s="27">
        <v>0</v>
      </c>
      <c r="D27" s="27">
        <v>0</v>
      </c>
      <c r="E27" s="27">
        <v>0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28">
        <v>13770</v>
      </c>
      <c r="C28" s="28">
        <v>6049</v>
      </c>
      <c r="D28" s="28">
        <v>368354</v>
      </c>
      <c r="E28" s="28">
        <v>149606</v>
      </c>
      <c r="F28" s="13">
        <f t="shared" si="0"/>
        <v>-59.38526526113467</v>
      </c>
      <c r="G28" s="1"/>
      <c r="H28" s="1"/>
      <c r="I28" s="1"/>
    </row>
    <row r="29" spans="1:9" x14ac:dyDescent="0.25">
      <c r="A29" s="8" t="s">
        <v>66</v>
      </c>
      <c r="B29" s="27">
        <v>1940</v>
      </c>
      <c r="C29" s="27">
        <v>514</v>
      </c>
      <c r="D29" s="27">
        <v>13288</v>
      </c>
      <c r="E29" s="27">
        <v>5769</v>
      </c>
      <c r="F29" s="10">
        <f t="shared" si="0"/>
        <v>-56.584888621312466</v>
      </c>
      <c r="G29" s="1"/>
      <c r="H29" s="1"/>
      <c r="I29" s="1"/>
    </row>
    <row r="30" spans="1:9" x14ac:dyDescent="0.25">
      <c r="A30" s="11" t="s">
        <v>67</v>
      </c>
      <c r="B30" s="28">
        <v>4785</v>
      </c>
      <c r="C30" s="28">
        <v>0</v>
      </c>
      <c r="D30" s="28">
        <v>4905</v>
      </c>
      <c r="E30" s="28">
        <v>0</v>
      </c>
      <c r="F30" s="17">
        <f t="shared" si="0"/>
        <v>-100</v>
      </c>
      <c r="G30" s="1"/>
      <c r="H30" s="1"/>
      <c r="I30" s="1"/>
    </row>
    <row r="31" spans="1:9" x14ac:dyDescent="0.25">
      <c r="A31" s="8" t="s">
        <v>68</v>
      </c>
      <c r="B31" s="27">
        <v>422518</v>
      </c>
      <c r="C31" s="27">
        <v>358881</v>
      </c>
      <c r="D31" s="27">
        <v>3828094</v>
      </c>
      <c r="E31" s="27">
        <v>4276093</v>
      </c>
      <c r="F31" s="10">
        <f t="shared" si="0"/>
        <v>11.702925790223546</v>
      </c>
      <c r="G31" s="1"/>
      <c r="H31" s="1"/>
      <c r="I31" s="1"/>
    </row>
    <row r="32" spans="1:9" x14ac:dyDescent="0.25">
      <c r="A32" s="11" t="s">
        <v>69</v>
      </c>
      <c r="B32" s="28">
        <v>1281619</v>
      </c>
      <c r="C32" s="28">
        <v>1913421</v>
      </c>
      <c r="D32" s="28">
        <v>14343213</v>
      </c>
      <c r="E32" s="28">
        <v>23362346</v>
      </c>
      <c r="F32" s="13">
        <f t="shared" si="0"/>
        <v>62.880841273151276</v>
      </c>
      <c r="G32" s="1"/>
      <c r="H32" s="1"/>
      <c r="I32" s="1"/>
    </row>
    <row r="33" spans="1:9" x14ac:dyDescent="0.25">
      <c r="A33" s="8" t="s">
        <v>70</v>
      </c>
      <c r="B33" s="27">
        <v>10916</v>
      </c>
      <c r="C33" s="27">
        <v>19864</v>
      </c>
      <c r="D33" s="27">
        <v>142293</v>
      </c>
      <c r="E33" s="27">
        <v>225679</v>
      </c>
      <c r="F33" s="10">
        <f t="shared" si="0"/>
        <v>58.60161778864736</v>
      </c>
      <c r="G33" s="1"/>
      <c r="H33" s="1"/>
      <c r="I33" s="1"/>
    </row>
    <row r="34" spans="1:9" x14ac:dyDescent="0.25">
      <c r="A34" s="11" t="s">
        <v>71</v>
      </c>
      <c r="B34" s="28">
        <v>8012</v>
      </c>
      <c r="C34" s="28">
        <v>96</v>
      </c>
      <c r="D34" s="28">
        <v>37771</v>
      </c>
      <c r="E34" s="28">
        <v>17061</v>
      </c>
      <c r="F34" s="13">
        <f t="shared" si="0"/>
        <v>-54.830425458685234</v>
      </c>
      <c r="G34" s="1"/>
      <c r="H34" s="1"/>
      <c r="I34" s="1"/>
    </row>
    <row r="35" spans="1:9" x14ac:dyDescent="0.25">
      <c r="A35" s="14" t="s">
        <v>72</v>
      </c>
      <c r="B35" s="15">
        <f>SUM(B7:B34)</f>
        <v>7648933</v>
      </c>
      <c r="C35" s="15">
        <f t="shared" ref="C35:E35" si="1">SUM(C7:C34)</f>
        <v>7356183</v>
      </c>
      <c r="D35" s="15">
        <f t="shared" si="1"/>
        <v>88967347</v>
      </c>
      <c r="E35" s="15">
        <f t="shared" si="1"/>
        <v>97790410</v>
      </c>
      <c r="F35" s="16">
        <f t="shared" si="0"/>
        <v>9.9171924279140313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19895</v>
      </c>
      <c r="C38" s="41">
        <f>D7</f>
        <v>0</v>
      </c>
      <c r="D38" s="41">
        <f>_xlfn.RANK.EQ(B38,$B$38:$B$65)+COUNTIF($B$38:$B$65,B38)-1</f>
        <v>16</v>
      </c>
      <c r="E38" s="42" t="str">
        <f t="shared" ref="E38:E65" si="2">INDEX($A$38:$B$65,MATCH(ROW()-37,$D$38:$D$65,0),1)</f>
        <v>BAHIA DE ALGECIRAS</v>
      </c>
      <c r="F38" s="42">
        <f>LOOKUP(E38,$A$38:$A$65,$B$38:$B$65)</f>
        <v>40897326</v>
      </c>
      <c r="G38" s="42">
        <f>LOOKUP(E38,$A$38:$A$65,$C$38:$C$65)</f>
        <v>40466097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480</v>
      </c>
      <c r="C39" s="41">
        <f t="shared" ref="C39:C65" si="5">D8</f>
        <v>0</v>
      </c>
      <c r="D39" s="41">
        <f t="shared" ref="D39:D65" si="6">_xlfn.RANK.EQ(B39,$B$38:$B$65)+COUNTIF($B$38:$B$65,B39)-1</f>
        <v>24</v>
      </c>
      <c r="E39" s="42" t="str">
        <f t="shared" si="2"/>
        <v>VALENCIA</v>
      </c>
      <c r="F39" s="42">
        <f t="shared" ref="F39:F54" si="7">LOOKUP(E39,$A$38:$A$65,$B$38:$B$65)</f>
        <v>23362346</v>
      </c>
      <c r="G39" s="42">
        <f t="shared" ref="G39:G65" si="8">LOOKUP(E39,$A$38:$A$65,$C$38:$C$65)</f>
        <v>14343213</v>
      </c>
    </row>
    <row r="40" spans="1:9" x14ac:dyDescent="0.25">
      <c r="A40" s="42" t="str">
        <f t="shared" si="3"/>
        <v>ALMERIA</v>
      </c>
      <c r="B40" s="41">
        <f t="shared" si="4"/>
        <v>27157</v>
      </c>
      <c r="C40" s="41">
        <f t="shared" si="5"/>
        <v>0</v>
      </c>
      <c r="D40" s="41">
        <f t="shared" si="6"/>
        <v>15</v>
      </c>
      <c r="E40" s="42" t="str">
        <f t="shared" si="2"/>
        <v>BARCELONA</v>
      </c>
      <c r="F40" s="42">
        <f t="shared" si="7"/>
        <v>12257963</v>
      </c>
      <c r="G40" s="42">
        <f t="shared" si="8"/>
        <v>12180215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1978</v>
      </c>
      <c r="D41" s="41">
        <f t="shared" si="6"/>
        <v>28</v>
      </c>
      <c r="E41" s="42" t="str">
        <f t="shared" si="2"/>
        <v>LAS PALMAS</v>
      </c>
      <c r="F41" s="42">
        <f t="shared" si="7"/>
        <v>11414050</v>
      </c>
      <c r="G41" s="42">
        <f t="shared" si="8"/>
        <v>10997442</v>
      </c>
    </row>
    <row r="42" spans="1:9" x14ac:dyDescent="0.25">
      <c r="A42" s="42" t="str">
        <f t="shared" si="3"/>
        <v>BAHIA DE ALGECIRAS</v>
      </c>
      <c r="B42" s="41">
        <f t="shared" si="4"/>
        <v>40897326</v>
      </c>
      <c r="C42" s="41">
        <f t="shared" si="5"/>
        <v>40466097</v>
      </c>
      <c r="D42" s="41">
        <f t="shared" si="6"/>
        <v>1</v>
      </c>
      <c r="E42" s="42" t="str">
        <f t="shared" si="2"/>
        <v>TARRAGONA</v>
      </c>
      <c r="F42" s="42">
        <f t="shared" si="7"/>
        <v>4276093</v>
      </c>
      <c r="G42" s="42">
        <f t="shared" si="8"/>
        <v>3828094</v>
      </c>
    </row>
    <row r="43" spans="1:9" x14ac:dyDescent="0.25">
      <c r="A43" s="42" t="str">
        <f t="shared" si="3"/>
        <v>BAHIA DE CADIZ</v>
      </c>
      <c r="B43" s="41">
        <f t="shared" si="4"/>
        <v>178301</v>
      </c>
      <c r="C43" s="41">
        <f t="shared" si="5"/>
        <v>1958587</v>
      </c>
      <c r="D43" s="41">
        <f t="shared" si="6"/>
        <v>11</v>
      </c>
      <c r="E43" s="42" t="str">
        <f t="shared" si="2"/>
        <v>MALAGA</v>
      </c>
      <c r="F43" s="42">
        <f t="shared" si="7"/>
        <v>2563993</v>
      </c>
      <c r="G43" s="42">
        <f t="shared" si="8"/>
        <v>2275355</v>
      </c>
    </row>
    <row r="44" spans="1:9" x14ac:dyDescent="0.25">
      <c r="A44" s="42" t="str">
        <f t="shared" si="3"/>
        <v>BALEARES</v>
      </c>
      <c r="B44" s="41">
        <f t="shared" si="4"/>
        <v>7497</v>
      </c>
      <c r="C44" s="41">
        <f t="shared" si="5"/>
        <v>23758</v>
      </c>
      <c r="D44" s="41">
        <f t="shared" si="6"/>
        <v>19</v>
      </c>
      <c r="E44" s="42" t="str">
        <f t="shared" si="2"/>
        <v>CEUTA</v>
      </c>
      <c r="F44" s="42">
        <f t="shared" si="7"/>
        <v>1011186</v>
      </c>
      <c r="G44" s="42">
        <f t="shared" si="8"/>
        <v>936384</v>
      </c>
    </row>
    <row r="45" spans="1:9" x14ac:dyDescent="0.25">
      <c r="A45" s="42" t="str">
        <f t="shared" si="3"/>
        <v>BARCELONA</v>
      </c>
      <c r="B45" s="41">
        <f t="shared" si="4"/>
        <v>12257963</v>
      </c>
      <c r="C45" s="41">
        <f t="shared" si="5"/>
        <v>12180215</v>
      </c>
      <c r="D45" s="41">
        <f t="shared" si="6"/>
        <v>3</v>
      </c>
      <c r="E45" s="42" t="str">
        <f t="shared" si="2"/>
        <v>BILBAO</v>
      </c>
      <c r="F45" s="42">
        <f t="shared" si="7"/>
        <v>708801</v>
      </c>
      <c r="G45" s="42">
        <f t="shared" si="8"/>
        <v>1113058</v>
      </c>
    </row>
    <row r="46" spans="1:9" x14ac:dyDescent="0.25">
      <c r="A46" s="42" t="str">
        <f t="shared" si="3"/>
        <v>BILBAO</v>
      </c>
      <c r="B46" s="41">
        <f t="shared" si="4"/>
        <v>708801</v>
      </c>
      <c r="C46" s="41">
        <f t="shared" si="5"/>
        <v>1113058</v>
      </c>
      <c r="D46" s="41">
        <f t="shared" si="6"/>
        <v>8</v>
      </c>
      <c r="E46" s="42" t="str">
        <f t="shared" si="2"/>
        <v>GIJON</v>
      </c>
      <c r="F46" s="42">
        <f t="shared" si="7"/>
        <v>458656</v>
      </c>
      <c r="G46" s="42">
        <f t="shared" si="8"/>
        <v>262300</v>
      </c>
    </row>
    <row r="47" spans="1:9" x14ac:dyDescent="0.25">
      <c r="A47" s="42" t="str">
        <f t="shared" si="3"/>
        <v>CARTAGENA</v>
      </c>
      <c r="B47" s="41">
        <f t="shared" si="4"/>
        <v>128959</v>
      </c>
      <c r="C47" s="41">
        <f t="shared" si="5"/>
        <v>2230</v>
      </c>
      <c r="D47" s="41">
        <f t="shared" si="6"/>
        <v>13</v>
      </c>
      <c r="E47" s="42" t="str">
        <f t="shared" si="2"/>
        <v>VIGO</v>
      </c>
      <c r="F47" s="42">
        <f t="shared" si="7"/>
        <v>225679</v>
      </c>
      <c r="G47" s="42">
        <f t="shared" si="8"/>
        <v>142293</v>
      </c>
    </row>
    <row r="48" spans="1:9" x14ac:dyDescent="0.25">
      <c r="A48" s="42" t="str">
        <f t="shared" si="3"/>
        <v>CASTELLON</v>
      </c>
      <c r="B48" s="41">
        <f t="shared" si="4"/>
        <v>8383</v>
      </c>
      <c r="C48" s="41">
        <f t="shared" si="5"/>
        <v>1247</v>
      </c>
      <c r="D48" s="41">
        <f t="shared" si="6"/>
        <v>18</v>
      </c>
      <c r="E48" s="42" t="str">
        <f t="shared" si="2"/>
        <v>BAHIA DE CADIZ</v>
      </c>
      <c r="F48" s="42">
        <f t="shared" si="7"/>
        <v>178301</v>
      </c>
      <c r="G48" s="42">
        <f t="shared" si="8"/>
        <v>1958587</v>
      </c>
    </row>
    <row r="49" spans="1:7" x14ac:dyDescent="0.25">
      <c r="A49" s="42" t="str">
        <f t="shared" si="3"/>
        <v>CEUTA</v>
      </c>
      <c r="B49" s="41">
        <f t="shared" si="4"/>
        <v>1011186</v>
      </c>
      <c r="C49" s="41">
        <f t="shared" si="5"/>
        <v>936384</v>
      </c>
      <c r="D49" s="41">
        <f t="shared" si="6"/>
        <v>7</v>
      </c>
      <c r="E49" s="42" t="str">
        <f t="shared" si="2"/>
        <v>SANTA CRUZ DE TENERIFE</v>
      </c>
      <c r="F49" s="42">
        <f t="shared" si="7"/>
        <v>149606</v>
      </c>
      <c r="G49" s="42">
        <f t="shared" si="8"/>
        <v>368354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CARTAGENA</v>
      </c>
      <c r="F50" s="42">
        <f t="shared" si="7"/>
        <v>128959</v>
      </c>
      <c r="G50" s="42">
        <f t="shared" si="8"/>
        <v>2230</v>
      </c>
    </row>
    <row r="51" spans="1:7" x14ac:dyDescent="0.25">
      <c r="A51" s="42" t="str">
        <f t="shared" si="3"/>
        <v>GIJON</v>
      </c>
      <c r="B51" s="41">
        <f t="shared" si="4"/>
        <v>458656</v>
      </c>
      <c r="C51" s="41">
        <f t="shared" si="5"/>
        <v>262300</v>
      </c>
      <c r="D51" s="41">
        <f t="shared" si="6"/>
        <v>9</v>
      </c>
      <c r="E51" s="42" t="str">
        <f t="shared" si="2"/>
        <v>HUELVA</v>
      </c>
      <c r="F51" s="42">
        <f t="shared" si="7"/>
        <v>66335</v>
      </c>
      <c r="G51" s="42">
        <f t="shared" si="8"/>
        <v>0</v>
      </c>
    </row>
    <row r="52" spans="1:7" x14ac:dyDescent="0.25">
      <c r="A52" s="42" t="str">
        <f t="shared" si="3"/>
        <v>HUELVA</v>
      </c>
      <c r="B52" s="41">
        <f t="shared" si="4"/>
        <v>66335</v>
      </c>
      <c r="C52" s="41">
        <f t="shared" si="5"/>
        <v>0</v>
      </c>
      <c r="D52" s="41">
        <f t="shared" si="6"/>
        <v>14</v>
      </c>
      <c r="E52" s="42" t="str">
        <f t="shared" si="2"/>
        <v>ALMERIA</v>
      </c>
      <c r="F52" s="42">
        <f t="shared" si="7"/>
        <v>27157</v>
      </c>
      <c r="G52" s="42">
        <f t="shared" si="8"/>
        <v>0</v>
      </c>
    </row>
    <row r="53" spans="1:7" x14ac:dyDescent="0.25">
      <c r="A53" s="42" t="str">
        <f t="shared" si="3"/>
        <v>LAS PALMAS</v>
      </c>
      <c r="B53" s="41">
        <f t="shared" si="4"/>
        <v>11414050</v>
      </c>
      <c r="C53" s="41">
        <f t="shared" si="5"/>
        <v>10997442</v>
      </c>
      <c r="D53" s="41">
        <f t="shared" si="6"/>
        <v>4</v>
      </c>
      <c r="E53" s="42" t="str">
        <f t="shared" si="2"/>
        <v>A CORUÑA</v>
      </c>
      <c r="F53" s="42">
        <f t="shared" si="7"/>
        <v>19895</v>
      </c>
      <c r="G53" s="42">
        <f t="shared" si="8"/>
        <v>0</v>
      </c>
    </row>
    <row r="54" spans="1:7" x14ac:dyDescent="0.25">
      <c r="A54" s="42" t="str">
        <f t="shared" si="3"/>
        <v>MALAGA</v>
      </c>
      <c r="B54" s="41">
        <f t="shared" si="4"/>
        <v>2563993</v>
      </c>
      <c r="C54" s="41">
        <f t="shared" si="5"/>
        <v>2275355</v>
      </c>
      <c r="D54" s="41">
        <f t="shared" si="6"/>
        <v>6</v>
      </c>
      <c r="E54" s="42" t="str">
        <f t="shared" si="2"/>
        <v>VILAGARCIA</v>
      </c>
      <c r="F54" s="42">
        <f t="shared" si="7"/>
        <v>17061</v>
      </c>
      <c r="G54" s="42">
        <f t="shared" si="8"/>
        <v>37771</v>
      </c>
    </row>
    <row r="55" spans="1:7" x14ac:dyDescent="0.25">
      <c r="A55" s="42" t="str">
        <f t="shared" si="3"/>
        <v>MARIN Y RIA DE PONTEVEDRA</v>
      </c>
      <c r="B55" s="41">
        <f t="shared" si="4"/>
        <v>1618</v>
      </c>
      <c r="C55" s="41">
        <f t="shared" si="5"/>
        <v>10769</v>
      </c>
      <c r="D55" s="41">
        <f t="shared" si="6"/>
        <v>22</v>
      </c>
      <c r="E55" s="42" t="str">
        <f t="shared" si="2"/>
        <v>CASTELLON</v>
      </c>
      <c r="F55" s="42">
        <f t="shared" ref="F55:F65" si="9">LOOKUP(E55,$A$38:$A$65,$B$38:$B$65)</f>
        <v>8383</v>
      </c>
      <c r="G55" s="42">
        <f t="shared" si="8"/>
        <v>1247</v>
      </c>
    </row>
    <row r="56" spans="1:7" x14ac:dyDescent="0.25">
      <c r="A56" s="42" t="str">
        <f t="shared" si="3"/>
        <v>MELILLA</v>
      </c>
      <c r="B56" s="41">
        <f t="shared" si="4"/>
        <v>1256</v>
      </c>
      <c r="C56" s="41">
        <f t="shared" si="5"/>
        <v>0</v>
      </c>
      <c r="D56" s="41">
        <f t="shared" si="6"/>
        <v>23</v>
      </c>
      <c r="E56" s="42" t="str">
        <f t="shared" si="2"/>
        <v>BALEARES</v>
      </c>
      <c r="F56" s="42">
        <f t="shared" si="9"/>
        <v>7497</v>
      </c>
      <c r="G56" s="42">
        <f t="shared" si="8"/>
        <v>23758</v>
      </c>
    </row>
    <row r="57" spans="1:7" x14ac:dyDescent="0.25">
      <c r="A57" s="42" t="str">
        <f t="shared" si="3"/>
        <v>MOTRIL</v>
      </c>
      <c r="B57" s="41">
        <f t="shared" si="4"/>
        <v>2000</v>
      </c>
      <c r="C57" s="41">
        <f t="shared" si="5"/>
        <v>9</v>
      </c>
      <c r="D57" s="41">
        <f t="shared" si="6"/>
        <v>21</v>
      </c>
      <c r="E57" s="42" t="str">
        <f t="shared" si="2"/>
        <v>SANTANDER</v>
      </c>
      <c r="F57" s="42">
        <f t="shared" si="9"/>
        <v>5769</v>
      </c>
      <c r="G57" s="42">
        <f t="shared" si="8"/>
        <v>13288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MOTRIL</v>
      </c>
      <c r="F58" s="42">
        <f t="shared" si="9"/>
        <v>2000</v>
      </c>
      <c r="G58" s="42">
        <f t="shared" si="8"/>
        <v>9</v>
      </c>
    </row>
    <row r="59" spans="1:7" x14ac:dyDescent="0.25">
      <c r="A59" s="42" t="str">
        <f t="shared" si="3"/>
        <v>SANTA CRUZ DE TENERIFE</v>
      </c>
      <c r="B59" s="41">
        <f t="shared" si="4"/>
        <v>149606</v>
      </c>
      <c r="C59" s="41">
        <f t="shared" si="5"/>
        <v>368354</v>
      </c>
      <c r="D59" s="41">
        <f t="shared" si="6"/>
        <v>12</v>
      </c>
      <c r="E59" s="42" t="str">
        <f t="shared" si="2"/>
        <v>MARIN Y RIA DE PONTEVEDRA</v>
      </c>
      <c r="F59" s="42">
        <f t="shared" si="9"/>
        <v>1618</v>
      </c>
      <c r="G59" s="42">
        <f t="shared" si="8"/>
        <v>10769</v>
      </c>
    </row>
    <row r="60" spans="1:7" x14ac:dyDescent="0.25">
      <c r="A60" s="42" t="str">
        <f t="shared" si="3"/>
        <v>SANTANDER</v>
      </c>
      <c r="B60" s="41">
        <f t="shared" si="4"/>
        <v>5769</v>
      </c>
      <c r="C60" s="41">
        <f t="shared" si="5"/>
        <v>13288</v>
      </c>
      <c r="D60" s="41">
        <f t="shared" si="6"/>
        <v>20</v>
      </c>
      <c r="E60" s="42" t="str">
        <f t="shared" si="2"/>
        <v>MELILLA</v>
      </c>
      <c r="F60" s="42">
        <f t="shared" si="9"/>
        <v>1256</v>
      </c>
      <c r="G60" s="42">
        <f t="shared" si="8"/>
        <v>0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4905</v>
      </c>
      <c r="D61" s="41">
        <f t="shared" si="6"/>
        <v>28</v>
      </c>
      <c r="E61" s="42" t="str">
        <f t="shared" si="2"/>
        <v>ALICANTE</v>
      </c>
      <c r="F61" s="42">
        <f t="shared" si="9"/>
        <v>480</v>
      </c>
      <c r="G61" s="42">
        <f t="shared" si="8"/>
        <v>0</v>
      </c>
    </row>
    <row r="62" spans="1:7" x14ac:dyDescent="0.25">
      <c r="A62" s="42" t="str">
        <f t="shared" si="3"/>
        <v>TARRAGONA</v>
      </c>
      <c r="B62" s="41">
        <f t="shared" si="4"/>
        <v>4276093</v>
      </c>
      <c r="C62" s="41">
        <f t="shared" si="5"/>
        <v>3828094</v>
      </c>
      <c r="D62" s="41">
        <f t="shared" si="6"/>
        <v>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23362346</v>
      </c>
      <c r="C63" s="41">
        <f t="shared" si="5"/>
        <v>14343213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225679</v>
      </c>
      <c r="C64" s="41">
        <f t="shared" si="5"/>
        <v>142293</v>
      </c>
      <c r="D64" s="41">
        <f t="shared" si="6"/>
        <v>10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17061</v>
      </c>
      <c r="C65" s="41">
        <f t="shared" si="5"/>
        <v>37771</v>
      </c>
      <c r="D65" s="41">
        <f t="shared" si="6"/>
        <v>17</v>
      </c>
      <c r="E65" s="42" t="str">
        <f t="shared" si="2"/>
        <v>AVILES</v>
      </c>
      <c r="F65" s="42">
        <f t="shared" si="9"/>
        <v>0</v>
      </c>
      <c r="G65" s="42">
        <f t="shared" si="8"/>
        <v>1978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7" sqref="B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83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Diciembre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42999</v>
      </c>
    </row>
    <row r="6" spans="1:12" x14ac:dyDescent="0.25">
      <c r="A6" s="48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43</v>
      </c>
    </row>
    <row r="7" spans="1:12" x14ac:dyDescent="0.25">
      <c r="A7" s="8" t="s">
        <v>44</v>
      </c>
      <c r="B7" s="29">
        <v>0</v>
      </c>
      <c r="C7" s="29">
        <v>0</v>
      </c>
      <c r="D7" s="29">
        <v>0</v>
      </c>
      <c r="E7" s="29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0">
        <v>0</v>
      </c>
      <c r="C8" s="30">
        <v>480</v>
      </c>
      <c r="D8" s="30">
        <v>0</v>
      </c>
      <c r="E8" s="30">
        <v>480</v>
      </c>
      <c r="F8" s="13" t="e">
        <f t="shared" ref="F8:F35" si="0">((E8*100)/D8)-100</f>
        <v>#DIV/0!</v>
      </c>
      <c r="G8" s="1"/>
      <c r="H8" s="1"/>
      <c r="I8" s="1"/>
    </row>
    <row r="9" spans="1:12" x14ac:dyDescent="0.25">
      <c r="A9" s="8" t="s">
        <v>46</v>
      </c>
      <c r="B9" s="29">
        <v>0</v>
      </c>
      <c r="C9" s="29">
        <v>0</v>
      </c>
      <c r="D9" s="29">
        <v>0</v>
      </c>
      <c r="E9" s="29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30">
        <v>0</v>
      </c>
      <c r="C10" s="30">
        <v>0</v>
      </c>
      <c r="D10" s="30">
        <v>0</v>
      </c>
      <c r="E10" s="30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29">
        <v>3376142</v>
      </c>
      <c r="C11" s="29">
        <v>3167353</v>
      </c>
      <c r="D11" s="29">
        <v>40293292</v>
      </c>
      <c r="E11" s="29">
        <v>40794097</v>
      </c>
      <c r="F11" s="10">
        <f t="shared" si="0"/>
        <v>1.2428991902672095</v>
      </c>
      <c r="G11" s="1"/>
      <c r="H11" s="1"/>
      <c r="I11" s="1"/>
    </row>
    <row r="12" spans="1:12" x14ac:dyDescent="0.25">
      <c r="A12" s="11" t="s">
        <v>49</v>
      </c>
      <c r="B12" s="30">
        <v>0</v>
      </c>
      <c r="C12" s="30">
        <v>598</v>
      </c>
      <c r="D12" s="30">
        <v>41242</v>
      </c>
      <c r="E12" s="30">
        <v>6923</v>
      </c>
      <c r="F12" s="13">
        <f t="shared" si="0"/>
        <v>-83.213714174870276</v>
      </c>
      <c r="G12" s="1"/>
      <c r="H12" s="1"/>
      <c r="I12" s="1"/>
    </row>
    <row r="13" spans="1:12" x14ac:dyDescent="0.25">
      <c r="A13" s="8" t="s">
        <v>50</v>
      </c>
      <c r="B13" s="29">
        <v>55</v>
      </c>
      <c r="C13" s="29">
        <v>243</v>
      </c>
      <c r="D13" s="29">
        <v>3264</v>
      </c>
      <c r="E13" s="29">
        <v>787</v>
      </c>
      <c r="F13" s="10">
        <f t="shared" si="0"/>
        <v>-75.888480392156865</v>
      </c>
      <c r="G13" s="1"/>
      <c r="H13" s="1"/>
      <c r="I13" s="1"/>
    </row>
    <row r="14" spans="1:12" x14ac:dyDescent="0.25">
      <c r="A14" s="11" t="s">
        <v>51</v>
      </c>
      <c r="B14" s="30">
        <v>1036294</v>
      </c>
      <c r="C14" s="30">
        <v>636831</v>
      </c>
      <c r="D14" s="30">
        <v>11629345</v>
      </c>
      <c r="E14" s="30">
        <v>11650884</v>
      </c>
      <c r="F14" s="13">
        <f t="shared" si="0"/>
        <v>0.18521249477076651</v>
      </c>
      <c r="G14" s="1"/>
      <c r="H14" s="1"/>
      <c r="I14" s="1"/>
    </row>
    <row r="15" spans="1:12" x14ac:dyDescent="0.25">
      <c r="A15" s="8" t="s">
        <v>52</v>
      </c>
      <c r="B15" s="29">
        <v>17335</v>
      </c>
      <c r="C15" s="29">
        <v>18858</v>
      </c>
      <c r="D15" s="29">
        <v>78012</v>
      </c>
      <c r="E15" s="29">
        <v>228914</v>
      </c>
      <c r="F15" s="10">
        <f t="shared" si="0"/>
        <v>193.43434343434342</v>
      </c>
      <c r="G15" s="1"/>
      <c r="H15" s="1"/>
      <c r="I15" s="1"/>
    </row>
    <row r="16" spans="1:12" x14ac:dyDescent="0.25">
      <c r="A16" s="11" t="s">
        <v>53</v>
      </c>
      <c r="B16" s="30">
        <v>0</v>
      </c>
      <c r="C16" s="30">
        <v>0</v>
      </c>
      <c r="D16" s="30">
        <v>0</v>
      </c>
      <c r="E16" s="30">
        <v>280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29">
        <v>0</v>
      </c>
      <c r="C17" s="29">
        <v>250</v>
      </c>
      <c r="D17" s="29">
        <v>1247</v>
      </c>
      <c r="E17" s="29">
        <v>5294</v>
      </c>
      <c r="F17" s="10">
        <f t="shared" si="0"/>
        <v>324.53889334402567</v>
      </c>
      <c r="G17" s="1"/>
      <c r="H17" s="1"/>
      <c r="I17" s="1"/>
    </row>
    <row r="18" spans="1:9" x14ac:dyDescent="0.25">
      <c r="A18" s="11" t="s">
        <v>55</v>
      </c>
      <c r="B18" s="30">
        <v>0</v>
      </c>
      <c r="C18" s="30">
        <v>0</v>
      </c>
      <c r="D18" s="30">
        <v>821</v>
      </c>
      <c r="E18" s="30">
        <v>0</v>
      </c>
      <c r="F18" s="17">
        <f t="shared" si="0"/>
        <v>-100</v>
      </c>
      <c r="G18" s="1"/>
      <c r="H18" s="1"/>
      <c r="I18" s="1"/>
    </row>
    <row r="19" spans="1:9" x14ac:dyDescent="0.25">
      <c r="A19" s="8" t="s">
        <v>56</v>
      </c>
      <c r="B19" s="29">
        <v>0</v>
      </c>
      <c r="C19" s="29">
        <v>0</v>
      </c>
      <c r="D19" s="29">
        <v>0</v>
      </c>
      <c r="E19" s="2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30">
        <v>0</v>
      </c>
      <c r="C20" s="30">
        <v>0</v>
      </c>
      <c r="D20" s="30">
        <v>0</v>
      </c>
      <c r="E20" s="30">
        <v>736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58</v>
      </c>
      <c r="B21" s="29">
        <v>0</v>
      </c>
      <c r="C21" s="29">
        <v>0</v>
      </c>
      <c r="D21" s="29">
        <v>0</v>
      </c>
      <c r="E21" s="2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0">
        <v>907103</v>
      </c>
      <c r="C22" s="30">
        <v>804830</v>
      </c>
      <c r="D22" s="30">
        <v>10872480</v>
      </c>
      <c r="E22" s="30">
        <v>11283660</v>
      </c>
      <c r="F22" s="13">
        <f t="shared" si="0"/>
        <v>3.7818418612864804</v>
      </c>
      <c r="G22" s="1"/>
      <c r="H22" s="1"/>
      <c r="I22" s="1"/>
    </row>
    <row r="23" spans="1:9" x14ac:dyDescent="0.25">
      <c r="A23" s="8" t="s">
        <v>60</v>
      </c>
      <c r="B23" s="29">
        <v>211191</v>
      </c>
      <c r="C23" s="29">
        <v>105238</v>
      </c>
      <c r="D23" s="29">
        <v>2275355</v>
      </c>
      <c r="E23" s="29">
        <v>2562409</v>
      </c>
      <c r="F23" s="10">
        <f t="shared" si="0"/>
        <v>12.615789624036694</v>
      </c>
      <c r="G23" s="1"/>
      <c r="H23" s="1"/>
      <c r="I23" s="1"/>
    </row>
    <row r="24" spans="1:9" x14ac:dyDescent="0.25">
      <c r="A24" s="11" t="s">
        <v>61</v>
      </c>
      <c r="B24" s="30">
        <v>29</v>
      </c>
      <c r="C24" s="30">
        <v>0</v>
      </c>
      <c r="D24" s="30">
        <v>10348</v>
      </c>
      <c r="E24" s="30">
        <v>1618</v>
      </c>
      <c r="F24" s="13">
        <f t="shared" si="0"/>
        <v>-84.364128333977575</v>
      </c>
      <c r="G24" s="1"/>
      <c r="H24" s="1"/>
      <c r="I24" s="1"/>
    </row>
    <row r="25" spans="1:9" x14ac:dyDescent="0.25">
      <c r="A25" s="8" t="s">
        <v>62</v>
      </c>
      <c r="B25" s="29">
        <v>0</v>
      </c>
      <c r="C25" s="29">
        <v>0</v>
      </c>
      <c r="D25" s="29">
        <v>0</v>
      </c>
      <c r="E25" s="29">
        <v>1256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30">
        <v>0</v>
      </c>
      <c r="C26" s="30">
        <v>0</v>
      </c>
      <c r="D26" s="30">
        <v>5</v>
      </c>
      <c r="E26" s="30">
        <v>0</v>
      </c>
      <c r="F26" s="13">
        <f t="shared" si="0"/>
        <v>-100</v>
      </c>
      <c r="G26" s="1"/>
      <c r="H26" s="1"/>
      <c r="I26" s="1"/>
    </row>
    <row r="27" spans="1:9" x14ac:dyDescent="0.25">
      <c r="A27" s="8" t="s">
        <v>64</v>
      </c>
      <c r="B27" s="29">
        <v>0</v>
      </c>
      <c r="C27" s="29">
        <v>0</v>
      </c>
      <c r="D27" s="29">
        <v>0</v>
      </c>
      <c r="E27" s="2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0">
        <v>9842</v>
      </c>
      <c r="C28" s="30">
        <v>2446</v>
      </c>
      <c r="D28" s="30">
        <v>327137</v>
      </c>
      <c r="E28" s="30">
        <v>98697</v>
      </c>
      <c r="F28" s="13">
        <f t="shared" si="0"/>
        <v>-69.830071193414383</v>
      </c>
      <c r="G28" s="1"/>
      <c r="H28" s="1"/>
      <c r="I28" s="1"/>
    </row>
    <row r="29" spans="1:9" x14ac:dyDescent="0.25">
      <c r="A29" s="8" t="s">
        <v>66</v>
      </c>
      <c r="B29" s="29">
        <v>0</v>
      </c>
      <c r="C29" s="29">
        <v>0</v>
      </c>
      <c r="D29" s="29">
        <v>0</v>
      </c>
      <c r="E29" s="29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67</v>
      </c>
      <c r="B30" s="30">
        <v>0</v>
      </c>
      <c r="C30" s="30">
        <v>0</v>
      </c>
      <c r="D30" s="30">
        <v>120</v>
      </c>
      <c r="E30" s="30">
        <v>0</v>
      </c>
      <c r="F30" s="17">
        <f t="shared" si="0"/>
        <v>-100</v>
      </c>
      <c r="G30" s="1"/>
      <c r="H30" s="1"/>
      <c r="I30" s="1"/>
    </row>
    <row r="31" spans="1:9" x14ac:dyDescent="0.25">
      <c r="A31" s="8" t="s">
        <v>68</v>
      </c>
      <c r="B31" s="29">
        <v>245</v>
      </c>
      <c r="C31" s="29">
        <v>0</v>
      </c>
      <c r="D31" s="29">
        <v>2349</v>
      </c>
      <c r="E31" s="29">
        <v>2349</v>
      </c>
      <c r="F31" s="10">
        <f t="shared" si="0"/>
        <v>0</v>
      </c>
      <c r="G31" s="1"/>
      <c r="H31" s="1"/>
      <c r="I31" s="1"/>
    </row>
    <row r="32" spans="1:9" x14ac:dyDescent="0.25">
      <c r="A32" s="11" t="s">
        <v>69</v>
      </c>
      <c r="B32" s="30">
        <v>1281091</v>
      </c>
      <c r="C32" s="30">
        <v>1912205</v>
      </c>
      <c r="D32" s="30">
        <v>14310282</v>
      </c>
      <c r="E32" s="30">
        <v>23311016</v>
      </c>
      <c r="F32" s="13">
        <f t="shared" si="0"/>
        <v>62.896971562125742</v>
      </c>
      <c r="G32" s="1"/>
      <c r="H32" s="1"/>
      <c r="I32" s="1"/>
    </row>
    <row r="33" spans="1:9" x14ac:dyDescent="0.25">
      <c r="A33" s="8" t="s">
        <v>70</v>
      </c>
      <c r="B33" s="29">
        <v>4517</v>
      </c>
      <c r="C33" s="29">
        <v>5965</v>
      </c>
      <c r="D33" s="29">
        <v>32973</v>
      </c>
      <c r="E33" s="29">
        <v>44046</v>
      </c>
      <c r="F33" s="10">
        <f t="shared" si="0"/>
        <v>33.58202165408062</v>
      </c>
      <c r="G33" s="1"/>
      <c r="H33" s="1"/>
      <c r="I33" s="1"/>
    </row>
    <row r="34" spans="1:9" x14ac:dyDescent="0.25">
      <c r="A34" s="11" t="s">
        <v>71</v>
      </c>
      <c r="B34" s="30">
        <v>0</v>
      </c>
      <c r="C34" s="30">
        <v>96</v>
      </c>
      <c r="D34" s="30">
        <v>0</v>
      </c>
      <c r="E34" s="30">
        <v>3528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6843844</v>
      </c>
      <c r="C35" s="15">
        <f t="shared" ref="C35:E35" si="1">SUM(C7:C34)</f>
        <v>6655393</v>
      </c>
      <c r="D35" s="15">
        <f t="shared" si="1"/>
        <v>79878272</v>
      </c>
      <c r="E35" s="15">
        <f t="shared" si="1"/>
        <v>89996974</v>
      </c>
      <c r="F35" s="16">
        <f t="shared" si="0"/>
        <v>12.667652600196462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40794097</v>
      </c>
      <c r="G38" s="42">
        <f>LOOKUP(E38,$A$38:$A$65,$C$38:$C$65)</f>
        <v>40293292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480</v>
      </c>
      <c r="C39" s="41">
        <f t="shared" ref="C39:C65" si="5">D8</f>
        <v>0</v>
      </c>
      <c r="D39" s="41">
        <f t="shared" ref="D39:D65" si="6">_xlfn.RANK.EQ(B39,$B$38:$B$65)+COUNTIF($B$38:$B$65,B39)-1</f>
        <v>17</v>
      </c>
      <c r="E39" s="42" t="str">
        <f t="shared" si="2"/>
        <v>VALENCIA</v>
      </c>
      <c r="F39" s="42">
        <f t="shared" ref="F39:F54" si="7">LOOKUP(E39,$A$38:$A$65,$B$38:$B$65)</f>
        <v>23311016</v>
      </c>
      <c r="G39" s="42">
        <f t="shared" ref="G39:G65" si="8">LOOKUP(E39,$A$38:$A$65,$C$38:$C$65)</f>
        <v>14310282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BARCELONA</v>
      </c>
      <c r="F40" s="42">
        <f t="shared" si="7"/>
        <v>11650884</v>
      </c>
      <c r="G40" s="42">
        <f t="shared" si="8"/>
        <v>11629345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11283660</v>
      </c>
      <c r="G41" s="42">
        <f t="shared" si="8"/>
        <v>10872480</v>
      </c>
    </row>
    <row r="42" spans="1:9" x14ac:dyDescent="0.25">
      <c r="A42" s="42" t="str">
        <f t="shared" si="3"/>
        <v>BAHIA DE ALGECIRAS</v>
      </c>
      <c r="B42" s="41">
        <f t="shared" si="4"/>
        <v>40794097</v>
      </c>
      <c r="C42" s="41">
        <f t="shared" si="5"/>
        <v>40293292</v>
      </c>
      <c r="D42" s="41">
        <f t="shared" si="6"/>
        <v>1</v>
      </c>
      <c r="E42" s="42" t="str">
        <f t="shared" si="2"/>
        <v>MALAGA</v>
      </c>
      <c r="F42" s="42">
        <f t="shared" si="7"/>
        <v>2562409</v>
      </c>
      <c r="G42" s="42">
        <f t="shared" si="8"/>
        <v>2275355</v>
      </c>
    </row>
    <row r="43" spans="1:9" x14ac:dyDescent="0.25">
      <c r="A43" s="42" t="str">
        <f t="shared" si="3"/>
        <v>BAHIA DE CADIZ</v>
      </c>
      <c r="B43" s="41">
        <f t="shared" si="4"/>
        <v>6923</v>
      </c>
      <c r="C43" s="41">
        <f t="shared" si="5"/>
        <v>41242</v>
      </c>
      <c r="D43" s="41">
        <f t="shared" si="6"/>
        <v>9</v>
      </c>
      <c r="E43" s="42" t="str">
        <f t="shared" si="2"/>
        <v>BILBAO</v>
      </c>
      <c r="F43" s="42">
        <f t="shared" si="7"/>
        <v>228914</v>
      </c>
      <c r="G43" s="42">
        <f t="shared" si="8"/>
        <v>78012</v>
      </c>
    </row>
    <row r="44" spans="1:9" x14ac:dyDescent="0.25">
      <c r="A44" s="42" t="str">
        <f t="shared" si="3"/>
        <v>BALEARES</v>
      </c>
      <c r="B44" s="41">
        <f t="shared" si="4"/>
        <v>787</v>
      </c>
      <c r="C44" s="41">
        <f t="shared" si="5"/>
        <v>3264</v>
      </c>
      <c r="D44" s="41">
        <f t="shared" si="6"/>
        <v>15</v>
      </c>
      <c r="E44" s="42" t="str">
        <f t="shared" si="2"/>
        <v>SANTA CRUZ DE TENERIFE</v>
      </c>
      <c r="F44" s="42">
        <f t="shared" si="7"/>
        <v>98697</v>
      </c>
      <c r="G44" s="42">
        <f t="shared" si="8"/>
        <v>327137</v>
      </c>
    </row>
    <row r="45" spans="1:9" x14ac:dyDescent="0.25">
      <c r="A45" s="42" t="str">
        <f t="shared" si="3"/>
        <v>BARCELONA</v>
      </c>
      <c r="B45" s="41">
        <f t="shared" si="4"/>
        <v>11650884</v>
      </c>
      <c r="C45" s="41">
        <f t="shared" si="5"/>
        <v>11629345</v>
      </c>
      <c r="D45" s="41">
        <f t="shared" si="6"/>
        <v>3</v>
      </c>
      <c r="E45" s="42" t="str">
        <f t="shared" si="2"/>
        <v>VIGO</v>
      </c>
      <c r="F45" s="42">
        <f t="shared" si="7"/>
        <v>44046</v>
      </c>
      <c r="G45" s="42">
        <f t="shared" si="8"/>
        <v>32973</v>
      </c>
    </row>
    <row r="46" spans="1:9" x14ac:dyDescent="0.25">
      <c r="A46" s="42" t="str">
        <f t="shared" si="3"/>
        <v>BILBAO</v>
      </c>
      <c r="B46" s="41">
        <f t="shared" si="4"/>
        <v>228914</v>
      </c>
      <c r="C46" s="41">
        <f t="shared" si="5"/>
        <v>78012</v>
      </c>
      <c r="D46" s="41">
        <f t="shared" si="6"/>
        <v>6</v>
      </c>
      <c r="E46" s="42" t="str">
        <f t="shared" si="2"/>
        <v>BAHIA DE CADIZ</v>
      </c>
      <c r="F46" s="42">
        <f t="shared" si="7"/>
        <v>6923</v>
      </c>
      <c r="G46" s="42">
        <f t="shared" si="8"/>
        <v>41242</v>
      </c>
    </row>
    <row r="47" spans="1:9" x14ac:dyDescent="0.25">
      <c r="A47" s="42" t="str">
        <f t="shared" si="3"/>
        <v>CARTAGENA</v>
      </c>
      <c r="B47" s="41">
        <f t="shared" si="4"/>
        <v>280</v>
      </c>
      <c r="C47" s="41">
        <f t="shared" si="5"/>
        <v>0</v>
      </c>
      <c r="D47" s="41">
        <f t="shared" si="6"/>
        <v>18</v>
      </c>
      <c r="E47" s="42" t="str">
        <f t="shared" si="2"/>
        <v>CASTELLON</v>
      </c>
      <c r="F47" s="42">
        <f t="shared" si="7"/>
        <v>5294</v>
      </c>
      <c r="G47" s="42">
        <f t="shared" si="8"/>
        <v>1247</v>
      </c>
    </row>
    <row r="48" spans="1:9" x14ac:dyDescent="0.25">
      <c r="A48" s="42" t="str">
        <f t="shared" si="3"/>
        <v>CASTELLON</v>
      </c>
      <c r="B48" s="41">
        <f t="shared" si="4"/>
        <v>5294</v>
      </c>
      <c r="C48" s="41">
        <f t="shared" si="5"/>
        <v>1247</v>
      </c>
      <c r="D48" s="41">
        <f t="shared" si="6"/>
        <v>10</v>
      </c>
      <c r="E48" s="42" t="str">
        <f t="shared" si="2"/>
        <v>VILAGARCIA</v>
      </c>
      <c r="F48" s="42">
        <f t="shared" si="7"/>
        <v>3528</v>
      </c>
      <c r="G48" s="42">
        <f t="shared" si="8"/>
        <v>0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821</v>
      </c>
      <c r="D49" s="41">
        <f t="shared" si="6"/>
        <v>28</v>
      </c>
      <c r="E49" s="42" t="str">
        <f t="shared" si="2"/>
        <v>TARRAGONA</v>
      </c>
      <c r="F49" s="42">
        <f t="shared" si="7"/>
        <v>2349</v>
      </c>
      <c r="G49" s="42">
        <f t="shared" si="8"/>
        <v>2349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MARIN Y RIA DE PONTEVEDRA</v>
      </c>
      <c r="F50" s="42">
        <f t="shared" si="7"/>
        <v>1618</v>
      </c>
      <c r="G50" s="42">
        <f t="shared" si="8"/>
        <v>10348</v>
      </c>
    </row>
    <row r="51" spans="1:7" x14ac:dyDescent="0.25">
      <c r="A51" s="42" t="str">
        <f t="shared" si="3"/>
        <v>GIJON</v>
      </c>
      <c r="B51" s="41">
        <f t="shared" si="4"/>
        <v>736</v>
      </c>
      <c r="C51" s="41">
        <f t="shared" si="5"/>
        <v>0</v>
      </c>
      <c r="D51" s="41">
        <f t="shared" si="6"/>
        <v>16</v>
      </c>
      <c r="E51" s="42" t="str">
        <f t="shared" si="2"/>
        <v>MELILLA</v>
      </c>
      <c r="F51" s="42">
        <f t="shared" si="7"/>
        <v>1256</v>
      </c>
      <c r="G51" s="42">
        <f t="shared" si="8"/>
        <v>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BALEARES</v>
      </c>
      <c r="F52" s="42">
        <f t="shared" si="7"/>
        <v>787</v>
      </c>
      <c r="G52" s="42">
        <f t="shared" si="8"/>
        <v>3264</v>
      </c>
    </row>
    <row r="53" spans="1:7" x14ac:dyDescent="0.25">
      <c r="A53" s="42" t="str">
        <f t="shared" si="3"/>
        <v>LAS PALMAS</v>
      </c>
      <c r="B53" s="41">
        <f t="shared" si="4"/>
        <v>11283660</v>
      </c>
      <c r="C53" s="41">
        <f t="shared" si="5"/>
        <v>10872480</v>
      </c>
      <c r="D53" s="41">
        <f t="shared" si="6"/>
        <v>4</v>
      </c>
      <c r="E53" s="42" t="str">
        <f t="shared" si="2"/>
        <v>GIJON</v>
      </c>
      <c r="F53" s="42">
        <f t="shared" si="7"/>
        <v>736</v>
      </c>
      <c r="G53" s="42">
        <f t="shared" si="8"/>
        <v>0</v>
      </c>
    </row>
    <row r="54" spans="1:7" x14ac:dyDescent="0.25">
      <c r="A54" s="42" t="str">
        <f t="shared" si="3"/>
        <v>MALAGA</v>
      </c>
      <c r="B54" s="41">
        <f t="shared" si="4"/>
        <v>2562409</v>
      </c>
      <c r="C54" s="41">
        <f t="shared" si="5"/>
        <v>2275355</v>
      </c>
      <c r="D54" s="41">
        <f t="shared" si="6"/>
        <v>5</v>
      </c>
      <c r="E54" s="42" t="str">
        <f t="shared" si="2"/>
        <v>ALICANTE</v>
      </c>
      <c r="F54" s="42">
        <f t="shared" si="7"/>
        <v>480</v>
      </c>
      <c r="G54" s="42">
        <f t="shared" si="8"/>
        <v>0</v>
      </c>
    </row>
    <row r="55" spans="1:7" x14ac:dyDescent="0.25">
      <c r="A55" s="42" t="str">
        <f t="shared" si="3"/>
        <v>MARIN Y RIA DE PONTEVEDRA</v>
      </c>
      <c r="B55" s="41">
        <f t="shared" si="4"/>
        <v>1618</v>
      </c>
      <c r="C55" s="41">
        <f t="shared" si="5"/>
        <v>10348</v>
      </c>
      <c r="D55" s="41">
        <f t="shared" si="6"/>
        <v>13</v>
      </c>
      <c r="E55" s="42" t="str">
        <f t="shared" si="2"/>
        <v>CARTAGENA</v>
      </c>
      <c r="F55" s="42">
        <f t="shared" ref="F55:F65" si="9">LOOKUP(E55,$A$38:$A$65,$B$38:$B$65)</f>
        <v>280</v>
      </c>
      <c r="G55" s="42">
        <f t="shared" si="8"/>
        <v>0</v>
      </c>
    </row>
    <row r="56" spans="1:7" x14ac:dyDescent="0.25">
      <c r="A56" s="42" t="str">
        <f t="shared" si="3"/>
        <v>MELILLA</v>
      </c>
      <c r="B56" s="41">
        <f t="shared" si="4"/>
        <v>1256</v>
      </c>
      <c r="C56" s="41">
        <f t="shared" si="5"/>
        <v>0</v>
      </c>
      <c r="D56" s="41">
        <f t="shared" si="6"/>
        <v>14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5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98697</v>
      </c>
      <c r="C59" s="41">
        <f t="shared" si="5"/>
        <v>327137</v>
      </c>
      <c r="D59" s="41">
        <f t="shared" si="6"/>
        <v>7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120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2349</v>
      </c>
      <c r="C62" s="41">
        <f t="shared" si="5"/>
        <v>2349</v>
      </c>
      <c r="D62" s="41">
        <f t="shared" si="6"/>
        <v>12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23311016</v>
      </c>
      <c r="C63" s="41">
        <f t="shared" si="5"/>
        <v>14310282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44046</v>
      </c>
      <c r="C64" s="41">
        <f t="shared" si="5"/>
        <v>32973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3528</v>
      </c>
      <c r="C65" s="41">
        <f t="shared" si="5"/>
        <v>0</v>
      </c>
      <c r="D65" s="41">
        <f t="shared" si="6"/>
        <v>11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7" sqref="B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84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Diciembre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42999</v>
      </c>
    </row>
    <row r="6" spans="1:12" x14ac:dyDescent="0.25">
      <c r="A6" s="48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43</v>
      </c>
    </row>
    <row r="7" spans="1:12" x14ac:dyDescent="0.25">
      <c r="A7" s="8" t="s">
        <v>44</v>
      </c>
      <c r="B7" s="31">
        <v>8667</v>
      </c>
      <c r="C7" s="31">
        <v>9882</v>
      </c>
      <c r="D7" s="31">
        <v>107069</v>
      </c>
      <c r="E7" s="31">
        <v>123813</v>
      </c>
      <c r="F7" s="10">
        <f>((E7*100)/D7)-100</f>
        <v>15.638513481960231</v>
      </c>
      <c r="G7" s="1"/>
      <c r="H7" s="1"/>
      <c r="I7" s="1"/>
    </row>
    <row r="8" spans="1:12" x14ac:dyDescent="0.25">
      <c r="A8" s="11" t="s">
        <v>45</v>
      </c>
      <c r="B8" s="32">
        <v>100568</v>
      </c>
      <c r="C8" s="32">
        <v>59732</v>
      </c>
      <c r="D8" s="32">
        <v>1268944</v>
      </c>
      <c r="E8" s="32">
        <v>1044763</v>
      </c>
      <c r="F8" s="13">
        <f t="shared" ref="F8:F35" si="0">((E8*100)/D8)-100</f>
        <v>-17.66673706641113</v>
      </c>
      <c r="G8" s="1"/>
      <c r="H8" s="1"/>
      <c r="I8" s="1"/>
    </row>
    <row r="9" spans="1:12" x14ac:dyDescent="0.25">
      <c r="A9" s="8" t="s">
        <v>46</v>
      </c>
      <c r="B9" s="31">
        <v>0</v>
      </c>
      <c r="C9" s="31">
        <v>1698</v>
      </c>
      <c r="D9" s="31">
        <v>149</v>
      </c>
      <c r="E9" s="31">
        <v>3314</v>
      </c>
      <c r="F9" s="10">
        <f t="shared" si="0"/>
        <v>2124.1610738255035</v>
      </c>
      <c r="G9" s="1"/>
      <c r="H9" s="1"/>
      <c r="I9" s="1"/>
    </row>
    <row r="10" spans="1:12" x14ac:dyDescent="0.25">
      <c r="A10" s="11" t="s">
        <v>47</v>
      </c>
      <c r="B10" s="32">
        <v>6928</v>
      </c>
      <c r="C10" s="32">
        <v>3846</v>
      </c>
      <c r="D10" s="32">
        <v>71999</v>
      </c>
      <c r="E10" s="32">
        <v>59662</v>
      </c>
      <c r="F10" s="17">
        <f t="shared" si="0"/>
        <v>-17.134960207780665</v>
      </c>
      <c r="G10" s="1"/>
      <c r="H10" s="1"/>
      <c r="I10" s="1"/>
    </row>
    <row r="11" spans="1:12" x14ac:dyDescent="0.25">
      <c r="A11" s="8" t="s">
        <v>48</v>
      </c>
      <c r="B11" s="31">
        <v>3540750</v>
      </c>
      <c r="C11" s="31">
        <v>3312871</v>
      </c>
      <c r="D11" s="31">
        <v>42468177</v>
      </c>
      <c r="E11" s="31">
        <v>42795469</v>
      </c>
      <c r="F11" s="10">
        <f t="shared" si="0"/>
        <v>0.77067588750041693</v>
      </c>
      <c r="G11" s="1"/>
      <c r="H11" s="1"/>
      <c r="I11" s="1"/>
    </row>
    <row r="12" spans="1:12" x14ac:dyDescent="0.25">
      <c r="A12" s="11" t="s">
        <v>49</v>
      </c>
      <c r="B12" s="32">
        <v>123324</v>
      </c>
      <c r="C12" s="32">
        <v>87273</v>
      </c>
      <c r="D12" s="32">
        <v>1331219</v>
      </c>
      <c r="E12" s="32">
        <v>1247334</v>
      </c>
      <c r="F12" s="13">
        <f t="shared" si="0"/>
        <v>-6.3013673933439946</v>
      </c>
      <c r="G12" s="1"/>
      <c r="H12" s="1"/>
      <c r="I12" s="1"/>
    </row>
    <row r="13" spans="1:12" x14ac:dyDescent="0.25">
      <c r="A13" s="8" t="s">
        <v>50</v>
      </c>
      <c r="B13" s="31">
        <v>58629</v>
      </c>
      <c r="C13" s="31">
        <v>32998</v>
      </c>
      <c r="D13" s="31">
        <v>1029403</v>
      </c>
      <c r="E13" s="31">
        <v>738434</v>
      </c>
      <c r="F13" s="10">
        <f t="shared" si="0"/>
        <v>-28.265800663102794</v>
      </c>
      <c r="G13" s="1"/>
      <c r="H13" s="1"/>
      <c r="I13" s="1"/>
    </row>
    <row r="14" spans="1:12" x14ac:dyDescent="0.25">
      <c r="A14" s="11" t="s">
        <v>51</v>
      </c>
      <c r="B14" s="32">
        <v>2075129</v>
      </c>
      <c r="C14" s="32">
        <v>1508215</v>
      </c>
      <c r="D14" s="32">
        <v>25417260</v>
      </c>
      <c r="E14" s="32">
        <v>25155959</v>
      </c>
      <c r="F14" s="13">
        <f t="shared" si="0"/>
        <v>-1.0280455092326974</v>
      </c>
      <c r="G14" s="1"/>
      <c r="H14" s="1"/>
      <c r="I14" s="1"/>
    </row>
    <row r="15" spans="1:12" x14ac:dyDescent="0.25">
      <c r="A15" s="8" t="s">
        <v>52</v>
      </c>
      <c r="B15" s="31">
        <v>588308</v>
      </c>
      <c r="C15" s="31">
        <v>467202</v>
      </c>
      <c r="D15" s="31">
        <v>5920114</v>
      </c>
      <c r="E15" s="31">
        <v>6138927</v>
      </c>
      <c r="F15" s="10">
        <f t="shared" si="0"/>
        <v>3.6960943657503833</v>
      </c>
      <c r="G15" s="1"/>
      <c r="H15" s="1"/>
      <c r="I15" s="1"/>
    </row>
    <row r="16" spans="1:12" x14ac:dyDescent="0.25">
      <c r="A16" s="11" t="s">
        <v>53</v>
      </c>
      <c r="B16" s="32">
        <v>51371</v>
      </c>
      <c r="C16" s="32">
        <v>34645</v>
      </c>
      <c r="D16" s="32">
        <v>524953</v>
      </c>
      <c r="E16" s="32">
        <v>458166</v>
      </c>
      <c r="F16" s="13">
        <f t="shared" si="0"/>
        <v>-12.722472297519971</v>
      </c>
      <c r="G16" s="1"/>
      <c r="H16" s="1"/>
      <c r="I16" s="1"/>
    </row>
    <row r="17" spans="1:9" x14ac:dyDescent="0.25">
      <c r="A17" s="8" t="s">
        <v>54</v>
      </c>
      <c r="B17" s="31">
        <v>104325</v>
      </c>
      <c r="C17" s="31">
        <v>61391</v>
      </c>
      <c r="D17" s="31">
        <v>1326976</v>
      </c>
      <c r="E17" s="31">
        <v>1203106</v>
      </c>
      <c r="F17" s="10">
        <f t="shared" si="0"/>
        <v>-9.3347581267483406</v>
      </c>
      <c r="G17" s="1"/>
      <c r="H17" s="1"/>
      <c r="I17" s="1"/>
    </row>
    <row r="18" spans="1:9" x14ac:dyDescent="0.25">
      <c r="A18" s="11" t="s">
        <v>55</v>
      </c>
      <c r="B18" s="32">
        <v>4707</v>
      </c>
      <c r="C18" s="32">
        <v>5933</v>
      </c>
      <c r="D18" s="32">
        <v>71225</v>
      </c>
      <c r="E18" s="32">
        <v>76531</v>
      </c>
      <c r="F18" s="13">
        <f t="shared" si="0"/>
        <v>7.449631449631454</v>
      </c>
      <c r="G18" s="1"/>
      <c r="H18" s="1"/>
      <c r="I18" s="1"/>
    </row>
    <row r="19" spans="1:9" x14ac:dyDescent="0.25">
      <c r="A19" s="8" t="s">
        <v>56</v>
      </c>
      <c r="B19" s="31">
        <v>50</v>
      </c>
      <c r="C19" s="31">
        <v>91</v>
      </c>
      <c r="D19" s="31">
        <v>48366</v>
      </c>
      <c r="E19" s="31">
        <v>788</v>
      </c>
      <c r="F19" s="10">
        <f t="shared" si="0"/>
        <v>-98.370756316420625</v>
      </c>
      <c r="G19" s="1"/>
      <c r="H19" s="1"/>
      <c r="I19" s="1"/>
    </row>
    <row r="20" spans="1:9" x14ac:dyDescent="0.25">
      <c r="A20" s="11" t="s">
        <v>57</v>
      </c>
      <c r="B20" s="32">
        <v>29884</v>
      </c>
      <c r="C20" s="32">
        <v>28629</v>
      </c>
      <c r="D20" s="32">
        <v>174246</v>
      </c>
      <c r="E20" s="32">
        <v>329737</v>
      </c>
      <c r="F20" s="13">
        <f t="shared" si="0"/>
        <v>89.236481755678767</v>
      </c>
      <c r="G20" s="1"/>
      <c r="H20" s="1"/>
      <c r="I20" s="1"/>
    </row>
    <row r="21" spans="1:9" x14ac:dyDescent="0.25">
      <c r="A21" s="8" t="s">
        <v>58</v>
      </c>
      <c r="B21" s="31">
        <v>0</v>
      </c>
      <c r="C21" s="31">
        <v>0</v>
      </c>
      <c r="D21" s="31">
        <v>0</v>
      </c>
      <c r="E21" s="31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2">
        <v>1207765</v>
      </c>
      <c r="C22" s="32">
        <v>1065983</v>
      </c>
      <c r="D22" s="32">
        <v>14796425</v>
      </c>
      <c r="E22" s="32">
        <v>14816157</v>
      </c>
      <c r="F22" s="13">
        <f t="shared" si="0"/>
        <v>0.13335653713650686</v>
      </c>
      <c r="G22" s="1"/>
      <c r="H22" s="1"/>
      <c r="I22" s="1"/>
    </row>
    <row r="23" spans="1:9" x14ac:dyDescent="0.25">
      <c r="A23" s="8" t="s">
        <v>60</v>
      </c>
      <c r="B23" s="31">
        <v>218915</v>
      </c>
      <c r="C23" s="31">
        <v>119177</v>
      </c>
      <c r="D23" s="31">
        <v>4071222</v>
      </c>
      <c r="E23" s="31">
        <v>2709450</v>
      </c>
      <c r="F23" s="10">
        <f t="shared" si="0"/>
        <v>-33.448728661812098</v>
      </c>
      <c r="G23" s="1"/>
      <c r="H23" s="1"/>
      <c r="I23" s="1"/>
    </row>
    <row r="24" spans="1:9" x14ac:dyDescent="0.25">
      <c r="A24" s="11" t="s">
        <v>61</v>
      </c>
      <c r="B24" s="32">
        <v>37041</v>
      </c>
      <c r="C24" s="32">
        <v>7360</v>
      </c>
      <c r="D24" s="32">
        <v>413147</v>
      </c>
      <c r="E24" s="32">
        <v>253239</v>
      </c>
      <c r="F24" s="13">
        <f t="shared" si="0"/>
        <v>-38.704867758933261</v>
      </c>
      <c r="G24" s="1"/>
      <c r="H24" s="1"/>
      <c r="I24" s="1"/>
    </row>
    <row r="25" spans="1:9" x14ac:dyDescent="0.25">
      <c r="A25" s="8" t="s">
        <v>62</v>
      </c>
      <c r="B25" s="31">
        <v>12154</v>
      </c>
      <c r="C25" s="31">
        <v>11603</v>
      </c>
      <c r="D25" s="31">
        <v>160234</v>
      </c>
      <c r="E25" s="31">
        <v>154558</v>
      </c>
      <c r="F25" s="10">
        <f t="shared" si="0"/>
        <v>-3.5423193579390073</v>
      </c>
      <c r="G25" s="1"/>
      <c r="H25" s="1"/>
      <c r="I25" s="1"/>
    </row>
    <row r="26" spans="1:9" x14ac:dyDescent="0.25">
      <c r="A26" s="11" t="s">
        <v>63</v>
      </c>
      <c r="B26" s="32">
        <v>0</v>
      </c>
      <c r="C26" s="32">
        <v>0</v>
      </c>
      <c r="D26" s="32">
        <v>5</v>
      </c>
      <c r="E26" s="32">
        <v>0</v>
      </c>
      <c r="F26" s="13">
        <f t="shared" si="0"/>
        <v>-100</v>
      </c>
      <c r="G26" s="1"/>
      <c r="H26" s="1"/>
      <c r="I26" s="1"/>
    </row>
    <row r="27" spans="1:9" x14ac:dyDescent="0.25">
      <c r="A27" s="8" t="s">
        <v>64</v>
      </c>
      <c r="B27" s="31">
        <v>0</v>
      </c>
      <c r="C27" s="31">
        <v>0</v>
      </c>
      <c r="D27" s="31">
        <v>0</v>
      </c>
      <c r="E27" s="31">
        <v>0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2">
        <v>286549</v>
      </c>
      <c r="C28" s="32">
        <v>206737</v>
      </c>
      <c r="D28" s="32">
        <v>3769814</v>
      </c>
      <c r="E28" s="32">
        <v>3045724</v>
      </c>
      <c r="F28" s="13">
        <f t="shared" si="0"/>
        <v>-19.207578941560513</v>
      </c>
      <c r="G28" s="1"/>
      <c r="H28" s="1"/>
      <c r="I28" s="1"/>
    </row>
    <row r="29" spans="1:9" x14ac:dyDescent="0.25">
      <c r="A29" s="8" t="s">
        <v>66</v>
      </c>
      <c r="B29" s="31">
        <v>1011</v>
      </c>
      <c r="C29" s="31">
        <v>1418</v>
      </c>
      <c r="D29" s="31">
        <v>4914</v>
      </c>
      <c r="E29" s="31">
        <v>16883</v>
      </c>
      <c r="F29" s="10">
        <f t="shared" si="0"/>
        <v>243.56939356939358</v>
      </c>
      <c r="G29" s="1"/>
      <c r="H29" s="1"/>
      <c r="I29" s="1"/>
    </row>
    <row r="30" spans="1:9" x14ac:dyDescent="0.25">
      <c r="A30" s="11" t="s">
        <v>67</v>
      </c>
      <c r="B30" s="32">
        <v>77144</v>
      </c>
      <c r="C30" s="32">
        <v>70909</v>
      </c>
      <c r="D30" s="32">
        <v>1006155</v>
      </c>
      <c r="E30" s="32">
        <v>979064</v>
      </c>
      <c r="F30" s="13">
        <f t="shared" si="0"/>
        <v>-2.6925274932788739</v>
      </c>
      <c r="G30" s="1"/>
      <c r="H30" s="1"/>
      <c r="I30" s="1"/>
    </row>
    <row r="31" spans="1:9" x14ac:dyDescent="0.25">
      <c r="A31" s="8" t="s">
        <v>68</v>
      </c>
      <c r="B31" s="31">
        <v>35172</v>
      </c>
      <c r="C31" s="31">
        <v>31445</v>
      </c>
      <c r="D31" s="31">
        <v>410343</v>
      </c>
      <c r="E31" s="31">
        <v>429954</v>
      </c>
      <c r="F31" s="10">
        <f t="shared" si="0"/>
        <v>4.7791725458945251</v>
      </c>
      <c r="G31" s="1"/>
      <c r="H31" s="1"/>
      <c r="I31" s="1"/>
    </row>
    <row r="32" spans="1:9" x14ac:dyDescent="0.25">
      <c r="A32" s="11" t="s">
        <v>69</v>
      </c>
      <c r="B32" s="32">
        <v>2625329</v>
      </c>
      <c r="C32" s="32">
        <v>3165304</v>
      </c>
      <c r="D32" s="32">
        <v>32526654</v>
      </c>
      <c r="E32" s="32">
        <v>41123599</v>
      </c>
      <c r="F32" s="13">
        <f t="shared" si="0"/>
        <v>26.430462229530278</v>
      </c>
      <c r="G32" s="1"/>
      <c r="H32" s="1"/>
      <c r="I32" s="1"/>
    </row>
    <row r="33" spans="1:9" x14ac:dyDescent="0.25">
      <c r="A33" s="8" t="s">
        <v>70</v>
      </c>
      <c r="B33" s="31">
        <v>186032</v>
      </c>
      <c r="C33" s="31">
        <v>160114</v>
      </c>
      <c r="D33" s="31">
        <v>2430655</v>
      </c>
      <c r="E33" s="31">
        <v>2364847</v>
      </c>
      <c r="F33" s="10">
        <f t="shared" si="0"/>
        <v>-2.7074183707683801</v>
      </c>
      <c r="G33" s="1"/>
      <c r="H33" s="1"/>
      <c r="I33" s="1"/>
    </row>
    <row r="34" spans="1:9" x14ac:dyDescent="0.25">
      <c r="A34" s="11" t="s">
        <v>71</v>
      </c>
      <c r="B34" s="32">
        <v>0</v>
      </c>
      <c r="C34" s="32">
        <v>17316</v>
      </c>
      <c r="D34" s="32">
        <v>63</v>
      </c>
      <c r="E34" s="32">
        <v>133657</v>
      </c>
      <c r="F34" s="13">
        <f t="shared" si="0"/>
        <v>212053.96825396825</v>
      </c>
      <c r="G34" s="1"/>
      <c r="H34" s="1"/>
      <c r="I34" s="1"/>
    </row>
    <row r="35" spans="1:9" x14ac:dyDescent="0.25">
      <c r="A35" s="14" t="s">
        <v>72</v>
      </c>
      <c r="B35" s="15">
        <f>SUM(B7:B34)</f>
        <v>11379752</v>
      </c>
      <c r="C35" s="15">
        <f t="shared" ref="C35:E35" si="1">SUM(C7:C34)</f>
        <v>10471772</v>
      </c>
      <c r="D35" s="15">
        <f t="shared" si="1"/>
        <v>139349731</v>
      </c>
      <c r="E35" s="15">
        <f t="shared" si="1"/>
        <v>145403135</v>
      </c>
      <c r="F35" s="16">
        <f t="shared" si="0"/>
        <v>4.3440370903909411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123813</v>
      </c>
      <c r="C38" s="41">
        <f>D7</f>
        <v>107069</v>
      </c>
      <c r="D38" s="41">
        <f>_xlfn.RANK.EQ(B38,$B$38:$B$65)+COUNTIF($B$38:$B$65,B38)-1</f>
        <v>20</v>
      </c>
      <c r="E38" s="42" t="str">
        <f t="shared" ref="E38:E65" si="2">INDEX($A$38:$B$65,MATCH(ROW()-37,$D$38:$D$65,0),1)</f>
        <v>BAHIA DE ALGECIRAS</v>
      </c>
      <c r="F38" s="42">
        <f>LOOKUP(E38,$A$38:$A$65,$B$38:$B$65)</f>
        <v>42795469</v>
      </c>
      <c r="G38" s="42">
        <f>LOOKUP(E38,$A$38:$A$65,$C$38:$C$65)</f>
        <v>42468177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1044763</v>
      </c>
      <c r="C39" s="41">
        <f t="shared" ref="C39:C65" si="5">D8</f>
        <v>1268944</v>
      </c>
      <c r="D39" s="41">
        <f t="shared" ref="D39:D65" si="6">_xlfn.RANK.EQ(B39,$B$38:$B$65)+COUNTIF($B$38:$B$65,B39)-1</f>
        <v>11</v>
      </c>
      <c r="E39" s="42" t="str">
        <f t="shared" si="2"/>
        <v>VALENCIA</v>
      </c>
      <c r="F39" s="42">
        <f t="shared" ref="F39:F54" si="7">LOOKUP(E39,$A$38:$A$65,$B$38:$B$65)</f>
        <v>41123599</v>
      </c>
      <c r="G39" s="42">
        <f t="shared" ref="G39:G65" si="8">LOOKUP(E39,$A$38:$A$65,$C$38:$C$65)</f>
        <v>32526654</v>
      </c>
    </row>
    <row r="40" spans="1:9" x14ac:dyDescent="0.25">
      <c r="A40" s="42" t="str">
        <f t="shared" si="3"/>
        <v>ALMERIA</v>
      </c>
      <c r="B40" s="41">
        <f t="shared" si="4"/>
        <v>3314</v>
      </c>
      <c r="C40" s="41">
        <f t="shared" si="5"/>
        <v>149</v>
      </c>
      <c r="D40" s="41">
        <f t="shared" si="6"/>
        <v>24</v>
      </c>
      <c r="E40" s="42" t="str">
        <f t="shared" si="2"/>
        <v>BARCELONA</v>
      </c>
      <c r="F40" s="42">
        <f t="shared" si="7"/>
        <v>25155959</v>
      </c>
      <c r="G40" s="42">
        <f t="shared" si="8"/>
        <v>25417260</v>
      </c>
    </row>
    <row r="41" spans="1:9" x14ac:dyDescent="0.25">
      <c r="A41" s="42" t="str">
        <f t="shared" si="3"/>
        <v>AVILES</v>
      </c>
      <c r="B41" s="41">
        <f t="shared" si="4"/>
        <v>59662</v>
      </c>
      <c r="C41" s="41">
        <f t="shared" si="5"/>
        <v>71999</v>
      </c>
      <c r="D41" s="41">
        <f t="shared" si="6"/>
        <v>22</v>
      </c>
      <c r="E41" s="42" t="str">
        <f t="shared" si="2"/>
        <v>LAS PALMAS</v>
      </c>
      <c r="F41" s="42">
        <f t="shared" si="7"/>
        <v>14816157</v>
      </c>
      <c r="G41" s="42">
        <f t="shared" si="8"/>
        <v>14796425</v>
      </c>
    </row>
    <row r="42" spans="1:9" x14ac:dyDescent="0.25">
      <c r="A42" s="42" t="str">
        <f t="shared" si="3"/>
        <v>BAHIA DE ALGECIRAS</v>
      </c>
      <c r="B42" s="41">
        <f t="shared" si="4"/>
        <v>42795469</v>
      </c>
      <c r="C42" s="41">
        <f t="shared" si="5"/>
        <v>42468177</v>
      </c>
      <c r="D42" s="41">
        <f t="shared" si="6"/>
        <v>1</v>
      </c>
      <c r="E42" s="42" t="str">
        <f t="shared" si="2"/>
        <v>BILBAO</v>
      </c>
      <c r="F42" s="42">
        <f t="shared" si="7"/>
        <v>6138927</v>
      </c>
      <c r="G42" s="42">
        <f t="shared" si="8"/>
        <v>5920114</v>
      </c>
    </row>
    <row r="43" spans="1:9" x14ac:dyDescent="0.25">
      <c r="A43" s="42" t="str">
        <f t="shared" si="3"/>
        <v>BAHIA DE CADIZ</v>
      </c>
      <c r="B43" s="41">
        <f t="shared" si="4"/>
        <v>1247334</v>
      </c>
      <c r="C43" s="41">
        <f t="shared" si="5"/>
        <v>1331219</v>
      </c>
      <c r="D43" s="41">
        <f t="shared" si="6"/>
        <v>9</v>
      </c>
      <c r="E43" s="42" t="str">
        <f t="shared" si="2"/>
        <v>SANTA CRUZ DE TENERIFE</v>
      </c>
      <c r="F43" s="42">
        <f t="shared" si="7"/>
        <v>3045724</v>
      </c>
      <c r="G43" s="42">
        <f t="shared" si="8"/>
        <v>3769814</v>
      </c>
    </row>
    <row r="44" spans="1:9" x14ac:dyDescent="0.25">
      <c r="A44" s="42" t="str">
        <f t="shared" si="3"/>
        <v>BALEARES</v>
      </c>
      <c r="B44" s="41">
        <f t="shared" si="4"/>
        <v>738434</v>
      </c>
      <c r="C44" s="41">
        <f t="shared" si="5"/>
        <v>1029403</v>
      </c>
      <c r="D44" s="41">
        <f t="shared" si="6"/>
        <v>13</v>
      </c>
      <c r="E44" s="42" t="str">
        <f t="shared" si="2"/>
        <v>MALAGA</v>
      </c>
      <c r="F44" s="42">
        <f t="shared" si="7"/>
        <v>2709450</v>
      </c>
      <c r="G44" s="42">
        <f t="shared" si="8"/>
        <v>4071222</v>
      </c>
    </row>
    <row r="45" spans="1:9" x14ac:dyDescent="0.25">
      <c r="A45" s="42" t="str">
        <f t="shared" si="3"/>
        <v>BARCELONA</v>
      </c>
      <c r="B45" s="41">
        <f t="shared" si="4"/>
        <v>25155959</v>
      </c>
      <c r="C45" s="41">
        <f t="shared" si="5"/>
        <v>25417260</v>
      </c>
      <c r="D45" s="41">
        <f t="shared" si="6"/>
        <v>3</v>
      </c>
      <c r="E45" s="42" t="str">
        <f t="shared" si="2"/>
        <v>VIGO</v>
      </c>
      <c r="F45" s="42">
        <f t="shared" si="7"/>
        <v>2364847</v>
      </c>
      <c r="G45" s="42">
        <f t="shared" si="8"/>
        <v>2430655</v>
      </c>
    </row>
    <row r="46" spans="1:9" x14ac:dyDescent="0.25">
      <c r="A46" s="42" t="str">
        <f t="shared" si="3"/>
        <v>BILBAO</v>
      </c>
      <c r="B46" s="41">
        <f t="shared" si="4"/>
        <v>6138927</v>
      </c>
      <c r="C46" s="41">
        <f t="shared" si="5"/>
        <v>5920114</v>
      </c>
      <c r="D46" s="41">
        <f t="shared" si="6"/>
        <v>5</v>
      </c>
      <c r="E46" s="42" t="str">
        <f t="shared" si="2"/>
        <v>BAHIA DE CADIZ</v>
      </c>
      <c r="F46" s="42">
        <f t="shared" si="7"/>
        <v>1247334</v>
      </c>
      <c r="G46" s="42">
        <f t="shared" si="8"/>
        <v>1331219</v>
      </c>
    </row>
    <row r="47" spans="1:9" x14ac:dyDescent="0.25">
      <c r="A47" s="42" t="str">
        <f t="shared" si="3"/>
        <v>CARTAGENA</v>
      </c>
      <c r="B47" s="41">
        <f t="shared" si="4"/>
        <v>458166</v>
      </c>
      <c r="C47" s="41">
        <f t="shared" si="5"/>
        <v>524953</v>
      </c>
      <c r="D47" s="41">
        <f t="shared" si="6"/>
        <v>14</v>
      </c>
      <c r="E47" s="42" t="str">
        <f t="shared" si="2"/>
        <v>CASTELLON</v>
      </c>
      <c r="F47" s="42">
        <f t="shared" si="7"/>
        <v>1203106</v>
      </c>
      <c r="G47" s="42">
        <f t="shared" si="8"/>
        <v>1326976</v>
      </c>
    </row>
    <row r="48" spans="1:9" x14ac:dyDescent="0.25">
      <c r="A48" s="42" t="str">
        <f t="shared" si="3"/>
        <v>CASTELLON</v>
      </c>
      <c r="B48" s="41">
        <f t="shared" si="4"/>
        <v>1203106</v>
      </c>
      <c r="C48" s="41">
        <f t="shared" si="5"/>
        <v>1326976</v>
      </c>
      <c r="D48" s="41">
        <f t="shared" si="6"/>
        <v>10</v>
      </c>
      <c r="E48" s="42" t="str">
        <f t="shared" si="2"/>
        <v>ALICANTE</v>
      </c>
      <c r="F48" s="42">
        <f t="shared" si="7"/>
        <v>1044763</v>
      </c>
      <c r="G48" s="42">
        <f t="shared" si="8"/>
        <v>1268944</v>
      </c>
    </row>
    <row r="49" spans="1:7" x14ac:dyDescent="0.25">
      <c r="A49" s="42" t="str">
        <f t="shared" si="3"/>
        <v>CEUTA</v>
      </c>
      <c r="B49" s="41">
        <f t="shared" si="4"/>
        <v>76531</v>
      </c>
      <c r="C49" s="41">
        <f t="shared" si="5"/>
        <v>71225</v>
      </c>
      <c r="D49" s="41">
        <f t="shared" si="6"/>
        <v>21</v>
      </c>
      <c r="E49" s="42" t="str">
        <f t="shared" si="2"/>
        <v>SEVILLA</v>
      </c>
      <c r="F49" s="42">
        <f t="shared" si="7"/>
        <v>979064</v>
      </c>
      <c r="G49" s="42">
        <f t="shared" si="8"/>
        <v>1006155</v>
      </c>
    </row>
    <row r="50" spans="1:7" x14ac:dyDescent="0.25">
      <c r="A50" s="42" t="str">
        <f t="shared" si="3"/>
        <v>FERROL-SAN CIBRAO</v>
      </c>
      <c r="B50" s="41">
        <f t="shared" si="4"/>
        <v>788</v>
      </c>
      <c r="C50" s="41">
        <f t="shared" si="5"/>
        <v>48366</v>
      </c>
      <c r="D50" s="41">
        <f t="shared" si="6"/>
        <v>25</v>
      </c>
      <c r="E50" s="42" t="str">
        <f t="shared" si="2"/>
        <v>BALEARES</v>
      </c>
      <c r="F50" s="42">
        <f t="shared" si="7"/>
        <v>738434</v>
      </c>
      <c r="G50" s="42">
        <f t="shared" si="8"/>
        <v>1029403</v>
      </c>
    </row>
    <row r="51" spans="1:7" x14ac:dyDescent="0.25">
      <c r="A51" s="42" t="str">
        <f t="shared" si="3"/>
        <v>GIJON</v>
      </c>
      <c r="B51" s="41">
        <f t="shared" si="4"/>
        <v>329737</v>
      </c>
      <c r="C51" s="41">
        <f t="shared" si="5"/>
        <v>174246</v>
      </c>
      <c r="D51" s="41">
        <f t="shared" si="6"/>
        <v>16</v>
      </c>
      <c r="E51" s="42" t="str">
        <f t="shared" si="2"/>
        <v>CARTAGENA</v>
      </c>
      <c r="F51" s="42">
        <f t="shared" si="7"/>
        <v>458166</v>
      </c>
      <c r="G51" s="42">
        <f t="shared" si="8"/>
        <v>524953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TARRAGONA</v>
      </c>
      <c r="F52" s="42">
        <f t="shared" si="7"/>
        <v>429954</v>
      </c>
      <c r="G52" s="42">
        <f t="shared" si="8"/>
        <v>410343</v>
      </c>
    </row>
    <row r="53" spans="1:7" x14ac:dyDescent="0.25">
      <c r="A53" s="42" t="str">
        <f t="shared" si="3"/>
        <v>LAS PALMAS</v>
      </c>
      <c r="B53" s="41">
        <f t="shared" si="4"/>
        <v>14816157</v>
      </c>
      <c r="C53" s="41">
        <f t="shared" si="5"/>
        <v>14796425</v>
      </c>
      <c r="D53" s="41">
        <f t="shared" si="6"/>
        <v>4</v>
      </c>
      <c r="E53" s="42" t="str">
        <f t="shared" si="2"/>
        <v>GIJON</v>
      </c>
      <c r="F53" s="42">
        <f t="shared" si="7"/>
        <v>329737</v>
      </c>
      <c r="G53" s="42">
        <f t="shared" si="8"/>
        <v>174246</v>
      </c>
    </row>
    <row r="54" spans="1:7" x14ac:dyDescent="0.25">
      <c r="A54" s="42" t="str">
        <f t="shared" si="3"/>
        <v>MALAGA</v>
      </c>
      <c r="B54" s="41">
        <f t="shared" si="4"/>
        <v>2709450</v>
      </c>
      <c r="C54" s="41">
        <f t="shared" si="5"/>
        <v>4071222</v>
      </c>
      <c r="D54" s="41">
        <f t="shared" si="6"/>
        <v>7</v>
      </c>
      <c r="E54" s="42" t="str">
        <f t="shared" si="2"/>
        <v>MARIN Y RIA DE PONTEVEDRA</v>
      </c>
      <c r="F54" s="42">
        <f t="shared" si="7"/>
        <v>253239</v>
      </c>
      <c r="G54" s="42">
        <f t="shared" si="8"/>
        <v>413147</v>
      </c>
    </row>
    <row r="55" spans="1:7" x14ac:dyDescent="0.25">
      <c r="A55" s="42" t="str">
        <f t="shared" si="3"/>
        <v>MARIN Y RIA DE PONTEVEDRA</v>
      </c>
      <c r="B55" s="41">
        <f t="shared" si="4"/>
        <v>253239</v>
      </c>
      <c r="C55" s="41">
        <f t="shared" si="5"/>
        <v>413147</v>
      </c>
      <c r="D55" s="41">
        <f t="shared" si="6"/>
        <v>17</v>
      </c>
      <c r="E55" s="42" t="str">
        <f t="shared" si="2"/>
        <v>MELILLA</v>
      </c>
      <c r="F55" s="42">
        <f t="shared" ref="F55:F65" si="9">LOOKUP(E55,$A$38:$A$65,$B$38:$B$65)</f>
        <v>154558</v>
      </c>
      <c r="G55" s="42">
        <f t="shared" si="8"/>
        <v>160234</v>
      </c>
    </row>
    <row r="56" spans="1:7" x14ac:dyDescent="0.25">
      <c r="A56" s="42" t="str">
        <f t="shared" si="3"/>
        <v>MELILLA</v>
      </c>
      <c r="B56" s="41">
        <f t="shared" si="4"/>
        <v>154558</v>
      </c>
      <c r="C56" s="41">
        <f t="shared" si="5"/>
        <v>160234</v>
      </c>
      <c r="D56" s="41">
        <f t="shared" si="6"/>
        <v>18</v>
      </c>
      <c r="E56" s="42" t="str">
        <f t="shared" si="2"/>
        <v>VILAGARCIA</v>
      </c>
      <c r="F56" s="42">
        <f t="shared" si="9"/>
        <v>133657</v>
      </c>
      <c r="G56" s="42">
        <f t="shared" si="8"/>
        <v>63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5</v>
      </c>
      <c r="D57" s="41">
        <f t="shared" si="6"/>
        <v>28</v>
      </c>
      <c r="E57" s="42" t="str">
        <f t="shared" si="2"/>
        <v>A CORUÑA</v>
      </c>
      <c r="F57" s="42">
        <f t="shared" si="9"/>
        <v>123813</v>
      </c>
      <c r="G57" s="42">
        <f t="shared" si="8"/>
        <v>107069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CEUTA</v>
      </c>
      <c r="F58" s="42">
        <f t="shared" si="9"/>
        <v>76531</v>
      </c>
      <c r="G58" s="42">
        <f t="shared" si="8"/>
        <v>71225</v>
      </c>
    </row>
    <row r="59" spans="1:7" x14ac:dyDescent="0.25">
      <c r="A59" s="42" t="str">
        <f t="shared" si="3"/>
        <v>SANTA CRUZ DE TENERIFE</v>
      </c>
      <c r="B59" s="41">
        <f t="shared" si="4"/>
        <v>3045724</v>
      </c>
      <c r="C59" s="41">
        <f t="shared" si="5"/>
        <v>3769814</v>
      </c>
      <c r="D59" s="41">
        <f t="shared" si="6"/>
        <v>6</v>
      </c>
      <c r="E59" s="42" t="str">
        <f t="shared" si="2"/>
        <v>AVILES</v>
      </c>
      <c r="F59" s="42">
        <f t="shared" si="9"/>
        <v>59662</v>
      </c>
      <c r="G59" s="42">
        <f t="shared" si="8"/>
        <v>71999</v>
      </c>
    </row>
    <row r="60" spans="1:7" x14ac:dyDescent="0.25">
      <c r="A60" s="42" t="str">
        <f t="shared" si="3"/>
        <v>SANTANDER</v>
      </c>
      <c r="B60" s="41">
        <f t="shared" si="4"/>
        <v>16883</v>
      </c>
      <c r="C60" s="41">
        <f t="shared" si="5"/>
        <v>4914</v>
      </c>
      <c r="D60" s="41">
        <f t="shared" si="6"/>
        <v>23</v>
      </c>
      <c r="E60" s="42" t="str">
        <f t="shared" si="2"/>
        <v>SANTANDER</v>
      </c>
      <c r="F60" s="42">
        <f t="shared" si="9"/>
        <v>16883</v>
      </c>
      <c r="G60" s="42">
        <f t="shared" si="8"/>
        <v>4914</v>
      </c>
    </row>
    <row r="61" spans="1:7" x14ac:dyDescent="0.25">
      <c r="A61" s="42" t="str">
        <f t="shared" si="3"/>
        <v>SEVILLA</v>
      </c>
      <c r="B61" s="41">
        <f t="shared" si="4"/>
        <v>979064</v>
      </c>
      <c r="C61" s="41">
        <f t="shared" si="5"/>
        <v>1006155</v>
      </c>
      <c r="D61" s="41">
        <f t="shared" si="6"/>
        <v>12</v>
      </c>
      <c r="E61" s="42" t="str">
        <f t="shared" si="2"/>
        <v>ALMERIA</v>
      </c>
      <c r="F61" s="42">
        <f t="shared" si="9"/>
        <v>3314</v>
      </c>
      <c r="G61" s="42">
        <f t="shared" si="8"/>
        <v>149</v>
      </c>
    </row>
    <row r="62" spans="1:7" x14ac:dyDescent="0.25">
      <c r="A62" s="42" t="str">
        <f t="shared" si="3"/>
        <v>TARRAGONA</v>
      </c>
      <c r="B62" s="41">
        <f t="shared" si="4"/>
        <v>429954</v>
      </c>
      <c r="C62" s="41">
        <f t="shared" si="5"/>
        <v>410343</v>
      </c>
      <c r="D62" s="41">
        <f t="shared" si="6"/>
        <v>15</v>
      </c>
      <c r="E62" s="42" t="str">
        <f t="shared" si="2"/>
        <v>FERROL-SAN CIBRAO</v>
      </c>
      <c r="F62" s="42">
        <f t="shared" si="9"/>
        <v>788</v>
      </c>
      <c r="G62" s="42">
        <f t="shared" si="8"/>
        <v>48366</v>
      </c>
    </row>
    <row r="63" spans="1:7" x14ac:dyDescent="0.25">
      <c r="A63" s="42" t="str">
        <f t="shared" si="3"/>
        <v>VALENCIA</v>
      </c>
      <c r="B63" s="41">
        <f t="shared" si="4"/>
        <v>41123599</v>
      </c>
      <c r="C63" s="41">
        <f t="shared" si="5"/>
        <v>32526654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2364847</v>
      </c>
      <c r="C64" s="41">
        <f t="shared" si="5"/>
        <v>2430655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133657</v>
      </c>
      <c r="C65" s="41">
        <f t="shared" si="5"/>
        <v>63</v>
      </c>
      <c r="D65" s="41">
        <f t="shared" si="6"/>
        <v>19</v>
      </c>
      <c r="E65" s="42" t="str">
        <f t="shared" si="2"/>
        <v>HUELVA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7" sqref="B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85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Diciembre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42999</v>
      </c>
    </row>
    <row r="6" spans="1:12" x14ac:dyDescent="0.25">
      <c r="A6" s="48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43</v>
      </c>
    </row>
    <row r="7" spans="1:12" x14ac:dyDescent="0.25">
      <c r="A7" s="8" t="s">
        <v>44</v>
      </c>
      <c r="B7" s="33">
        <v>0</v>
      </c>
      <c r="C7" s="33">
        <v>0</v>
      </c>
      <c r="D7" s="33">
        <v>0</v>
      </c>
      <c r="E7" s="33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4">
        <v>16387</v>
      </c>
      <c r="C8" s="34">
        <v>7789</v>
      </c>
      <c r="D8" s="34">
        <v>314112</v>
      </c>
      <c r="E8" s="34">
        <v>312710</v>
      </c>
      <c r="F8" s="13">
        <f t="shared" ref="F8:F35" si="0">((E8*100)/D8)-100</f>
        <v>-0.44633761206193867</v>
      </c>
      <c r="G8" s="1"/>
      <c r="H8" s="1"/>
      <c r="I8" s="1"/>
    </row>
    <row r="9" spans="1:12" x14ac:dyDescent="0.25">
      <c r="A9" s="8" t="s">
        <v>46</v>
      </c>
      <c r="B9" s="33">
        <v>32461</v>
      </c>
      <c r="C9" s="33">
        <v>33462</v>
      </c>
      <c r="D9" s="33">
        <v>416430</v>
      </c>
      <c r="E9" s="33">
        <v>405747</v>
      </c>
      <c r="F9" s="10">
        <f t="shared" si="0"/>
        <v>-2.5653771342122269</v>
      </c>
      <c r="G9" s="1"/>
      <c r="H9" s="1"/>
      <c r="I9" s="1"/>
    </row>
    <row r="10" spans="1:12" x14ac:dyDescent="0.25">
      <c r="A10" s="11" t="s">
        <v>47</v>
      </c>
      <c r="B10" s="34">
        <v>8442</v>
      </c>
      <c r="C10" s="34">
        <v>0</v>
      </c>
      <c r="D10" s="34">
        <v>0</v>
      </c>
      <c r="E10" s="34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33">
        <v>392904</v>
      </c>
      <c r="C11" s="33">
        <v>368831</v>
      </c>
      <c r="D11" s="33">
        <v>4439998</v>
      </c>
      <c r="E11" s="33">
        <v>4408259</v>
      </c>
      <c r="F11" s="10">
        <f t="shared" si="0"/>
        <v>-0.71484266434353572</v>
      </c>
      <c r="G11" s="1"/>
      <c r="H11" s="1"/>
      <c r="I11" s="1"/>
    </row>
    <row r="12" spans="1:12" x14ac:dyDescent="0.25">
      <c r="A12" s="11" t="s">
        <v>49</v>
      </c>
      <c r="B12" s="34">
        <v>122226</v>
      </c>
      <c r="C12" s="34">
        <v>93086</v>
      </c>
      <c r="D12" s="34">
        <v>1351659</v>
      </c>
      <c r="E12" s="34">
        <v>1358876</v>
      </c>
      <c r="F12" s="13">
        <f t="shared" si="0"/>
        <v>0.53393644402915186</v>
      </c>
      <c r="G12" s="1"/>
      <c r="H12" s="1"/>
      <c r="I12" s="1"/>
    </row>
    <row r="13" spans="1:12" x14ac:dyDescent="0.25">
      <c r="A13" s="8" t="s">
        <v>50</v>
      </c>
      <c r="B13" s="33">
        <v>628228</v>
      </c>
      <c r="C13" s="33">
        <v>529990</v>
      </c>
      <c r="D13" s="33">
        <v>9762550</v>
      </c>
      <c r="E13" s="33">
        <v>8910184</v>
      </c>
      <c r="F13" s="10">
        <f t="shared" si="0"/>
        <v>-8.7309770500535251</v>
      </c>
      <c r="G13" s="1"/>
      <c r="H13" s="1"/>
      <c r="I13" s="1"/>
    </row>
    <row r="14" spans="1:12" x14ac:dyDescent="0.25">
      <c r="A14" s="11" t="s">
        <v>51</v>
      </c>
      <c r="B14" s="34">
        <v>693984</v>
      </c>
      <c r="C14" s="34">
        <v>562324</v>
      </c>
      <c r="D14" s="34">
        <v>10301589</v>
      </c>
      <c r="E14" s="34">
        <v>10070724</v>
      </c>
      <c r="F14" s="13">
        <f t="shared" si="0"/>
        <v>-2.2410620342162701</v>
      </c>
      <c r="G14" s="1"/>
      <c r="H14" s="1"/>
      <c r="I14" s="1"/>
    </row>
    <row r="15" spans="1:12" x14ac:dyDescent="0.25">
      <c r="A15" s="8" t="s">
        <v>52</v>
      </c>
      <c r="B15" s="33">
        <v>51450</v>
      </c>
      <c r="C15" s="33">
        <v>46857</v>
      </c>
      <c r="D15" s="33">
        <v>536691</v>
      </c>
      <c r="E15" s="33">
        <v>616384</v>
      </c>
      <c r="F15" s="10">
        <f t="shared" si="0"/>
        <v>14.848954053636078</v>
      </c>
      <c r="G15" s="1"/>
      <c r="H15" s="1"/>
      <c r="I15" s="1"/>
    </row>
    <row r="16" spans="1:12" x14ac:dyDescent="0.25">
      <c r="A16" s="11" t="s">
        <v>53</v>
      </c>
      <c r="B16" s="34">
        <v>0</v>
      </c>
      <c r="C16" s="34">
        <v>0</v>
      </c>
      <c r="D16" s="34">
        <v>316</v>
      </c>
      <c r="E16" s="34">
        <v>0</v>
      </c>
      <c r="F16" s="17">
        <f t="shared" si="0"/>
        <v>-100</v>
      </c>
      <c r="G16" s="1"/>
      <c r="H16" s="1"/>
      <c r="I16" s="1"/>
    </row>
    <row r="17" spans="1:9" x14ac:dyDescent="0.25">
      <c r="A17" s="8" t="s">
        <v>54</v>
      </c>
      <c r="B17" s="33">
        <v>6285</v>
      </c>
      <c r="C17" s="33">
        <v>23693</v>
      </c>
      <c r="D17" s="33">
        <v>168616</v>
      </c>
      <c r="E17" s="33">
        <v>182194</v>
      </c>
      <c r="F17" s="10">
        <f t="shared" si="0"/>
        <v>8.0526165962897949</v>
      </c>
      <c r="G17" s="1"/>
      <c r="H17" s="1"/>
      <c r="I17" s="1"/>
    </row>
    <row r="18" spans="1:9" x14ac:dyDescent="0.25">
      <c r="A18" s="11" t="s">
        <v>55</v>
      </c>
      <c r="B18" s="34">
        <v>66582</v>
      </c>
      <c r="C18" s="34">
        <v>69553</v>
      </c>
      <c r="D18" s="34">
        <v>938027</v>
      </c>
      <c r="E18" s="34">
        <v>973192</v>
      </c>
      <c r="F18" s="13">
        <f t="shared" si="0"/>
        <v>3.7488259932816419</v>
      </c>
      <c r="G18" s="1"/>
      <c r="H18" s="1"/>
      <c r="I18" s="1"/>
    </row>
    <row r="19" spans="1:9" x14ac:dyDescent="0.25">
      <c r="A19" s="8" t="s">
        <v>56</v>
      </c>
      <c r="B19" s="33">
        <v>24774</v>
      </c>
      <c r="C19" s="33">
        <v>18252</v>
      </c>
      <c r="D19" s="33">
        <v>225904</v>
      </c>
      <c r="E19" s="33">
        <v>197243</v>
      </c>
      <c r="F19" s="10">
        <f t="shared" si="0"/>
        <v>-12.68724768043063</v>
      </c>
      <c r="G19" s="1"/>
      <c r="H19" s="1"/>
      <c r="I19" s="1"/>
    </row>
    <row r="20" spans="1:9" x14ac:dyDescent="0.25">
      <c r="A20" s="11" t="s">
        <v>57</v>
      </c>
      <c r="B20" s="34">
        <v>0</v>
      </c>
      <c r="C20" s="34">
        <v>0</v>
      </c>
      <c r="D20" s="34">
        <v>132</v>
      </c>
      <c r="E20" s="34">
        <v>0</v>
      </c>
      <c r="F20" s="13">
        <f t="shared" si="0"/>
        <v>-100</v>
      </c>
      <c r="G20" s="1"/>
      <c r="H20" s="1"/>
      <c r="I20" s="1"/>
    </row>
    <row r="21" spans="1:9" x14ac:dyDescent="0.25">
      <c r="A21" s="8" t="s">
        <v>58</v>
      </c>
      <c r="B21" s="33">
        <v>0</v>
      </c>
      <c r="C21" s="33">
        <v>0</v>
      </c>
      <c r="D21" s="33">
        <v>0</v>
      </c>
      <c r="E21" s="33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4">
        <v>201189</v>
      </c>
      <c r="C22" s="34">
        <v>183680</v>
      </c>
      <c r="D22" s="34">
        <v>2649575</v>
      </c>
      <c r="E22" s="34">
        <v>2470509</v>
      </c>
      <c r="F22" s="13">
        <f t="shared" si="0"/>
        <v>-6.7582914240963134</v>
      </c>
      <c r="G22" s="1"/>
      <c r="H22" s="1"/>
      <c r="I22" s="1"/>
    </row>
    <row r="23" spans="1:9" x14ac:dyDescent="0.25">
      <c r="A23" s="8" t="s">
        <v>60</v>
      </c>
      <c r="B23" s="33">
        <v>32150</v>
      </c>
      <c r="C23" s="33">
        <v>30342</v>
      </c>
      <c r="D23" s="33">
        <v>484251</v>
      </c>
      <c r="E23" s="33">
        <v>450629</v>
      </c>
      <c r="F23" s="10">
        <f t="shared" si="0"/>
        <v>-6.9430935609838684</v>
      </c>
      <c r="G23" s="1"/>
      <c r="H23" s="1"/>
      <c r="I23" s="1"/>
    </row>
    <row r="24" spans="1:9" x14ac:dyDescent="0.25">
      <c r="A24" s="11" t="s">
        <v>61</v>
      </c>
      <c r="B24" s="34">
        <v>0</v>
      </c>
      <c r="C24" s="34">
        <v>0</v>
      </c>
      <c r="D24" s="34">
        <v>0</v>
      </c>
      <c r="E24" s="34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33">
        <v>35111</v>
      </c>
      <c r="C25" s="33">
        <v>34914</v>
      </c>
      <c r="D25" s="33">
        <v>538147</v>
      </c>
      <c r="E25" s="33">
        <v>501994</v>
      </c>
      <c r="F25" s="10">
        <f t="shared" si="0"/>
        <v>-6.7180528740288423</v>
      </c>
      <c r="G25" s="1"/>
      <c r="H25" s="1"/>
      <c r="I25" s="1"/>
    </row>
    <row r="26" spans="1:9" x14ac:dyDescent="0.25">
      <c r="A26" s="11" t="s">
        <v>63</v>
      </c>
      <c r="B26" s="34">
        <v>0</v>
      </c>
      <c r="C26" s="34">
        <v>0</v>
      </c>
      <c r="D26" s="34">
        <v>3006</v>
      </c>
      <c r="E26" s="34">
        <v>3064</v>
      </c>
      <c r="F26" s="13">
        <f t="shared" si="0"/>
        <v>1.9294743845642017</v>
      </c>
      <c r="G26" s="1"/>
      <c r="H26" s="1"/>
      <c r="I26" s="1"/>
    </row>
    <row r="27" spans="1:9" x14ac:dyDescent="0.25">
      <c r="A27" s="8" t="s">
        <v>64</v>
      </c>
      <c r="B27" s="33">
        <v>54779</v>
      </c>
      <c r="C27" s="33">
        <v>36158</v>
      </c>
      <c r="D27" s="33">
        <v>655539</v>
      </c>
      <c r="E27" s="33">
        <v>608848</v>
      </c>
      <c r="F27" s="10">
        <f t="shared" si="0"/>
        <v>-7.122535806412742</v>
      </c>
      <c r="G27" s="1"/>
      <c r="H27" s="1"/>
      <c r="I27" s="1"/>
    </row>
    <row r="28" spans="1:9" x14ac:dyDescent="0.25">
      <c r="A28" s="11" t="s">
        <v>65</v>
      </c>
      <c r="B28" s="34">
        <v>294247</v>
      </c>
      <c r="C28" s="34">
        <v>253746</v>
      </c>
      <c r="D28" s="34">
        <v>3851853</v>
      </c>
      <c r="E28" s="34">
        <v>3483379</v>
      </c>
      <c r="F28" s="13">
        <f t="shared" si="0"/>
        <v>-9.5661490716286437</v>
      </c>
      <c r="G28" s="1"/>
      <c r="H28" s="1"/>
      <c r="I28" s="1"/>
    </row>
    <row r="29" spans="1:9" x14ac:dyDescent="0.25">
      <c r="A29" s="8" t="s">
        <v>66</v>
      </c>
      <c r="B29" s="33">
        <v>83616</v>
      </c>
      <c r="C29" s="33">
        <v>59907</v>
      </c>
      <c r="D29" s="33">
        <v>985221</v>
      </c>
      <c r="E29" s="33">
        <v>1007864</v>
      </c>
      <c r="F29" s="10">
        <f t="shared" si="0"/>
        <v>2.2982660743122665</v>
      </c>
      <c r="G29" s="1"/>
      <c r="H29" s="1"/>
      <c r="I29" s="1"/>
    </row>
    <row r="30" spans="1:9" x14ac:dyDescent="0.25">
      <c r="A30" s="11" t="s">
        <v>67</v>
      </c>
      <c r="B30" s="34">
        <v>22767</v>
      </c>
      <c r="C30" s="34">
        <v>19958</v>
      </c>
      <c r="D30" s="34">
        <v>247107</v>
      </c>
      <c r="E30" s="34">
        <v>271707</v>
      </c>
      <c r="F30" s="13">
        <f t="shared" si="0"/>
        <v>9.9552015928322533</v>
      </c>
      <c r="G30" s="1"/>
      <c r="H30" s="1"/>
      <c r="I30" s="1"/>
    </row>
    <row r="31" spans="1:9" x14ac:dyDescent="0.25">
      <c r="A31" s="8" t="s">
        <v>68</v>
      </c>
      <c r="B31" s="33">
        <v>39583</v>
      </c>
      <c r="C31" s="33">
        <v>15823</v>
      </c>
      <c r="D31" s="33">
        <v>562784</v>
      </c>
      <c r="E31" s="33">
        <v>357874</v>
      </c>
      <c r="F31" s="10">
        <f t="shared" si="0"/>
        <v>-36.410061408995283</v>
      </c>
      <c r="G31" s="1"/>
      <c r="H31" s="1"/>
      <c r="I31" s="1"/>
    </row>
    <row r="32" spans="1:9" x14ac:dyDescent="0.25">
      <c r="A32" s="11" t="s">
        <v>69</v>
      </c>
      <c r="B32" s="34">
        <v>340843</v>
      </c>
      <c r="C32" s="34">
        <v>280298</v>
      </c>
      <c r="D32" s="34">
        <v>4820468</v>
      </c>
      <c r="E32" s="34">
        <v>4821047</v>
      </c>
      <c r="F32" s="13">
        <f t="shared" si="0"/>
        <v>1.2011281892128522E-2</v>
      </c>
      <c r="G32" s="1"/>
      <c r="H32" s="1"/>
      <c r="I32" s="1"/>
    </row>
    <row r="33" spans="1:9" x14ac:dyDescent="0.25">
      <c r="A33" s="8" t="s">
        <v>70</v>
      </c>
      <c r="B33" s="33">
        <v>97386</v>
      </c>
      <c r="C33" s="33">
        <v>53376</v>
      </c>
      <c r="D33" s="33">
        <v>1351060</v>
      </c>
      <c r="E33" s="33">
        <v>1335234</v>
      </c>
      <c r="F33" s="10">
        <f t="shared" si="0"/>
        <v>-1.1713765487839112</v>
      </c>
      <c r="G33" s="1"/>
      <c r="H33" s="1"/>
      <c r="I33" s="1"/>
    </row>
    <row r="34" spans="1:9" x14ac:dyDescent="0.25">
      <c r="A34" s="11" t="s">
        <v>71</v>
      </c>
      <c r="B34" s="34">
        <v>0</v>
      </c>
      <c r="C34" s="34">
        <v>0</v>
      </c>
      <c r="D34" s="34">
        <v>0</v>
      </c>
      <c r="E34" s="3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3245394</v>
      </c>
      <c r="C35" s="15">
        <f t="shared" ref="C35:E35" si="1">SUM(C7:C34)</f>
        <v>2722039</v>
      </c>
      <c r="D35" s="15">
        <f t="shared" si="1"/>
        <v>44605035</v>
      </c>
      <c r="E35" s="15">
        <f t="shared" si="1"/>
        <v>42747662</v>
      </c>
      <c r="F35" s="16">
        <f t="shared" si="0"/>
        <v>-4.1640433641628078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BARCELONA</v>
      </c>
      <c r="F38" s="42">
        <f>LOOKUP(E38,$A$38:$A$65,$B$38:$B$65)</f>
        <v>10070724</v>
      </c>
      <c r="G38" s="42">
        <f>LOOKUP(E38,$A$38:$A$65,$C$38:$C$65)</f>
        <v>10301589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312710</v>
      </c>
      <c r="C39" s="41">
        <f t="shared" ref="C39:C65" si="5">D8</f>
        <v>314112</v>
      </c>
      <c r="D39" s="41">
        <f t="shared" ref="D39:D65" si="6">_xlfn.RANK.EQ(B39,$B$38:$B$65)+COUNTIF($B$38:$B$65,B39)-1</f>
        <v>17</v>
      </c>
      <c r="E39" s="42" t="str">
        <f t="shared" si="2"/>
        <v>BALEARES</v>
      </c>
      <c r="F39" s="42">
        <f t="shared" ref="F39:F54" si="7">LOOKUP(E39,$A$38:$A$65,$B$38:$B$65)</f>
        <v>8910184</v>
      </c>
      <c r="G39" s="42">
        <f t="shared" ref="G39:G65" si="8">LOOKUP(E39,$A$38:$A$65,$C$38:$C$65)</f>
        <v>9762550</v>
      </c>
    </row>
    <row r="40" spans="1:9" x14ac:dyDescent="0.25">
      <c r="A40" s="42" t="str">
        <f t="shared" si="3"/>
        <v>ALMERIA</v>
      </c>
      <c r="B40" s="41">
        <f t="shared" si="4"/>
        <v>405747</v>
      </c>
      <c r="C40" s="41">
        <f t="shared" si="5"/>
        <v>416430</v>
      </c>
      <c r="D40" s="41">
        <f t="shared" si="6"/>
        <v>15</v>
      </c>
      <c r="E40" s="42" t="str">
        <f t="shared" si="2"/>
        <v>VALENCIA</v>
      </c>
      <c r="F40" s="42">
        <f t="shared" si="7"/>
        <v>4821047</v>
      </c>
      <c r="G40" s="42">
        <f t="shared" si="8"/>
        <v>4820468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BAHIA DE ALGECIRAS</v>
      </c>
      <c r="F41" s="42">
        <f t="shared" si="7"/>
        <v>4408259</v>
      </c>
      <c r="G41" s="42">
        <f t="shared" si="8"/>
        <v>4439998</v>
      </c>
    </row>
    <row r="42" spans="1:9" x14ac:dyDescent="0.25">
      <c r="A42" s="42" t="str">
        <f t="shared" si="3"/>
        <v>BAHIA DE ALGECIRAS</v>
      </c>
      <c r="B42" s="41">
        <f t="shared" si="4"/>
        <v>4408259</v>
      </c>
      <c r="C42" s="41">
        <f t="shared" si="5"/>
        <v>4439998</v>
      </c>
      <c r="D42" s="41">
        <f t="shared" si="6"/>
        <v>4</v>
      </c>
      <c r="E42" s="42" t="str">
        <f t="shared" si="2"/>
        <v>SANTA CRUZ DE TENERIFE</v>
      </c>
      <c r="F42" s="42">
        <f t="shared" si="7"/>
        <v>3483379</v>
      </c>
      <c r="G42" s="42">
        <f t="shared" si="8"/>
        <v>3851853</v>
      </c>
    </row>
    <row r="43" spans="1:9" x14ac:dyDescent="0.25">
      <c r="A43" s="42" t="str">
        <f t="shared" si="3"/>
        <v>BAHIA DE CADIZ</v>
      </c>
      <c r="B43" s="41">
        <f t="shared" si="4"/>
        <v>1358876</v>
      </c>
      <c r="C43" s="41">
        <f t="shared" si="5"/>
        <v>1351659</v>
      </c>
      <c r="D43" s="41">
        <f t="shared" si="6"/>
        <v>7</v>
      </c>
      <c r="E43" s="42" t="str">
        <f t="shared" si="2"/>
        <v>LAS PALMAS</v>
      </c>
      <c r="F43" s="42">
        <f t="shared" si="7"/>
        <v>2470509</v>
      </c>
      <c r="G43" s="42">
        <f t="shared" si="8"/>
        <v>2649575</v>
      </c>
    </row>
    <row r="44" spans="1:9" x14ac:dyDescent="0.25">
      <c r="A44" s="42" t="str">
        <f t="shared" si="3"/>
        <v>BALEARES</v>
      </c>
      <c r="B44" s="41">
        <f t="shared" si="4"/>
        <v>8910184</v>
      </c>
      <c r="C44" s="41">
        <f t="shared" si="5"/>
        <v>9762550</v>
      </c>
      <c r="D44" s="41">
        <f t="shared" si="6"/>
        <v>2</v>
      </c>
      <c r="E44" s="42" t="str">
        <f t="shared" si="2"/>
        <v>BAHIA DE CADIZ</v>
      </c>
      <c r="F44" s="42">
        <f t="shared" si="7"/>
        <v>1358876</v>
      </c>
      <c r="G44" s="42">
        <f t="shared" si="8"/>
        <v>1351659</v>
      </c>
    </row>
    <row r="45" spans="1:9" x14ac:dyDescent="0.25">
      <c r="A45" s="42" t="str">
        <f t="shared" si="3"/>
        <v>BARCELONA</v>
      </c>
      <c r="B45" s="41">
        <f t="shared" si="4"/>
        <v>10070724</v>
      </c>
      <c r="C45" s="41">
        <f t="shared" si="5"/>
        <v>10301589</v>
      </c>
      <c r="D45" s="41">
        <f t="shared" si="6"/>
        <v>1</v>
      </c>
      <c r="E45" s="42" t="str">
        <f t="shared" si="2"/>
        <v>VIGO</v>
      </c>
      <c r="F45" s="42">
        <f t="shared" si="7"/>
        <v>1335234</v>
      </c>
      <c r="G45" s="42">
        <f t="shared" si="8"/>
        <v>1351060</v>
      </c>
    </row>
    <row r="46" spans="1:9" x14ac:dyDescent="0.25">
      <c r="A46" s="42" t="str">
        <f t="shared" si="3"/>
        <v>BILBAO</v>
      </c>
      <c r="B46" s="41">
        <f t="shared" si="4"/>
        <v>616384</v>
      </c>
      <c r="C46" s="41">
        <f t="shared" si="5"/>
        <v>536691</v>
      </c>
      <c r="D46" s="41">
        <f t="shared" si="6"/>
        <v>11</v>
      </c>
      <c r="E46" s="42" t="str">
        <f t="shared" si="2"/>
        <v>SANTANDER</v>
      </c>
      <c r="F46" s="42">
        <f t="shared" si="7"/>
        <v>1007864</v>
      </c>
      <c r="G46" s="42">
        <f t="shared" si="8"/>
        <v>985221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316</v>
      </c>
      <c r="D47" s="41">
        <f t="shared" si="6"/>
        <v>28</v>
      </c>
      <c r="E47" s="42" t="str">
        <f t="shared" si="2"/>
        <v>CEUTA</v>
      </c>
      <c r="F47" s="42">
        <f t="shared" si="7"/>
        <v>973192</v>
      </c>
      <c r="G47" s="42">
        <f t="shared" si="8"/>
        <v>938027</v>
      </c>
    </row>
    <row r="48" spans="1:9" x14ac:dyDescent="0.25">
      <c r="A48" s="42" t="str">
        <f t="shared" si="3"/>
        <v>CASTELLON</v>
      </c>
      <c r="B48" s="41">
        <f t="shared" si="4"/>
        <v>182194</v>
      </c>
      <c r="C48" s="41">
        <f t="shared" si="5"/>
        <v>168616</v>
      </c>
      <c r="D48" s="41">
        <f t="shared" si="6"/>
        <v>20</v>
      </c>
      <c r="E48" s="42" t="str">
        <f t="shared" si="2"/>
        <v>BILBAO</v>
      </c>
      <c r="F48" s="42">
        <f t="shared" si="7"/>
        <v>616384</v>
      </c>
      <c r="G48" s="42">
        <f t="shared" si="8"/>
        <v>536691</v>
      </c>
    </row>
    <row r="49" spans="1:7" x14ac:dyDescent="0.25">
      <c r="A49" s="42" t="str">
        <f t="shared" si="3"/>
        <v>CEUTA</v>
      </c>
      <c r="B49" s="41">
        <f t="shared" si="4"/>
        <v>973192</v>
      </c>
      <c r="C49" s="41">
        <f t="shared" si="5"/>
        <v>938027</v>
      </c>
      <c r="D49" s="41">
        <f t="shared" si="6"/>
        <v>10</v>
      </c>
      <c r="E49" s="42" t="str">
        <f t="shared" si="2"/>
        <v>PASAIA</v>
      </c>
      <c r="F49" s="42">
        <f t="shared" si="7"/>
        <v>608848</v>
      </c>
      <c r="G49" s="42">
        <f t="shared" si="8"/>
        <v>655539</v>
      </c>
    </row>
    <row r="50" spans="1:7" x14ac:dyDescent="0.25">
      <c r="A50" s="42" t="str">
        <f t="shared" si="3"/>
        <v>FERROL-SAN CIBRAO</v>
      </c>
      <c r="B50" s="41">
        <f t="shared" si="4"/>
        <v>197243</v>
      </c>
      <c r="C50" s="41">
        <f t="shared" si="5"/>
        <v>225904</v>
      </c>
      <c r="D50" s="41">
        <f t="shared" si="6"/>
        <v>19</v>
      </c>
      <c r="E50" s="42" t="str">
        <f t="shared" si="2"/>
        <v>MELILLA</v>
      </c>
      <c r="F50" s="42">
        <f t="shared" si="7"/>
        <v>501994</v>
      </c>
      <c r="G50" s="42">
        <f t="shared" si="8"/>
        <v>538147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132</v>
      </c>
      <c r="D51" s="41">
        <f t="shared" si="6"/>
        <v>28</v>
      </c>
      <c r="E51" s="42" t="str">
        <f t="shared" si="2"/>
        <v>MALAGA</v>
      </c>
      <c r="F51" s="42">
        <f t="shared" si="7"/>
        <v>450629</v>
      </c>
      <c r="G51" s="42">
        <f t="shared" si="8"/>
        <v>484251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ALMERIA</v>
      </c>
      <c r="F52" s="42">
        <f t="shared" si="7"/>
        <v>405747</v>
      </c>
      <c r="G52" s="42">
        <f t="shared" si="8"/>
        <v>416430</v>
      </c>
    </row>
    <row r="53" spans="1:7" x14ac:dyDescent="0.25">
      <c r="A53" s="42" t="str">
        <f t="shared" si="3"/>
        <v>LAS PALMAS</v>
      </c>
      <c r="B53" s="41">
        <f t="shared" si="4"/>
        <v>2470509</v>
      </c>
      <c r="C53" s="41">
        <f t="shared" si="5"/>
        <v>2649575</v>
      </c>
      <c r="D53" s="41">
        <f t="shared" si="6"/>
        <v>6</v>
      </c>
      <c r="E53" s="42" t="str">
        <f t="shared" si="2"/>
        <v>TARRAGONA</v>
      </c>
      <c r="F53" s="42">
        <f t="shared" si="7"/>
        <v>357874</v>
      </c>
      <c r="G53" s="42">
        <f t="shared" si="8"/>
        <v>562784</v>
      </c>
    </row>
    <row r="54" spans="1:7" x14ac:dyDescent="0.25">
      <c r="A54" s="42" t="str">
        <f t="shared" si="3"/>
        <v>MALAGA</v>
      </c>
      <c r="B54" s="41">
        <f t="shared" si="4"/>
        <v>450629</v>
      </c>
      <c r="C54" s="41">
        <f t="shared" si="5"/>
        <v>484251</v>
      </c>
      <c r="D54" s="41">
        <f t="shared" si="6"/>
        <v>14</v>
      </c>
      <c r="E54" s="42" t="str">
        <f t="shared" si="2"/>
        <v>ALICANTE</v>
      </c>
      <c r="F54" s="42">
        <f t="shared" si="7"/>
        <v>312710</v>
      </c>
      <c r="G54" s="42">
        <f t="shared" si="8"/>
        <v>314112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SEVILLA</v>
      </c>
      <c r="F55" s="42">
        <f t="shared" ref="F55:F65" si="9">LOOKUP(E55,$A$38:$A$65,$B$38:$B$65)</f>
        <v>271707</v>
      </c>
      <c r="G55" s="42">
        <f t="shared" si="8"/>
        <v>247107</v>
      </c>
    </row>
    <row r="56" spans="1:7" x14ac:dyDescent="0.25">
      <c r="A56" s="42" t="str">
        <f t="shared" si="3"/>
        <v>MELILLA</v>
      </c>
      <c r="B56" s="41">
        <f t="shared" si="4"/>
        <v>501994</v>
      </c>
      <c r="C56" s="41">
        <f t="shared" si="5"/>
        <v>538147</v>
      </c>
      <c r="D56" s="41">
        <f t="shared" si="6"/>
        <v>13</v>
      </c>
      <c r="E56" s="42" t="str">
        <f t="shared" si="2"/>
        <v>FERROL-SAN CIBRAO</v>
      </c>
      <c r="F56" s="42">
        <f t="shared" si="9"/>
        <v>197243</v>
      </c>
      <c r="G56" s="42">
        <f t="shared" si="8"/>
        <v>225904</v>
      </c>
    </row>
    <row r="57" spans="1:7" x14ac:dyDescent="0.25">
      <c r="A57" s="42" t="str">
        <f t="shared" si="3"/>
        <v>MOTRIL</v>
      </c>
      <c r="B57" s="41">
        <f t="shared" si="4"/>
        <v>3064</v>
      </c>
      <c r="C57" s="41">
        <f t="shared" si="5"/>
        <v>3006</v>
      </c>
      <c r="D57" s="41">
        <f t="shared" si="6"/>
        <v>21</v>
      </c>
      <c r="E57" s="42" t="str">
        <f t="shared" si="2"/>
        <v>CASTELLON</v>
      </c>
      <c r="F57" s="42">
        <f t="shared" si="9"/>
        <v>182194</v>
      </c>
      <c r="G57" s="42">
        <f t="shared" si="8"/>
        <v>168616</v>
      </c>
    </row>
    <row r="58" spans="1:7" x14ac:dyDescent="0.25">
      <c r="A58" s="42" t="str">
        <f t="shared" si="3"/>
        <v>PASAIA</v>
      </c>
      <c r="B58" s="41">
        <f t="shared" si="4"/>
        <v>608848</v>
      </c>
      <c r="C58" s="41">
        <f t="shared" si="5"/>
        <v>655539</v>
      </c>
      <c r="D58" s="41">
        <f t="shared" si="6"/>
        <v>12</v>
      </c>
      <c r="E58" s="42" t="str">
        <f t="shared" si="2"/>
        <v>MOTRIL</v>
      </c>
      <c r="F58" s="42">
        <f t="shared" si="9"/>
        <v>3064</v>
      </c>
      <c r="G58" s="42">
        <f t="shared" si="8"/>
        <v>3006</v>
      </c>
    </row>
    <row r="59" spans="1:7" x14ac:dyDescent="0.25">
      <c r="A59" s="42" t="str">
        <f t="shared" si="3"/>
        <v>SANTA CRUZ DE TENERIFE</v>
      </c>
      <c r="B59" s="41">
        <f t="shared" si="4"/>
        <v>3483379</v>
      </c>
      <c r="C59" s="41">
        <f t="shared" si="5"/>
        <v>3851853</v>
      </c>
      <c r="D59" s="41">
        <f t="shared" si="6"/>
        <v>5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1007864</v>
      </c>
      <c r="C60" s="41">
        <f t="shared" si="5"/>
        <v>985221</v>
      </c>
      <c r="D60" s="41">
        <f t="shared" si="6"/>
        <v>9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271707</v>
      </c>
      <c r="C61" s="41">
        <f t="shared" si="5"/>
        <v>247107</v>
      </c>
      <c r="D61" s="41">
        <f t="shared" si="6"/>
        <v>18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357874</v>
      </c>
      <c r="C62" s="41">
        <f t="shared" si="5"/>
        <v>562784</v>
      </c>
      <c r="D62" s="41">
        <f t="shared" si="6"/>
        <v>16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4821047</v>
      </c>
      <c r="C63" s="41">
        <f t="shared" si="5"/>
        <v>4820468</v>
      </c>
      <c r="D63" s="41">
        <f t="shared" si="6"/>
        <v>3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1335234</v>
      </c>
      <c r="C64" s="41">
        <f t="shared" si="5"/>
        <v>1351060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7" sqref="B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86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Diciembre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42999</v>
      </c>
    </row>
    <row r="6" spans="1:12" x14ac:dyDescent="0.25">
      <c r="A6" s="48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43</v>
      </c>
    </row>
    <row r="7" spans="1:12" x14ac:dyDescent="0.25">
      <c r="A7" s="8" t="s">
        <v>44</v>
      </c>
      <c r="B7" s="35">
        <v>564</v>
      </c>
      <c r="C7" s="35">
        <v>582</v>
      </c>
      <c r="D7" s="35">
        <v>8476</v>
      </c>
      <c r="E7" s="35">
        <v>7918</v>
      </c>
      <c r="F7" s="10">
        <f>((E7*100)/D7)-100</f>
        <v>-6.5832940066068915</v>
      </c>
      <c r="G7" s="1"/>
      <c r="H7" s="1"/>
      <c r="I7" s="1"/>
    </row>
    <row r="8" spans="1:12" x14ac:dyDescent="0.25">
      <c r="A8" s="11" t="s">
        <v>45</v>
      </c>
      <c r="B8" s="36">
        <v>14623</v>
      </c>
      <c r="C8" s="36">
        <v>8225</v>
      </c>
      <c r="D8" s="36">
        <v>179259</v>
      </c>
      <c r="E8" s="36">
        <v>150827</v>
      </c>
      <c r="F8" s="13">
        <f t="shared" ref="F8:F35" si="0">((E8*100)/D8)-100</f>
        <v>-15.860849385525967</v>
      </c>
      <c r="G8" s="1"/>
      <c r="H8" s="1"/>
      <c r="I8" s="1"/>
    </row>
    <row r="9" spans="1:12" x14ac:dyDescent="0.25">
      <c r="A9" s="8" t="s">
        <v>46</v>
      </c>
      <c r="B9" s="35">
        <v>0</v>
      </c>
      <c r="C9" s="35">
        <v>424</v>
      </c>
      <c r="D9" s="35">
        <v>65</v>
      </c>
      <c r="E9" s="35">
        <v>630</v>
      </c>
      <c r="F9" s="10">
        <f t="shared" si="0"/>
        <v>869.23076923076928</v>
      </c>
      <c r="G9" s="1"/>
      <c r="H9" s="1"/>
      <c r="I9" s="1"/>
    </row>
    <row r="10" spans="1:12" x14ac:dyDescent="0.25">
      <c r="A10" s="11" t="s">
        <v>47</v>
      </c>
      <c r="B10" s="36">
        <v>859</v>
      </c>
      <c r="C10" s="36">
        <v>567</v>
      </c>
      <c r="D10" s="36">
        <v>8590</v>
      </c>
      <c r="E10" s="36">
        <v>7615</v>
      </c>
      <c r="F10" s="17">
        <f t="shared" si="0"/>
        <v>-11.350407450523861</v>
      </c>
      <c r="G10" s="1"/>
      <c r="H10" s="1"/>
      <c r="I10" s="1"/>
    </row>
    <row r="11" spans="1:12" x14ac:dyDescent="0.25">
      <c r="A11" s="8" t="s">
        <v>48</v>
      </c>
      <c r="B11" s="35">
        <v>262020</v>
      </c>
      <c r="C11" s="35">
        <v>273265</v>
      </c>
      <c r="D11" s="35">
        <v>3420533</v>
      </c>
      <c r="E11" s="35">
        <v>3327616</v>
      </c>
      <c r="F11" s="10">
        <f t="shared" si="0"/>
        <v>-2.7164479921696483</v>
      </c>
      <c r="G11" s="1"/>
      <c r="H11" s="1"/>
      <c r="I11" s="1"/>
    </row>
    <row r="12" spans="1:12" x14ac:dyDescent="0.25">
      <c r="A12" s="11" t="s">
        <v>49</v>
      </c>
      <c r="B12" s="36">
        <v>12306</v>
      </c>
      <c r="C12" s="36">
        <v>8945</v>
      </c>
      <c r="D12" s="36">
        <v>143662</v>
      </c>
      <c r="E12" s="36">
        <v>126408</v>
      </c>
      <c r="F12" s="13">
        <f t="shared" si="0"/>
        <v>-12.010134899973551</v>
      </c>
      <c r="G12" s="1"/>
      <c r="H12" s="1"/>
      <c r="I12" s="1"/>
    </row>
    <row r="13" spans="1:12" x14ac:dyDescent="0.25">
      <c r="A13" s="8" t="s">
        <v>50</v>
      </c>
      <c r="B13" s="35">
        <v>11819</v>
      </c>
      <c r="C13" s="35">
        <v>9654</v>
      </c>
      <c r="D13" s="35">
        <v>194271</v>
      </c>
      <c r="E13" s="35">
        <v>176186</v>
      </c>
      <c r="F13" s="10">
        <f t="shared" si="0"/>
        <v>-9.3091609143927769</v>
      </c>
      <c r="G13" s="1"/>
      <c r="H13" s="1"/>
      <c r="I13" s="1"/>
    </row>
    <row r="14" spans="1:12" x14ac:dyDescent="0.25">
      <c r="A14" s="11" t="s">
        <v>51</v>
      </c>
      <c r="B14" s="36">
        <v>208556</v>
      </c>
      <c r="C14" s="36">
        <v>160427</v>
      </c>
      <c r="D14" s="36">
        <v>2610100</v>
      </c>
      <c r="E14" s="36">
        <v>2569549</v>
      </c>
      <c r="F14" s="13">
        <f t="shared" si="0"/>
        <v>-1.5536186353013335</v>
      </c>
      <c r="G14" s="1"/>
      <c r="H14" s="1"/>
      <c r="I14" s="1"/>
    </row>
    <row r="15" spans="1:12" x14ac:dyDescent="0.25">
      <c r="A15" s="8" t="s">
        <v>52</v>
      </c>
      <c r="B15" s="35">
        <v>54134</v>
      </c>
      <c r="C15" s="35">
        <v>43357</v>
      </c>
      <c r="D15" s="35">
        <v>554558</v>
      </c>
      <c r="E15" s="35">
        <v>557345</v>
      </c>
      <c r="F15" s="10">
        <f t="shared" si="0"/>
        <v>0.50256240104731376</v>
      </c>
      <c r="G15" s="1"/>
      <c r="H15" s="1"/>
      <c r="I15" s="1"/>
    </row>
    <row r="16" spans="1:12" x14ac:dyDescent="0.25">
      <c r="A16" s="11" t="s">
        <v>53</v>
      </c>
      <c r="B16" s="36">
        <v>5066</v>
      </c>
      <c r="C16" s="36">
        <v>3268</v>
      </c>
      <c r="D16" s="36">
        <v>47036</v>
      </c>
      <c r="E16" s="36">
        <v>46755</v>
      </c>
      <c r="F16" s="13">
        <f t="shared" si="0"/>
        <v>-0.59741474615188395</v>
      </c>
      <c r="G16" s="1"/>
      <c r="H16" s="1"/>
      <c r="I16" s="1"/>
    </row>
    <row r="17" spans="1:9" x14ac:dyDescent="0.25">
      <c r="A17" s="8" t="s">
        <v>54</v>
      </c>
      <c r="B17" s="35">
        <v>7873</v>
      </c>
      <c r="C17" s="35">
        <v>4409</v>
      </c>
      <c r="D17" s="35">
        <v>101929</v>
      </c>
      <c r="E17" s="35">
        <v>88208</v>
      </c>
      <c r="F17" s="10">
        <f t="shared" si="0"/>
        <v>-13.461330926429184</v>
      </c>
      <c r="G17" s="1"/>
      <c r="H17" s="1"/>
      <c r="I17" s="1"/>
    </row>
    <row r="18" spans="1:9" x14ac:dyDescent="0.25">
      <c r="A18" s="11" t="s">
        <v>55</v>
      </c>
      <c r="B18" s="36">
        <v>864</v>
      </c>
      <c r="C18" s="36">
        <v>1070</v>
      </c>
      <c r="D18" s="36">
        <v>13942</v>
      </c>
      <c r="E18" s="36">
        <v>15488</v>
      </c>
      <c r="F18" s="13">
        <f t="shared" si="0"/>
        <v>11.088796442404245</v>
      </c>
      <c r="G18" s="1"/>
      <c r="H18" s="1"/>
      <c r="I18" s="1"/>
    </row>
    <row r="19" spans="1:9" x14ac:dyDescent="0.25">
      <c r="A19" s="8" t="s">
        <v>56</v>
      </c>
      <c r="B19" s="35">
        <v>12</v>
      </c>
      <c r="C19" s="35">
        <v>44</v>
      </c>
      <c r="D19" s="35">
        <v>8244</v>
      </c>
      <c r="E19" s="35">
        <v>499</v>
      </c>
      <c r="F19" s="10">
        <f t="shared" si="0"/>
        <v>-93.947113051916546</v>
      </c>
      <c r="G19" s="1"/>
      <c r="H19" s="1"/>
      <c r="I19" s="1"/>
    </row>
    <row r="20" spans="1:9" x14ac:dyDescent="0.25">
      <c r="A20" s="11" t="s">
        <v>57</v>
      </c>
      <c r="B20" s="36">
        <v>2527</v>
      </c>
      <c r="C20" s="36">
        <v>1969</v>
      </c>
      <c r="D20" s="36">
        <v>13849</v>
      </c>
      <c r="E20" s="36">
        <v>26095</v>
      </c>
      <c r="F20" s="13">
        <f t="shared" si="0"/>
        <v>88.425157051050604</v>
      </c>
      <c r="G20" s="1"/>
      <c r="H20" s="1"/>
      <c r="I20" s="1"/>
    </row>
    <row r="21" spans="1:9" x14ac:dyDescent="0.25">
      <c r="A21" s="8" t="s">
        <v>58</v>
      </c>
      <c r="B21" s="35">
        <v>0</v>
      </c>
      <c r="C21" s="35">
        <v>0</v>
      </c>
      <c r="D21" s="35">
        <v>0</v>
      </c>
      <c r="E21" s="35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6">
        <v>121698</v>
      </c>
      <c r="C22" s="36">
        <v>94642</v>
      </c>
      <c r="D22" s="36">
        <v>1317320</v>
      </c>
      <c r="E22" s="36">
        <v>1312120</v>
      </c>
      <c r="F22" s="13">
        <f t="shared" si="0"/>
        <v>-0.39474083745787425</v>
      </c>
      <c r="G22" s="1"/>
      <c r="H22" s="1"/>
      <c r="I22" s="1"/>
    </row>
    <row r="23" spans="1:9" x14ac:dyDescent="0.25">
      <c r="A23" s="8" t="s">
        <v>60</v>
      </c>
      <c r="B23" s="35">
        <v>34340</v>
      </c>
      <c r="C23" s="35">
        <v>27413</v>
      </c>
      <c r="D23" s="35">
        <v>542405</v>
      </c>
      <c r="E23" s="35">
        <v>428623</v>
      </c>
      <c r="F23" s="10">
        <f t="shared" si="0"/>
        <v>-20.977313999686586</v>
      </c>
      <c r="G23" s="1"/>
      <c r="H23" s="1"/>
      <c r="I23" s="1"/>
    </row>
    <row r="24" spans="1:9" x14ac:dyDescent="0.25">
      <c r="A24" s="11" t="s">
        <v>61</v>
      </c>
      <c r="B24" s="36">
        <v>4311</v>
      </c>
      <c r="C24" s="36">
        <v>822</v>
      </c>
      <c r="D24" s="36">
        <v>46548</v>
      </c>
      <c r="E24" s="36">
        <v>29160</v>
      </c>
      <c r="F24" s="13">
        <f t="shared" si="0"/>
        <v>-37.354988399071928</v>
      </c>
      <c r="G24" s="1"/>
      <c r="H24" s="1"/>
      <c r="I24" s="1"/>
    </row>
    <row r="25" spans="1:9" x14ac:dyDescent="0.25">
      <c r="A25" s="8" t="s">
        <v>62</v>
      </c>
      <c r="B25" s="35">
        <v>1839</v>
      </c>
      <c r="C25" s="35">
        <v>1708</v>
      </c>
      <c r="D25" s="35">
        <v>22148</v>
      </c>
      <c r="E25" s="35">
        <v>21688</v>
      </c>
      <c r="F25" s="10">
        <f t="shared" si="0"/>
        <v>-2.0769369694780551</v>
      </c>
      <c r="G25" s="1"/>
      <c r="H25" s="1"/>
      <c r="I25" s="1"/>
    </row>
    <row r="26" spans="1:9" x14ac:dyDescent="0.25">
      <c r="A26" s="11" t="s">
        <v>63</v>
      </c>
      <c r="B26" s="36">
        <v>0</v>
      </c>
      <c r="C26" s="36">
        <v>0</v>
      </c>
      <c r="D26" s="36">
        <v>2</v>
      </c>
      <c r="E26" s="36">
        <v>0</v>
      </c>
      <c r="F26" s="13">
        <f t="shared" si="0"/>
        <v>-100</v>
      </c>
      <c r="G26" s="1"/>
      <c r="H26" s="1"/>
      <c r="I26" s="1"/>
    </row>
    <row r="27" spans="1:9" x14ac:dyDescent="0.25">
      <c r="A27" s="8" t="s">
        <v>64</v>
      </c>
      <c r="B27" s="35">
        <v>0</v>
      </c>
      <c r="C27" s="35">
        <v>0</v>
      </c>
      <c r="D27" s="35">
        <v>0</v>
      </c>
      <c r="E27" s="35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6">
        <v>39000</v>
      </c>
      <c r="C28" s="36">
        <v>27132</v>
      </c>
      <c r="D28" s="36">
        <v>486697</v>
      </c>
      <c r="E28" s="36">
        <v>397788</v>
      </c>
      <c r="F28" s="13">
        <f t="shared" si="0"/>
        <v>-18.267833991169041</v>
      </c>
      <c r="G28" s="1"/>
      <c r="H28" s="1"/>
      <c r="I28" s="1"/>
    </row>
    <row r="29" spans="1:9" x14ac:dyDescent="0.25">
      <c r="A29" s="8" t="s">
        <v>66</v>
      </c>
      <c r="B29" s="35">
        <v>60</v>
      </c>
      <c r="C29" s="35">
        <v>124</v>
      </c>
      <c r="D29" s="35">
        <v>330</v>
      </c>
      <c r="E29" s="35">
        <v>1435</v>
      </c>
      <c r="F29" s="10">
        <f t="shared" si="0"/>
        <v>334.84848484848487</v>
      </c>
      <c r="G29" s="1"/>
      <c r="H29" s="1"/>
      <c r="I29" s="1"/>
    </row>
    <row r="30" spans="1:9" x14ac:dyDescent="0.25">
      <c r="A30" s="11" t="s">
        <v>67</v>
      </c>
      <c r="B30" s="36">
        <v>10852</v>
      </c>
      <c r="C30" s="36">
        <v>9929</v>
      </c>
      <c r="D30" s="36">
        <v>135040</v>
      </c>
      <c r="E30" s="36">
        <v>130452</v>
      </c>
      <c r="F30" s="13">
        <f t="shared" si="0"/>
        <v>-3.3975118483412388</v>
      </c>
      <c r="G30" s="1"/>
      <c r="H30" s="1"/>
      <c r="I30" s="1"/>
    </row>
    <row r="31" spans="1:9" x14ac:dyDescent="0.25">
      <c r="A31" s="8" t="s">
        <v>68</v>
      </c>
      <c r="B31" s="35">
        <v>4188</v>
      </c>
      <c r="C31" s="35">
        <v>3366</v>
      </c>
      <c r="D31" s="35">
        <v>47136</v>
      </c>
      <c r="E31" s="35">
        <v>45903</v>
      </c>
      <c r="F31" s="10">
        <f t="shared" si="0"/>
        <v>-2.6158350305499027</v>
      </c>
      <c r="G31" s="1"/>
      <c r="H31" s="1"/>
      <c r="I31" s="1"/>
    </row>
    <row r="32" spans="1:9" x14ac:dyDescent="0.25">
      <c r="A32" s="11" t="s">
        <v>69</v>
      </c>
      <c r="B32" s="36">
        <v>238149</v>
      </c>
      <c r="C32" s="36">
        <v>274401</v>
      </c>
      <c r="D32" s="36">
        <v>3042665</v>
      </c>
      <c r="E32" s="36">
        <v>3602112</v>
      </c>
      <c r="F32" s="13">
        <f t="shared" si="0"/>
        <v>18.386743200450923</v>
      </c>
      <c r="G32" s="1"/>
      <c r="H32" s="1"/>
      <c r="I32" s="1"/>
    </row>
    <row r="33" spans="1:9" x14ac:dyDescent="0.25">
      <c r="A33" s="8" t="s">
        <v>70</v>
      </c>
      <c r="B33" s="35">
        <v>20178</v>
      </c>
      <c r="C33" s="35">
        <v>15359</v>
      </c>
      <c r="D33" s="35">
        <v>244065</v>
      </c>
      <c r="E33" s="35">
        <v>247873</v>
      </c>
      <c r="F33" s="10">
        <f t="shared" si="0"/>
        <v>1.5602400999733703</v>
      </c>
      <c r="G33" s="1"/>
      <c r="H33" s="1"/>
      <c r="I33" s="1"/>
    </row>
    <row r="34" spans="1:9" x14ac:dyDescent="0.25">
      <c r="A34" s="11" t="s">
        <v>71</v>
      </c>
      <c r="B34" s="36">
        <v>0</v>
      </c>
      <c r="C34" s="36">
        <v>2007</v>
      </c>
      <c r="D34" s="36">
        <v>9</v>
      </c>
      <c r="E34" s="36">
        <v>16631</v>
      </c>
      <c r="F34" s="13">
        <f t="shared" si="0"/>
        <v>184688.88888888888</v>
      </c>
      <c r="G34" s="1"/>
      <c r="H34" s="1"/>
      <c r="I34" s="1"/>
    </row>
    <row r="35" spans="1:9" x14ac:dyDescent="0.25">
      <c r="A35" s="14" t="s">
        <v>72</v>
      </c>
      <c r="B35" s="15">
        <f>SUM(B7:B34)</f>
        <v>1055838</v>
      </c>
      <c r="C35" s="15">
        <f t="shared" ref="C35:E35" si="1">SUM(C7:C34)</f>
        <v>973109</v>
      </c>
      <c r="D35" s="15">
        <f t="shared" si="1"/>
        <v>13188879</v>
      </c>
      <c r="E35" s="15">
        <f t="shared" si="1"/>
        <v>13334924</v>
      </c>
      <c r="F35" s="16">
        <f t="shared" si="0"/>
        <v>1.1073344444209425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7918</v>
      </c>
      <c r="C38" s="41">
        <f>D7</f>
        <v>8476</v>
      </c>
      <c r="D38" s="41">
        <f>_xlfn.RANK.EQ(B38,$B$38:$B$65)+COUNTIF($B$38:$B$65,B38)-1</f>
        <v>21</v>
      </c>
      <c r="E38" s="42" t="str">
        <f t="shared" ref="E38:E65" si="2">INDEX($A$38:$B$65,MATCH(ROW()-37,$D$38:$D$65,0),1)</f>
        <v>VALENCIA</v>
      </c>
      <c r="F38" s="42">
        <f>LOOKUP(E38,$A$38:$A$65,$B$38:$B$65)</f>
        <v>3602112</v>
      </c>
      <c r="G38" s="42">
        <f>LOOKUP(E38,$A$38:$A$65,$C$38:$C$65)</f>
        <v>3042665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150827</v>
      </c>
      <c r="C39" s="41">
        <f t="shared" ref="C39:C65" si="5">D8</f>
        <v>179259</v>
      </c>
      <c r="D39" s="41">
        <f t="shared" ref="D39:D65" si="6">_xlfn.RANK.EQ(B39,$B$38:$B$65)+COUNTIF($B$38:$B$65,B39)-1</f>
        <v>10</v>
      </c>
      <c r="E39" s="42" t="str">
        <f t="shared" si="2"/>
        <v>BAHIA DE ALGECIRAS</v>
      </c>
      <c r="F39" s="42">
        <f t="shared" ref="F39:F54" si="7">LOOKUP(E39,$A$38:$A$65,$B$38:$B$65)</f>
        <v>3327616</v>
      </c>
      <c r="G39" s="42">
        <f t="shared" ref="G39:G65" si="8">LOOKUP(E39,$A$38:$A$65,$C$38:$C$65)</f>
        <v>3420533</v>
      </c>
    </row>
    <row r="40" spans="1:9" x14ac:dyDescent="0.25">
      <c r="A40" s="42" t="str">
        <f t="shared" si="3"/>
        <v>ALMERIA</v>
      </c>
      <c r="B40" s="41">
        <f t="shared" si="4"/>
        <v>630</v>
      </c>
      <c r="C40" s="41">
        <f t="shared" si="5"/>
        <v>65</v>
      </c>
      <c r="D40" s="41">
        <f t="shared" si="6"/>
        <v>24</v>
      </c>
      <c r="E40" s="42" t="str">
        <f t="shared" si="2"/>
        <v>BARCELONA</v>
      </c>
      <c r="F40" s="42">
        <f t="shared" si="7"/>
        <v>2569549</v>
      </c>
      <c r="G40" s="42">
        <f t="shared" si="8"/>
        <v>2610100</v>
      </c>
    </row>
    <row r="41" spans="1:9" x14ac:dyDescent="0.25">
      <c r="A41" s="42" t="str">
        <f t="shared" si="3"/>
        <v>AVILES</v>
      </c>
      <c r="B41" s="41">
        <f t="shared" si="4"/>
        <v>7615</v>
      </c>
      <c r="C41" s="41">
        <f t="shared" si="5"/>
        <v>8590</v>
      </c>
      <c r="D41" s="41">
        <f t="shared" si="6"/>
        <v>22</v>
      </c>
      <c r="E41" s="42" t="str">
        <f t="shared" si="2"/>
        <v>LAS PALMAS</v>
      </c>
      <c r="F41" s="42">
        <f t="shared" si="7"/>
        <v>1312120</v>
      </c>
      <c r="G41" s="42">
        <f t="shared" si="8"/>
        <v>1317320</v>
      </c>
    </row>
    <row r="42" spans="1:9" x14ac:dyDescent="0.25">
      <c r="A42" s="42" t="str">
        <f t="shared" si="3"/>
        <v>BAHIA DE ALGECIRAS</v>
      </c>
      <c r="B42" s="41">
        <f t="shared" si="4"/>
        <v>3327616</v>
      </c>
      <c r="C42" s="41">
        <f t="shared" si="5"/>
        <v>3420533</v>
      </c>
      <c r="D42" s="41">
        <f t="shared" si="6"/>
        <v>2</v>
      </c>
      <c r="E42" s="42" t="str">
        <f t="shared" si="2"/>
        <v>BILBAO</v>
      </c>
      <c r="F42" s="42">
        <f t="shared" si="7"/>
        <v>557345</v>
      </c>
      <c r="G42" s="42">
        <f t="shared" si="8"/>
        <v>554558</v>
      </c>
    </row>
    <row r="43" spans="1:9" x14ac:dyDescent="0.25">
      <c r="A43" s="42" t="str">
        <f t="shared" si="3"/>
        <v>BAHIA DE CADIZ</v>
      </c>
      <c r="B43" s="41">
        <f t="shared" si="4"/>
        <v>126408</v>
      </c>
      <c r="C43" s="41">
        <f t="shared" si="5"/>
        <v>143662</v>
      </c>
      <c r="D43" s="41">
        <f t="shared" si="6"/>
        <v>12</v>
      </c>
      <c r="E43" s="42" t="str">
        <f t="shared" si="2"/>
        <v>MALAGA</v>
      </c>
      <c r="F43" s="42">
        <f t="shared" si="7"/>
        <v>428623</v>
      </c>
      <c r="G43" s="42">
        <f t="shared" si="8"/>
        <v>542405</v>
      </c>
    </row>
    <row r="44" spans="1:9" x14ac:dyDescent="0.25">
      <c r="A44" s="42" t="str">
        <f t="shared" si="3"/>
        <v>BALEARES</v>
      </c>
      <c r="B44" s="41">
        <f t="shared" si="4"/>
        <v>176186</v>
      </c>
      <c r="C44" s="41">
        <f t="shared" si="5"/>
        <v>194271</v>
      </c>
      <c r="D44" s="41">
        <f t="shared" si="6"/>
        <v>9</v>
      </c>
      <c r="E44" s="42" t="str">
        <f t="shared" si="2"/>
        <v>SANTA CRUZ DE TENERIFE</v>
      </c>
      <c r="F44" s="42">
        <f t="shared" si="7"/>
        <v>397788</v>
      </c>
      <c r="G44" s="42">
        <f t="shared" si="8"/>
        <v>486697</v>
      </c>
    </row>
    <row r="45" spans="1:9" x14ac:dyDescent="0.25">
      <c r="A45" s="42" t="str">
        <f t="shared" si="3"/>
        <v>BARCELONA</v>
      </c>
      <c r="B45" s="41">
        <f t="shared" si="4"/>
        <v>2569549</v>
      </c>
      <c r="C45" s="41">
        <f t="shared" si="5"/>
        <v>2610100</v>
      </c>
      <c r="D45" s="41">
        <f t="shared" si="6"/>
        <v>3</v>
      </c>
      <c r="E45" s="42" t="str">
        <f t="shared" si="2"/>
        <v>VIGO</v>
      </c>
      <c r="F45" s="42">
        <f t="shared" si="7"/>
        <v>247873</v>
      </c>
      <c r="G45" s="42">
        <f t="shared" si="8"/>
        <v>244065</v>
      </c>
    </row>
    <row r="46" spans="1:9" x14ac:dyDescent="0.25">
      <c r="A46" s="42" t="str">
        <f t="shared" si="3"/>
        <v>BILBAO</v>
      </c>
      <c r="B46" s="41">
        <f t="shared" si="4"/>
        <v>557345</v>
      </c>
      <c r="C46" s="41">
        <f t="shared" si="5"/>
        <v>554558</v>
      </c>
      <c r="D46" s="41">
        <f t="shared" si="6"/>
        <v>5</v>
      </c>
      <c r="E46" s="42" t="str">
        <f t="shared" si="2"/>
        <v>BALEARES</v>
      </c>
      <c r="F46" s="42">
        <f t="shared" si="7"/>
        <v>176186</v>
      </c>
      <c r="G46" s="42">
        <f t="shared" si="8"/>
        <v>194271</v>
      </c>
    </row>
    <row r="47" spans="1:9" x14ac:dyDescent="0.25">
      <c r="A47" s="42" t="str">
        <f t="shared" si="3"/>
        <v>CARTAGENA</v>
      </c>
      <c r="B47" s="41">
        <f t="shared" si="4"/>
        <v>46755</v>
      </c>
      <c r="C47" s="41">
        <f t="shared" si="5"/>
        <v>47036</v>
      </c>
      <c r="D47" s="41">
        <f t="shared" si="6"/>
        <v>14</v>
      </c>
      <c r="E47" s="42" t="str">
        <f t="shared" si="2"/>
        <v>ALICANTE</v>
      </c>
      <c r="F47" s="42">
        <f t="shared" si="7"/>
        <v>150827</v>
      </c>
      <c r="G47" s="42">
        <f t="shared" si="8"/>
        <v>179259</v>
      </c>
    </row>
    <row r="48" spans="1:9" x14ac:dyDescent="0.25">
      <c r="A48" s="42" t="str">
        <f t="shared" si="3"/>
        <v>CASTELLON</v>
      </c>
      <c r="B48" s="41">
        <f t="shared" si="4"/>
        <v>88208</v>
      </c>
      <c r="C48" s="41">
        <f t="shared" si="5"/>
        <v>101929</v>
      </c>
      <c r="D48" s="41">
        <f t="shared" si="6"/>
        <v>13</v>
      </c>
      <c r="E48" s="42" t="str">
        <f t="shared" si="2"/>
        <v>SEVILLA</v>
      </c>
      <c r="F48" s="42">
        <f t="shared" si="7"/>
        <v>130452</v>
      </c>
      <c r="G48" s="42">
        <f t="shared" si="8"/>
        <v>135040</v>
      </c>
    </row>
    <row r="49" spans="1:7" x14ac:dyDescent="0.25">
      <c r="A49" s="42" t="str">
        <f t="shared" si="3"/>
        <v>CEUTA</v>
      </c>
      <c r="B49" s="41">
        <f t="shared" si="4"/>
        <v>15488</v>
      </c>
      <c r="C49" s="41">
        <f t="shared" si="5"/>
        <v>13942</v>
      </c>
      <c r="D49" s="41">
        <f t="shared" si="6"/>
        <v>20</v>
      </c>
      <c r="E49" s="42" t="str">
        <f t="shared" si="2"/>
        <v>BAHIA DE CADIZ</v>
      </c>
      <c r="F49" s="42">
        <f t="shared" si="7"/>
        <v>126408</v>
      </c>
      <c r="G49" s="42">
        <f t="shared" si="8"/>
        <v>143662</v>
      </c>
    </row>
    <row r="50" spans="1:7" x14ac:dyDescent="0.25">
      <c r="A50" s="42" t="str">
        <f t="shared" si="3"/>
        <v>FERROL-SAN CIBRAO</v>
      </c>
      <c r="B50" s="41">
        <f t="shared" si="4"/>
        <v>499</v>
      </c>
      <c r="C50" s="41">
        <f t="shared" si="5"/>
        <v>8244</v>
      </c>
      <c r="D50" s="41">
        <f t="shared" si="6"/>
        <v>25</v>
      </c>
      <c r="E50" s="42" t="str">
        <f t="shared" si="2"/>
        <v>CASTELLON</v>
      </c>
      <c r="F50" s="42">
        <f t="shared" si="7"/>
        <v>88208</v>
      </c>
      <c r="G50" s="42">
        <f t="shared" si="8"/>
        <v>101929</v>
      </c>
    </row>
    <row r="51" spans="1:7" x14ac:dyDescent="0.25">
      <c r="A51" s="42" t="str">
        <f t="shared" si="3"/>
        <v>GIJON</v>
      </c>
      <c r="B51" s="41">
        <f t="shared" si="4"/>
        <v>26095</v>
      </c>
      <c r="C51" s="41">
        <f t="shared" si="5"/>
        <v>13849</v>
      </c>
      <c r="D51" s="41">
        <f t="shared" si="6"/>
        <v>17</v>
      </c>
      <c r="E51" s="42" t="str">
        <f t="shared" si="2"/>
        <v>CARTAGENA</v>
      </c>
      <c r="F51" s="42">
        <f t="shared" si="7"/>
        <v>46755</v>
      </c>
      <c r="G51" s="42">
        <f t="shared" si="8"/>
        <v>47036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TARRAGONA</v>
      </c>
      <c r="F52" s="42">
        <f t="shared" si="7"/>
        <v>45903</v>
      </c>
      <c r="G52" s="42">
        <f t="shared" si="8"/>
        <v>47136</v>
      </c>
    </row>
    <row r="53" spans="1:7" x14ac:dyDescent="0.25">
      <c r="A53" s="42" t="str">
        <f t="shared" si="3"/>
        <v>LAS PALMAS</v>
      </c>
      <c r="B53" s="41">
        <f t="shared" si="4"/>
        <v>1312120</v>
      </c>
      <c r="C53" s="41">
        <f t="shared" si="5"/>
        <v>1317320</v>
      </c>
      <c r="D53" s="41">
        <f t="shared" si="6"/>
        <v>4</v>
      </c>
      <c r="E53" s="42" t="str">
        <f t="shared" si="2"/>
        <v>MARIN Y RIA DE PONTEVEDRA</v>
      </c>
      <c r="F53" s="42">
        <f t="shared" si="7"/>
        <v>29160</v>
      </c>
      <c r="G53" s="42">
        <f t="shared" si="8"/>
        <v>46548</v>
      </c>
    </row>
    <row r="54" spans="1:7" x14ac:dyDescent="0.25">
      <c r="A54" s="42" t="str">
        <f t="shared" si="3"/>
        <v>MALAGA</v>
      </c>
      <c r="B54" s="41">
        <f t="shared" si="4"/>
        <v>428623</v>
      </c>
      <c r="C54" s="41">
        <f t="shared" si="5"/>
        <v>542405</v>
      </c>
      <c r="D54" s="41">
        <f t="shared" si="6"/>
        <v>6</v>
      </c>
      <c r="E54" s="42" t="str">
        <f t="shared" si="2"/>
        <v>GIJON</v>
      </c>
      <c r="F54" s="42">
        <f t="shared" si="7"/>
        <v>26095</v>
      </c>
      <c r="G54" s="42">
        <f t="shared" si="8"/>
        <v>13849</v>
      </c>
    </row>
    <row r="55" spans="1:7" x14ac:dyDescent="0.25">
      <c r="A55" s="42" t="str">
        <f t="shared" si="3"/>
        <v>MARIN Y RIA DE PONTEVEDRA</v>
      </c>
      <c r="B55" s="41">
        <f t="shared" si="4"/>
        <v>29160</v>
      </c>
      <c r="C55" s="41">
        <f t="shared" si="5"/>
        <v>46548</v>
      </c>
      <c r="D55" s="41">
        <f t="shared" si="6"/>
        <v>16</v>
      </c>
      <c r="E55" s="42" t="str">
        <f t="shared" si="2"/>
        <v>MELILLA</v>
      </c>
      <c r="F55" s="42">
        <f t="shared" ref="F55:F65" si="9">LOOKUP(E55,$A$38:$A$65,$B$38:$B$65)</f>
        <v>21688</v>
      </c>
      <c r="G55" s="42">
        <f t="shared" si="8"/>
        <v>22148</v>
      </c>
    </row>
    <row r="56" spans="1:7" x14ac:dyDescent="0.25">
      <c r="A56" s="42" t="str">
        <f t="shared" si="3"/>
        <v>MELILLA</v>
      </c>
      <c r="B56" s="41">
        <f t="shared" si="4"/>
        <v>21688</v>
      </c>
      <c r="C56" s="41">
        <f t="shared" si="5"/>
        <v>22148</v>
      </c>
      <c r="D56" s="41">
        <f t="shared" si="6"/>
        <v>18</v>
      </c>
      <c r="E56" s="42" t="str">
        <f t="shared" si="2"/>
        <v>VILAGARCIA</v>
      </c>
      <c r="F56" s="42">
        <f t="shared" si="9"/>
        <v>16631</v>
      </c>
      <c r="G56" s="42">
        <f t="shared" si="8"/>
        <v>9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2</v>
      </c>
      <c r="D57" s="41">
        <f t="shared" si="6"/>
        <v>28</v>
      </c>
      <c r="E57" s="42" t="str">
        <f t="shared" si="2"/>
        <v>CEUTA</v>
      </c>
      <c r="F57" s="42">
        <f t="shared" si="9"/>
        <v>15488</v>
      </c>
      <c r="G57" s="42">
        <f t="shared" si="8"/>
        <v>13942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 CORUÑA</v>
      </c>
      <c r="F58" s="42">
        <f t="shared" si="9"/>
        <v>7918</v>
      </c>
      <c r="G58" s="42">
        <f t="shared" si="8"/>
        <v>8476</v>
      </c>
    </row>
    <row r="59" spans="1:7" x14ac:dyDescent="0.25">
      <c r="A59" s="42" t="str">
        <f t="shared" si="3"/>
        <v>SANTA CRUZ DE TENERIFE</v>
      </c>
      <c r="B59" s="41">
        <f t="shared" si="4"/>
        <v>397788</v>
      </c>
      <c r="C59" s="41">
        <f t="shared" si="5"/>
        <v>486697</v>
      </c>
      <c r="D59" s="41">
        <f t="shared" si="6"/>
        <v>7</v>
      </c>
      <c r="E59" s="42" t="str">
        <f t="shared" si="2"/>
        <v>AVILES</v>
      </c>
      <c r="F59" s="42">
        <f t="shared" si="9"/>
        <v>7615</v>
      </c>
      <c r="G59" s="42">
        <f t="shared" si="8"/>
        <v>8590</v>
      </c>
    </row>
    <row r="60" spans="1:7" x14ac:dyDescent="0.25">
      <c r="A60" s="42" t="str">
        <f t="shared" si="3"/>
        <v>SANTANDER</v>
      </c>
      <c r="B60" s="41">
        <f t="shared" si="4"/>
        <v>1435</v>
      </c>
      <c r="C60" s="41">
        <f t="shared" si="5"/>
        <v>330</v>
      </c>
      <c r="D60" s="41">
        <f t="shared" si="6"/>
        <v>23</v>
      </c>
      <c r="E60" s="42" t="str">
        <f t="shared" si="2"/>
        <v>SANTANDER</v>
      </c>
      <c r="F60" s="42">
        <f t="shared" si="9"/>
        <v>1435</v>
      </c>
      <c r="G60" s="42">
        <f t="shared" si="8"/>
        <v>330</v>
      </c>
    </row>
    <row r="61" spans="1:7" x14ac:dyDescent="0.25">
      <c r="A61" s="42" t="str">
        <f t="shared" si="3"/>
        <v>SEVILLA</v>
      </c>
      <c r="B61" s="41">
        <f t="shared" si="4"/>
        <v>130452</v>
      </c>
      <c r="C61" s="41">
        <f t="shared" si="5"/>
        <v>135040</v>
      </c>
      <c r="D61" s="41">
        <f t="shared" si="6"/>
        <v>11</v>
      </c>
      <c r="E61" s="42" t="str">
        <f t="shared" si="2"/>
        <v>ALMERIA</v>
      </c>
      <c r="F61" s="42">
        <f t="shared" si="9"/>
        <v>630</v>
      </c>
      <c r="G61" s="42">
        <f t="shared" si="8"/>
        <v>65</v>
      </c>
    </row>
    <row r="62" spans="1:7" x14ac:dyDescent="0.25">
      <c r="A62" s="42" t="str">
        <f t="shared" si="3"/>
        <v>TARRAGONA</v>
      </c>
      <c r="B62" s="41">
        <f t="shared" si="4"/>
        <v>45903</v>
      </c>
      <c r="C62" s="41">
        <f t="shared" si="5"/>
        <v>47136</v>
      </c>
      <c r="D62" s="41">
        <f t="shared" si="6"/>
        <v>15</v>
      </c>
      <c r="E62" s="42" t="str">
        <f t="shared" si="2"/>
        <v>FERROL-SAN CIBRAO</v>
      </c>
      <c r="F62" s="42">
        <f t="shared" si="9"/>
        <v>499</v>
      </c>
      <c r="G62" s="42">
        <f t="shared" si="8"/>
        <v>8244</v>
      </c>
    </row>
    <row r="63" spans="1:7" x14ac:dyDescent="0.25">
      <c r="A63" s="42" t="str">
        <f t="shared" si="3"/>
        <v>VALENCIA</v>
      </c>
      <c r="B63" s="41">
        <f t="shared" si="4"/>
        <v>3602112</v>
      </c>
      <c r="C63" s="41">
        <f t="shared" si="5"/>
        <v>3042665</v>
      </c>
      <c r="D63" s="41">
        <f t="shared" si="6"/>
        <v>1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247873</v>
      </c>
      <c r="C64" s="41">
        <f t="shared" si="5"/>
        <v>244065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16631</v>
      </c>
      <c r="C65" s="41">
        <f t="shared" si="5"/>
        <v>9</v>
      </c>
      <c r="D65" s="41">
        <f t="shared" si="6"/>
        <v>19</v>
      </c>
      <c r="E65" s="42" t="str">
        <f t="shared" si="2"/>
        <v>HUELVA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3"/>
      <c r="B67" s="44"/>
      <c r="C67" s="44"/>
      <c r="D67" s="44"/>
      <c r="E67" s="44"/>
      <c r="F67" s="40"/>
      <c r="G67" s="4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E37" sqref="E37:G50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87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Diciembre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42999</v>
      </c>
    </row>
    <row r="6" spans="1:12" x14ac:dyDescent="0.25">
      <c r="A6" s="48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43</v>
      </c>
    </row>
    <row r="7" spans="1:12" x14ac:dyDescent="0.25">
      <c r="A7" s="8" t="s">
        <v>44</v>
      </c>
      <c r="B7" s="37">
        <v>0</v>
      </c>
      <c r="C7" s="37">
        <v>0</v>
      </c>
      <c r="D7" s="37">
        <v>0</v>
      </c>
      <c r="E7" s="3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8">
        <v>0</v>
      </c>
      <c r="C8" s="38">
        <v>82</v>
      </c>
      <c r="D8" s="38">
        <v>0</v>
      </c>
      <c r="E8" s="38">
        <v>82</v>
      </c>
      <c r="F8" s="13" t="e">
        <f t="shared" ref="F8:F35" si="0">((E8*100)/D8)-100</f>
        <v>#DIV/0!</v>
      </c>
      <c r="G8" s="1"/>
      <c r="H8" s="1"/>
      <c r="I8" s="1"/>
    </row>
    <row r="9" spans="1:12" x14ac:dyDescent="0.25">
      <c r="A9" s="8" t="s">
        <v>46</v>
      </c>
      <c r="B9" s="37">
        <v>0</v>
      </c>
      <c r="C9" s="37">
        <v>0</v>
      </c>
      <c r="D9" s="37">
        <v>0</v>
      </c>
      <c r="E9" s="3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38">
        <v>0</v>
      </c>
      <c r="C10" s="38">
        <v>0</v>
      </c>
      <c r="D10" s="38">
        <v>0</v>
      </c>
      <c r="E10" s="38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37">
        <v>249298</v>
      </c>
      <c r="C11" s="37">
        <v>260864</v>
      </c>
      <c r="D11" s="37">
        <v>3249693</v>
      </c>
      <c r="E11" s="37">
        <v>3164696</v>
      </c>
      <c r="F11" s="10">
        <f t="shared" si="0"/>
        <v>-2.615539375565632</v>
      </c>
      <c r="G11" s="1"/>
      <c r="H11" s="1"/>
      <c r="I11" s="1"/>
    </row>
    <row r="12" spans="1:12" x14ac:dyDescent="0.25">
      <c r="A12" s="11" t="s">
        <v>49</v>
      </c>
      <c r="B12" s="38">
        <v>0</v>
      </c>
      <c r="C12" s="38">
        <v>78</v>
      </c>
      <c r="D12" s="38">
        <v>8439</v>
      </c>
      <c r="E12" s="38">
        <v>1093</v>
      </c>
      <c r="F12" s="13">
        <f t="shared" si="0"/>
        <v>-87.048228463088037</v>
      </c>
      <c r="G12" s="1"/>
      <c r="H12" s="1"/>
      <c r="I12" s="1"/>
    </row>
    <row r="13" spans="1:12" x14ac:dyDescent="0.25">
      <c r="A13" s="8" t="s">
        <v>50</v>
      </c>
      <c r="B13" s="37">
        <v>22</v>
      </c>
      <c r="C13" s="37">
        <v>59</v>
      </c>
      <c r="D13" s="37">
        <v>694</v>
      </c>
      <c r="E13" s="37">
        <v>238</v>
      </c>
      <c r="F13" s="10">
        <f t="shared" si="0"/>
        <v>-65.706051873198845</v>
      </c>
      <c r="G13" s="1"/>
      <c r="H13" s="1"/>
      <c r="I13" s="1"/>
    </row>
    <row r="14" spans="1:12" x14ac:dyDescent="0.25">
      <c r="A14" s="11" t="s">
        <v>51</v>
      </c>
      <c r="B14" s="38">
        <v>85823</v>
      </c>
      <c r="C14" s="38">
        <v>55871</v>
      </c>
      <c r="D14" s="38">
        <v>989005</v>
      </c>
      <c r="E14" s="38">
        <v>997588</v>
      </c>
      <c r="F14" s="13">
        <f t="shared" si="0"/>
        <v>0.86784192193164245</v>
      </c>
      <c r="G14" s="1"/>
      <c r="H14" s="1"/>
      <c r="I14" s="1"/>
    </row>
    <row r="15" spans="1:12" x14ac:dyDescent="0.25">
      <c r="A15" s="8" t="s">
        <v>52</v>
      </c>
      <c r="B15" s="37">
        <v>1098</v>
      </c>
      <c r="C15" s="37">
        <v>934</v>
      </c>
      <c r="D15" s="37">
        <v>5405</v>
      </c>
      <c r="E15" s="37">
        <v>13853</v>
      </c>
      <c r="F15" s="10">
        <f t="shared" si="0"/>
        <v>156.29972247918596</v>
      </c>
      <c r="G15" s="1"/>
      <c r="H15" s="1"/>
      <c r="I15" s="1"/>
    </row>
    <row r="16" spans="1:12" x14ac:dyDescent="0.25">
      <c r="A16" s="11" t="s">
        <v>53</v>
      </c>
      <c r="B16" s="38">
        <v>0</v>
      </c>
      <c r="C16" s="38">
        <v>0</v>
      </c>
      <c r="D16" s="38">
        <v>0</v>
      </c>
      <c r="E16" s="38">
        <v>12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37">
        <v>0</v>
      </c>
      <c r="C17" s="37">
        <v>11</v>
      </c>
      <c r="D17" s="37">
        <v>88</v>
      </c>
      <c r="E17" s="37">
        <v>308</v>
      </c>
      <c r="F17" s="10">
        <f t="shared" si="0"/>
        <v>250</v>
      </c>
      <c r="G17" s="1"/>
      <c r="H17" s="1"/>
      <c r="I17" s="1"/>
    </row>
    <row r="18" spans="1:9" x14ac:dyDescent="0.25">
      <c r="A18" s="11" t="s">
        <v>55</v>
      </c>
      <c r="B18" s="38">
        <v>0</v>
      </c>
      <c r="C18" s="38">
        <v>0</v>
      </c>
      <c r="D18" s="38">
        <v>76</v>
      </c>
      <c r="E18" s="38">
        <v>0</v>
      </c>
      <c r="F18" s="17">
        <f t="shared" si="0"/>
        <v>-100</v>
      </c>
      <c r="G18" s="1"/>
      <c r="H18" s="1"/>
      <c r="I18" s="1"/>
    </row>
    <row r="19" spans="1:9" x14ac:dyDescent="0.25">
      <c r="A19" s="8" t="s">
        <v>56</v>
      </c>
      <c r="B19" s="37">
        <v>0</v>
      </c>
      <c r="C19" s="37">
        <v>0</v>
      </c>
      <c r="D19" s="37">
        <v>0</v>
      </c>
      <c r="E19" s="3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38">
        <v>0</v>
      </c>
      <c r="C20" s="38">
        <v>0</v>
      </c>
      <c r="D20" s="38">
        <v>0</v>
      </c>
      <c r="E20" s="38">
        <v>52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58</v>
      </c>
      <c r="B21" s="37">
        <v>0</v>
      </c>
      <c r="C21" s="37">
        <v>0</v>
      </c>
      <c r="D21" s="37">
        <v>0</v>
      </c>
      <c r="E21" s="37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8">
        <v>79805</v>
      </c>
      <c r="C22" s="38">
        <v>58797</v>
      </c>
      <c r="D22" s="38">
        <v>927081</v>
      </c>
      <c r="E22" s="38">
        <v>835094</v>
      </c>
      <c r="F22" s="13">
        <f t="shared" si="0"/>
        <v>-9.9222182312009437</v>
      </c>
      <c r="G22" s="1"/>
      <c r="H22" s="1"/>
      <c r="I22" s="1"/>
    </row>
    <row r="23" spans="1:9" x14ac:dyDescent="0.25">
      <c r="A23" s="8" t="s">
        <v>60</v>
      </c>
      <c r="B23" s="37">
        <v>33323</v>
      </c>
      <c r="C23" s="37">
        <v>25410</v>
      </c>
      <c r="D23" s="37">
        <v>527352</v>
      </c>
      <c r="E23" s="37">
        <v>409759</v>
      </c>
      <c r="F23" s="10">
        <f t="shared" si="0"/>
        <v>-22.298768185196991</v>
      </c>
      <c r="G23" s="1"/>
      <c r="H23" s="1"/>
      <c r="I23" s="1"/>
    </row>
    <row r="24" spans="1:9" x14ac:dyDescent="0.25">
      <c r="A24" s="11" t="s">
        <v>61</v>
      </c>
      <c r="B24" s="38">
        <v>2</v>
      </c>
      <c r="C24" s="38">
        <v>0</v>
      </c>
      <c r="D24" s="38">
        <v>818</v>
      </c>
      <c r="E24" s="38">
        <v>114</v>
      </c>
      <c r="F24" s="13">
        <f t="shared" si="0"/>
        <v>-86.063569682151595</v>
      </c>
      <c r="G24" s="1"/>
      <c r="H24" s="1"/>
      <c r="I24" s="1"/>
    </row>
    <row r="25" spans="1:9" x14ac:dyDescent="0.25">
      <c r="A25" s="8" t="s">
        <v>62</v>
      </c>
      <c r="B25" s="37">
        <v>0</v>
      </c>
      <c r="C25" s="37">
        <v>0</v>
      </c>
      <c r="D25" s="37">
        <v>0</v>
      </c>
      <c r="E25" s="37">
        <v>73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38">
        <v>0</v>
      </c>
      <c r="C26" s="38">
        <v>0</v>
      </c>
      <c r="D26" s="38">
        <v>2</v>
      </c>
      <c r="E26" s="38">
        <v>0</v>
      </c>
      <c r="F26" s="13">
        <f t="shared" si="0"/>
        <v>-100</v>
      </c>
      <c r="G26" s="1"/>
      <c r="H26" s="1"/>
      <c r="I26" s="1"/>
    </row>
    <row r="27" spans="1:9" x14ac:dyDescent="0.25">
      <c r="A27" s="8" t="s">
        <v>64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8">
        <v>806</v>
      </c>
      <c r="C28" s="38">
        <v>197</v>
      </c>
      <c r="D28" s="38">
        <v>24506</v>
      </c>
      <c r="E28" s="38">
        <v>8050</v>
      </c>
      <c r="F28" s="13">
        <f t="shared" si="0"/>
        <v>-67.150901819962456</v>
      </c>
      <c r="G28" s="1"/>
      <c r="H28" s="1"/>
      <c r="I28" s="1"/>
    </row>
    <row r="29" spans="1:9" x14ac:dyDescent="0.25">
      <c r="A29" s="8" t="s">
        <v>66</v>
      </c>
      <c r="B29" s="37">
        <v>0</v>
      </c>
      <c r="C29" s="37">
        <v>0</v>
      </c>
      <c r="D29" s="37">
        <v>0</v>
      </c>
      <c r="E29" s="37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67</v>
      </c>
      <c r="B30" s="38">
        <v>0</v>
      </c>
      <c r="C30" s="38">
        <v>0</v>
      </c>
      <c r="D30" s="38">
        <v>5</v>
      </c>
      <c r="E30" s="38">
        <v>0</v>
      </c>
      <c r="F30" s="17">
        <f t="shared" si="0"/>
        <v>-100</v>
      </c>
      <c r="G30" s="1"/>
      <c r="H30" s="1"/>
      <c r="I30" s="1"/>
    </row>
    <row r="31" spans="1:9" x14ac:dyDescent="0.25">
      <c r="A31" s="8" t="s">
        <v>68</v>
      </c>
      <c r="B31" s="37">
        <v>90</v>
      </c>
      <c r="C31" s="37">
        <v>0</v>
      </c>
      <c r="D31" s="37">
        <v>706</v>
      </c>
      <c r="E31" s="37">
        <v>875</v>
      </c>
      <c r="F31" s="10">
        <f t="shared" si="0"/>
        <v>23.937677053824359</v>
      </c>
      <c r="G31" s="1"/>
      <c r="H31" s="1"/>
      <c r="I31" s="1"/>
    </row>
    <row r="32" spans="1:9" x14ac:dyDescent="0.25">
      <c r="A32" s="11" t="s">
        <v>69</v>
      </c>
      <c r="B32" s="38">
        <v>88312</v>
      </c>
      <c r="C32" s="38">
        <v>130530</v>
      </c>
      <c r="D32" s="38">
        <v>1034296</v>
      </c>
      <c r="E32" s="38">
        <v>1578482</v>
      </c>
      <c r="F32" s="13">
        <f t="shared" si="0"/>
        <v>52.614145273693424</v>
      </c>
      <c r="G32" s="1"/>
      <c r="H32" s="1"/>
      <c r="I32" s="1"/>
    </row>
    <row r="33" spans="1:9" x14ac:dyDescent="0.25">
      <c r="A33" s="8" t="s">
        <v>70</v>
      </c>
      <c r="B33" s="37">
        <v>282</v>
      </c>
      <c r="C33" s="37">
        <v>383</v>
      </c>
      <c r="D33" s="37">
        <v>2527</v>
      </c>
      <c r="E33" s="37">
        <v>3371</v>
      </c>
      <c r="F33" s="10">
        <f t="shared" si="0"/>
        <v>33.399287692916488</v>
      </c>
      <c r="G33" s="1"/>
      <c r="H33" s="1"/>
      <c r="I33" s="1"/>
    </row>
    <row r="34" spans="1:9" x14ac:dyDescent="0.25">
      <c r="A34" s="11" t="s">
        <v>71</v>
      </c>
      <c r="B34" s="38">
        <v>0</v>
      </c>
      <c r="C34" s="38">
        <v>8</v>
      </c>
      <c r="D34" s="38">
        <v>0</v>
      </c>
      <c r="E34" s="38">
        <v>493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538861</v>
      </c>
      <c r="C35" s="15">
        <f t="shared" ref="C35:E35" si="1">SUM(C7:C34)</f>
        <v>533224</v>
      </c>
      <c r="D35" s="15">
        <f t="shared" si="1"/>
        <v>6770693</v>
      </c>
      <c r="E35" s="15">
        <f t="shared" si="1"/>
        <v>7014233</v>
      </c>
      <c r="F35" s="16">
        <f t="shared" si="0"/>
        <v>3.596973012954507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3164696</v>
      </c>
      <c r="G38" s="42">
        <f>LOOKUP(E38,$A$38:$A$65,$C$38:$C$65)</f>
        <v>3249693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82</v>
      </c>
      <c r="C39" s="41">
        <f t="shared" ref="C39:C65" si="5">D8</f>
        <v>0</v>
      </c>
      <c r="D39" s="41">
        <f t="shared" ref="D39:D65" si="6">_xlfn.RANK.EQ(B39,$B$38:$B$65)+COUNTIF($B$38:$B$65,B39)-1</f>
        <v>15</v>
      </c>
      <c r="E39" s="42" t="str">
        <f t="shared" si="2"/>
        <v>VALENCIA</v>
      </c>
      <c r="F39" s="42">
        <f t="shared" ref="F39:F54" si="7">LOOKUP(E39,$A$38:$A$65,$B$38:$B$65)</f>
        <v>1578482</v>
      </c>
      <c r="G39" s="42">
        <f t="shared" ref="G39:G65" si="8">LOOKUP(E39,$A$38:$A$65,$C$38:$C$65)</f>
        <v>1034296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BARCELONA</v>
      </c>
      <c r="F40" s="42">
        <f t="shared" si="7"/>
        <v>997588</v>
      </c>
      <c r="G40" s="42">
        <f t="shared" si="8"/>
        <v>989005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835094</v>
      </c>
      <c r="G41" s="42">
        <f t="shared" si="8"/>
        <v>927081</v>
      </c>
    </row>
    <row r="42" spans="1:9" x14ac:dyDescent="0.25">
      <c r="A42" s="42" t="str">
        <f t="shared" si="3"/>
        <v>BAHIA DE ALGECIRAS</v>
      </c>
      <c r="B42" s="41">
        <f t="shared" si="4"/>
        <v>3164696</v>
      </c>
      <c r="C42" s="41">
        <f t="shared" si="5"/>
        <v>3249693</v>
      </c>
      <c r="D42" s="41">
        <f t="shared" si="6"/>
        <v>1</v>
      </c>
      <c r="E42" s="42" t="str">
        <f t="shared" si="2"/>
        <v>MALAGA</v>
      </c>
      <c r="F42" s="42">
        <f t="shared" si="7"/>
        <v>409759</v>
      </c>
      <c r="G42" s="42">
        <f t="shared" si="8"/>
        <v>527352</v>
      </c>
    </row>
    <row r="43" spans="1:9" x14ac:dyDescent="0.25">
      <c r="A43" s="42" t="str">
        <f t="shared" si="3"/>
        <v>BAHIA DE CADIZ</v>
      </c>
      <c r="B43" s="41">
        <f t="shared" si="4"/>
        <v>1093</v>
      </c>
      <c r="C43" s="41">
        <f t="shared" si="5"/>
        <v>8439</v>
      </c>
      <c r="D43" s="41">
        <f t="shared" si="6"/>
        <v>9</v>
      </c>
      <c r="E43" s="42" t="str">
        <f t="shared" si="2"/>
        <v>BILBAO</v>
      </c>
      <c r="F43" s="42">
        <f t="shared" si="7"/>
        <v>13853</v>
      </c>
      <c r="G43" s="42">
        <f t="shared" si="8"/>
        <v>5405</v>
      </c>
    </row>
    <row r="44" spans="1:9" x14ac:dyDescent="0.25">
      <c r="A44" s="42" t="str">
        <f t="shared" si="3"/>
        <v>BALEARES</v>
      </c>
      <c r="B44" s="41">
        <f t="shared" si="4"/>
        <v>238</v>
      </c>
      <c r="C44" s="41">
        <f t="shared" si="5"/>
        <v>694</v>
      </c>
      <c r="D44" s="41">
        <f t="shared" si="6"/>
        <v>13</v>
      </c>
      <c r="E44" s="42" t="str">
        <f t="shared" si="2"/>
        <v>SANTA CRUZ DE TENERIFE</v>
      </c>
      <c r="F44" s="42">
        <f t="shared" si="7"/>
        <v>8050</v>
      </c>
      <c r="G44" s="42">
        <f t="shared" si="8"/>
        <v>24506</v>
      </c>
    </row>
    <row r="45" spans="1:9" x14ac:dyDescent="0.25">
      <c r="A45" s="42" t="str">
        <f t="shared" si="3"/>
        <v>BARCELONA</v>
      </c>
      <c r="B45" s="41">
        <f t="shared" si="4"/>
        <v>997588</v>
      </c>
      <c r="C45" s="41">
        <f t="shared" si="5"/>
        <v>989005</v>
      </c>
      <c r="D45" s="41">
        <f t="shared" si="6"/>
        <v>3</v>
      </c>
      <c r="E45" s="42" t="str">
        <f t="shared" si="2"/>
        <v>VIGO</v>
      </c>
      <c r="F45" s="42">
        <f t="shared" si="7"/>
        <v>3371</v>
      </c>
      <c r="G45" s="42">
        <f t="shared" si="8"/>
        <v>2527</v>
      </c>
    </row>
    <row r="46" spans="1:9" x14ac:dyDescent="0.25">
      <c r="A46" s="42" t="str">
        <f t="shared" si="3"/>
        <v>BILBAO</v>
      </c>
      <c r="B46" s="41">
        <f t="shared" si="4"/>
        <v>13853</v>
      </c>
      <c r="C46" s="41">
        <f t="shared" si="5"/>
        <v>5405</v>
      </c>
      <c r="D46" s="41">
        <f t="shared" si="6"/>
        <v>6</v>
      </c>
      <c r="E46" s="42" t="str">
        <f t="shared" si="2"/>
        <v>BAHIA DE CADIZ</v>
      </c>
      <c r="F46" s="42">
        <f t="shared" si="7"/>
        <v>1093</v>
      </c>
      <c r="G46" s="42">
        <f t="shared" si="8"/>
        <v>8439</v>
      </c>
    </row>
    <row r="47" spans="1:9" x14ac:dyDescent="0.25">
      <c r="A47" s="42" t="str">
        <f t="shared" si="3"/>
        <v>CARTAGENA</v>
      </c>
      <c r="B47" s="41">
        <f t="shared" si="4"/>
        <v>12</v>
      </c>
      <c r="C47" s="41">
        <f t="shared" si="5"/>
        <v>0</v>
      </c>
      <c r="D47" s="41">
        <f t="shared" si="6"/>
        <v>18</v>
      </c>
      <c r="E47" s="42" t="str">
        <f t="shared" si="2"/>
        <v>TARRAGONA</v>
      </c>
      <c r="F47" s="42">
        <f t="shared" si="7"/>
        <v>875</v>
      </c>
      <c r="G47" s="42">
        <f t="shared" si="8"/>
        <v>706</v>
      </c>
    </row>
    <row r="48" spans="1:9" x14ac:dyDescent="0.25">
      <c r="A48" s="42" t="str">
        <f t="shared" si="3"/>
        <v>CASTELLON</v>
      </c>
      <c r="B48" s="41">
        <f t="shared" si="4"/>
        <v>308</v>
      </c>
      <c r="C48" s="41">
        <f t="shared" si="5"/>
        <v>88</v>
      </c>
      <c r="D48" s="41">
        <f t="shared" si="6"/>
        <v>12</v>
      </c>
      <c r="E48" s="42" t="str">
        <f t="shared" si="2"/>
        <v>VILAGARCIA</v>
      </c>
      <c r="F48" s="42">
        <f t="shared" si="7"/>
        <v>493</v>
      </c>
      <c r="G48" s="42">
        <f t="shared" si="8"/>
        <v>0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76</v>
      </c>
      <c r="D49" s="41">
        <f t="shared" si="6"/>
        <v>28</v>
      </c>
      <c r="E49" s="42" t="str">
        <f t="shared" si="2"/>
        <v>CASTELLON</v>
      </c>
      <c r="F49" s="42">
        <f t="shared" si="7"/>
        <v>308</v>
      </c>
      <c r="G49" s="42">
        <f t="shared" si="8"/>
        <v>88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BALEARES</v>
      </c>
      <c r="F50" s="42">
        <f t="shared" si="7"/>
        <v>238</v>
      </c>
      <c r="G50" s="42">
        <f t="shared" si="8"/>
        <v>694</v>
      </c>
    </row>
    <row r="51" spans="1:7" x14ac:dyDescent="0.25">
      <c r="A51" s="42" t="str">
        <f t="shared" si="3"/>
        <v>GIJON</v>
      </c>
      <c r="B51" s="41">
        <f t="shared" si="4"/>
        <v>52</v>
      </c>
      <c r="C51" s="41">
        <f t="shared" si="5"/>
        <v>0</v>
      </c>
      <c r="D51" s="41">
        <f t="shared" si="6"/>
        <v>17</v>
      </c>
      <c r="E51" s="42" t="str">
        <f t="shared" si="2"/>
        <v>MARIN Y RIA DE PONTEVEDRA</v>
      </c>
      <c r="F51" s="42">
        <f t="shared" si="7"/>
        <v>114</v>
      </c>
      <c r="G51" s="42">
        <f t="shared" si="8"/>
        <v>818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ALICANTE</v>
      </c>
      <c r="F52" s="42">
        <f t="shared" si="7"/>
        <v>82</v>
      </c>
      <c r="G52" s="42">
        <f t="shared" si="8"/>
        <v>0</v>
      </c>
    </row>
    <row r="53" spans="1:7" x14ac:dyDescent="0.25">
      <c r="A53" s="42" t="str">
        <f t="shared" si="3"/>
        <v>LAS PALMAS</v>
      </c>
      <c r="B53" s="41">
        <f t="shared" si="4"/>
        <v>835094</v>
      </c>
      <c r="C53" s="41">
        <f t="shared" si="5"/>
        <v>927081</v>
      </c>
      <c r="D53" s="41">
        <f t="shared" si="6"/>
        <v>4</v>
      </c>
      <c r="E53" s="42" t="str">
        <f t="shared" si="2"/>
        <v>MELILLA</v>
      </c>
      <c r="F53" s="42">
        <f t="shared" si="7"/>
        <v>73</v>
      </c>
      <c r="G53" s="42">
        <f t="shared" si="8"/>
        <v>0</v>
      </c>
    </row>
    <row r="54" spans="1:7" x14ac:dyDescent="0.25">
      <c r="A54" s="42" t="str">
        <f t="shared" si="3"/>
        <v>MALAGA</v>
      </c>
      <c r="B54" s="41">
        <f t="shared" si="4"/>
        <v>409759</v>
      </c>
      <c r="C54" s="41">
        <f t="shared" si="5"/>
        <v>527352</v>
      </c>
      <c r="D54" s="41">
        <f t="shared" si="6"/>
        <v>5</v>
      </c>
      <c r="E54" s="42" t="str">
        <f t="shared" si="2"/>
        <v>GIJON</v>
      </c>
      <c r="F54" s="42">
        <f t="shared" si="7"/>
        <v>52</v>
      </c>
      <c r="G54" s="42">
        <f t="shared" si="8"/>
        <v>0</v>
      </c>
    </row>
    <row r="55" spans="1:7" x14ac:dyDescent="0.25">
      <c r="A55" s="42" t="str">
        <f t="shared" si="3"/>
        <v>MARIN Y RIA DE PONTEVEDRA</v>
      </c>
      <c r="B55" s="41">
        <f t="shared" si="4"/>
        <v>114</v>
      </c>
      <c r="C55" s="41">
        <f t="shared" si="5"/>
        <v>818</v>
      </c>
      <c r="D55" s="41">
        <f t="shared" si="6"/>
        <v>14</v>
      </c>
      <c r="E55" s="42" t="str">
        <f t="shared" si="2"/>
        <v>CARTAGENA</v>
      </c>
      <c r="F55" s="42">
        <f t="shared" ref="F55:F65" si="9">LOOKUP(E55,$A$38:$A$65,$B$38:$B$65)</f>
        <v>12</v>
      </c>
      <c r="G55" s="42">
        <f t="shared" si="8"/>
        <v>0</v>
      </c>
    </row>
    <row r="56" spans="1:7" x14ac:dyDescent="0.25">
      <c r="A56" s="42" t="str">
        <f t="shared" si="3"/>
        <v>MELILLA</v>
      </c>
      <c r="B56" s="41">
        <f t="shared" si="4"/>
        <v>73</v>
      </c>
      <c r="C56" s="41">
        <f t="shared" si="5"/>
        <v>0</v>
      </c>
      <c r="D56" s="41">
        <f t="shared" si="6"/>
        <v>16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2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8050</v>
      </c>
      <c r="C59" s="41">
        <f t="shared" si="5"/>
        <v>24506</v>
      </c>
      <c r="D59" s="41">
        <f t="shared" si="6"/>
        <v>7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5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875</v>
      </c>
      <c r="C62" s="41">
        <f t="shared" si="5"/>
        <v>706</v>
      </c>
      <c r="D62" s="41">
        <f t="shared" si="6"/>
        <v>10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1578482</v>
      </c>
      <c r="C63" s="41">
        <f t="shared" si="5"/>
        <v>1034296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3371</v>
      </c>
      <c r="C64" s="41">
        <f t="shared" si="5"/>
        <v>2527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493</v>
      </c>
      <c r="C65" s="41">
        <f t="shared" si="5"/>
        <v>0</v>
      </c>
      <c r="D65" s="41">
        <f t="shared" si="6"/>
        <v>11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M1" sqref="A1:M36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" bestFit="1" customWidth="1"/>
    <col min="7" max="7" width="11.5703125" bestFit="1" customWidth="1"/>
  </cols>
  <sheetData>
    <row r="1" spans="1:12" s="2" customFormat="1" ht="22.5" customHeight="1" x14ac:dyDescent="0.35">
      <c r="F1" s="3" t="s">
        <v>95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Diciembre</v>
      </c>
      <c r="C5" s="46"/>
      <c r="D5" s="45" t="s">
        <v>40</v>
      </c>
      <c r="E5" s="46"/>
      <c r="F5" s="46"/>
      <c r="L5" s="39">
        <f>'Resumen general'!I4</f>
        <v>42999</v>
      </c>
    </row>
    <row r="6" spans="1:12" x14ac:dyDescent="0.25">
      <c r="A6" s="48"/>
      <c r="B6" s="7">
        <v>2007</v>
      </c>
      <c r="C6" s="7">
        <v>2008</v>
      </c>
      <c r="D6" s="7">
        <v>2007</v>
      </c>
      <c r="E6" s="7">
        <v>2008</v>
      </c>
      <c r="F6" s="7" t="s">
        <v>43</v>
      </c>
    </row>
    <row r="7" spans="1:12" x14ac:dyDescent="0.25">
      <c r="A7" s="8" t="s">
        <v>44</v>
      </c>
      <c r="B7" s="9">
        <v>0</v>
      </c>
      <c r="C7" s="9">
        <v>126</v>
      </c>
      <c r="D7" s="9">
        <v>3072</v>
      </c>
      <c r="E7" s="9">
        <v>672</v>
      </c>
      <c r="F7" s="10">
        <f>((E7*100)/D7)-100</f>
        <v>-78.125</v>
      </c>
      <c r="G7" s="1"/>
      <c r="H7" s="1"/>
      <c r="I7" s="1"/>
    </row>
    <row r="8" spans="1:12" x14ac:dyDescent="0.25">
      <c r="A8" s="11" t="s">
        <v>45</v>
      </c>
      <c r="B8" s="12">
        <v>13561</v>
      </c>
      <c r="C8" s="12">
        <v>7455</v>
      </c>
      <c r="D8" s="12">
        <v>164058</v>
      </c>
      <c r="E8" s="12">
        <v>139966</v>
      </c>
      <c r="F8" s="13">
        <f t="shared" ref="F8:F35" si="0">((E8*100)/D8)-100</f>
        <v>-14.68505040900169</v>
      </c>
      <c r="G8" s="1"/>
      <c r="H8" s="1"/>
      <c r="I8" s="1"/>
    </row>
    <row r="9" spans="1:12" x14ac:dyDescent="0.25">
      <c r="A9" s="8" t="s">
        <v>46</v>
      </c>
      <c r="B9" s="9">
        <v>0</v>
      </c>
      <c r="C9" s="9">
        <v>75</v>
      </c>
      <c r="D9" s="9">
        <v>65</v>
      </c>
      <c r="E9" s="9">
        <v>182</v>
      </c>
      <c r="F9" s="10">
        <f t="shared" si="0"/>
        <v>180</v>
      </c>
      <c r="G9" s="1"/>
      <c r="H9" s="1"/>
      <c r="I9" s="1"/>
    </row>
    <row r="10" spans="1:12" x14ac:dyDescent="0.25">
      <c r="A10" s="11" t="s">
        <v>47</v>
      </c>
      <c r="B10" s="12">
        <v>850</v>
      </c>
      <c r="C10" s="12">
        <v>546</v>
      </c>
      <c r="D10" s="12">
        <v>8432</v>
      </c>
      <c r="E10" s="12">
        <v>7354</v>
      </c>
      <c r="F10" s="17">
        <f t="shared" si="0"/>
        <v>-12.784629981024665</v>
      </c>
      <c r="G10" s="1"/>
      <c r="H10" s="1"/>
      <c r="I10" s="1"/>
    </row>
    <row r="11" spans="1:12" x14ac:dyDescent="0.25">
      <c r="A11" s="8" t="s">
        <v>48</v>
      </c>
      <c r="B11" s="9">
        <v>730</v>
      </c>
      <c r="C11" s="9">
        <v>1110</v>
      </c>
      <c r="D11" s="9">
        <v>16598</v>
      </c>
      <c r="E11" s="9">
        <v>13344</v>
      </c>
      <c r="F11" s="10">
        <f t="shared" si="0"/>
        <v>-19.60477165923605</v>
      </c>
      <c r="G11" s="1"/>
      <c r="H11" s="1"/>
      <c r="I11" s="1"/>
    </row>
    <row r="12" spans="1:12" x14ac:dyDescent="0.25">
      <c r="A12" s="11" t="s">
        <v>49</v>
      </c>
      <c r="B12" s="12">
        <v>6638</v>
      </c>
      <c r="C12" s="12">
        <v>4576</v>
      </c>
      <c r="D12" s="12">
        <v>62032</v>
      </c>
      <c r="E12" s="12">
        <v>59886</v>
      </c>
      <c r="F12" s="13">
        <f t="shared" si="0"/>
        <v>-3.459504771730721</v>
      </c>
      <c r="G12" s="1"/>
      <c r="H12" s="1"/>
      <c r="I12" s="1"/>
    </row>
    <row r="13" spans="1:12" x14ac:dyDescent="0.25">
      <c r="A13" s="8" t="s">
        <v>50</v>
      </c>
      <c r="B13" s="9">
        <v>11797</v>
      </c>
      <c r="C13" s="9">
        <v>9595</v>
      </c>
      <c r="D13" s="9">
        <v>193577</v>
      </c>
      <c r="E13" s="9">
        <v>175898</v>
      </c>
      <c r="F13" s="10">
        <f t="shared" si="0"/>
        <v>-9.1327998677528797</v>
      </c>
      <c r="G13" s="1"/>
      <c r="H13" s="1"/>
      <c r="I13" s="1"/>
    </row>
    <row r="14" spans="1:12" x14ac:dyDescent="0.25">
      <c r="A14" s="11" t="s">
        <v>51</v>
      </c>
      <c r="B14" s="12">
        <v>22777</v>
      </c>
      <c r="C14" s="12">
        <v>15603</v>
      </c>
      <c r="D14" s="12">
        <v>344111</v>
      </c>
      <c r="E14" s="12">
        <v>300314</v>
      </c>
      <c r="F14" s="13">
        <f t="shared" si="0"/>
        <v>-12.72757918229874</v>
      </c>
      <c r="G14" s="1"/>
      <c r="H14" s="1"/>
      <c r="I14" s="1"/>
    </row>
    <row r="15" spans="1:12" x14ac:dyDescent="0.25">
      <c r="A15" s="8" t="s">
        <v>52</v>
      </c>
      <c r="B15" s="9">
        <v>8098</v>
      </c>
      <c r="C15" s="9">
        <v>5567</v>
      </c>
      <c r="D15" s="9">
        <v>86391</v>
      </c>
      <c r="E15" s="9">
        <v>78075</v>
      </c>
      <c r="F15" s="10">
        <f t="shared" si="0"/>
        <v>-9.6260027086154878</v>
      </c>
      <c r="G15" s="1"/>
      <c r="H15" s="1"/>
      <c r="I15" s="1"/>
    </row>
    <row r="16" spans="1:12" x14ac:dyDescent="0.25">
      <c r="A16" s="11" t="s">
        <v>53</v>
      </c>
      <c r="B16" s="12">
        <v>2573</v>
      </c>
      <c r="C16" s="12">
        <v>2029</v>
      </c>
      <c r="D16" s="12">
        <v>25927</v>
      </c>
      <c r="E16" s="12">
        <v>21764</v>
      </c>
      <c r="F16" s="13">
        <f t="shared" si="0"/>
        <v>-16.056620511435952</v>
      </c>
      <c r="G16" s="1"/>
      <c r="H16" s="1"/>
      <c r="I16" s="1"/>
    </row>
    <row r="17" spans="1:9" x14ac:dyDescent="0.25">
      <c r="A17" s="8" t="s">
        <v>54</v>
      </c>
      <c r="B17" s="9">
        <v>477</v>
      </c>
      <c r="C17" s="9">
        <v>4</v>
      </c>
      <c r="D17" s="9">
        <v>10528</v>
      </c>
      <c r="E17" s="9">
        <v>1583</v>
      </c>
      <c r="F17" s="10">
        <f t="shared" si="0"/>
        <v>-84.963905775075986</v>
      </c>
      <c r="G17" s="1"/>
      <c r="H17" s="1"/>
      <c r="I17" s="1"/>
    </row>
    <row r="18" spans="1:9" x14ac:dyDescent="0.25">
      <c r="A18" s="11" t="s">
        <v>55</v>
      </c>
      <c r="B18" s="12">
        <v>810</v>
      </c>
      <c r="C18" s="12">
        <v>860</v>
      </c>
      <c r="D18" s="12">
        <v>12512</v>
      </c>
      <c r="E18" s="12">
        <v>13957</v>
      </c>
      <c r="F18" s="13">
        <f t="shared" si="0"/>
        <v>11.548913043478265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7735</v>
      </c>
      <c r="E19" s="9">
        <v>221</v>
      </c>
      <c r="F19" s="18">
        <f t="shared" si="0"/>
        <v>-97.142857142857139</v>
      </c>
      <c r="G19" s="1"/>
      <c r="H19" s="1"/>
      <c r="I19" s="1"/>
    </row>
    <row r="20" spans="1:9" x14ac:dyDescent="0.25">
      <c r="A20" s="11" t="s">
        <v>57</v>
      </c>
      <c r="B20" s="12">
        <v>1042</v>
      </c>
      <c r="C20" s="12">
        <v>524</v>
      </c>
      <c r="D20" s="12">
        <v>3603</v>
      </c>
      <c r="E20" s="12">
        <v>8108</v>
      </c>
      <c r="F20" s="13">
        <f t="shared" si="0"/>
        <v>125.03469331112962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33576</v>
      </c>
      <c r="C22" s="12">
        <v>28974</v>
      </c>
      <c r="D22" s="12">
        <v>437188</v>
      </c>
      <c r="E22" s="12">
        <v>383958</v>
      </c>
      <c r="F22" s="13">
        <f t="shared" si="0"/>
        <v>-12.175540042270143</v>
      </c>
      <c r="G22" s="1"/>
      <c r="H22" s="1"/>
      <c r="I22" s="1"/>
    </row>
    <row r="23" spans="1:9" x14ac:dyDescent="0.25">
      <c r="A23" s="8" t="s">
        <v>60</v>
      </c>
      <c r="B23" s="9">
        <v>255</v>
      </c>
      <c r="C23" s="9">
        <v>1470</v>
      </c>
      <c r="D23" s="9">
        <v>3850</v>
      </c>
      <c r="E23" s="9">
        <v>10831</v>
      </c>
      <c r="F23" s="10">
        <f t="shared" si="0"/>
        <v>181.3246753246753</v>
      </c>
      <c r="G23" s="1"/>
      <c r="H23" s="1"/>
      <c r="I23" s="1"/>
    </row>
    <row r="24" spans="1:9" x14ac:dyDescent="0.25">
      <c r="A24" s="11" t="s">
        <v>61</v>
      </c>
      <c r="B24" s="12">
        <v>3684</v>
      </c>
      <c r="C24" s="12">
        <v>372</v>
      </c>
      <c r="D24" s="12">
        <v>37087</v>
      </c>
      <c r="E24" s="12">
        <v>22156</v>
      </c>
      <c r="F24" s="13">
        <f t="shared" si="0"/>
        <v>-40.259390082778332</v>
      </c>
      <c r="G24" s="1"/>
      <c r="H24" s="1"/>
      <c r="I24" s="1"/>
    </row>
    <row r="25" spans="1:9" x14ac:dyDescent="0.25">
      <c r="A25" s="8" t="s">
        <v>62</v>
      </c>
      <c r="B25" s="9">
        <v>1687</v>
      </c>
      <c r="C25" s="9">
        <v>1000</v>
      </c>
      <c r="D25" s="9">
        <v>19091</v>
      </c>
      <c r="E25" s="9">
        <v>15724</v>
      </c>
      <c r="F25" s="10">
        <f t="shared" si="0"/>
        <v>-17.636582682939604</v>
      </c>
      <c r="G25" s="1"/>
      <c r="H25" s="1"/>
      <c r="I25" s="1"/>
    </row>
    <row r="26" spans="1:9" x14ac:dyDescent="0.25">
      <c r="A26" s="11" t="s">
        <v>63</v>
      </c>
      <c r="B26" s="12">
        <v>0</v>
      </c>
      <c r="C26" s="12">
        <v>0</v>
      </c>
      <c r="D26" s="12">
        <v>0</v>
      </c>
      <c r="E26" s="12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33338</v>
      </c>
      <c r="C28" s="12">
        <v>22989</v>
      </c>
      <c r="D28" s="12">
        <v>394419</v>
      </c>
      <c r="E28" s="12">
        <v>340937</v>
      </c>
      <c r="F28" s="13">
        <f t="shared" si="0"/>
        <v>-13.559691597007244</v>
      </c>
      <c r="G28" s="1"/>
      <c r="H28" s="1"/>
      <c r="I28" s="1"/>
    </row>
    <row r="29" spans="1:9" x14ac:dyDescent="0.25">
      <c r="A29" s="8" t="s">
        <v>66</v>
      </c>
      <c r="B29" s="9">
        <v>0</v>
      </c>
      <c r="C29" s="9">
        <v>0</v>
      </c>
      <c r="D29" s="9">
        <v>0</v>
      </c>
      <c r="E29" s="9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67</v>
      </c>
      <c r="B30" s="12">
        <v>9832</v>
      </c>
      <c r="C30" s="12">
        <v>8559</v>
      </c>
      <c r="D30" s="12">
        <v>116729</v>
      </c>
      <c r="E30" s="12">
        <v>112945</v>
      </c>
      <c r="F30" s="13">
        <f t="shared" si="0"/>
        <v>-3.241696579256228</v>
      </c>
      <c r="G30" s="1"/>
      <c r="H30" s="1"/>
      <c r="I30" s="1"/>
    </row>
    <row r="31" spans="1:9" x14ac:dyDescent="0.25">
      <c r="A31" s="8" t="s">
        <v>68</v>
      </c>
      <c r="B31" s="9">
        <v>2752</v>
      </c>
      <c r="C31" s="9">
        <v>1193</v>
      </c>
      <c r="D31" s="9">
        <v>25384</v>
      </c>
      <c r="E31" s="9">
        <v>20120</v>
      </c>
      <c r="F31" s="10">
        <f t="shared" si="0"/>
        <v>-20.737472423573905</v>
      </c>
      <c r="G31" s="1"/>
      <c r="H31" s="1"/>
      <c r="I31" s="1"/>
    </row>
    <row r="32" spans="1:9" x14ac:dyDescent="0.25">
      <c r="A32" s="11" t="s">
        <v>69</v>
      </c>
      <c r="B32" s="12">
        <v>11913</v>
      </c>
      <c r="C32" s="12">
        <v>11895</v>
      </c>
      <c r="D32" s="12">
        <v>177298</v>
      </c>
      <c r="E32" s="12">
        <v>178250</v>
      </c>
      <c r="F32" s="13">
        <f t="shared" si="0"/>
        <v>0.53694909136031299</v>
      </c>
      <c r="G32" s="1"/>
      <c r="H32" s="1"/>
      <c r="I32" s="1"/>
    </row>
    <row r="33" spans="1:9" x14ac:dyDescent="0.25">
      <c r="A33" s="8" t="s">
        <v>70</v>
      </c>
      <c r="B33" s="9">
        <v>4129</v>
      </c>
      <c r="C33" s="9">
        <v>3784</v>
      </c>
      <c r="D33" s="9">
        <v>67217</v>
      </c>
      <c r="E33" s="9">
        <v>57031</v>
      </c>
      <c r="F33" s="10">
        <f t="shared" si="0"/>
        <v>-15.153904518202239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1521</v>
      </c>
      <c r="D34" s="12">
        <v>0</v>
      </c>
      <c r="E34" s="12">
        <v>12391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170519</v>
      </c>
      <c r="C35" s="15">
        <f t="shared" ref="C35:E35" si="1">SUM(C7:C34)</f>
        <v>129827</v>
      </c>
      <c r="D35" s="15">
        <f t="shared" si="1"/>
        <v>2216904</v>
      </c>
      <c r="E35" s="15">
        <f t="shared" si="1"/>
        <v>1975667</v>
      </c>
      <c r="F35" s="16">
        <f t="shared" si="0"/>
        <v>-10.881707101435154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672</v>
      </c>
      <c r="C38" s="41">
        <f>D7</f>
        <v>3072</v>
      </c>
      <c r="D38" s="41">
        <f>_xlfn.RANK.EQ(B38,$B$38:$B$65)+COUNTIF($B$38:$B$65,B38)-1</f>
        <v>22</v>
      </c>
      <c r="E38" s="42" t="str">
        <f t="shared" ref="E38:E65" si="2">INDEX($A$38:$B$65,MATCH(ROW()-37,$D$38:$D$65,0),1)</f>
        <v>LAS PALMAS</v>
      </c>
      <c r="F38" s="42">
        <f>LOOKUP(E38,$A$38:$A$65,$B$38:$B$65)</f>
        <v>383958</v>
      </c>
      <c r="G38" s="42">
        <f>LOOKUP(E38,$A$38:$A$65,$C$38:$C$65)</f>
        <v>437188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139966</v>
      </c>
      <c r="C39" s="41">
        <f t="shared" ref="C39:C65" si="5">D8</f>
        <v>164058</v>
      </c>
      <c r="D39" s="41">
        <f t="shared" ref="D39:D65" si="6">_xlfn.RANK.EQ(B39,$B$38:$B$65)+COUNTIF($B$38:$B$65,B39)-1</f>
        <v>6</v>
      </c>
      <c r="E39" s="42" t="str">
        <f t="shared" si="2"/>
        <v>SANTA CRUZ DE TENERIFE</v>
      </c>
      <c r="F39" s="42">
        <f t="shared" ref="F39:F65" si="7">LOOKUP(E39,$A$38:$A$65,$B$38:$B$65)</f>
        <v>340937</v>
      </c>
      <c r="G39" s="42">
        <f t="shared" ref="G39:G65" si="8">LOOKUP(E39,$A$38:$A$65,$C$38:$C$65)</f>
        <v>394419</v>
      </c>
    </row>
    <row r="40" spans="1:9" x14ac:dyDescent="0.25">
      <c r="A40" s="42" t="str">
        <f t="shared" si="3"/>
        <v>ALMERIA</v>
      </c>
      <c r="B40" s="41">
        <f t="shared" si="4"/>
        <v>182</v>
      </c>
      <c r="C40" s="41">
        <f t="shared" si="5"/>
        <v>65</v>
      </c>
      <c r="D40" s="41">
        <f t="shared" si="6"/>
        <v>24</v>
      </c>
      <c r="E40" s="42" t="str">
        <f t="shared" si="2"/>
        <v>BARCELONA</v>
      </c>
      <c r="F40" s="42">
        <f t="shared" si="7"/>
        <v>300314</v>
      </c>
      <c r="G40" s="42">
        <f t="shared" si="8"/>
        <v>344111</v>
      </c>
    </row>
    <row r="41" spans="1:9" x14ac:dyDescent="0.25">
      <c r="A41" s="42" t="str">
        <f t="shared" si="3"/>
        <v>AVILES</v>
      </c>
      <c r="B41" s="41">
        <f t="shared" si="4"/>
        <v>7354</v>
      </c>
      <c r="C41" s="41">
        <f t="shared" si="5"/>
        <v>8432</v>
      </c>
      <c r="D41" s="41">
        <f t="shared" si="6"/>
        <v>20</v>
      </c>
      <c r="E41" s="42" t="str">
        <f t="shared" si="2"/>
        <v>VALENCIA</v>
      </c>
      <c r="F41" s="42">
        <f t="shared" si="7"/>
        <v>178250</v>
      </c>
      <c r="G41" s="42">
        <f t="shared" si="8"/>
        <v>177298</v>
      </c>
    </row>
    <row r="42" spans="1:9" x14ac:dyDescent="0.25">
      <c r="A42" s="42" t="str">
        <f t="shared" si="3"/>
        <v>BAHIA DE ALGECIRAS</v>
      </c>
      <c r="B42" s="41">
        <f t="shared" si="4"/>
        <v>13344</v>
      </c>
      <c r="C42" s="41">
        <f t="shared" si="5"/>
        <v>16598</v>
      </c>
      <c r="D42" s="41">
        <f t="shared" si="6"/>
        <v>16</v>
      </c>
      <c r="E42" s="42" t="str">
        <f t="shared" si="2"/>
        <v>BALEARES</v>
      </c>
      <c r="F42" s="42">
        <f t="shared" si="7"/>
        <v>175898</v>
      </c>
      <c r="G42" s="42">
        <f t="shared" si="8"/>
        <v>193577</v>
      </c>
    </row>
    <row r="43" spans="1:9" x14ac:dyDescent="0.25">
      <c r="A43" s="42" t="str">
        <f t="shared" si="3"/>
        <v>BAHIA DE CADIZ</v>
      </c>
      <c r="B43" s="41">
        <f t="shared" si="4"/>
        <v>59886</v>
      </c>
      <c r="C43" s="41">
        <f t="shared" si="5"/>
        <v>62032</v>
      </c>
      <c r="D43" s="41">
        <f t="shared" si="6"/>
        <v>9</v>
      </c>
      <c r="E43" s="42" t="str">
        <f t="shared" si="2"/>
        <v>ALICANTE</v>
      </c>
      <c r="F43" s="42">
        <f t="shared" si="7"/>
        <v>139966</v>
      </c>
      <c r="G43" s="42">
        <f t="shared" si="8"/>
        <v>164058</v>
      </c>
    </row>
    <row r="44" spans="1:9" x14ac:dyDescent="0.25">
      <c r="A44" s="42" t="str">
        <f t="shared" si="3"/>
        <v>BALEARES</v>
      </c>
      <c r="B44" s="41">
        <f t="shared" si="4"/>
        <v>175898</v>
      </c>
      <c r="C44" s="41">
        <f t="shared" si="5"/>
        <v>193577</v>
      </c>
      <c r="D44" s="41">
        <f t="shared" si="6"/>
        <v>5</v>
      </c>
      <c r="E44" s="42" t="str">
        <f t="shared" si="2"/>
        <v>SEVILLA</v>
      </c>
      <c r="F44" s="42">
        <f t="shared" si="7"/>
        <v>112945</v>
      </c>
      <c r="G44" s="42">
        <f t="shared" si="8"/>
        <v>116729</v>
      </c>
    </row>
    <row r="45" spans="1:9" x14ac:dyDescent="0.25">
      <c r="A45" s="42" t="str">
        <f t="shared" si="3"/>
        <v>BARCELONA</v>
      </c>
      <c r="B45" s="41">
        <f t="shared" si="4"/>
        <v>300314</v>
      </c>
      <c r="C45" s="41">
        <f t="shared" si="5"/>
        <v>344111</v>
      </c>
      <c r="D45" s="41">
        <f t="shared" si="6"/>
        <v>3</v>
      </c>
      <c r="E45" s="42" t="str">
        <f t="shared" si="2"/>
        <v>BILBAO</v>
      </c>
      <c r="F45" s="42">
        <f t="shared" si="7"/>
        <v>78075</v>
      </c>
      <c r="G45" s="42">
        <f t="shared" si="8"/>
        <v>86391</v>
      </c>
    </row>
    <row r="46" spans="1:9" x14ac:dyDescent="0.25">
      <c r="A46" s="42" t="str">
        <f t="shared" si="3"/>
        <v>BILBAO</v>
      </c>
      <c r="B46" s="41">
        <f t="shared" si="4"/>
        <v>78075</v>
      </c>
      <c r="C46" s="41">
        <f t="shared" si="5"/>
        <v>86391</v>
      </c>
      <c r="D46" s="41">
        <f t="shared" si="6"/>
        <v>8</v>
      </c>
      <c r="E46" s="42" t="str">
        <f t="shared" si="2"/>
        <v>BAHIA DE CADIZ</v>
      </c>
      <c r="F46" s="42">
        <f t="shared" si="7"/>
        <v>59886</v>
      </c>
      <c r="G46" s="42">
        <f t="shared" si="8"/>
        <v>62032</v>
      </c>
    </row>
    <row r="47" spans="1:9" x14ac:dyDescent="0.25">
      <c r="A47" s="42" t="str">
        <f t="shared" si="3"/>
        <v>CARTAGENA</v>
      </c>
      <c r="B47" s="41">
        <f t="shared" si="4"/>
        <v>21764</v>
      </c>
      <c r="C47" s="41">
        <f t="shared" si="5"/>
        <v>25927</v>
      </c>
      <c r="D47" s="41">
        <f t="shared" si="6"/>
        <v>12</v>
      </c>
      <c r="E47" s="42" t="str">
        <f t="shared" si="2"/>
        <v>VIGO</v>
      </c>
      <c r="F47" s="42">
        <f t="shared" si="7"/>
        <v>57031</v>
      </c>
      <c r="G47" s="42">
        <f t="shared" si="8"/>
        <v>67217</v>
      </c>
    </row>
    <row r="48" spans="1:9" x14ac:dyDescent="0.25">
      <c r="A48" s="42" t="str">
        <f t="shared" si="3"/>
        <v>CASTELLON</v>
      </c>
      <c r="B48" s="41">
        <f t="shared" si="4"/>
        <v>1583</v>
      </c>
      <c r="C48" s="41">
        <f t="shared" si="5"/>
        <v>10528</v>
      </c>
      <c r="D48" s="41">
        <f t="shared" si="6"/>
        <v>21</v>
      </c>
      <c r="E48" s="42" t="str">
        <f t="shared" si="2"/>
        <v>MARIN Y RIA DE PONTEVEDRA</v>
      </c>
      <c r="F48" s="42">
        <f t="shared" si="7"/>
        <v>22156</v>
      </c>
      <c r="G48" s="42">
        <f t="shared" si="8"/>
        <v>37087</v>
      </c>
    </row>
    <row r="49" spans="1:7" x14ac:dyDescent="0.25">
      <c r="A49" s="42" t="str">
        <f t="shared" si="3"/>
        <v>CEUTA</v>
      </c>
      <c r="B49" s="41">
        <f t="shared" si="4"/>
        <v>13957</v>
      </c>
      <c r="C49" s="41">
        <f t="shared" si="5"/>
        <v>12512</v>
      </c>
      <c r="D49" s="41">
        <f t="shared" si="6"/>
        <v>15</v>
      </c>
      <c r="E49" s="42" t="str">
        <f t="shared" si="2"/>
        <v>CARTAGENA</v>
      </c>
      <c r="F49" s="42">
        <f t="shared" si="7"/>
        <v>21764</v>
      </c>
      <c r="G49" s="42">
        <f t="shared" si="8"/>
        <v>25927</v>
      </c>
    </row>
    <row r="50" spans="1:7" x14ac:dyDescent="0.25">
      <c r="A50" s="42" t="str">
        <f t="shared" si="3"/>
        <v>FERROL-SAN CIBRAO</v>
      </c>
      <c r="B50" s="41">
        <f t="shared" si="4"/>
        <v>221</v>
      </c>
      <c r="C50" s="41">
        <f t="shared" si="5"/>
        <v>7735</v>
      </c>
      <c r="D50" s="41">
        <f t="shared" si="6"/>
        <v>23</v>
      </c>
      <c r="E50" s="42" t="str">
        <f t="shared" si="2"/>
        <v>TARRAGONA</v>
      </c>
      <c r="F50" s="42">
        <f t="shared" si="7"/>
        <v>20120</v>
      </c>
      <c r="G50" s="42">
        <f t="shared" si="8"/>
        <v>25384</v>
      </c>
    </row>
    <row r="51" spans="1:7" x14ac:dyDescent="0.25">
      <c r="A51" s="42" t="str">
        <f t="shared" si="3"/>
        <v>GIJON</v>
      </c>
      <c r="B51" s="41">
        <f t="shared" si="4"/>
        <v>8108</v>
      </c>
      <c r="C51" s="41">
        <f t="shared" si="5"/>
        <v>3603</v>
      </c>
      <c r="D51" s="41">
        <f t="shared" si="6"/>
        <v>19</v>
      </c>
      <c r="E51" s="42" t="str">
        <f t="shared" si="2"/>
        <v>MELILLA</v>
      </c>
      <c r="F51" s="42">
        <f t="shared" si="7"/>
        <v>15724</v>
      </c>
      <c r="G51" s="42">
        <f t="shared" si="8"/>
        <v>19091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CEUTA</v>
      </c>
      <c r="F52" s="42">
        <f t="shared" si="7"/>
        <v>13957</v>
      </c>
      <c r="G52" s="42">
        <f t="shared" si="8"/>
        <v>12512</v>
      </c>
    </row>
    <row r="53" spans="1:7" x14ac:dyDescent="0.25">
      <c r="A53" s="42" t="str">
        <f t="shared" si="3"/>
        <v>LAS PALMAS</v>
      </c>
      <c r="B53" s="41">
        <f t="shared" si="4"/>
        <v>383958</v>
      </c>
      <c r="C53" s="41">
        <f t="shared" si="5"/>
        <v>437188</v>
      </c>
      <c r="D53" s="41">
        <f t="shared" si="6"/>
        <v>1</v>
      </c>
      <c r="E53" s="42" t="str">
        <f t="shared" si="2"/>
        <v>BAHIA DE ALGECIRAS</v>
      </c>
      <c r="F53" s="42">
        <f t="shared" si="7"/>
        <v>13344</v>
      </c>
      <c r="G53" s="42">
        <f t="shared" si="8"/>
        <v>16598</v>
      </c>
    </row>
    <row r="54" spans="1:7" x14ac:dyDescent="0.25">
      <c r="A54" s="42" t="str">
        <f t="shared" si="3"/>
        <v>MALAGA</v>
      </c>
      <c r="B54" s="41">
        <f t="shared" si="4"/>
        <v>10831</v>
      </c>
      <c r="C54" s="41">
        <f t="shared" si="5"/>
        <v>3850</v>
      </c>
      <c r="D54" s="41">
        <f t="shared" si="6"/>
        <v>18</v>
      </c>
      <c r="E54" s="42" t="str">
        <f t="shared" si="2"/>
        <v>VILAGARCIA</v>
      </c>
      <c r="F54" s="42">
        <f t="shared" si="7"/>
        <v>12391</v>
      </c>
      <c r="G54" s="42">
        <f t="shared" si="8"/>
        <v>0</v>
      </c>
    </row>
    <row r="55" spans="1:7" x14ac:dyDescent="0.25">
      <c r="A55" s="42" t="str">
        <f t="shared" si="3"/>
        <v>MARIN Y RIA DE PONTEVEDRA</v>
      </c>
      <c r="B55" s="41">
        <f t="shared" si="4"/>
        <v>22156</v>
      </c>
      <c r="C55" s="41">
        <f t="shared" si="5"/>
        <v>37087</v>
      </c>
      <c r="D55" s="41">
        <f t="shared" si="6"/>
        <v>11</v>
      </c>
      <c r="E55" s="42" t="str">
        <f t="shared" si="2"/>
        <v>MALAGA</v>
      </c>
      <c r="F55" s="42">
        <f t="shared" si="7"/>
        <v>10831</v>
      </c>
      <c r="G55" s="42">
        <f t="shared" si="8"/>
        <v>3850</v>
      </c>
    </row>
    <row r="56" spans="1:7" x14ac:dyDescent="0.25">
      <c r="A56" s="42" t="str">
        <f t="shared" si="3"/>
        <v>MELILLA</v>
      </c>
      <c r="B56" s="41">
        <f t="shared" si="4"/>
        <v>15724</v>
      </c>
      <c r="C56" s="41">
        <f t="shared" si="5"/>
        <v>19091</v>
      </c>
      <c r="D56" s="41">
        <f t="shared" si="6"/>
        <v>14</v>
      </c>
      <c r="E56" s="42" t="str">
        <f t="shared" si="2"/>
        <v>GIJON</v>
      </c>
      <c r="F56" s="42">
        <f t="shared" si="7"/>
        <v>8108</v>
      </c>
      <c r="G56" s="42">
        <f t="shared" si="8"/>
        <v>3603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str">
        <f t="shared" si="2"/>
        <v>AVILES</v>
      </c>
      <c r="F57" s="42">
        <f t="shared" si="7"/>
        <v>7354</v>
      </c>
      <c r="G57" s="42">
        <f t="shared" si="8"/>
        <v>8432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CASTELLON</v>
      </c>
      <c r="F58" s="42">
        <f t="shared" si="7"/>
        <v>1583</v>
      </c>
      <c r="G58" s="42">
        <f t="shared" si="8"/>
        <v>10528</v>
      </c>
    </row>
    <row r="59" spans="1:7" x14ac:dyDescent="0.25">
      <c r="A59" s="42" t="str">
        <f t="shared" si="3"/>
        <v>SANTA CRUZ DE TENERIFE</v>
      </c>
      <c r="B59" s="41">
        <f t="shared" si="4"/>
        <v>340937</v>
      </c>
      <c r="C59" s="41">
        <f t="shared" si="5"/>
        <v>394419</v>
      </c>
      <c r="D59" s="41">
        <f t="shared" si="6"/>
        <v>2</v>
      </c>
      <c r="E59" s="42" t="str">
        <f t="shared" si="2"/>
        <v>A CORUÑA</v>
      </c>
      <c r="F59" s="42">
        <f t="shared" si="7"/>
        <v>672</v>
      </c>
      <c r="G59" s="42">
        <f t="shared" si="8"/>
        <v>3072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str">
        <f t="shared" si="2"/>
        <v>FERROL-SAN CIBRAO</v>
      </c>
      <c r="F60" s="42">
        <f t="shared" si="7"/>
        <v>221</v>
      </c>
      <c r="G60" s="42">
        <f t="shared" si="8"/>
        <v>7735</v>
      </c>
    </row>
    <row r="61" spans="1:7" x14ac:dyDescent="0.25">
      <c r="A61" s="42" t="str">
        <f t="shared" si="3"/>
        <v>SEVILLA</v>
      </c>
      <c r="B61" s="41">
        <f t="shared" si="4"/>
        <v>112945</v>
      </c>
      <c r="C61" s="41">
        <f t="shared" si="5"/>
        <v>116729</v>
      </c>
      <c r="D61" s="41">
        <f t="shared" si="6"/>
        <v>7</v>
      </c>
      <c r="E61" s="42" t="str">
        <f t="shared" si="2"/>
        <v>ALMERIA</v>
      </c>
      <c r="F61" s="42">
        <f t="shared" si="7"/>
        <v>182</v>
      </c>
      <c r="G61" s="42">
        <f t="shared" si="8"/>
        <v>65</v>
      </c>
    </row>
    <row r="62" spans="1:7" x14ac:dyDescent="0.25">
      <c r="A62" s="42" t="str">
        <f t="shared" si="3"/>
        <v>TARRAGONA</v>
      </c>
      <c r="B62" s="41">
        <f t="shared" si="4"/>
        <v>20120</v>
      </c>
      <c r="C62" s="41">
        <f t="shared" si="5"/>
        <v>25384</v>
      </c>
      <c r="D62" s="41">
        <f t="shared" si="6"/>
        <v>13</v>
      </c>
      <c r="E62" s="42" t="e">
        <f t="shared" si="2"/>
        <v>#N/A</v>
      </c>
      <c r="F62" s="42" t="e">
        <f t="shared" si="7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178250</v>
      </c>
      <c r="C63" s="41">
        <f t="shared" si="5"/>
        <v>177298</v>
      </c>
      <c r="D63" s="41">
        <f t="shared" si="6"/>
        <v>4</v>
      </c>
      <c r="E63" s="42" t="e">
        <f t="shared" si="2"/>
        <v>#N/A</v>
      </c>
      <c r="F63" s="42" t="e">
        <f t="shared" si="7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57031</v>
      </c>
      <c r="C64" s="41">
        <f t="shared" si="5"/>
        <v>67217</v>
      </c>
      <c r="D64" s="41">
        <f t="shared" si="6"/>
        <v>10</v>
      </c>
      <c r="E64" s="42" t="e">
        <f t="shared" si="2"/>
        <v>#N/A</v>
      </c>
      <c r="F64" s="42" t="e">
        <f t="shared" si="7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12391</v>
      </c>
      <c r="C65" s="41">
        <f t="shared" si="5"/>
        <v>0</v>
      </c>
      <c r="D65" s="41">
        <f t="shared" si="6"/>
        <v>17</v>
      </c>
      <c r="E65" s="42" t="str">
        <f t="shared" si="2"/>
        <v>HUELVA</v>
      </c>
      <c r="F65" s="42">
        <f t="shared" si="7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39370078740157483" right="0" top="0.51181102362204722" bottom="0.51181102362204722" header="0" footer="0.31496062992125984"/>
  <pageSetup paperSize="9" scale="90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F1" sqref="F1:L2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78" t="s">
        <v>96</v>
      </c>
      <c r="G1" s="79"/>
      <c r="H1" s="79"/>
      <c r="I1" s="79"/>
      <c r="J1" s="79"/>
      <c r="K1" s="79"/>
      <c r="L1" s="79"/>
    </row>
    <row r="2" spans="1:12" s="2" customFormat="1" ht="21" x14ac:dyDescent="0.35">
      <c r="F2" s="79"/>
      <c r="G2" s="79"/>
      <c r="H2" s="79"/>
      <c r="I2" s="79"/>
      <c r="J2" s="79"/>
      <c r="K2" s="79"/>
      <c r="L2" s="79"/>
    </row>
    <row r="5" spans="1:12" x14ac:dyDescent="0.25">
      <c r="A5" s="47" t="s">
        <v>73</v>
      </c>
      <c r="B5" s="45" t="str">
        <f>'Resumen general'!D6</f>
        <v>Mes Diciembre</v>
      </c>
      <c r="C5" s="46"/>
      <c r="D5" s="45" t="s">
        <v>40</v>
      </c>
      <c r="E5" s="46"/>
      <c r="F5" s="46"/>
      <c r="L5" s="39">
        <f>'Resumen general'!I4</f>
        <v>42999</v>
      </c>
    </row>
    <row r="6" spans="1:12" x14ac:dyDescent="0.25">
      <c r="A6" s="48"/>
      <c r="B6" s="7">
        <v>2007</v>
      </c>
      <c r="C6" s="7">
        <v>2008</v>
      </c>
      <c r="D6" s="7">
        <v>2007</v>
      </c>
      <c r="E6" s="7">
        <v>2008</v>
      </c>
      <c r="F6" s="7" t="s">
        <v>43</v>
      </c>
    </row>
    <row r="7" spans="1:12" x14ac:dyDescent="0.25">
      <c r="A7" s="8" t="s">
        <v>44</v>
      </c>
      <c r="B7" s="9">
        <v>564</v>
      </c>
      <c r="C7" s="9">
        <v>456</v>
      </c>
      <c r="D7" s="9">
        <v>5404</v>
      </c>
      <c r="E7" s="9">
        <v>7246</v>
      </c>
      <c r="F7" s="10">
        <f>((E7*100)/D7)-100</f>
        <v>34.0858623242043</v>
      </c>
      <c r="G7" s="1"/>
      <c r="H7" s="1"/>
      <c r="I7" s="1"/>
    </row>
    <row r="8" spans="1:12" x14ac:dyDescent="0.25">
      <c r="A8" s="11" t="s">
        <v>45</v>
      </c>
      <c r="B8" s="12">
        <v>1062</v>
      </c>
      <c r="C8" s="12">
        <v>688</v>
      </c>
      <c r="D8" s="12">
        <v>15201</v>
      </c>
      <c r="E8" s="12">
        <v>10779</v>
      </c>
      <c r="F8" s="13">
        <f t="shared" ref="F8:F35" si="0">((E8*100)/D8)-100</f>
        <v>-29.090191434774027</v>
      </c>
      <c r="G8" s="1"/>
      <c r="H8" s="1"/>
      <c r="I8" s="1"/>
    </row>
    <row r="9" spans="1:12" x14ac:dyDescent="0.25">
      <c r="A9" s="8" t="s">
        <v>46</v>
      </c>
      <c r="B9" s="9">
        <v>0</v>
      </c>
      <c r="C9" s="9">
        <v>349</v>
      </c>
      <c r="D9" s="9">
        <v>0</v>
      </c>
      <c r="E9" s="9">
        <v>444</v>
      </c>
      <c r="F9" s="10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12">
        <v>9</v>
      </c>
      <c r="C10" s="12">
        <v>21</v>
      </c>
      <c r="D10" s="12">
        <v>158</v>
      </c>
      <c r="E10" s="12">
        <v>261</v>
      </c>
      <c r="F10" s="17">
        <f t="shared" si="0"/>
        <v>65.189873417721515</v>
      </c>
      <c r="G10" s="1"/>
      <c r="H10" s="1"/>
      <c r="I10" s="1"/>
    </row>
    <row r="11" spans="1:12" x14ac:dyDescent="0.25">
      <c r="A11" s="8" t="s">
        <v>48</v>
      </c>
      <c r="B11" s="9">
        <v>11899</v>
      </c>
      <c r="C11" s="9">
        <v>11291</v>
      </c>
      <c r="D11" s="9">
        <v>147669</v>
      </c>
      <c r="E11" s="9">
        <v>146270</v>
      </c>
      <c r="F11" s="10">
        <f t="shared" si="0"/>
        <v>-0.94738909317460696</v>
      </c>
      <c r="G11" s="1"/>
      <c r="H11" s="1"/>
      <c r="I11" s="1"/>
    </row>
    <row r="12" spans="1:12" x14ac:dyDescent="0.25">
      <c r="A12" s="11" t="s">
        <v>49</v>
      </c>
      <c r="B12" s="12">
        <v>5668</v>
      </c>
      <c r="C12" s="12">
        <v>4291</v>
      </c>
      <c r="D12" s="12">
        <v>73191</v>
      </c>
      <c r="E12" s="12">
        <v>65429</v>
      </c>
      <c r="F12" s="13">
        <f t="shared" si="0"/>
        <v>-10.605129045920947</v>
      </c>
      <c r="G12" s="1"/>
      <c r="H12" s="1"/>
      <c r="I12" s="1"/>
    </row>
    <row r="13" spans="1:12" x14ac:dyDescent="0.25">
      <c r="A13" s="8" t="s">
        <v>50</v>
      </c>
      <c r="B13" s="9">
        <v>0</v>
      </c>
      <c r="C13" s="9">
        <v>0</v>
      </c>
      <c r="D13" s="9">
        <v>0</v>
      </c>
      <c r="E13" s="9">
        <v>50</v>
      </c>
      <c r="F13" s="10" t="e">
        <f t="shared" si="0"/>
        <v>#DIV/0!</v>
      </c>
      <c r="G13" s="1"/>
      <c r="H13" s="1"/>
      <c r="I13" s="1"/>
    </row>
    <row r="14" spans="1:12" x14ac:dyDescent="0.25">
      <c r="A14" s="11" t="s">
        <v>51</v>
      </c>
      <c r="B14" s="12">
        <v>99956</v>
      </c>
      <c r="C14" s="12">
        <v>88923</v>
      </c>
      <c r="D14" s="12">
        <v>1276922</v>
      </c>
      <c r="E14" s="12">
        <v>1271638</v>
      </c>
      <c r="F14" s="13">
        <f t="shared" si="0"/>
        <v>-0.41380757791000633</v>
      </c>
      <c r="G14" s="1"/>
      <c r="H14" s="1"/>
      <c r="I14" s="1"/>
    </row>
    <row r="15" spans="1:12" x14ac:dyDescent="0.25">
      <c r="A15" s="8" t="s">
        <v>52</v>
      </c>
      <c r="B15" s="9">
        <v>44938</v>
      </c>
      <c r="C15" s="9">
        <v>36856</v>
      </c>
      <c r="D15" s="9">
        <v>462772</v>
      </c>
      <c r="E15" s="9">
        <v>465427</v>
      </c>
      <c r="F15" s="10">
        <f t="shared" si="0"/>
        <v>0.57371664664240996</v>
      </c>
      <c r="G15" s="1"/>
      <c r="H15" s="1"/>
      <c r="I15" s="1"/>
    </row>
    <row r="16" spans="1:12" x14ac:dyDescent="0.25">
      <c r="A16" s="11" t="s">
        <v>53</v>
      </c>
      <c r="B16" s="12">
        <v>2493</v>
      </c>
      <c r="C16" s="12">
        <v>1239</v>
      </c>
      <c r="D16" s="12">
        <v>21109</v>
      </c>
      <c r="E16" s="12">
        <v>24979</v>
      </c>
      <c r="F16" s="13">
        <f t="shared" si="0"/>
        <v>18.333412288597287</v>
      </c>
      <c r="G16" s="1"/>
      <c r="H16" s="1"/>
      <c r="I16" s="1"/>
    </row>
    <row r="17" spans="1:9" x14ac:dyDescent="0.25">
      <c r="A17" s="8" t="s">
        <v>54</v>
      </c>
      <c r="B17" s="9">
        <v>7396</v>
      </c>
      <c r="C17" s="9">
        <v>4394</v>
      </c>
      <c r="D17" s="9">
        <v>91313</v>
      </c>
      <c r="E17" s="9">
        <v>86317</v>
      </c>
      <c r="F17" s="10">
        <f t="shared" si="0"/>
        <v>-5.4712910538477502</v>
      </c>
      <c r="G17" s="1"/>
      <c r="H17" s="1"/>
      <c r="I17" s="1"/>
    </row>
    <row r="18" spans="1:9" x14ac:dyDescent="0.25">
      <c r="A18" s="11" t="s">
        <v>55</v>
      </c>
      <c r="B18" s="12">
        <v>54</v>
      </c>
      <c r="C18" s="12">
        <v>210</v>
      </c>
      <c r="D18" s="12">
        <v>1354</v>
      </c>
      <c r="E18" s="12">
        <v>1490</v>
      </c>
      <c r="F18" s="13">
        <f t="shared" si="0"/>
        <v>10.044313146233378</v>
      </c>
      <c r="G18" s="1"/>
      <c r="H18" s="1"/>
      <c r="I18" s="1"/>
    </row>
    <row r="19" spans="1:9" x14ac:dyDescent="0.25">
      <c r="A19" s="8" t="s">
        <v>56</v>
      </c>
      <c r="B19" s="9">
        <v>12</v>
      </c>
      <c r="C19" s="9">
        <v>44</v>
      </c>
      <c r="D19" s="9">
        <v>509</v>
      </c>
      <c r="E19" s="9">
        <v>278</v>
      </c>
      <c r="F19" s="10">
        <f t="shared" si="0"/>
        <v>-45.383104125736736</v>
      </c>
      <c r="G19" s="1"/>
      <c r="H19" s="1"/>
      <c r="I19" s="1"/>
    </row>
    <row r="20" spans="1:9" x14ac:dyDescent="0.25">
      <c r="A20" s="11" t="s">
        <v>57</v>
      </c>
      <c r="B20" s="12">
        <v>1485</v>
      </c>
      <c r="C20" s="12">
        <v>1445</v>
      </c>
      <c r="D20" s="12">
        <v>10246</v>
      </c>
      <c r="E20" s="12">
        <v>17935</v>
      </c>
      <c r="F20" s="13">
        <f t="shared" si="0"/>
        <v>75.043919578372055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8315</v>
      </c>
      <c r="C22" s="12">
        <v>6871</v>
      </c>
      <c r="D22" s="12">
        <v>98583</v>
      </c>
      <c r="E22" s="12">
        <v>92693</v>
      </c>
      <c r="F22" s="13">
        <f t="shared" si="0"/>
        <v>-5.9746609455991404</v>
      </c>
      <c r="G22" s="1"/>
      <c r="H22" s="1"/>
      <c r="I22" s="1"/>
    </row>
    <row r="23" spans="1:9" x14ac:dyDescent="0.25">
      <c r="A23" s="8" t="s">
        <v>60</v>
      </c>
      <c r="B23" s="9">
        <v>762</v>
      </c>
      <c r="C23" s="9">
        <v>533</v>
      </c>
      <c r="D23" s="9">
        <v>11203</v>
      </c>
      <c r="E23" s="9">
        <v>8033</v>
      </c>
      <c r="F23" s="10">
        <f t="shared" si="0"/>
        <v>-28.295992144961176</v>
      </c>
      <c r="G23" s="1"/>
      <c r="H23" s="1"/>
      <c r="I23" s="1"/>
    </row>
    <row r="24" spans="1:9" x14ac:dyDescent="0.25">
      <c r="A24" s="11" t="s">
        <v>61</v>
      </c>
      <c r="B24" s="12">
        <v>625</v>
      </c>
      <c r="C24" s="12">
        <v>450</v>
      </c>
      <c r="D24" s="12">
        <v>8643</v>
      </c>
      <c r="E24" s="12">
        <v>6890</v>
      </c>
      <c r="F24" s="13">
        <f t="shared" si="0"/>
        <v>-20.282309383315976</v>
      </c>
      <c r="G24" s="1"/>
      <c r="H24" s="1"/>
      <c r="I24" s="1"/>
    </row>
    <row r="25" spans="1:9" x14ac:dyDescent="0.25">
      <c r="A25" s="8" t="s">
        <v>62</v>
      </c>
      <c r="B25" s="9">
        <v>152</v>
      </c>
      <c r="C25" s="9">
        <v>708</v>
      </c>
      <c r="D25" s="9">
        <v>3057</v>
      </c>
      <c r="E25" s="9">
        <v>5891</v>
      </c>
      <c r="F25" s="10">
        <f t="shared" si="0"/>
        <v>92.705266601243039</v>
      </c>
      <c r="G25" s="1"/>
      <c r="H25" s="1"/>
      <c r="I25" s="1"/>
    </row>
    <row r="26" spans="1:9" x14ac:dyDescent="0.25">
      <c r="A26" s="11" t="s">
        <v>63</v>
      </c>
      <c r="B26" s="12">
        <v>0</v>
      </c>
      <c r="C26" s="12">
        <v>0</v>
      </c>
      <c r="D26" s="12">
        <v>0</v>
      </c>
      <c r="E26" s="12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8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4856</v>
      </c>
      <c r="C28" s="12">
        <v>3946</v>
      </c>
      <c r="D28" s="12">
        <v>67770</v>
      </c>
      <c r="E28" s="12">
        <v>48549</v>
      </c>
      <c r="F28" s="13">
        <f t="shared" si="0"/>
        <v>-28.362107127047366</v>
      </c>
      <c r="G28" s="1"/>
      <c r="H28" s="1"/>
      <c r="I28" s="1"/>
    </row>
    <row r="29" spans="1:9" x14ac:dyDescent="0.25">
      <c r="A29" s="8" t="s">
        <v>66</v>
      </c>
      <c r="B29" s="9">
        <v>60</v>
      </c>
      <c r="C29" s="9">
        <v>124</v>
      </c>
      <c r="D29" s="9">
        <v>330</v>
      </c>
      <c r="E29" s="9">
        <v>1435</v>
      </c>
      <c r="F29" s="10">
        <f t="shared" si="0"/>
        <v>334.84848484848487</v>
      </c>
      <c r="G29" s="1"/>
      <c r="H29" s="1"/>
      <c r="I29" s="1"/>
    </row>
    <row r="30" spans="1:9" x14ac:dyDescent="0.25">
      <c r="A30" s="11" t="s">
        <v>67</v>
      </c>
      <c r="B30" s="12">
        <v>1020</v>
      </c>
      <c r="C30" s="12">
        <v>1370</v>
      </c>
      <c r="D30" s="12">
        <v>18278</v>
      </c>
      <c r="E30" s="12">
        <v>17507</v>
      </c>
      <c r="F30" s="13">
        <f t="shared" si="0"/>
        <v>-4.2181857971331596</v>
      </c>
      <c r="G30" s="1"/>
      <c r="H30" s="1"/>
      <c r="I30" s="1"/>
    </row>
    <row r="31" spans="1:9" x14ac:dyDescent="0.25">
      <c r="A31" s="8" t="s">
        <v>68</v>
      </c>
      <c r="B31" s="9">
        <v>1346</v>
      </c>
      <c r="C31" s="9">
        <v>2173</v>
      </c>
      <c r="D31" s="9">
        <v>21048</v>
      </c>
      <c r="E31" s="9">
        <v>26420</v>
      </c>
      <c r="F31" s="10">
        <f t="shared" si="0"/>
        <v>25.522614975294559</v>
      </c>
      <c r="G31" s="1"/>
      <c r="H31" s="1"/>
      <c r="I31" s="1"/>
    </row>
    <row r="32" spans="1:9" x14ac:dyDescent="0.25">
      <c r="A32" s="11" t="s">
        <v>69</v>
      </c>
      <c r="B32" s="12">
        <v>137924</v>
      </c>
      <c r="C32" s="12">
        <v>131976</v>
      </c>
      <c r="D32" s="12">
        <v>1831071</v>
      </c>
      <c r="E32" s="12">
        <v>1840483</v>
      </c>
      <c r="F32" s="13">
        <f t="shared" si="0"/>
        <v>0.51401611406657821</v>
      </c>
      <c r="G32" s="1"/>
      <c r="H32" s="1"/>
      <c r="I32" s="1"/>
    </row>
    <row r="33" spans="1:9" x14ac:dyDescent="0.25">
      <c r="A33" s="8" t="s">
        <v>70</v>
      </c>
      <c r="B33" s="9">
        <v>15767</v>
      </c>
      <c r="C33" s="9">
        <v>11192</v>
      </c>
      <c r="D33" s="9">
        <v>174321</v>
      </c>
      <c r="E33" s="9">
        <v>187471</v>
      </c>
      <c r="F33" s="10">
        <f t="shared" si="0"/>
        <v>7.5435547065471127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478</v>
      </c>
      <c r="D34" s="12">
        <v>0</v>
      </c>
      <c r="E34" s="12">
        <v>3717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346363</v>
      </c>
      <c r="C35" s="15">
        <f t="shared" ref="C35:E35" si="1">SUM(C7:C34)</f>
        <v>310028</v>
      </c>
      <c r="D35" s="15">
        <f t="shared" si="1"/>
        <v>4340152</v>
      </c>
      <c r="E35" s="15">
        <f t="shared" si="1"/>
        <v>4337640</v>
      </c>
      <c r="F35" s="16">
        <f t="shared" si="0"/>
        <v>-5.7878157262692298E-2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7246</v>
      </c>
      <c r="C38" s="41">
        <f>D7</f>
        <v>5404</v>
      </c>
      <c r="D38" s="41">
        <f>_xlfn.RANK.EQ(B38,$B$38:$B$65)+COUNTIF($B$38:$B$65,B38)-1</f>
        <v>16</v>
      </c>
      <c r="E38" s="42" t="str">
        <f t="shared" ref="E38:E65" si="2">INDEX($A$38:$B$65,MATCH(ROW()-37,$D$38:$D$65,0),1)</f>
        <v>VALENCIA</v>
      </c>
      <c r="F38" s="42">
        <f>LOOKUP(E38,$A$38:$A$65,$B$38:$B$65)</f>
        <v>1840483</v>
      </c>
      <c r="G38" s="42">
        <f>LOOKUP(E38,$A$38:$A$65,$C$38:$C$65)</f>
        <v>1831071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10779</v>
      </c>
      <c r="C39" s="41">
        <f t="shared" ref="C39:C65" si="5">D8</f>
        <v>15201</v>
      </c>
      <c r="D39" s="41">
        <f t="shared" ref="D39:D65" si="6">_xlfn.RANK.EQ(B39,$B$38:$B$65)+COUNTIF($B$38:$B$65,B39)-1</f>
        <v>14</v>
      </c>
      <c r="E39" s="42" t="str">
        <f t="shared" si="2"/>
        <v>BARCELONA</v>
      </c>
      <c r="F39" s="42">
        <f t="shared" ref="F39:F65" si="7">LOOKUP(E39,$A$38:$A$65,$B$38:$B$65)</f>
        <v>1271638</v>
      </c>
      <c r="G39" s="42">
        <f t="shared" ref="G39:G65" si="8">LOOKUP(E39,$A$38:$A$65,$C$38:$C$65)</f>
        <v>1276922</v>
      </c>
    </row>
    <row r="40" spans="1:9" x14ac:dyDescent="0.25">
      <c r="A40" s="42" t="str">
        <f t="shared" si="3"/>
        <v>ALMERIA</v>
      </c>
      <c r="B40" s="41">
        <f t="shared" si="4"/>
        <v>444</v>
      </c>
      <c r="C40" s="41">
        <f t="shared" si="5"/>
        <v>0</v>
      </c>
      <c r="D40" s="41">
        <f t="shared" si="6"/>
        <v>22</v>
      </c>
      <c r="E40" s="42" t="str">
        <f t="shared" si="2"/>
        <v>BILBAO</v>
      </c>
      <c r="F40" s="42">
        <f t="shared" si="7"/>
        <v>465427</v>
      </c>
      <c r="G40" s="42">
        <f t="shared" si="8"/>
        <v>462772</v>
      </c>
    </row>
    <row r="41" spans="1:9" x14ac:dyDescent="0.25">
      <c r="A41" s="42" t="str">
        <f t="shared" si="3"/>
        <v>AVILES</v>
      </c>
      <c r="B41" s="41">
        <f t="shared" si="4"/>
        <v>261</v>
      </c>
      <c r="C41" s="41">
        <f t="shared" si="5"/>
        <v>158</v>
      </c>
      <c r="D41" s="41">
        <f t="shared" si="6"/>
        <v>24</v>
      </c>
      <c r="E41" s="42" t="str">
        <f t="shared" si="2"/>
        <v>VIGO</v>
      </c>
      <c r="F41" s="42">
        <f t="shared" si="7"/>
        <v>187471</v>
      </c>
      <c r="G41" s="42">
        <f t="shared" si="8"/>
        <v>174321</v>
      </c>
    </row>
    <row r="42" spans="1:9" x14ac:dyDescent="0.25">
      <c r="A42" s="42" t="str">
        <f t="shared" si="3"/>
        <v>BAHIA DE ALGECIRAS</v>
      </c>
      <c r="B42" s="41">
        <f t="shared" si="4"/>
        <v>146270</v>
      </c>
      <c r="C42" s="41">
        <f t="shared" si="5"/>
        <v>147669</v>
      </c>
      <c r="D42" s="41">
        <f t="shared" si="6"/>
        <v>5</v>
      </c>
      <c r="E42" s="42" t="str">
        <f t="shared" si="2"/>
        <v>BAHIA DE ALGECIRAS</v>
      </c>
      <c r="F42" s="42">
        <f t="shared" si="7"/>
        <v>146270</v>
      </c>
      <c r="G42" s="42">
        <f t="shared" si="8"/>
        <v>147669</v>
      </c>
    </row>
    <row r="43" spans="1:9" x14ac:dyDescent="0.25">
      <c r="A43" s="42" t="str">
        <f t="shared" si="3"/>
        <v>BAHIA DE CADIZ</v>
      </c>
      <c r="B43" s="41">
        <f t="shared" si="4"/>
        <v>65429</v>
      </c>
      <c r="C43" s="41">
        <f t="shared" si="5"/>
        <v>73191</v>
      </c>
      <c r="D43" s="41">
        <f t="shared" si="6"/>
        <v>8</v>
      </c>
      <c r="E43" s="42" t="str">
        <f t="shared" si="2"/>
        <v>LAS PALMAS</v>
      </c>
      <c r="F43" s="42">
        <f t="shared" si="7"/>
        <v>92693</v>
      </c>
      <c r="G43" s="42">
        <f t="shared" si="8"/>
        <v>98583</v>
      </c>
    </row>
    <row r="44" spans="1:9" x14ac:dyDescent="0.25">
      <c r="A44" s="42" t="str">
        <f t="shared" si="3"/>
        <v>BALEARES</v>
      </c>
      <c r="B44" s="41">
        <f t="shared" si="4"/>
        <v>50</v>
      </c>
      <c r="C44" s="41">
        <f t="shared" si="5"/>
        <v>0</v>
      </c>
      <c r="D44" s="41">
        <f t="shared" si="6"/>
        <v>25</v>
      </c>
      <c r="E44" s="42" t="str">
        <f t="shared" si="2"/>
        <v>CASTELLON</v>
      </c>
      <c r="F44" s="42">
        <f t="shared" si="7"/>
        <v>86317</v>
      </c>
      <c r="G44" s="42">
        <f t="shared" si="8"/>
        <v>91313</v>
      </c>
    </row>
    <row r="45" spans="1:9" x14ac:dyDescent="0.25">
      <c r="A45" s="42" t="str">
        <f t="shared" si="3"/>
        <v>BARCELONA</v>
      </c>
      <c r="B45" s="41">
        <f t="shared" si="4"/>
        <v>1271638</v>
      </c>
      <c r="C45" s="41">
        <f t="shared" si="5"/>
        <v>1276922</v>
      </c>
      <c r="D45" s="41">
        <f t="shared" si="6"/>
        <v>2</v>
      </c>
      <c r="E45" s="42" t="str">
        <f t="shared" si="2"/>
        <v>BAHIA DE CADIZ</v>
      </c>
      <c r="F45" s="42">
        <f t="shared" si="7"/>
        <v>65429</v>
      </c>
      <c r="G45" s="42">
        <f t="shared" si="8"/>
        <v>73191</v>
      </c>
    </row>
    <row r="46" spans="1:9" x14ac:dyDescent="0.25">
      <c r="A46" s="42" t="str">
        <f t="shared" si="3"/>
        <v>BILBAO</v>
      </c>
      <c r="B46" s="41">
        <f t="shared" si="4"/>
        <v>465427</v>
      </c>
      <c r="C46" s="41">
        <f t="shared" si="5"/>
        <v>462772</v>
      </c>
      <c r="D46" s="41">
        <f t="shared" si="6"/>
        <v>3</v>
      </c>
      <c r="E46" s="42" t="str">
        <f t="shared" si="2"/>
        <v>SANTA CRUZ DE TENERIFE</v>
      </c>
      <c r="F46" s="42">
        <f t="shared" si="7"/>
        <v>48549</v>
      </c>
      <c r="G46" s="42">
        <f t="shared" si="8"/>
        <v>67770</v>
      </c>
    </row>
    <row r="47" spans="1:9" x14ac:dyDescent="0.25">
      <c r="A47" s="42" t="str">
        <f t="shared" si="3"/>
        <v>CARTAGENA</v>
      </c>
      <c r="B47" s="41">
        <f t="shared" si="4"/>
        <v>24979</v>
      </c>
      <c r="C47" s="41">
        <f t="shared" si="5"/>
        <v>21109</v>
      </c>
      <c r="D47" s="41">
        <f t="shared" si="6"/>
        <v>11</v>
      </c>
      <c r="E47" s="42" t="str">
        <f t="shared" si="2"/>
        <v>TARRAGONA</v>
      </c>
      <c r="F47" s="42">
        <f t="shared" si="7"/>
        <v>26420</v>
      </c>
      <c r="G47" s="42">
        <f t="shared" si="8"/>
        <v>21048</v>
      </c>
    </row>
    <row r="48" spans="1:9" x14ac:dyDescent="0.25">
      <c r="A48" s="42" t="str">
        <f t="shared" si="3"/>
        <v>CASTELLON</v>
      </c>
      <c r="B48" s="41">
        <f t="shared" si="4"/>
        <v>86317</v>
      </c>
      <c r="C48" s="41">
        <f t="shared" si="5"/>
        <v>91313</v>
      </c>
      <c r="D48" s="41">
        <f t="shared" si="6"/>
        <v>7</v>
      </c>
      <c r="E48" s="42" t="str">
        <f t="shared" si="2"/>
        <v>CARTAGENA</v>
      </c>
      <c r="F48" s="42">
        <f t="shared" si="7"/>
        <v>24979</v>
      </c>
      <c r="G48" s="42">
        <f t="shared" si="8"/>
        <v>21109</v>
      </c>
    </row>
    <row r="49" spans="1:7" x14ac:dyDescent="0.25">
      <c r="A49" s="42" t="str">
        <f t="shared" si="3"/>
        <v>CEUTA</v>
      </c>
      <c r="B49" s="41">
        <f t="shared" si="4"/>
        <v>1490</v>
      </c>
      <c r="C49" s="41">
        <f t="shared" si="5"/>
        <v>1354</v>
      </c>
      <c r="D49" s="41">
        <f t="shared" si="6"/>
        <v>20</v>
      </c>
      <c r="E49" s="42" t="str">
        <f t="shared" si="2"/>
        <v>GIJON</v>
      </c>
      <c r="F49" s="42">
        <f t="shared" si="7"/>
        <v>17935</v>
      </c>
      <c r="G49" s="42">
        <f t="shared" si="8"/>
        <v>10246</v>
      </c>
    </row>
    <row r="50" spans="1:7" x14ac:dyDescent="0.25">
      <c r="A50" s="42" t="str">
        <f t="shared" si="3"/>
        <v>FERROL-SAN CIBRAO</v>
      </c>
      <c r="B50" s="41">
        <f t="shared" si="4"/>
        <v>278</v>
      </c>
      <c r="C50" s="41">
        <f t="shared" si="5"/>
        <v>509</v>
      </c>
      <c r="D50" s="41">
        <f t="shared" si="6"/>
        <v>23</v>
      </c>
      <c r="E50" s="42" t="str">
        <f t="shared" si="2"/>
        <v>SEVILLA</v>
      </c>
      <c r="F50" s="42">
        <f t="shared" si="7"/>
        <v>17507</v>
      </c>
      <c r="G50" s="42">
        <f t="shared" si="8"/>
        <v>18278</v>
      </c>
    </row>
    <row r="51" spans="1:7" x14ac:dyDescent="0.25">
      <c r="A51" s="42" t="str">
        <f t="shared" si="3"/>
        <v>GIJON</v>
      </c>
      <c r="B51" s="41">
        <f t="shared" si="4"/>
        <v>17935</v>
      </c>
      <c r="C51" s="41">
        <f t="shared" si="5"/>
        <v>10246</v>
      </c>
      <c r="D51" s="41">
        <f t="shared" si="6"/>
        <v>12</v>
      </c>
      <c r="E51" s="42" t="str">
        <f t="shared" si="2"/>
        <v>ALICANTE</v>
      </c>
      <c r="F51" s="42">
        <f t="shared" si="7"/>
        <v>10779</v>
      </c>
      <c r="G51" s="42">
        <f t="shared" si="8"/>
        <v>15201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MALAGA</v>
      </c>
      <c r="F52" s="42">
        <f t="shared" si="7"/>
        <v>8033</v>
      </c>
      <c r="G52" s="42">
        <f t="shared" si="8"/>
        <v>11203</v>
      </c>
    </row>
    <row r="53" spans="1:7" x14ac:dyDescent="0.25">
      <c r="A53" s="42" t="str">
        <f t="shared" si="3"/>
        <v>LAS PALMAS</v>
      </c>
      <c r="B53" s="41">
        <f t="shared" si="4"/>
        <v>92693</v>
      </c>
      <c r="C53" s="41">
        <f t="shared" si="5"/>
        <v>98583</v>
      </c>
      <c r="D53" s="41">
        <f t="shared" si="6"/>
        <v>6</v>
      </c>
      <c r="E53" s="42" t="str">
        <f t="shared" si="2"/>
        <v>A CORUÑA</v>
      </c>
      <c r="F53" s="42">
        <f t="shared" si="7"/>
        <v>7246</v>
      </c>
      <c r="G53" s="42">
        <f t="shared" si="8"/>
        <v>5404</v>
      </c>
    </row>
    <row r="54" spans="1:7" x14ac:dyDescent="0.25">
      <c r="A54" s="42" t="str">
        <f t="shared" si="3"/>
        <v>MALAGA</v>
      </c>
      <c r="B54" s="41">
        <f t="shared" si="4"/>
        <v>8033</v>
      </c>
      <c r="C54" s="41">
        <f t="shared" si="5"/>
        <v>11203</v>
      </c>
      <c r="D54" s="41">
        <f t="shared" si="6"/>
        <v>15</v>
      </c>
      <c r="E54" s="42" t="str">
        <f t="shared" si="2"/>
        <v>MARIN Y RIA DE PONTEVEDRA</v>
      </c>
      <c r="F54" s="42">
        <f t="shared" si="7"/>
        <v>6890</v>
      </c>
      <c r="G54" s="42">
        <f t="shared" si="8"/>
        <v>8643</v>
      </c>
    </row>
    <row r="55" spans="1:7" x14ac:dyDescent="0.25">
      <c r="A55" s="42" t="str">
        <f t="shared" si="3"/>
        <v>MARIN Y RIA DE PONTEVEDRA</v>
      </c>
      <c r="B55" s="41">
        <f t="shared" si="4"/>
        <v>6890</v>
      </c>
      <c r="C55" s="41">
        <f t="shared" si="5"/>
        <v>8643</v>
      </c>
      <c r="D55" s="41">
        <f t="shared" si="6"/>
        <v>17</v>
      </c>
      <c r="E55" s="42" t="str">
        <f t="shared" si="2"/>
        <v>MELILLA</v>
      </c>
      <c r="F55" s="42">
        <f t="shared" si="7"/>
        <v>5891</v>
      </c>
      <c r="G55" s="42">
        <f t="shared" si="8"/>
        <v>3057</v>
      </c>
    </row>
    <row r="56" spans="1:7" x14ac:dyDescent="0.25">
      <c r="A56" s="42" t="str">
        <f t="shared" si="3"/>
        <v>MELILLA</v>
      </c>
      <c r="B56" s="41">
        <f t="shared" si="4"/>
        <v>5891</v>
      </c>
      <c r="C56" s="41">
        <f t="shared" si="5"/>
        <v>3057</v>
      </c>
      <c r="D56" s="41">
        <f t="shared" si="6"/>
        <v>18</v>
      </c>
      <c r="E56" s="42" t="str">
        <f t="shared" si="2"/>
        <v>VILAGARCIA</v>
      </c>
      <c r="F56" s="42">
        <f t="shared" si="7"/>
        <v>3717</v>
      </c>
      <c r="G56" s="42">
        <f t="shared" si="8"/>
        <v>0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str">
        <f t="shared" si="2"/>
        <v>CEUTA</v>
      </c>
      <c r="F57" s="42">
        <f t="shared" si="7"/>
        <v>1490</v>
      </c>
      <c r="G57" s="42">
        <f t="shared" si="8"/>
        <v>1354</v>
      </c>
    </row>
    <row r="58" spans="1:7" x14ac:dyDescent="0.25">
      <c r="A58" s="42" t="str">
        <f t="shared" si="3"/>
        <v>PASAIA</v>
      </c>
      <c r="B58" s="41">
        <f t="shared" si="4"/>
        <v>8</v>
      </c>
      <c r="C58" s="41">
        <f t="shared" si="5"/>
        <v>0</v>
      </c>
      <c r="D58" s="41">
        <f t="shared" si="6"/>
        <v>26</v>
      </c>
      <c r="E58" s="42" t="str">
        <f t="shared" si="2"/>
        <v>SANTANDER</v>
      </c>
      <c r="F58" s="42">
        <f t="shared" si="7"/>
        <v>1435</v>
      </c>
      <c r="G58" s="42">
        <f t="shared" si="8"/>
        <v>330</v>
      </c>
    </row>
    <row r="59" spans="1:7" x14ac:dyDescent="0.25">
      <c r="A59" s="42" t="str">
        <f t="shared" si="3"/>
        <v>SANTA CRUZ DE TENERIFE</v>
      </c>
      <c r="B59" s="41">
        <f t="shared" si="4"/>
        <v>48549</v>
      </c>
      <c r="C59" s="41">
        <f t="shared" si="5"/>
        <v>67770</v>
      </c>
      <c r="D59" s="41">
        <f t="shared" si="6"/>
        <v>9</v>
      </c>
      <c r="E59" s="42" t="str">
        <f t="shared" si="2"/>
        <v>ALMERIA</v>
      </c>
      <c r="F59" s="42">
        <f t="shared" si="7"/>
        <v>444</v>
      </c>
      <c r="G59" s="42">
        <f t="shared" si="8"/>
        <v>0</v>
      </c>
    </row>
    <row r="60" spans="1:7" x14ac:dyDescent="0.25">
      <c r="A60" s="42" t="str">
        <f t="shared" si="3"/>
        <v>SANTANDER</v>
      </c>
      <c r="B60" s="41">
        <f t="shared" si="4"/>
        <v>1435</v>
      </c>
      <c r="C60" s="41">
        <f t="shared" si="5"/>
        <v>330</v>
      </c>
      <c r="D60" s="41">
        <f t="shared" si="6"/>
        <v>21</v>
      </c>
      <c r="E60" s="42" t="str">
        <f t="shared" si="2"/>
        <v>FERROL-SAN CIBRAO</v>
      </c>
      <c r="F60" s="42">
        <f t="shared" si="7"/>
        <v>278</v>
      </c>
      <c r="G60" s="42">
        <f t="shared" si="8"/>
        <v>509</v>
      </c>
    </row>
    <row r="61" spans="1:7" x14ac:dyDescent="0.25">
      <c r="A61" s="42" t="str">
        <f t="shared" si="3"/>
        <v>SEVILLA</v>
      </c>
      <c r="B61" s="41">
        <f t="shared" si="4"/>
        <v>17507</v>
      </c>
      <c r="C61" s="41">
        <f t="shared" si="5"/>
        <v>18278</v>
      </c>
      <c r="D61" s="41">
        <f t="shared" si="6"/>
        <v>13</v>
      </c>
      <c r="E61" s="42" t="str">
        <f t="shared" si="2"/>
        <v>AVILES</v>
      </c>
      <c r="F61" s="42">
        <f t="shared" si="7"/>
        <v>261</v>
      </c>
      <c r="G61" s="42">
        <f t="shared" si="8"/>
        <v>158</v>
      </c>
    </row>
    <row r="62" spans="1:7" x14ac:dyDescent="0.25">
      <c r="A62" s="42" t="str">
        <f t="shared" si="3"/>
        <v>TARRAGONA</v>
      </c>
      <c r="B62" s="41">
        <f t="shared" si="4"/>
        <v>26420</v>
      </c>
      <c r="C62" s="41">
        <f t="shared" si="5"/>
        <v>21048</v>
      </c>
      <c r="D62" s="41">
        <f t="shared" si="6"/>
        <v>10</v>
      </c>
      <c r="E62" s="42" t="str">
        <f t="shared" si="2"/>
        <v>BALEARES</v>
      </c>
      <c r="F62" s="42">
        <f t="shared" si="7"/>
        <v>50</v>
      </c>
      <c r="G62" s="42">
        <f t="shared" si="8"/>
        <v>0</v>
      </c>
    </row>
    <row r="63" spans="1:7" x14ac:dyDescent="0.25">
      <c r="A63" s="42" t="str">
        <f t="shared" si="3"/>
        <v>VALENCIA</v>
      </c>
      <c r="B63" s="41">
        <f t="shared" si="4"/>
        <v>1840483</v>
      </c>
      <c r="C63" s="41">
        <f t="shared" si="5"/>
        <v>1831071</v>
      </c>
      <c r="D63" s="41">
        <f t="shared" si="6"/>
        <v>1</v>
      </c>
      <c r="E63" s="42" t="str">
        <f t="shared" si="2"/>
        <v>PASAIA</v>
      </c>
      <c r="F63" s="42">
        <f t="shared" si="7"/>
        <v>8</v>
      </c>
      <c r="G63" s="42">
        <f t="shared" si="8"/>
        <v>0</v>
      </c>
    </row>
    <row r="64" spans="1:7" x14ac:dyDescent="0.25">
      <c r="A64" s="42" t="str">
        <f t="shared" si="3"/>
        <v>VIGO</v>
      </c>
      <c r="B64" s="41">
        <f t="shared" si="4"/>
        <v>187471</v>
      </c>
      <c r="C64" s="41">
        <f t="shared" si="5"/>
        <v>174321</v>
      </c>
      <c r="D64" s="41">
        <f t="shared" si="6"/>
        <v>4</v>
      </c>
      <c r="E64" s="42" t="e">
        <f t="shared" si="2"/>
        <v>#N/A</v>
      </c>
      <c r="F64" s="42" t="e">
        <f t="shared" si="7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3717</v>
      </c>
      <c r="C65" s="41">
        <f t="shared" si="5"/>
        <v>0</v>
      </c>
      <c r="D65" s="41">
        <f t="shared" si="6"/>
        <v>19</v>
      </c>
      <c r="E65" s="42" t="str">
        <f t="shared" si="2"/>
        <v>HUELVA</v>
      </c>
      <c r="F65" s="42">
        <f t="shared" si="7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4">
    <mergeCell ref="A5:A6"/>
    <mergeCell ref="B5:C5"/>
    <mergeCell ref="D5:F5"/>
    <mergeCell ref="F1:L2"/>
  </mergeCells>
  <pageMargins left="0.39370078740157483" right="0" top="0.51181102362204722" bottom="0.51181102362204722" header="0" footer="0.31496062992125984"/>
  <pageSetup paperSize="9" scale="90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7" sqref="B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88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Diciembre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42999</v>
      </c>
    </row>
    <row r="6" spans="1:12" x14ac:dyDescent="0.25">
      <c r="A6" s="48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43</v>
      </c>
    </row>
    <row r="7" spans="1:12" x14ac:dyDescent="0.25">
      <c r="A7" s="8" t="s">
        <v>44</v>
      </c>
      <c r="B7" s="9">
        <v>4481</v>
      </c>
      <c r="C7" s="9">
        <v>2612</v>
      </c>
      <c r="D7" s="9">
        <v>49854</v>
      </c>
      <c r="E7" s="9">
        <v>64731</v>
      </c>
      <c r="F7" s="10">
        <f>((E7*100)/D7)-100</f>
        <v>29.84113611746298</v>
      </c>
      <c r="G7" s="1"/>
      <c r="H7" s="1"/>
      <c r="I7" s="1"/>
    </row>
    <row r="8" spans="1:12" x14ac:dyDescent="0.25">
      <c r="A8" s="11" t="s">
        <v>45</v>
      </c>
      <c r="B8" s="12">
        <v>23318</v>
      </c>
      <c r="C8" s="12">
        <v>21317</v>
      </c>
      <c r="D8" s="12">
        <v>370190</v>
      </c>
      <c r="E8" s="12">
        <v>350346</v>
      </c>
      <c r="F8" s="13">
        <f t="shared" ref="F8:F35" si="0">((E8*100)/D8)-100</f>
        <v>-5.3604905589021854</v>
      </c>
      <c r="G8" s="1"/>
      <c r="H8" s="1"/>
      <c r="I8" s="1"/>
    </row>
    <row r="9" spans="1:12" x14ac:dyDescent="0.25">
      <c r="A9" s="8" t="s">
        <v>46</v>
      </c>
      <c r="B9" s="9">
        <v>74080</v>
      </c>
      <c r="C9" s="9">
        <v>68928</v>
      </c>
      <c r="D9" s="9">
        <v>1114783</v>
      </c>
      <c r="E9" s="9">
        <v>1163227</v>
      </c>
      <c r="F9" s="10">
        <f t="shared" si="0"/>
        <v>4.345599098658667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420452</v>
      </c>
      <c r="C11" s="9">
        <v>421614</v>
      </c>
      <c r="D11" s="9">
        <v>5224923</v>
      </c>
      <c r="E11" s="9">
        <v>5065808</v>
      </c>
      <c r="F11" s="10">
        <f t="shared" si="0"/>
        <v>-3.0453080361184277</v>
      </c>
      <c r="G11" s="1"/>
      <c r="H11" s="1"/>
      <c r="I11" s="1"/>
    </row>
    <row r="12" spans="1:12" x14ac:dyDescent="0.25">
      <c r="A12" s="11" t="s">
        <v>49</v>
      </c>
      <c r="B12" s="12">
        <v>13923</v>
      </c>
      <c r="C12" s="12">
        <v>13831</v>
      </c>
      <c r="D12" s="12">
        <v>222087</v>
      </c>
      <c r="E12" s="12">
        <v>253548</v>
      </c>
      <c r="F12" s="13">
        <f t="shared" si="0"/>
        <v>14.166070053627635</v>
      </c>
      <c r="G12" s="1"/>
      <c r="H12" s="1"/>
      <c r="I12" s="1"/>
    </row>
    <row r="13" spans="1:12" x14ac:dyDescent="0.25">
      <c r="A13" s="8" t="s">
        <v>50</v>
      </c>
      <c r="B13" s="9">
        <v>170903</v>
      </c>
      <c r="C13" s="9">
        <v>146554</v>
      </c>
      <c r="D13" s="9">
        <v>5793708</v>
      </c>
      <c r="E13" s="9">
        <v>5415682</v>
      </c>
      <c r="F13" s="10">
        <f t="shared" si="0"/>
        <v>-6.5247679033876125</v>
      </c>
      <c r="G13" s="1"/>
      <c r="H13" s="1"/>
      <c r="I13" s="1"/>
    </row>
    <row r="14" spans="1:12" x14ac:dyDescent="0.25">
      <c r="A14" s="11" t="s">
        <v>51</v>
      </c>
      <c r="B14" s="12">
        <v>115347</v>
      </c>
      <c r="C14" s="12">
        <v>110235</v>
      </c>
      <c r="D14" s="12">
        <v>2879864</v>
      </c>
      <c r="E14" s="12">
        <v>3236976</v>
      </c>
      <c r="F14" s="13">
        <f t="shared" si="0"/>
        <v>12.400307792312418</v>
      </c>
      <c r="G14" s="1"/>
      <c r="H14" s="1"/>
      <c r="I14" s="1"/>
    </row>
    <row r="15" spans="1:12" x14ac:dyDescent="0.25">
      <c r="A15" s="8" t="s">
        <v>52</v>
      </c>
      <c r="B15" s="9">
        <v>7495</v>
      </c>
      <c r="C15" s="9">
        <v>9443</v>
      </c>
      <c r="D15" s="9">
        <v>172626</v>
      </c>
      <c r="E15" s="9">
        <v>179572</v>
      </c>
      <c r="F15" s="10">
        <f t="shared" si="0"/>
        <v>4.0237275960747496</v>
      </c>
      <c r="G15" s="1"/>
      <c r="H15" s="1"/>
      <c r="I15" s="1"/>
    </row>
    <row r="16" spans="1:12" x14ac:dyDescent="0.25">
      <c r="A16" s="11" t="s">
        <v>53</v>
      </c>
      <c r="B16" s="12">
        <v>7177</v>
      </c>
      <c r="C16" s="12">
        <v>3196</v>
      </c>
      <c r="D16" s="12">
        <v>39922</v>
      </c>
      <c r="E16" s="12">
        <v>35374</v>
      </c>
      <c r="F16" s="13">
        <f t="shared" si="0"/>
        <v>-11.392214818896846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70</v>
      </c>
      <c r="E17" s="9">
        <v>0</v>
      </c>
      <c r="F17" s="10">
        <f t="shared" si="0"/>
        <v>-100</v>
      </c>
      <c r="G17" s="1"/>
      <c r="H17" s="1"/>
      <c r="I17" s="1"/>
    </row>
    <row r="18" spans="1:9" x14ac:dyDescent="0.25">
      <c r="A18" s="11" t="s">
        <v>55</v>
      </c>
      <c r="B18" s="12">
        <v>237345</v>
      </c>
      <c r="C18" s="12">
        <v>202732</v>
      </c>
      <c r="D18" s="12">
        <v>2603786</v>
      </c>
      <c r="E18" s="12">
        <v>2479539</v>
      </c>
      <c r="F18" s="13">
        <f t="shared" si="0"/>
        <v>-4.7717823200524094</v>
      </c>
      <c r="G18" s="1"/>
      <c r="H18" s="1"/>
      <c r="I18" s="1"/>
    </row>
    <row r="19" spans="1:9" x14ac:dyDescent="0.25">
      <c r="A19" s="8" t="s">
        <v>56</v>
      </c>
      <c r="B19" s="9">
        <v>644</v>
      </c>
      <c r="C19" s="9">
        <v>0</v>
      </c>
      <c r="D19" s="9">
        <v>3158</v>
      </c>
      <c r="E19" s="9">
        <v>3750</v>
      </c>
      <c r="F19" s="10">
        <f t="shared" si="0"/>
        <v>18.746041798606711</v>
      </c>
      <c r="G19" s="1"/>
      <c r="H19" s="1"/>
      <c r="I19" s="1"/>
    </row>
    <row r="20" spans="1:9" x14ac:dyDescent="0.25">
      <c r="A20" s="11" t="s">
        <v>57</v>
      </c>
      <c r="B20" s="12">
        <v>0</v>
      </c>
      <c r="C20" s="12">
        <v>0</v>
      </c>
      <c r="D20" s="12">
        <v>1681</v>
      </c>
      <c r="E20" s="12">
        <v>6125</v>
      </c>
      <c r="F20" s="13">
        <f t="shared" si="0"/>
        <v>264.36644854253421</v>
      </c>
      <c r="G20" s="1"/>
      <c r="H20" s="1"/>
      <c r="I20" s="1"/>
    </row>
    <row r="21" spans="1:9" x14ac:dyDescent="0.25">
      <c r="A21" s="8" t="s">
        <v>58</v>
      </c>
      <c r="B21" s="9">
        <v>1114</v>
      </c>
      <c r="C21" s="9">
        <v>0</v>
      </c>
      <c r="D21" s="9">
        <v>811</v>
      </c>
      <c r="E21" s="9">
        <v>14027</v>
      </c>
      <c r="F21" s="10">
        <f t="shared" si="0"/>
        <v>1629.593094944513</v>
      </c>
      <c r="G21" s="1"/>
      <c r="H21" s="1"/>
      <c r="I21" s="1"/>
    </row>
    <row r="22" spans="1:9" x14ac:dyDescent="0.25">
      <c r="A22" s="11" t="s">
        <v>59</v>
      </c>
      <c r="B22" s="12">
        <v>105270</v>
      </c>
      <c r="C22" s="12">
        <v>143689</v>
      </c>
      <c r="D22" s="12">
        <v>907782</v>
      </c>
      <c r="E22" s="12">
        <v>1276092</v>
      </c>
      <c r="F22" s="13">
        <f t="shared" si="0"/>
        <v>40.572516308981676</v>
      </c>
      <c r="G22" s="1"/>
      <c r="H22" s="1"/>
      <c r="I22" s="1"/>
    </row>
    <row r="23" spans="1:9" x14ac:dyDescent="0.25">
      <c r="A23" s="8" t="s">
        <v>60</v>
      </c>
      <c r="B23" s="9">
        <v>58919</v>
      </c>
      <c r="C23" s="9">
        <v>52840</v>
      </c>
      <c r="D23" s="9">
        <v>612224</v>
      </c>
      <c r="E23" s="9">
        <v>642529</v>
      </c>
      <c r="F23" s="10">
        <f t="shared" si="0"/>
        <v>4.9499856261760442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41409</v>
      </c>
      <c r="C25" s="9">
        <v>42603</v>
      </c>
      <c r="D25" s="9">
        <v>518572</v>
      </c>
      <c r="E25" s="9">
        <v>537217</v>
      </c>
      <c r="F25" s="10">
        <f t="shared" si="0"/>
        <v>3.5954505835255333</v>
      </c>
      <c r="G25" s="1"/>
      <c r="H25" s="1"/>
      <c r="I25" s="1"/>
    </row>
    <row r="26" spans="1:9" x14ac:dyDescent="0.25">
      <c r="A26" s="11" t="s">
        <v>63</v>
      </c>
      <c r="B26" s="12">
        <v>878</v>
      </c>
      <c r="C26" s="12">
        <v>0</v>
      </c>
      <c r="D26" s="12">
        <v>5495</v>
      </c>
      <c r="E26" s="12">
        <v>2676</v>
      </c>
      <c r="F26" s="13">
        <f t="shared" si="0"/>
        <v>-51.301182893539583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87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440758</v>
      </c>
      <c r="C28" s="12">
        <v>385368</v>
      </c>
      <c r="D28" s="12">
        <v>4953777</v>
      </c>
      <c r="E28" s="12">
        <v>4626599</v>
      </c>
      <c r="F28" s="13">
        <f t="shared" si="0"/>
        <v>-6.604617042713059</v>
      </c>
      <c r="G28" s="1"/>
      <c r="H28" s="1"/>
      <c r="I28" s="1"/>
    </row>
    <row r="29" spans="1:9" x14ac:dyDescent="0.25">
      <c r="A29" s="8" t="s">
        <v>66</v>
      </c>
      <c r="B29" s="9">
        <v>4623</v>
      </c>
      <c r="C29" s="9">
        <v>4952</v>
      </c>
      <c r="D29" s="9">
        <v>160718</v>
      </c>
      <c r="E29" s="9">
        <v>169718</v>
      </c>
      <c r="F29" s="10">
        <f t="shared" si="0"/>
        <v>5.5998705807687941</v>
      </c>
      <c r="G29" s="1"/>
      <c r="H29" s="1"/>
      <c r="I29" s="1"/>
    </row>
    <row r="30" spans="1:9" x14ac:dyDescent="0.25">
      <c r="A30" s="11" t="s">
        <v>67</v>
      </c>
      <c r="B30" s="12">
        <v>588</v>
      </c>
      <c r="C30" s="12">
        <v>246</v>
      </c>
      <c r="D30" s="12">
        <v>16361</v>
      </c>
      <c r="E30" s="12">
        <v>18089</v>
      </c>
      <c r="F30" s="13">
        <f t="shared" si="0"/>
        <v>10.561701607481211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0</v>
      </c>
      <c r="D31" s="9">
        <v>4639</v>
      </c>
      <c r="E31" s="9">
        <v>2847</v>
      </c>
      <c r="F31" s="10">
        <f t="shared" si="0"/>
        <v>-38.629014873895237</v>
      </c>
      <c r="G31" s="1"/>
      <c r="H31" s="1"/>
      <c r="I31" s="1"/>
    </row>
    <row r="32" spans="1:9" x14ac:dyDescent="0.25">
      <c r="A32" s="11" t="s">
        <v>69</v>
      </c>
      <c r="B32" s="12">
        <v>19856</v>
      </c>
      <c r="C32" s="12">
        <v>15742</v>
      </c>
      <c r="D32" s="12">
        <v>474814</v>
      </c>
      <c r="E32" s="12">
        <v>436012</v>
      </c>
      <c r="F32" s="13">
        <f t="shared" si="0"/>
        <v>-8.1720421049084422</v>
      </c>
      <c r="G32" s="1"/>
      <c r="H32" s="1"/>
      <c r="I32" s="1"/>
    </row>
    <row r="33" spans="1:9" x14ac:dyDescent="0.25">
      <c r="A33" s="8" t="s">
        <v>70</v>
      </c>
      <c r="B33" s="9">
        <v>7229</v>
      </c>
      <c r="C33" s="9">
        <v>61375</v>
      </c>
      <c r="D33" s="9">
        <v>150478</v>
      </c>
      <c r="E33" s="9">
        <v>216333</v>
      </c>
      <c r="F33" s="10">
        <f t="shared" si="0"/>
        <v>43.763872459761558</v>
      </c>
      <c r="G33" s="1"/>
      <c r="H33" s="1"/>
      <c r="I33" s="1"/>
    </row>
    <row r="34" spans="1:9" x14ac:dyDescent="0.25">
      <c r="A34" s="11" t="s">
        <v>71</v>
      </c>
      <c r="B34" s="12">
        <v>459</v>
      </c>
      <c r="C34" s="12">
        <v>0</v>
      </c>
      <c r="D34" s="12">
        <v>4970</v>
      </c>
      <c r="E34" s="12">
        <v>5289</v>
      </c>
      <c r="F34" s="13">
        <f t="shared" si="0"/>
        <v>6.4185110663983949</v>
      </c>
      <c r="G34" s="1"/>
      <c r="H34" s="1"/>
      <c r="I34" s="1"/>
    </row>
    <row r="35" spans="1:9" x14ac:dyDescent="0.25">
      <c r="A35" s="14" t="s">
        <v>72</v>
      </c>
      <c r="B35" s="15">
        <f>SUM(B7:B34)</f>
        <v>1756268</v>
      </c>
      <c r="C35" s="15">
        <f t="shared" ref="C35:E35" si="1">SUM(C7:C34)</f>
        <v>1707277</v>
      </c>
      <c r="D35" s="15">
        <f t="shared" si="1"/>
        <v>26287293</v>
      </c>
      <c r="E35" s="15">
        <f t="shared" si="1"/>
        <v>26202193</v>
      </c>
      <c r="F35" s="16">
        <f t="shared" si="0"/>
        <v>-0.3237305568131319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64731</v>
      </c>
      <c r="C38" s="41">
        <f>D7</f>
        <v>49854</v>
      </c>
      <c r="D38" s="41">
        <f>_xlfn.RANK.EQ(B38,$B$38:$B$65)+COUNTIF($B$38:$B$65,B38)-1</f>
        <v>16</v>
      </c>
      <c r="E38" s="42" t="str">
        <f t="shared" ref="E38:E65" si="2">INDEX($A$38:$B$65,MATCH(ROW()-37,$D$38:$D$65,0),1)</f>
        <v>BALEARES</v>
      </c>
      <c r="F38" s="42">
        <f>LOOKUP(E38,$A$38:$A$65,$B$38:$B$65)</f>
        <v>5415682</v>
      </c>
      <c r="G38" s="42">
        <f>LOOKUP(E38,$A$38:$A$65,$C$38:$C$65)</f>
        <v>5793708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350346</v>
      </c>
      <c r="C39" s="41">
        <f t="shared" ref="C39:C65" si="5">D8</f>
        <v>370190</v>
      </c>
      <c r="D39" s="41">
        <f t="shared" ref="D39:D65" si="6">_xlfn.RANK.EQ(B39,$B$38:$B$65)+COUNTIF($B$38:$B$65,B39)-1</f>
        <v>11</v>
      </c>
      <c r="E39" s="42" t="str">
        <f t="shared" si="2"/>
        <v>BAHIA DE ALGECIRAS</v>
      </c>
      <c r="F39" s="42">
        <f t="shared" ref="F39:F54" si="7">LOOKUP(E39,$A$38:$A$65,$B$38:$B$65)</f>
        <v>5065808</v>
      </c>
      <c r="G39" s="42">
        <f t="shared" ref="G39:G65" si="8">LOOKUP(E39,$A$38:$A$65,$C$38:$C$65)</f>
        <v>5224923</v>
      </c>
    </row>
    <row r="40" spans="1:9" x14ac:dyDescent="0.25">
      <c r="A40" s="42" t="str">
        <f t="shared" si="3"/>
        <v>ALMERIA</v>
      </c>
      <c r="B40" s="41">
        <f t="shared" si="4"/>
        <v>1163227</v>
      </c>
      <c r="C40" s="41">
        <f t="shared" si="5"/>
        <v>1114783</v>
      </c>
      <c r="D40" s="41">
        <f t="shared" si="6"/>
        <v>7</v>
      </c>
      <c r="E40" s="42" t="str">
        <f t="shared" si="2"/>
        <v>SANTA CRUZ DE TENERIFE</v>
      </c>
      <c r="F40" s="42">
        <f t="shared" si="7"/>
        <v>4626599</v>
      </c>
      <c r="G40" s="42">
        <f t="shared" si="8"/>
        <v>4953777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3236976</v>
      </c>
      <c r="G41" s="42">
        <f t="shared" si="8"/>
        <v>2879864</v>
      </c>
    </row>
    <row r="42" spans="1:9" x14ac:dyDescent="0.25">
      <c r="A42" s="42" t="str">
        <f t="shared" si="3"/>
        <v>BAHIA DE ALGECIRAS</v>
      </c>
      <c r="B42" s="41">
        <f t="shared" si="4"/>
        <v>5065808</v>
      </c>
      <c r="C42" s="41">
        <f t="shared" si="5"/>
        <v>5224923</v>
      </c>
      <c r="D42" s="41">
        <f t="shared" si="6"/>
        <v>2</v>
      </c>
      <c r="E42" s="42" t="str">
        <f t="shared" si="2"/>
        <v>CEUTA</v>
      </c>
      <c r="F42" s="42">
        <f t="shared" si="7"/>
        <v>2479539</v>
      </c>
      <c r="G42" s="42">
        <f t="shared" si="8"/>
        <v>2603786</v>
      </c>
    </row>
    <row r="43" spans="1:9" x14ac:dyDescent="0.25">
      <c r="A43" s="42" t="str">
        <f t="shared" si="3"/>
        <v>BAHIA DE CADIZ</v>
      </c>
      <c r="B43" s="41">
        <f t="shared" si="4"/>
        <v>253548</v>
      </c>
      <c r="C43" s="41">
        <f t="shared" si="5"/>
        <v>222087</v>
      </c>
      <c r="D43" s="41">
        <f t="shared" si="6"/>
        <v>12</v>
      </c>
      <c r="E43" s="42" t="str">
        <f t="shared" si="2"/>
        <v>LAS PALMAS</v>
      </c>
      <c r="F43" s="42">
        <f t="shared" si="7"/>
        <v>1276092</v>
      </c>
      <c r="G43" s="42">
        <f t="shared" si="8"/>
        <v>907782</v>
      </c>
    </row>
    <row r="44" spans="1:9" x14ac:dyDescent="0.25">
      <c r="A44" s="42" t="str">
        <f t="shared" si="3"/>
        <v>BALEARES</v>
      </c>
      <c r="B44" s="41">
        <f t="shared" si="4"/>
        <v>5415682</v>
      </c>
      <c r="C44" s="41">
        <f t="shared" si="5"/>
        <v>5793708</v>
      </c>
      <c r="D44" s="41">
        <f t="shared" si="6"/>
        <v>1</v>
      </c>
      <c r="E44" s="42" t="str">
        <f t="shared" si="2"/>
        <v>ALMERIA</v>
      </c>
      <c r="F44" s="42">
        <f t="shared" si="7"/>
        <v>1163227</v>
      </c>
      <c r="G44" s="42">
        <f t="shared" si="8"/>
        <v>1114783</v>
      </c>
    </row>
    <row r="45" spans="1:9" x14ac:dyDescent="0.25">
      <c r="A45" s="42" t="str">
        <f t="shared" si="3"/>
        <v>BARCELONA</v>
      </c>
      <c r="B45" s="41">
        <f t="shared" si="4"/>
        <v>3236976</v>
      </c>
      <c r="C45" s="41">
        <f t="shared" si="5"/>
        <v>2879864</v>
      </c>
      <c r="D45" s="41">
        <f t="shared" si="6"/>
        <v>4</v>
      </c>
      <c r="E45" s="42" t="str">
        <f t="shared" si="2"/>
        <v>MALAGA</v>
      </c>
      <c r="F45" s="42">
        <f t="shared" si="7"/>
        <v>642529</v>
      </c>
      <c r="G45" s="42">
        <f t="shared" si="8"/>
        <v>612224</v>
      </c>
    </row>
    <row r="46" spans="1:9" x14ac:dyDescent="0.25">
      <c r="A46" s="42" t="str">
        <f t="shared" si="3"/>
        <v>BILBAO</v>
      </c>
      <c r="B46" s="41">
        <f t="shared" si="4"/>
        <v>179572</v>
      </c>
      <c r="C46" s="41">
        <f t="shared" si="5"/>
        <v>172626</v>
      </c>
      <c r="D46" s="41">
        <f t="shared" si="6"/>
        <v>14</v>
      </c>
      <c r="E46" s="42" t="str">
        <f t="shared" si="2"/>
        <v>MELILLA</v>
      </c>
      <c r="F46" s="42">
        <f t="shared" si="7"/>
        <v>537217</v>
      </c>
      <c r="G46" s="42">
        <f t="shared" si="8"/>
        <v>518572</v>
      </c>
    </row>
    <row r="47" spans="1:9" x14ac:dyDescent="0.25">
      <c r="A47" s="42" t="str">
        <f t="shared" si="3"/>
        <v>CARTAGENA</v>
      </c>
      <c r="B47" s="41">
        <f t="shared" si="4"/>
        <v>35374</v>
      </c>
      <c r="C47" s="41">
        <f t="shared" si="5"/>
        <v>39922</v>
      </c>
      <c r="D47" s="41">
        <f t="shared" si="6"/>
        <v>17</v>
      </c>
      <c r="E47" s="42" t="str">
        <f t="shared" si="2"/>
        <v>VALENCIA</v>
      </c>
      <c r="F47" s="42">
        <f t="shared" si="7"/>
        <v>436012</v>
      </c>
      <c r="G47" s="42">
        <f t="shared" si="8"/>
        <v>474814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70</v>
      </c>
      <c r="D48" s="41">
        <f t="shared" si="6"/>
        <v>28</v>
      </c>
      <c r="E48" s="42" t="str">
        <f t="shared" si="2"/>
        <v>ALICANTE</v>
      </c>
      <c r="F48" s="42">
        <f t="shared" si="7"/>
        <v>350346</v>
      </c>
      <c r="G48" s="42">
        <f t="shared" si="8"/>
        <v>370190</v>
      </c>
    </row>
    <row r="49" spans="1:7" x14ac:dyDescent="0.25">
      <c r="A49" s="42" t="str">
        <f t="shared" si="3"/>
        <v>CEUTA</v>
      </c>
      <c r="B49" s="41">
        <f t="shared" si="4"/>
        <v>2479539</v>
      </c>
      <c r="C49" s="41">
        <f t="shared" si="5"/>
        <v>2603786</v>
      </c>
      <c r="D49" s="41">
        <f t="shared" si="6"/>
        <v>5</v>
      </c>
      <c r="E49" s="42" t="str">
        <f t="shared" si="2"/>
        <v>BAHIA DE CADIZ</v>
      </c>
      <c r="F49" s="42">
        <f t="shared" si="7"/>
        <v>253548</v>
      </c>
      <c r="G49" s="42">
        <f t="shared" si="8"/>
        <v>222087</v>
      </c>
    </row>
    <row r="50" spans="1:7" x14ac:dyDescent="0.25">
      <c r="A50" s="42" t="str">
        <f t="shared" si="3"/>
        <v>FERROL-SAN CIBRAO</v>
      </c>
      <c r="B50" s="41">
        <f t="shared" si="4"/>
        <v>3750</v>
      </c>
      <c r="C50" s="41">
        <f t="shared" si="5"/>
        <v>3158</v>
      </c>
      <c r="D50" s="41">
        <f t="shared" si="6"/>
        <v>22</v>
      </c>
      <c r="E50" s="42" t="str">
        <f t="shared" si="2"/>
        <v>VIGO</v>
      </c>
      <c r="F50" s="42">
        <f t="shared" si="7"/>
        <v>216333</v>
      </c>
      <c r="G50" s="42">
        <f t="shared" si="8"/>
        <v>150478</v>
      </c>
    </row>
    <row r="51" spans="1:7" x14ac:dyDescent="0.25">
      <c r="A51" s="42" t="str">
        <f t="shared" si="3"/>
        <v>GIJON</v>
      </c>
      <c r="B51" s="41">
        <f t="shared" si="4"/>
        <v>6125</v>
      </c>
      <c r="C51" s="41">
        <f t="shared" si="5"/>
        <v>1681</v>
      </c>
      <c r="D51" s="41">
        <f t="shared" si="6"/>
        <v>20</v>
      </c>
      <c r="E51" s="42" t="str">
        <f t="shared" si="2"/>
        <v>BILBAO</v>
      </c>
      <c r="F51" s="42">
        <f t="shared" si="7"/>
        <v>179572</v>
      </c>
      <c r="G51" s="42">
        <f t="shared" si="8"/>
        <v>172626</v>
      </c>
    </row>
    <row r="52" spans="1:7" x14ac:dyDescent="0.25">
      <c r="A52" s="42" t="str">
        <f t="shared" si="3"/>
        <v>HUELVA</v>
      </c>
      <c r="B52" s="41">
        <f t="shared" si="4"/>
        <v>14027</v>
      </c>
      <c r="C52" s="41">
        <f t="shared" si="5"/>
        <v>811</v>
      </c>
      <c r="D52" s="41">
        <f t="shared" si="6"/>
        <v>19</v>
      </c>
      <c r="E52" s="42" t="str">
        <f t="shared" si="2"/>
        <v>SANTANDER</v>
      </c>
      <c r="F52" s="42">
        <f t="shared" si="7"/>
        <v>169718</v>
      </c>
      <c r="G52" s="42">
        <f t="shared" si="8"/>
        <v>160718</v>
      </c>
    </row>
    <row r="53" spans="1:7" x14ac:dyDescent="0.25">
      <c r="A53" s="42" t="str">
        <f t="shared" si="3"/>
        <v>LAS PALMAS</v>
      </c>
      <c r="B53" s="41">
        <f t="shared" si="4"/>
        <v>1276092</v>
      </c>
      <c r="C53" s="41">
        <f t="shared" si="5"/>
        <v>907782</v>
      </c>
      <c r="D53" s="41">
        <f t="shared" si="6"/>
        <v>6</v>
      </c>
      <c r="E53" s="42" t="str">
        <f t="shared" si="2"/>
        <v>A CORUÑA</v>
      </c>
      <c r="F53" s="42">
        <f t="shared" si="7"/>
        <v>64731</v>
      </c>
      <c r="G53" s="42">
        <f t="shared" si="8"/>
        <v>49854</v>
      </c>
    </row>
    <row r="54" spans="1:7" x14ac:dyDescent="0.25">
      <c r="A54" s="42" t="str">
        <f t="shared" si="3"/>
        <v>MALAGA</v>
      </c>
      <c r="B54" s="41">
        <f t="shared" si="4"/>
        <v>642529</v>
      </c>
      <c r="C54" s="41">
        <f t="shared" si="5"/>
        <v>612224</v>
      </c>
      <c r="D54" s="41">
        <f t="shared" si="6"/>
        <v>8</v>
      </c>
      <c r="E54" s="42" t="str">
        <f t="shared" si="2"/>
        <v>CARTAGENA</v>
      </c>
      <c r="F54" s="42">
        <f t="shared" si="7"/>
        <v>35374</v>
      </c>
      <c r="G54" s="42">
        <f t="shared" si="8"/>
        <v>39922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SEVILLA</v>
      </c>
      <c r="F55" s="42">
        <f t="shared" ref="F55:F65" si="9">LOOKUP(E55,$A$38:$A$65,$B$38:$B$65)</f>
        <v>18089</v>
      </c>
      <c r="G55" s="42">
        <f t="shared" si="8"/>
        <v>16361</v>
      </c>
    </row>
    <row r="56" spans="1:7" x14ac:dyDescent="0.25">
      <c r="A56" s="42" t="str">
        <f t="shared" si="3"/>
        <v>MELILLA</v>
      </c>
      <c r="B56" s="41">
        <f t="shared" si="4"/>
        <v>537217</v>
      </c>
      <c r="C56" s="41">
        <f t="shared" si="5"/>
        <v>518572</v>
      </c>
      <c r="D56" s="41">
        <f t="shared" si="6"/>
        <v>9</v>
      </c>
      <c r="E56" s="42" t="str">
        <f t="shared" si="2"/>
        <v>HUELVA</v>
      </c>
      <c r="F56" s="42">
        <f t="shared" si="9"/>
        <v>14027</v>
      </c>
      <c r="G56" s="42">
        <f t="shared" si="8"/>
        <v>811</v>
      </c>
    </row>
    <row r="57" spans="1:7" x14ac:dyDescent="0.25">
      <c r="A57" s="42" t="str">
        <f t="shared" si="3"/>
        <v>MOTRIL</v>
      </c>
      <c r="B57" s="41">
        <f t="shared" si="4"/>
        <v>2676</v>
      </c>
      <c r="C57" s="41">
        <f t="shared" si="5"/>
        <v>5495</v>
      </c>
      <c r="D57" s="41">
        <f t="shared" si="6"/>
        <v>24</v>
      </c>
      <c r="E57" s="42" t="str">
        <f t="shared" si="2"/>
        <v>GIJON</v>
      </c>
      <c r="F57" s="42">
        <f t="shared" si="9"/>
        <v>6125</v>
      </c>
      <c r="G57" s="42">
        <f t="shared" si="8"/>
        <v>1681</v>
      </c>
    </row>
    <row r="58" spans="1:7" x14ac:dyDescent="0.25">
      <c r="A58" s="42" t="str">
        <f t="shared" si="3"/>
        <v>PASAIA</v>
      </c>
      <c r="B58" s="41">
        <f t="shared" si="4"/>
        <v>87</v>
      </c>
      <c r="C58" s="41">
        <f t="shared" si="5"/>
        <v>0</v>
      </c>
      <c r="D58" s="41">
        <f t="shared" si="6"/>
        <v>25</v>
      </c>
      <c r="E58" s="42" t="str">
        <f t="shared" si="2"/>
        <v>VILAGARCIA</v>
      </c>
      <c r="F58" s="42">
        <f t="shared" si="9"/>
        <v>5289</v>
      </c>
      <c r="G58" s="42">
        <f t="shared" si="8"/>
        <v>4970</v>
      </c>
    </row>
    <row r="59" spans="1:7" x14ac:dyDescent="0.25">
      <c r="A59" s="42" t="str">
        <f t="shared" si="3"/>
        <v>SANTA CRUZ DE TENERIFE</v>
      </c>
      <c r="B59" s="41">
        <f t="shared" si="4"/>
        <v>4626599</v>
      </c>
      <c r="C59" s="41">
        <f t="shared" si="5"/>
        <v>4953777</v>
      </c>
      <c r="D59" s="41">
        <f t="shared" si="6"/>
        <v>3</v>
      </c>
      <c r="E59" s="42" t="str">
        <f t="shared" si="2"/>
        <v>FERROL-SAN CIBRAO</v>
      </c>
      <c r="F59" s="42">
        <f t="shared" si="9"/>
        <v>3750</v>
      </c>
      <c r="G59" s="42">
        <f t="shared" si="8"/>
        <v>3158</v>
      </c>
    </row>
    <row r="60" spans="1:7" x14ac:dyDescent="0.25">
      <c r="A60" s="42" t="str">
        <f t="shared" si="3"/>
        <v>SANTANDER</v>
      </c>
      <c r="B60" s="41">
        <f t="shared" si="4"/>
        <v>169718</v>
      </c>
      <c r="C60" s="41">
        <f t="shared" si="5"/>
        <v>160718</v>
      </c>
      <c r="D60" s="41">
        <f t="shared" si="6"/>
        <v>15</v>
      </c>
      <c r="E60" s="42" t="str">
        <f t="shared" si="2"/>
        <v>TARRAGONA</v>
      </c>
      <c r="F60" s="42">
        <f t="shared" si="9"/>
        <v>2847</v>
      </c>
      <c r="G60" s="42">
        <f t="shared" si="8"/>
        <v>4639</v>
      </c>
    </row>
    <row r="61" spans="1:7" x14ac:dyDescent="0.25">
      <c r="A61" s="42" t="str">
        <f t="shared" si="3"/>
        <v>SEVILLA</v>
      </c>
      <c r="B61" s="41">
        <f t="shared" si="4"/>
        <v>18089</v>
      </c>
      <c r="C61" s="41">
        <f t="shared" si="5"/>
        <v>16361</v>
      </c>
      <c r="D61" s="41">
        <f t="shared" si="6"/>
        <v>18</v>
      </c>
      <c r="E61" s="42" t="str">
        <f t="shared" si="2"/>
        <v>MOTRIL</v>
      </c>
      <c r="F61" s="42">
        <f t="shared" si="9"/>
        <v>2676</v>
      </c>
      <c r="G61" s="42">
        <f t="shared" si="8"/>
        <v>5495</v>
      </c>
    </row>
    <row r="62" spans="1:7" x14ac:dyDescent="0.25">
      <c r="A62" s="42" t="str">
        <f t="shared" si="3"/>
        <v>TARRAGONA</v>
      </c>
      <c r="B62" s="41">
        <f t="shared" si="4"/>
        <v>2847</v>
      </c>
      <c r="C62" s="41">
        <f t="shared" si="5"/>
        <v>4639</v>
      </c>
      <c r="D62" s="41">
        <f t="shared" si="6"/>
        <v>23</v>
      </c>
      <c r="E62" s="42" t="str">
        <f t="shared" si="2"/>
        <v>PASAIA</v>
      </c>
      <c r="F62" s="42">
        <f t="shared" si="9"/>
        <v>87</v>
      </c>
      <c r="G62" s="42">
        <f t="shared" si="8"/>
        <v>0</v>
      </c>
    </row>
    <row r="63" spans="1:7" x14ac:dyDescent="0.25">
      <c r="A63" s="42" t="str">
        <f t="shared" si="3"/>
        <v>VALENCIA</v>
      </c>
      <c r="B63" s="41">
        <f t="shared" si="4"/>
        <v>436012</v>
      </c>
      <c r="C63" s="41">
        <f t="shared" si="5"/>
        <v>474814</v>
      </c>
      <c r="D63" s="41">
        <f t="shared" si="6"/>
        <v>10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216333</v>
      </c>
      <c r="C64" s="41">
        <f t="shared" si="5"/>
        <v>150478</v>
      </c>
      <c r="D64" s="41">
        <f t="shared" si="6"/>
        <v>13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5289</v>
      </c>
      <c r="C65" s="41">
        <f t="shared" si="5"/>
        <v>4970</v>
      </c>
      <c r="D65" s="41">
        <f t="shared" si="6"/>
        <v>21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7" sqref="B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89</v>
      </c>
    </row>
    <row r="2" spans="1:12" s="2" customFormat="1" ht="21" x14ac:dyDescent="0.35"/>
    <row r="5" spans="1:12" x14ac:dyDescent="0.25">
      <c r="A5" s="47" t="s">
        <v>73</v>
      </c>
      <c r="B5" s="45" t="str">
        <f>'Resumen general'!D6</f>
        <v>Mes Diciembre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42999</v>
      </c>
    </row>
    <row r="6" spans="1:12" x14ac:dyDescent="0.25">
      <c r="A6" s="48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43</v>
      </c>
    </row>
    <row r="7" spans="1:12" x14ac:dyDescent="0.25">
      <c r="A7" s="8" t="s">
        <v>44</v>
      </c>
      <c r="B7" s="9">
        <v>4481</v>
      </c>
      <c r="C7" s="9">
        <v>2612</v>
      </c>
      <c r="D7" s="9">
        <v>49854</v>
      </c>
      <c r="E7" s="9">
        <v>57517</v>
      </c>
      <c r="F7" s="10">
        <f>((E7*100)/D7)-100</f>
        <v>15.370882978296621</v>
      </c>
      <c r="G7" s="1"/>
      <c r="H7" s="1"/>
      <c r="I7" s="1"/>
    </row>
    <row r="8" spans="1:12" x14ac:dyDescent="0.25">
      <c r="A8" s="11" t="s">
        <v>45</v>
      </c>
      <c r="B8" s="12">
        <v>8837</v>
      </c>
      <c r="C8" s="12">
        <v>5733</v>
      </c>
      <c r="D8" s="12">
        <v>72063</v>
      </c>
      <c r="E8" s="12">
        <v>82487</v>
      </c>
      <c r="F8" s="13">
        <f t="shared" ref="F8:F35" si="0">((E8*100)/D8)-100</f>
        <v>14.465120797080331</v>
      </c>
      <c r="G8" s="1"/>
      <c r="H8" s="1"/>
      <c r="I8" s="1"/>
    </row>
    <row r="9" spans="1:12" x14ac:dyDescent="0.25">
      <c r="A9" s="8" t="s">
        <v>46</v>
      </c>
      <c r="B9" s="9">
        <v>2162</v>
      </c>
      <c r="C9" s="9">
        <v>2546</v>
      </c>
      <c r="D9" s="9">
        <v>36439</v>
      </c>
      <c r="E9" s="9">
        <v>60695</v>
      </c>
      <c r="F9" s="10">
        <f t="shared" si="0"/>
        <v>66.566041878207415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0</v>
      </c>
      <c r="C11" s="9">
        <v>19</v>
      </c>
      <c r="D11" s="9">
        <v>0</v>
      </c>
      <c r="E11" s="9">
        <v>53</v>
      </c>
      <c r="F11" s="10" t="e">
        <f t="shared" si="0"/>
        <v>#DIV/0!</v>
      </c>
      <c r="G11" s="1"/>
      <c r="H11" s="1"/>
      <c r="I11" s="1"/>
    </row>
    <row r="12" spans="1:12" x14ac:dyDescent="0.25">
      <c r="A12" s="11" t="s">
        <v>49</v>
      </c>
      <c r="B12" s="12">
        <v>12077</v>
      </c>
      <c r="C12" s="12">
        <v>12200</v>
      </c>
      <c r="D12" s="12">
        <v>187164</v>
      </c>
      <c r="E12" s="12">
        <v>224905</v>
      </c>
      <c r="F12" s="13">
        <f t="shared" si="0"/>
        <v>20.164668419140426</v>
      </c>
      <c r="G12" s="1"/>
      <c r="H12" s="1"/>
      <c r="I12" s="1"/>
    </row>
    <row r="13" spans="1:12" x14ac:dyDescent="0.25">
      <c r="A13" s="8" t="s">
        <v>50</v>
      </c>
      <c r="B13" s="9">
        <v>4862</v>
      </c>
      <c r="C13" s="9">
        <v>7525</v>
      </c>
      <c r="D13" s="9">
        <v>1219886</v>
      </c>
      <c r="E13" s="9">
        <v>1314074</v>
      </c>
      <c r="F13" s="10">
        <f t="shared" si="0"/>
        <v>7.7210493439550874</v>
      </c>
      <c r="G13" s="1"/>
      <c r="H13" s="1"/>
      <c r="I13" s="1"/>
    </row>
    <row r="14" spans="1:12" x14ac:dyDescent="0.25">
      <c r="A14" s="11" t="s">
        <v>51</v>
      </c>
      <c r="B14" s="12">
        <v>67810</v>
      </c>
      <c r="C14" s="12">
        <v>60413</v>
      </c>
      <c r="D14" s="12">
        <v>1765838</v>
      </c>
      <c r="E14" s="12">
        <v>2074554</v>
      </c>
      <c r="F14" s="13">
        <f t="shared" si="0"/>
        <v>17.48269093767378</v>
      </c>
      <c r="G14" s="1"/>
      <c r="H14" s="1"/>
      <c r="I14" s="1"/>
    </row>
    <row r="15" spans="1:12" x14ac:dyDescent="0.25">
      <c r="A15" s="8" t="s">
        <v>52</v>
      </c>
      <c r="B15" s="9">
        <v>0</v>
      </c>
      <c r="C15" s="9">
        <v>0</v>
      </c>
      <c r="D15" s="9">
        <v>22972</v>
      </c>
      <c r="E15" s="9">
        <v>37126</v>
      </c>
      <c r="F15" s="10">
        <f t="shared" si="0"/>
        <v>61.614138951767359</v>
      </c>
      <c r="G15" s="1"/>
      <c r="H15" s="1"/>
      <c r="I15" s="1"/>
    </row>
    <row r="16" spans="1:12" x14ac:dyDescent="0.25">
      <c r="A16" s="11" t="s">
        <v>53</v>
      </c>
      <c r="B16" s="12">
        <v>7177</v>
      </c>
      <c r="C16" s="12">
        <v>3196</v>
      </c>
      <c r="D16" s="12">
        <v>39922</v>
      </c>
      <c r="E16" s="12">
        <v>35374</v>
      </c>
      <c r="F16" s="13">
        <f t="shared" si="0"/>
        <v>-11.392214818896846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70</v>
      </c>
      <c r="E17" s="9">
        <v>0</v>
      </c>
      <c r="F17" s="10">
        <f t="shared" si="0"/>
        <v>-100</v>
      </c>
      <c r="G17" s="1"/>
      <c r="H17" s="1"/>
      <c r="I17" s="1"/>
    </row>
    <row r="18" spans="1:9" x14ac:dyDescent="0.25">
      <c r="A18" s="11" t="s">
        <v>55</v>
      </c>
      <c r="B18" s="12">
        <v>0</v>
      </c>
      <c r="C18" s="12">
        <v>1006</v>
      </c>
      <c r="D18" s="12">
        <v>13308</v>
      </c>
      <c r="E18" s="12">
        <v>32606</v>
      </c>
      <c r="F18" s="13">
        <f t="shared" si="0"/>
        <v>145.01051998797715</v>
      </c>
      <c r="G18" s="1"/>
      <c r="H18" s="1"/>
      <c r="I18" s="1"/>
    </row>
    <row r="19" spans="1:9" x14ac:dyDescent="0.25">
      <c r="A19" s="8" t="s">
        <v>56</v>
      </c>
      <c r="B19" s="9">
        <v>644</v>
      </c>
      <c r="C19" s="9">
        <v>0</v>
      </c>
      <c r="D19" s="9">
        <v>3158</v>
      </c>
      <c r="E19" s="9">
        <v>3722</v>
      </c>
      <c r="F19" s="10">
        <f t="shared" si="0"/>
        <v>17.859404686510445</v>
      </c>
      <c r="G19" s="1"/>
      <c r="H19" s="1"/>
      <c r="I19" s="1"/>
    </row>
    <row r="20" spans="1:9" x14ac:dyDescent="0.25">
      <c r="A20" s="11" t="s">
        <v>57</v>
      </c>
      <c r="B20" s="12">
        <v>0</v>
      </c>
      <c r="C20" s="12">
        <v>0</v>
      </c>
      <c r="D20" s="12">
        <v>1681</v>
      </c>
      <c r="E20" s="12">
        <v>6125</v>
      </c>
      <c r="F20" s="13">
        <f t="shared" si="0"/>
        <v>264.36644854253421</v>
      </c>
      <c r="G20" s="1"/>
      <c r="H20" s="1"/>
      <c r="I20" s="1"/>
    </row>
    <row r="21" spans="1:9" x14ac:dyDescent="0.25">
      <c r="A21" s="8" t="s">
        <v>58</v>
      </c>
      <c r="B21" s="9">
        <v>1114</v>
      </c>
      <c r="C21" s="9">
        <v>0</v>
      </c>
      <c r="D21" s="9">
        <v>811</v>
      </c>
      <c r="E21" s="9">
        <v>201</v>
      </c>
      <c r="F21" s="18">
        <f t="shared" si="0"/>
        <v>-75.215782983970399</v>
      </c>
      <c r="G21" s="1"/>
      <c r="H21" s="1"/>
      <c r="I21" s="1"/>
    </row>
    <row r="22" spans="1:9" x14ac:dyDescent="0.25">
      <c r="A22" s="11" t="s">
        <v>59</v>
      </c>
      <c r="B22" s="12">
        <v>67350</v>
      </c>
      <c r="C22" s="12">
        <v>92203</v>
      </c>
      <c r="D22" s="12">
        <v>439493</v>
      </c>
      <c r="E22" s="12">
        <v>576412</v>
      </c>
      <c r="F22" s="13">
        <f t="shared" si="0"/>
        <v>31.153852279786037</v>
      </c>
      <c r="G22" s="1"/>
      <c r="H22" s="1"/>
      <c r="I22" s="1"/>
    </row>
    <row r="23" spans="1:9" x14ac:dyDescent="0.25">
      <c r="A23" s="8" t="s">
        <v>60</v>
      </c>
      <c r="B23" s="9">
        <v>36785</v>
      </c>
      <c r="C23" s="9">
        <v>32336</v>
      </c>
      <c r="D23" s="9">
        <v>292567</v>
      </c>
      <c r="E23" s="9">
        <v>352993</v>
      </c>
      <c r="F23" s="10">
        <f t="shared" si="0"/>
        <v>20.653730598461209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0</v>
      </c>
      <c r="C25" s="9">
        <v>0</v>
      </c>
      <c r="D25" s="9">
        <v>1495</v>
      </c>
      <c r="E25" s="9">
        <v>1390</v>
      </c>
      <c r="F25" s="10">
        <f t="shared" si="0"/>
        <v>-7.023411371237458</v>
      </c>
      <c r="G25" s="1"/>
      <c r="H25" s="1"/>
      <c r="I25" s="1"/>
    </row>
    <row r="26" spans="1:9" x14ac:dyDescent="0.25">
      <c r="A26" s="11" t="s">
        <v>63</v>
      </c>
      <c r="B26" s="12">
        <v>878</v>
      </c>
      <c r="C26" s="12">
        <v>0</v>
      </c>
      <c r="D26" s="12">
        <v>5495</v>
      </c>
      <c r="E26" s="12">
        <v>2676</v>
      </c>
      <c r="F26" s="13">
        <f t="shared" si="0"/>
        <v>-51.301182893539583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87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109444</v>
      </c>
      <c r="C28" s="12">
        <v>91816</v>
      </c>
      <c r="D28" s="12">
        <v>521293</v>
      </c>
      <c r="E28" s="12">
        <v>557371</v>
      </c>
      <c r="F28" s="13">
        <f t="shared" si="0"/>
        <v>6.9208679188095772</v>
      </c>
      <c r="G28" s="1"/>
      <c r="H28" s="1"/>
      <c r="I28" s="1"/>
    </row>
    <row r="29" spans="1:9" x14ac:dyDescent="0.25">
      <c r="A29" s="8" t="s">
        <v>66</v>
      </c>
      <c r="B29" s="9">
        <v>1173</v>
      </c>
      <c r="C29" s="9">
        <v>1325</v>
      </c>
      <c r="D29" s="9">
        <v>4741</v>
      </c>
      <c r="E29" s="9">
        <v>21291</v>
      </c>
      <c r="F29" s="10">
        <f t="shared" si="0"/>
        <v>349.08247205230964</v>
      </c>
      <c r="G29" s="1"/>
      <c r="H29" s="1"/>
      <c r="I29" s="1"/>
    </row>
    <row r="30" spans="1:9" x14ac:dyDescent="0.25">
      <c r="A30" s="11" t="s">
        <v>67</v>
      </c>
      <c r="B30" s="12">
        <v>588</v>
      </c>
      <c r="C30" s="12">
        <v>246</v>
      </c>
      <c r="D30" s="12">
        <v>16361</v>
      </c>
      <c r="E30" s="12">
        <v>18089</v>
      </c>
      <c r="F30" s="13">
        <f t="shared" si="0"/>
        <v>10.561701607481211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0</v>
      </c>
      <c r="D31" s="9">
        <v>4639</v>
      </c>
      <c r="E31" s="9">
        <v>2847</v>
      </c>
      <c r="F31" s="10">
        <f t="shared" si="0"/>
        <v>-38.629014873895237</v>
      </c>
      <c r="G31" s="1"/>
      <c r="H31" s="1"/>
      <c r="I31" s="1"/>
    </row>
    <row r="32" spans="1:9" x14ac:dyDescent="0.25">
      <c r="A32" s="11" t="s">
        <v>69</v>
      </c>
      <c r="B32" s="12">
        <v>695</v>
      </c>
      <c r="C32" s="12">
        <v>2555</v>
      </c>
      <c r="D32" s="12">
        <v>179209</v>
      </c>
      <c r="E32" s="12">
        <v>199335</v>
      </c>
      <c r="F32" s="13">
        <f t="shared" si="0"/>
        <v>11.23046275577677</v>
      </c>
      <c r="G32" s="1"/>
      <c r="H32" s="1"/>
      <c r="I32" s="1"/>
    </row>
    <row r="33" spans="1:9" x14ac:dyDescent="0.25">
      <c r="A33" s="8" t="s">
        <v>70</v>
      </c>
      <c r="B33" s="9">
        <v>7229</v>
      </c>
      <c r="C33" s="9">
        <v>6520</v>
      </c>
      <c r="D33" s="9">
        <v>150478</v>
      </c>
      <c r="E33" s="9">
        <v>216333</v>
      </c>
      <c r="F33" s="10">
        <f t="shared" si="0"/>
        <v>43.763872459761558</v>
      </c>
      <c r="G33" s="1"/>
      <c r="H33" s="1"/>
      <c r="I33" s="1"/>
    </row>
    <row r="34" spans="1:9" x14ac:dyDescent="0.25">
      <c r="A34" s="11" t="s">
        <v>71</v>
      </c>
      <c r="B34" s="12">
        <v>459</v>
      </c>
      <c r="C34" s="12">
        <v>0</v>
      </c>
      <c r="D34" s="12">
        <v>4970</v>
      </c>
      <c r="E34" s="12">
        <v>5289</v>
      </c>
      <c r="F34" s="13">
        <f t="shared" si="0"/>
        <v>6.4185110663983949</v>
      </c>
      <c r="G34" s="1"/>
      <c r="H34" s="1"/>
      <c r="I34" s="1"/>
    </row>
    <row r="35" spans="1:9" x14ac:dyDescent="0.25">
      <c r="A35" s="14" t="s">
        <v>72</v>
      </c>
      <c r="B35" s="15">
        <f>SUM(B7:B34)</f>
        <v>333765</v>
      </c>
      <c r="C35" s="15">
        <f t="shared" ref="C35:E35" si="1">SUM(C7:C34)</f>
        <v>322251</v>
      </c>
      <c r="D35" s="15">
        <f t="shared" si="1"/>
        <v>5033907</v>
      </c>
      <c r="E35" s="15">
        <f t="shared" si="1"/>
        <v>5883552</v>
      </c>
      <c r="F35" s="16">
        <f t="shared" si="0"/>
        <v>16.878440543299661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57517</v>
      </c>
      <c r="C38" s="41">
        <f>D7</f>
        <v>49854</v>
      </c>
      <c r="D38" s="41">
        <f>_xlfn.RANK.EQ(B38,$B$38:$B$65)+COUNTIF($B$38:$B$65,B38)-1</f>
        <v>11</v>
      </c>
      <c r="E38" s="42" t="str">
        <f t="shared" ref="E38:E65" si="2">INDEX($A$38:$B$65,MATCH(ROW()-37,$D$38:$D$65,0),1)</f>
        <v>BARCELONA</v>
      </c>
      <c r="F38" s="42">
        <f>LOOKUP(E38,$A$38:$A$65,$B$38:$B$65)</f>
        <v>2074554</v>
      </c>
      <c r="G38" s="42">
        <f>LOOKUP(E38,$A$38:$A$65,$C$38:$C$65)</f>
        <v>1765838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82487</v>
      </c>
      <c r="C39" s="41">
        <f t="shared" ref="C39:C65" si="5">D8</f>
        <v>72063</v>
      </c>
      <c r="D39" s="41">
        <f t="shared" ref="D39:D65" si="6">_xlfn.RANK.EQ(B39,$B$38:$B$65)+COUNTIF($B$38:$B$65,B39)-1</f>
        <v>9</v>
      </c>
      <c r="E39" s="42" t="str">
        <f t="shared" si="2"/>
        <v>BALEARES</v>
      </c>
      <c r="F39" s="42">
        <f t="shared" ref="F39:F54" si="7">LOOKUP(E39,$A$38:$A$65,$B$38:$B$65)</f>
        <v>1314074</v>
      </c>
      <c r="G39" s="42">
        <f t="shared" ref="G39:G65" si="8">LOOKUP(E39,$A$38:$A$65,$C$38:$C$65)</f>
        <v>1219886</v>
      </c>
    </row>
    <row r="40" spans="1:9" x14ac:dyDescent="0.25">
      <c r="A40" s="42" t="str">
        <f t="shared" si="3"/>
        <v>ALMERIA</v>
      </c>
      <c r="B40" s="41">
        <f t="shared" si="4"/>
        <v>60695</v>
      </c>
      <c r="C40" s="41">
        <f t="shared" si="5"/>
        <v>36439</v>
      </c>
      <c r="D40" s="41">
        <f t="shared" si="6"/>
        <v>10</v>
      </c>
      <c r="E40" s="42" t="str">
        <f t="shared" si="2"/>
        <v>LAS PALMAS</v>
      </c>
      <c r="F40" s="42">
        <f t="shared" si="7"/>
        <v>576412</v>
      </c>
      <c r="G40" s="42">
        <f t="shared" si="8"/>
        <v>439493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SANTA CRUZ DE TENERIFE</v>
      </c>
      <c r="F41" s="42">
        <f t="shared" si="7"/>
        <v>557371</v>
      </c>
      <c r="G41" s="42">
        <f t="shared" si="8"/>
        <v>521293</v>
      </c>
    </row>
    <row r="42" spans="1:9" x14ac:dyDescent="0.25">
      <c r="A42" s="42" t="str">
        <f t="shared" si="3"/>
        <v>BAHIA DE ALGECIRAS</v>
      </c>
      <c r="B42" s="41">
        <f t="shared" si="4"/>
        <v>53</v>
      </c>
      <c r="C42" s="41">
        <f t="shared" si="5"/>
        <v>0</v>
      </c>
      <c r="D42" s="41">
        <f t="shared" si="6"/>
        <v>25</v>
      </c>
      <c r="E42" s="42" t="str">
        <f t="shared" si="2"/>
        <v>MALAGA</v>
      </c>
      <c r="F42" s="42">
        <f t="shared" si="7"/>
        <v>352993</v>
      </c>
      <c r="G42" s="42">
        <f t="shared" si="8"/>
        <v>292567</v>
      </c>
    </row>
    <row r="43" spans="1:9" x14ac:dyDescent="0.25">
      <c r="A43" s="42" t="str">
        <f t="shared" si="3"/>
        <v>BAHIA DE CADIZ</v>
      </c>
      <c r="B43" s="41">
        <f t="shared" si="4"/>
        <v>224905</v>
      </c>
      <c r="C43" s="41">
        <f t="shared" si="5"/>
        <v>187164</v>
      </c>
      <c r="D43" s="41">
        <f t="shared" si="6"/>
        <v>6</v>
      </c>
      <c r="E43" s="42" t="str">
        <f t="shared" si="2"/>
        <v>BAHIA DE CADIZ</v>
      </c>
      <c r="F43" s="42">
        <f t="shared" si="7"/>
        <v>224905</v>
      </c>
      <c r="G43" s="42">
        <f t="shared" si="8"/>
        <v>187164</v>
      </c>
    </row>
    <row r="44" spans="1:9" x14ac:dyDescent="0.25">
      <c r="A44" s="42" t="str">
        <f t="shared" si="3"/>
        <v>BALEARES</v>
      </c>
      <c r="B44" s="41">
        <f t="shared" si="4"/>
        <v>1314074</v>
      </c>
      <c r="C44" s="41">
        <f t="shared" si="5"/>
        <v>1219886</v>
      </c>
      <c r="D44" s="41">
        <f t="shared" si="6"/>
        <v>2</v>
      </c>
      <c r="E44" s="42" t="str">
        <f t="shared" si="2"/>
        <v>VIGO</v>
      </c>
      <c r="F44" s="42">
        <f t="shared" si="7"/>
        <v>216333</v>
      </c>
      <c r="G44" s="42">
        <f t="shared" si="8"/>
        <v>150478</v>
      </c>
    </row>
    <row r="45" spans="1:9" x14ac:dyDescent="0.25">
      <c r="A45" s="42" t="str">
        <f t="shared" si="3"/>
        <v>BARCELONA</v>
      </c>
      <c r="B45" s="41">
        <f t="shared" si="4"/>
        <v>2074554</v>
      </c>
      <c r="C45" s="41">
        <f t="shared" si="5"/>
        <v>1765838</v>
      </c>
      <c r="D45" s="41">
        <f t="shared" si="6"/>
        <v>1</v>
      </c>
      <c r="E45" s="42" t="str">
        <f t="shared" si="2"/>
        <v>VALENCIA</v>
      </c>
      <c r="F45" s="42">
        <f t="shared" si="7"/>
        <v>199335</v>
      </c>
      <c r="G45" s="42">
        <f t="shared" si="8"/>
        <v>179209</v>
      </c>
    </row>
    <row r="46" spans="1:9" x14ac:dyDescent="0.25">
      <c r="A46" s="42" t="str">
        <f t="shared" si="3"/>
        <v>BILBAO</v>
      </c>
      <c r="B46" s="41">
        <f t="shared" si="4"/>
        <v>37126</v>
      </c>
      <c r="C46" s="41">
        <f t="shared" si="5"/>
        <v>22972</v>
      </c>
      <c r="D46" s="41">
        <f t="shared" si="6"/>
        <v>12</v>
      </c>
      <c r="E46" s="42" t="str">
        <f t="shared" si="2"/>
        <v>ALICANTE</v>
      </c>
      <c r="F46" s="42">
        <f t="shared" si="7"/>
        <v>82487</v>
      </c>
      <c r="G46" s="42">
        <f t="shared" si="8"/>
        <v>72063</v>
      </c>
    </row>
    <row r="47" spans="1:9" x14ac:dyDescent="0.25">
      <c r="A47" s="42" t="str">
        <f t="shared" si="3"/>
        <v>CARTAGENA</v>
      </c>
      <c r="B47" s="41">
        <f t="shared" si="4"/>
        <v>35374</v>
      </c>
      <c r="C47" s="41">
        <f t="shared" si="5"/>
        <v>39922</v>
      </c>
      <c r="D47" s="41">
        <f t="shared" si="6"/>
        <v>13</v>
      </c>
      <c r="E47" s="42" t="str">
        <f t="shared" si="2"/>
        <v>ALMERIA</v>
      </c>
      <c r="F47" s="42">
        <f t="shared" si="7"/>
        <v>60695</v>
      </c>
      <c r="G47" s="42">
        <f t="shared" si="8"/>
        <v>36439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70</v>
      </c>
      <c r="D48" s="41">
        <f t="shared" si="6"/>
        <v>28</v>
      </c>
      <c r="E48" s="42" t="str">
        <f t="shared" si="2"/>
        <v>A CORUÑA</v>
      </c>
      <c r="F48" s="42">
        <f t="shared" si="7"/>
        <v>57517</v>
      </c>
      <c r="G48" s="42">
        <f t="shared" si="8"/>
        <v>49854</v>
      </c>
    </row>
    <row r="49" spans="1:7" x14ac:dyDescent="0.25">
      <c r="A49" s="42" t="str">
        <f t="shared" si="3"/>
        <v>CEUTA</v>
      </c>
      <c r="B49" s="41">
        <f t="shared" si="4"/>
        <v>32606</v>
      </c>
      <c r="C49" s="41">
        <f t="shared" si="5"/>
        <v>13308</v>
      </c>
      <c r="D49" s="41">
        <f t="shared" si="6"/>
        <v>14</v>
      </c>
      <c r="E49" s="42" t="str">
        <f t="shared" si="2"/>
        <v>BILBAO</v>
      </c>
      <c r="F49" s="42">
        <f t="shared" si="7"/>
        <v>37126</v>
      </c>
      <c r="G49" s="42">
        <f t="shared" si="8"/>
        <v>22972</v>
      </c>
    </row>
    <row r="50" spans="1:7" x14ac:dyDescent="0.25">
      <c r="A50" s="42" t="str">
        <f t="shared" si="3"/>
        <v>FERROL-SAN CIBRAO</v>
      </c>
      <c r="B50" s="41">
        <f t="shared" si="4"/>
        <v>3722</v>
      </c>
      <c r="C50" s="41">
        <f t="shared" si="5"/>
        <v>3158</v>
      </c>
      <c r="D50" s="41">
        <f t="shared" si="6"/>
        <v>19</v>
      </c>
      <c r="E50" s="42" t="str">
        <f t="shared" si="2"/>
        <v>CARTAGENA</v>
      </c>
      <c r="F50" s="42">
        <f t="shared" si="7"/>
        <v>35374</v>
      </c>
      <c r="G50" s="42">
        <f t="shared" si="8"/>
        <v>39922</v>
      </c>
    </row>
    <row r="51" spans="1:7" x14ac:dyDescent="0.25">
      <c r="A51" s="42" t="str">
        <f t="shared" si="3"/>
        <v>GIJON</v>
      </c>
      <c r="B51" s="41">
        <f t="shared" si="4"/>
        <v>6125</v>
      </c>
      <c r="C51" s="41">
        <f t="shared" si="5"/>
        <v>1681</v>
      </c>
      <c r="D51" s="41">
        <f t="shared" si="6"/>
        <v>17</v>
      </c>
      <c r="E51" s="42" t="str">
        <f t="shared" si="2"/>
        <v>CEUTA</v>
      </c>
      <c r="F51" s="42">
        <f t="shared" si="7"/>
        <v>32606</v>
      </c>
      <c r="G51" s="42">
        <f t="shared" si="8"/>
        <v>13308</v>
      </c>
    </row>
    <row r="52" spans="1:7" x14ac:dyDescent="0.25">
      <c r="A52" s="42" t="str">
        <f t="shared" si="3"/>
        <v>HUELVA</v>
      </c>
      <c r="B52" s="41">
        <f t="shared" si="4"/>
        <v>201</v>
      </c>
      <c r="C52" s="41">
        <f t="shared" si="5"/>
        <v>811</v>
      </c>
      <c r="D52" s="41">
        <f t="shared" si="6"/>
        <v>23</v>
      </c>
      <c r="E52" s="42" t="str">
        <f t="shared" si="2"/>
        <v>SANTANDER</v>
      </c>
      <c r="F52" s="42">
        <f t="shared" si="7"/>
        <v>21291</v>
      </c>
      <c r="G52" s="42">
        <f t="shared" si="8"/>
        <v>4741</v>
      </c>
    </row>
    <row r="53" spans="1:7" x14ac:dyDescent="0.25">
      <c r="A53" s="42" t="str">
        <f t="shared" si="3"/>
        <v>LAS PALMAS</v>
      </c>
      <c r="B53" s="41">
        <f t="shared" si="4"/>
        <v>576412</v>
      </c>
      <c r="C53" s="41">
        <f t="shared" si="5"/>
        <v>439493</v>
      </c>
      <c r="D53" s="41">
        <f t="shared" si="6"/>
        <v>3</v>
      </c>
      <c r="E53" s="42" t="str">
        <f t="shared" si="2"/>
        <v>SEVILLA</v>
      </c>
      <c r="F53" s="42">
        <f t="shared" si="7"/>
        <v>18089</v>
      </c>
      <c r="G53" s="42">
        <f t="shared" si="8"/>
        <v>16361</v>
      </c>
    </row>
    <row r="54" spans="1:7" x14ac:dyDescent="0.25">
      <c r="A54" s="42" t="str">
        <f t="shared" si="3"/>
        <v>MALAGA</v>
      </c>
      <c r="B54" s="41">
        <f t="shared" si="4"/>
        <v>352993</v>
      </c>
      <c r="C54" s="41">
        <f t="shared" si="5"/>
        <v>292567</v>
      </c>
      <c r="D54" s="41">
        <f t="shared" si="6"/>
        <v>5</v>
      </c>
      <c r="E54" s="42" t="str">
        <f t="shared" si="2"/>
        <v>GIJON</v>
      </c>
      <c r="F54" s="42">
        <f t="shared" si="7"/>
        <v>6125</v>
      </c>
      <c r="G54" s="42">
        <f t="shared" si="8"/>
        <v>1681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VILAGARCIA</v>
      </c>
      <c r="F55" s="42">
        <f t="shared" ref="F55:F65" si="9">LOOKUP(E55,$A$38:$A$65,$B$38:$B$65)</f>
        <v>5289</v>
      </c>
      <c r="G55" s="42">
        <f t="shared" si="8"/>
        <v>4970</v>
      </c>
    </row>
    <row r="56" spans="1:7" x14ac:dyDescent="0.25">
      <c r="A56" s="42" t="str">
        <f t="shared" si="3"/>
        <v>MELILLA</v>
      </c>
      <c r="B56" s="41">
        <f t="shared" si="4"/>
        <v>1390</v>
      </c>
      <c r="C56" s="41">
        <f t="shared" si="5"/>
        <v>1495</v>
      </c>
      <c r="D56" s="41">
        <f t="shared" si="6"/>
        <v>22</v>
      </c>
      <c r="E56" s="42" t="str">
        <f t="shared" si="2"/>
        <v>FERROL-SAN CIBRAO</v>
      </c>
      <c r="F56" s="42">
        <f t="shared" si="9"/>
        <v>3722</v>
      </c>
      <c r="G56" s="42">
        <f t="shared" si="8"/>
        <v>3158</v>
      </c>
    </row>
    <row r="57" spans="1:7" x14ac:dyDescent="0.25">
      <c r="A57" s="42" t="str">
        <f t="shared" si="3"/>
        <v>MOTRIL</v>
      </c>
      <c r="B57" s="41">
        <f t="shared" si="4"/>
        <v>2676</v>
      </c>
      <c r="C57" s="41">
        <f t="shared" si="5"/>
        <v>5495</v>
      </c>
      <c r="D57" s="41">
        <f t="shared" si="6"/>
        <v>21</v>
      </c>
      <c r="E57" s="42" t="str">
        <f t="shared" si="2"/>
        <v>TARRAGONA</v>
      </c>
      <c r="F57" s="42">
        <f t="shared" si="9"/>
        <v>2847</v>
      </c>
      <c r="G57" s="42">
        <f t="shared" si="8"/>
        <v>4639</v>
      </c>
    </row>
    <row r="58" spans="1:7" x14ac:dyDescent="0.25">
      <c r="A58" s="42" t="str">
        <f t="shared" si="3"/>
        <v>PASAIA</v>
      </c>
      <c r="B58" s="41">
        <f t="shared" si="4"/>
        <v>87</v>
      </c>
      <c r="C58" s="41">
        <f t="shared" si="5"/>
        <v>0</v>
      </c>
      <c r="D58" s="41">
        <f t="shared" si="6"/>
        <v>24</v>
      </c>
      <c r="E58" s="42" t="str">
        <f t="shared" si="2"/>
        <v>MOTRIL</v>
      </c>
      <c r="F58" s="42">
        <f t="shared" si="9"/>
        <v>2676</v>
      </c>
      <c r="G58" s="42">
        <f t="shared" si="8"/>
        <v>5495</v>
      </c>
    </row>
    <row r="59" spans="1:7" x14ac:dyDescent="0.25">
      <c r="A59" s="42" t="str">
        <f t="shared" si="3"/>
        <v>SANTA CRUZ DE TENERIFE</v>
      </c>
      <c r="B59" s="41">
        <f t="shared" si="4"/>
        <v>557371</v>
      </c>
      <c r="C59" s="41">
        <f t="shared" si="5"/>
        <v>521293</v>
      </c>
      <c r="D59" s="41">
        <f t="shared" si="6"/>
        <v>4</v>
      </c>
      <c r="E59" s="42" t="str">
        <f t="shared" si="2"/>
        <v>MELILLA</v>
      </c>
      <c r="F59" s="42">
        <f t="shared" si="9"/>
        <v>1390</v>
      </c>
      <c r="G59" s="42">
        <f t="shared" si="8"/>
        <v>1495</v>
      </c>
    </row>
    <row r="60" spans="1:7" x14ac:dyDescent="0.25">
      <c r="A60" s="42" t="str">
        <f t="shared" si="3"/>
        <v>SANTANDER</v>
      </c>
      <c r="B60" s="41">
        <f t="shared" si="4"/>
        <v>21291</v>
      </c>
      <c r="C60" s="41">
        <f t="shared" si="5"/>
        <v>4741</v>
      </c>
      <c r="D60" s="41">
        <f t="shared" si="6"/>
        <v>15</v>
      </c>
      <c r="E60" s="42" t="str">
        <f t="shared" si="2"/>
        <v>HUELVA</v>
      </c>
      <c r="F60" s="42">
        <f t="shared" si="9"/>
        <v>201</v>
      </c>
      <c r="G60" s="42">
        <f t="shared" si="8"/>
        <v>811</v>
      </c>
    </row>
    <row r="61" spans="1:7" x14ac:dyDescent="0.25">
      <c r="A61" s="42" t="str">
        <f t="shared" si="3"/>
        <v>SEVILLA</v>
      </c>
      <c r="B61" s="41">
        <f t="shared" si="4"/>
        <v>18089</v>
      </c>
      <c r="C61" s="41">
        <f t="shared" si="5"/>
        <v>16361</v>
      </c>
      <c r="D61" s="41">
        <f t="shared" si="6"/>
        <v>16</v>
      </c>
      <c r="E61" s="42" t="str">
        <f t="shared" si="2"/>
        <v>PASAIA</v>
      </c>
      <c r="F61" s="42">
        <f t="shared" si="9"/>
        <v>87</v>
      </c>
      <c r="G61" s="42">
        <f t="shared" si="8"/>
        <v>0</v>
      </c>
    </row>
    <row r="62" spans="1:7" x14ac:dyDescent="0.25">
      <c r="A62" s="42" t="str">
        <f t="shared" si="3"/>
        <v>TARRAGONA</v>
      </c>
      <c r="B62" s="41">
        <f t="shared" si="4"/>
        <v>2847</v>
      </c>
      <c r="C62" s="41">
        <f t="shared" si="5"/>
        <v>4639</v>
      </c>
      <c r="D62" s="41">
        <f t="shared" si="6"/>
        <v>20</v>
      </c>
      <c r="E62" s="42" t="str">
        <f t="shared" si="2"/>
        <v>BAHIA DE ALGECIRAS</v>
      </c>
      <c r="F62" s="42">
        <f t="shared" si="9"/>
        <v>53</v>
      </c>
      <c r="G62" s="42">
        <f t="shared" si="8"/>
        <v>0</v>
      </c>
    </row>
    <row r="63" spans="1:7" x14ac:dyDescent="0.25">
      <c r="A63" s="42" t="str">
        <f t="shared" si="3"/>
        <v>VALENCIA</v>
      </c>
      <c r="B63" s="41">
        <f t="shared" si="4"/>
        <v>199335</v>
      </c>
      <c r="C63" s="41">
        <f t="shared" si="5"/>
        <v>179209</v>
      </c>
      <c r="D63" s="41">
        <f t="shared" si="6"/>
        <v>8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216333</v>
      </c>
      <c r="C64" s="41">
        <f t="shared" si="5"/>
        <v>150478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5289</v>
      </c>
      <c r="C65" s="41">
        <f t="shared" si="5"/>
        <v>4970</v>
      </c>
      <c r="D65" s="41">
        <f t="shared" si="6"/>
        <v>18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7" sqref="B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90</v>
      </c>
    </row>
    <row r="2" spans="1:12" s="2" customFormat="1" ht="21" x14ac:dyDescent="0.35">
      <c r="F2" s="3"/>
    </row>
    <row r="5" spans="1:12" x14ac:dyDescent="0.25">
      <c r="A5" s="47" t="s">
        <v>73</v>
      </c>
      <c r="B5" s="45" t="str">
        <f>'Resumen general'!D6</f>
        <v>Mes Diciembre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42999</v>
      </c>
    </row>
    <row r="6" spans="1:12" x14ac:dyDescent="0.25">
      <c r="A6" s="48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43</v>
      </c>
    </row>
    <row r="7" spans="1:12" x14ac:dyDescent="0.25">
      <c r="A7" s="8" t="s">
        <v>44</v>
      </c>
      <c r="B7" s="9">
        <v>0</v>
      </c>
      <c r="C7" s="9">
        <v>0</v>
      </c>
      <c r="D7" s="9">
        <v>0</v>
      </c>
      <c r="E7" s="9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12">
        <v>3163</v>
      </c>
      <c r="C8" s="12">
        <v>3442</v>
      </c>
      <c r="D8" s="12">
        <v>65234</v>
      </c>
      <c r="E8" s="12">
        <v>60805</v>
      </c>
      <c r="F8" s="13">
        <f t="shared" ref="F8:F35" si="0">((E8*100)/D8)-100</f>
        <v>-6.7894042983720198</v>
      </c>
      <c r="G8" s="1"/>
      <c r="H8" s="1"/>
      <c r="I8" s="1"/>
    </row>
    <row r="9" spans="1:12" x14ac:dyDescent="0.25">
      <c r="A9" s="8" t="s">
        <v>46</v>
      </c>
      <c r="B9" s="9">
        <v>15234</v>
      </c>
      <c r="C9" s="9">
        <v>13427</v>
      </c>
      <c r="D9" s="9">
        <v>246595</v>
      </c>
      <c r="E9" s="9">
        <v>241423</v>
      </c>
      <c r="F9" s="10">
        <f t="shared" si="0"/>
        <v>-2.0973661266449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115853</v>
      </c>
      <c r="C11" s="9">
        <v>93557</v>
      </c>
      <c r="D11" s="9">
        <v>1287232</v>
      </c>
      <c r="E11" s="9">
        <v>1294681</v>
      </c>
      <c r="F11" s="10">
        <f t="shared" si="0"/>
        <v>0.5786835628697844</v>
      </c>
      <c r="G11" s="1"/>
      <c r="H11" s="1"/>
      <c r="I11" s="1"/>
    </row>
    <row r="12" spans="1:12" x14ac:dyDescent="0.25">
      <c r="A12" s="11" t="s">
        <v>49</v>
      </c>
      <c r="B12" s="12">
        <v>979</v>
      </c>
      <c r="C12" s="12">
        <v>978</v>
      </c>
      <c r="D12" s="12">
        <v>20200</v>
      </c>
      <c r="E12" s="12">
        <v>17847</v>
      </c>
      <c r="F12" s="13">
        <f t="shared" si="0"/>
        <v>-11.648514851485146</v>
      </c>
      <c r="G12" s="1"/>
      <c r="H12" s="1"/>
      <c r="I12" s="1"/>
    </row>
    <row r="13" spans="1:12" x14ac:dyDescent="0.25">
      <c r="A13" s="8" t="s">
        <v>50</v>
      </c>
      <c r="B13" s="9">
        <v>34003</v>
      </c>
      <c r="C13" s="9">
        <v>25892</v>
      </c>
      <c r="D13" s="9">
        <v>576060</v>
      </c>
      <c r="E13" s="9">
        <v>493046</v>
      </c>
      <c r="F13" s="10">
        <f t="shared" si="0"/>
        <v>-14.410651668229008</v>
      </c>
      <c r="G13" s="1"/>
      <c r="H13" s="1"/>
      <c r="I13" s="1"/>
    </row>
    <row r="14" spans="1:12" x14ac:dyDescent="0.25">
      <c r="A14" s="11" t="s">
        <v>51</v>
      </c>
      <c r="B14" s="12">
        <v>12205</v>
      </c>
      <c r="C14" s="12">
        <v>12896</v>
      </c>
      <c r="D14" s="12">
        <v>261183</v>
      </c>
      <c r="E14" s="12">
        <v>269237</v>
      </c>
      <c r="F14" s="13">
        <f t="shared" si="0"/>
        <v>3.0836616471975589</v>
      </c>
      <c r="G14" s="1"/>
      <c r="H14" s="1"/>
      <c r="I14" s="1"/>
    </row>
    <row r="15" spans="1:12" x14ac:dyDescent="0.25">
      <c r="A15" s="8" t="s">
        <v>52</v>
      </c>
      <c r="B15" s="9">
        <v>2270</v>
      </c>
      <c r="C15" s="9">
        <v>2501</v>
      </c>
      <c r="D15" s="9">
        <v>40241</v>
      </c>
      <c r="E15" s="9">
        <v>36327</v>
      </c>
      <c r="F15" s="10">
        <f t="shared" si="0"/>
        <v>-9.7263984493427103</v>
      </c>
      <c r="G15" s="1"/>
      <c r="H15" s="1"/>
      <c r="I15" s="1"/>
    </row>
    <row r="16" spans="1:12" x14ac:dyDescent="0.25">
      <c r="A16" s="11" t="s">
        <v>53</v>
      </c>
      <c r="B16" s="12">
        <v>0</v>
      </c>
      <c r="C16" s="12">
        <v>0</v>
      </c>
      <c r="D16" s="12">
        <v>0</v>
      </c>
      <c r="E16" s="12">
        <v>0</v>
      </c>
      <c r="F16" s="17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0</v>
      </c>
      <c r="E17" s="9">
        <v>0</v>
      </c>
      <c r="F17" s="18" t="e">
        <f t="shared" si="0"/>
        <v>#DIV/0!</v>
      </c>
      <c r="G17" s="1"/>
      <c r="H17" s="1"/>
      <c r="I17" s="1"/>
    </row>
    <row r="18" spans="1:9" x14ac:dyDescent="0.25">
      <c r="A18" s="11" t="s">
        <v>55</v>
      </c>
      <c r="B18" s="12">
        <v>66706</v>
      </c>
      <c r="C18" s="12">
        <v>43359</v>
      </c>
      <c r="D18" s="12">
        <v>586927</v>
      </c>
      <c r="E18" s="12">
        <v>616924</v>
      </c>
      <c r="F18" s="13">
        <f t="shared" si="0"/>
        <v>5.1108570571808798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0</v>
      </c>
      <c r="E19" s="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12">
        <v>0</v>
      </c>
      <c r="C20" s="12">
        <v>0</v>
      </c>
      <c r="D20" s="12">
        <v>0</v>
      </c>
      <c r="E20" s="12">
        <v>0</v>
      </c>
      <c r="F20" s="13" t="e">
        <f t="shared" si="0"/>
        <v>#DIV/0!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12">
        <v>12444</v>
      </c>
      <c r="C22" s="12">
        <v>15592</v>
      </c>
      <c r="D22" s="12">
        <v>141190</v>
      </c>
      <c r="E22" s="12">
        <v>212675</v>
      </c>
      <c r="F22" s="13">
        <f t="shared" si="0"/>
        <v>50.630356257525307</v>
      </c>
      <c r="G22" s="1"/>
      <c r="H22" s="1"/>
      <c r="I22" s="1"/>
    </row>
    <row r="23" spans="1:9" x14ac:dyDescent="0.25">
      <c r="A23" s="8" t="s">
        <v>60</v>
      </c>
      <c r="B23" s="9">
        <v>3304</v>
      </c>
      <c r="C23" s="9">
        <v>2804</v>
      </c>
      <c r="D23" s="9">
        <v>48638</v>
      </c>
      <c r="E23" s="9">
        <v>39859</v>
      </c>
      <c r="F23" s="10">
        <f t="shared" si="0"/>
        <v>-18.049673095110819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7449</v>
      </c>
      <c r="C25" s="9">
        <v>6952</v>
      </c>
      <c r="D25" s="9">
        <v>93178</v>
      </c>
      <c r="E25" s="9">
        <v>89493</v>
      </c>
      <c r="F25" s="10">
        <f t="shared" si="0"/>
        <v>-3.9547961965270702</v>
      </c>
      <c r="G25" s="1"/>
      <c r="H25" s="1"/>
      <c r="I25" s="1"/>
    </row>
    <row r="26" spans="1:9" x14ac:dyDescent="0.25">
      <c r="A26" s="11" t="s">
        <v>63</v>
      </c>
      <c r="B26" s="12">
        <v>0</v>
      </c>
      <c r="C26" s="12">
        <v>0</v>
      </c>
      <c r="D26" s="12">
        <v>0</v>
      </c>
      <c r="E26" s="12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60145</v>
      </c>
      <c r="C28" s="12">
        <v>55806</v>
      </c>
      <c r="D28" s="12">
        <v>767527</v>
      </c>
      <c r="E28" s="12">
        <v>709761</v>
      </c>
      <c r="F28" s="13">
        <f t="shared" si="0"/>
        <v>-7.5262498908833209</v>
      </c>
      <c r="G28" s="1"/>
      <c r="H28" s="1"/>
      <c r="I28" s="1"/>
    </row>
    <row r="29" spans="1:9" x14ac:dyDescent="0.25">
      <c r="A29" s="8" t="s">
        <v>66</v>
      </c>
      <c r="B29" s="9">
        <v>1409</v>
      </c>
      <c r="C29" s="9">
        <v>1482</v>
      </c>
      <c r="D29" s="9">
        <v>46204</v>
      </c>
      <c r="E29" s="9">
        <v>54046</v>
      </c>
      <c r="F29" s="10">
        <f t="shared" si="0"/>
        <v>16.972556488615709</v>
      </c>
      <c r="G29" s="1"/>
      <c r="H29" s="1"/>
      <c r="I29" s="1"/>
    </row>
    <row r="30" spans="1:9" x14ac:dyDescent="0.25">
      <c r="A30" s="11" t="s">
        <v>67</v>
      </c>
      <c r="B30" s="12">
        <v>0</v>
      </c>
      <c r="C30" s="12">
        <v>0</v>
      </c>
      <c r="D30" s="12">
        <v>980</v>
      </c>
      <c r="E30" s="12">
        <v>1084</v>
      </c>
      <c r="F30" s="17">
        <f t="shared" si="0"/>
        <v>10.612244897959187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1</v>
      </c>
      <c r="D31" s="9">
        <v>0</v>
      </c>
      <c r="E31" s="9">
        <v>0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69</v>
      </c>
      <c r="B32" s="12">
        <v>6484</v>
      </c>
      <c r="C32" s="12">
        <v>4710</v>
      </c>
      <c r="D32" s="12">
        <v>79158</v>
      </c>
      <c r="E32" s="12">
        <v>72043</v>
      </c>
      <c r="F32" s="13">
        <f t="shared" si="0"/>
        <v>-8.9883524091058433</v>
      </c>
      <c r="G32" s="1"/>
      <c r="H32" s="1"/>
      <c r="I32" s="1"/>
    </row>
    <row r="33" spans="1:9" x14ac:dyDescent="0.25">
      <c r="A33" s="8" t="s">
        <v>70</v>
      </c>
      <c r="B33" s="9">
        <v>0</v>
      </c>
      <c r="C33" s="9">
        <v>0</v>
      </c>
      <c r="D33" s="9">
        <v>0</v>
      </c>
      <c r="E33" s="9">
        <v>0</v>
      </c>
      <c r="F33" s="18" t="e">
        <f t="shared" si="0"/>
        <v>#DIV/0!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0</v>
      </c>
      <c r="D34" s="12">
        <v>0</v>
      </c>
      <c r="E34" s="12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341648</v>
      </c>
      <c r="C35" s="15">
        <f t="shared" ref="C35:E35" si="1">SUM(C7:C34)</f>
        <v>283399</v>
      </c>
      <c r="D35" s="15">
        <f t="shared" si="1"/>
        <v>4260547</v>
      </c>
      <c r="E35" s="15">
        <f t="shared" si="1"/>
        <v>4209251</v>
      </c>
      <c r="F35" s="16">
        <f t="shared" si="0"/>
        <v>-1.2039768602482326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1294681</v>
      </c>
      <c r="G38" s="42">
        <f>LOOKUP(E38,$A$38:$A$65,$C$38:$C$65)</f>
        <v>1287232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60805</v>
      </c>
      <c r="C39" s="41">
        <f t="shared" ref="C39:C65" si="5">D8</f>
        <v>65234</v>
      </c>
      <c r="D39" s="41">
        <f t="shared" ref="D39:D65" si="6">_xlfn.RANK.EQ(B39,$B$38:$B$65)+COUNTIF($B$38:$B$65,B39)-1</f>
        <v>10</v>
      </c>
      <c r="E39" s="42" t="str">
        <f t="shared" si="2"/>
        <v>SANTA CRUZ DE TENERIFE</v>
      </c>
      <c r="F39" s="42">
        <f t="shared" ref="F39:F54" si="7">LOOKUP(E39,$A$38:$A$65,$B$38:$B$65)</f>
        <v>709761</v>
      </c>
      <c r="G39" s="42">
        <f t="shared" ref="G39:G65" si="8">LOOKUP(E39,$A$38:$A$65,$C$38:$C$65)</f>
        <v>767527</v>
      </c>
    </row>
    <row r="40" spans="1:9" x14ac:dyDescent="0.25">
      <c r="A40" s="42" t="str">
        <f t="shared" si="3"/>
        <v>ALMERIA</v>
      </c>
      <c r="B40" s="41">
        <f t="shared" si="4"/>
        <v>241423</v>
      </c>
      <c r="C40" s="41">
        <f t="shared" si="5"/>
        <v>246595</v>
      </c>
      <c r="D40" s="41">
        <f t="shared" si="6"/>
        <v>6</v>
      </c>
      <c r="E40" s="42" t="str">
        <f t="shared" si="2"/>
        <v>CEUTA</v>
      </c>
      <c r="F40" s="42">
        <f t="shared" si="7"/>
        <v>616924</v>
      </c>
      <c r="G40" s="42">
        <f t="shared" si="8"/>
        <v>586927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BALEARES</v>
      </c>
      <c r="F41" s="42">
        <f t="shared" si="7"/>
        <v>493046</v>
      </c>
      <c r="G41" s="42">
        <f t="shared" si="8"/>
        <v>576060</v>
      </c>
    </row>
    <row r="42" spans="1:9" x14ac:dyDescent="0.25">
      <c r="A42" s="42" t="str">
        <f t="shared" si="3"/>
        <v>BAHIA DE ALGECIRAS</v>
      </c>
      <c r="B42" s="41">
        <f t="shared" si="4"/>
        <v>1294681</v>
      </c>
      <c r="C42" s="41">
        <f t="shared" si="5"/>
        <v>1287232</v>
      </c>
      <c r="D42" s="41">
        <f t="shared" si="6"/>
        <v>1</v>
      </c>
      <c r="E42" s="42" t="str">
        <f t="shared" si="2"/>
        <v>BARCELONA</v>
      </c>
      <c r="F42" s="42">
        <f t="shared" si="7"/>
        <v>269237</v>
      </c>
      <c r="G42" s="42">
        <f t="shared" si="8"/>
        <v>261183</v>
      </c>
    </row>
    <row r="43" spans="1:9" x14ac:dyDescent="0.25">
      <c r="A43" s="42" t="str">
        <f t="shared" si="3"/>
        <v>BAHIA DE CADIZ</v>
      </c>
      <c r="B43" s="41">
        <f t="shared" si="4"/>
        <v>17847</v>
      </c>
      <c r="C43" s="41">
        <f t="shared" si="5"/>
        <v>20200</v>
      </c>
      <c r="D43" s="41">
        <f t="shared" si="6"/>
        <v>14</v>
      </c>
      <c r="E43" s="42" t="str">
        <f t="shared" si="2"/>
        <v>ALMERIA</v>
      </c>
      <c r="F43" s="42">
        <f t="shared" si="7"/>
        <v>241423</v>
      </c>
      <c r="G43" s="42">
        <f t="shared" si="8"/>
        <v>246595</v>
      </c>
    </row>
    <row r="44" spans="1:9" x14ac:dyDescent="0.25">
      <c r="A44" s="42" t="str">
        <f t="shared" si="3"/>
        <v>BALEARES</v>
      </c>
      <c r="B44" s="41">
        <f t="shared" si="4"/>
        <v>493046</v>
      </c>
      <c r="C44" s="41">
        <f t="shared" si="5"/>
        <v>576060</v>
      </c>
      <c r="D44" s="41">
        <f t="shared" si="6"/>
        <v>4</v>
      </c>
      <c r="E44" s="42" t="str">
        <f t="shared" si="2"/>
        <v>LAS PALMAS</v>
      </c>
      <c r="F44" s="42">
        <f t="shared" si="7"/>
        <v>212675</v>
      </c>
      <c r="G44" s="42">
        <f t="shared" si="8"/>
        <v>141190</v>
      </c>
    </row>
    <row r="45" spans="1:9" x14ac:dyDescent="0.25">
      <c r="A45" s="42" t="str">
        <f t="shared" si="3"/>
        <v>BARCELONA</v>
      </c>
      <c r="B45" s="41">
        <f t="shared" si="4"/>
        <v>269237</v>
      </c>
      <c r="C45" s="41">
        <f t="shared" si="5"/>
        <v>261183</v>
      </c>
      <c r="D45" s="41">
        <f t="shared" si="6"/>
        <v>5</v>
      </c>
      <c r="E45" s="42" t="str">
        <f t="shared" si="2"/>
        <v>MELILLA</v>
      </c>
      <c r="F45" s="42">
        <f t="shared" si="7"/>
        <v>89493</v>
      </c>
      <c r="G45" s="42">
        <f t="shared" si="8"/>
        <v>93178</v>
      </c>
    </row>
    <row r="46" spans="1:9" x14ac:dyDescent="0.25">
      <c r="A46" s="42" t="str">
        <f t="shared" si="3"/>
        <v>BILBAO</v>
      </c>
      <c r="B46" s="41">
        <f t="shared" si="4"/>
        <v>36327</v>
      </c>
      <c r="C46" s="41">
        <f t="shared" si="5"/>
        <v>40241</v>
      </c>
      <c r="D46" s="41">
        <f t="shared" si="6"/>
        <v>13</v>
      </c>
      <c r="E46" s="42" t="str">
        <f t="shared" si="2"/>
        <v>VALENCIA</v>
      </c>
      <c r="F46" s="42">
        <f t="shared" si="7"/>
        <v>72043</v>
      </c>
      <c r="G46" s="42">
        <f t="shared" si="8"/>
        <v>79158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ALICANTE</v>
      </c>
      <c r="F47" s="42">
        <f t="shared" si="7"/>
        <v>60805</v>
      </c>
      <c r="G47" s="42">
        <f t="shared" si="8"/>
        <v>65234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SANTANDER</v>
      </c>
      <c r="F48" s="42">
        <f t="shared" si="7"/>
        <v>54046</v>
      </c>
      <c r="G48" s="42">
        <f t="shared" si="8"/>
        <v>46204</v>
      </c>
    </row>
    <row r="49" spans="1:7" x14ac:dyDescent="0.25">
      <c r="A49" s="42" t="str">
        <f t="shared" si="3"/>
        <v>CEUTA</v>
      </c>
      <c r="B49" s="41">
        <f t="shared" si="4"/>
        <v>616924</v>
      </c>
      <c r="C49" s="41">
        <f t="shared" si="5"/>
        <v>586927</v>
      </c>
      <c r="D49" s="41">
        <f t="shared" si="6"/>
        <v>3</v>
      </c>
      <c r="E49" s="42" t="str">
        <f t="shared" si="2"/>
        <v>MALAGA</v>
      </c>
      <c r="F49" s="42">
        <f t="shared" si="7"/>
        <v>39859</v>
      </c>
      <c r="G49" s="42">
        <f t="shared" si="8"/>
        <v>48638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BILBAO</v>
      </c>
      <c r="F50" s="42">
        <f t="shared" si="7"/>
        <v>36327</v>
      </c>
      <c r="G50" s="42">
        <f t="shared" si="8"/>
        <v>40241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str">
        <f t="shared" si="2"/>
        <v>BAHIA DE CADIZ</v>
      </c>
      <c r="F51" s="42">
        <f t="shared" si="7"/>
        <v>17847</v>
      </c>
      <c r="G51" s="42">
        <f t="shared" si="8"/>
        <v>20200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SEVILLA</v>
      </c>
      <c r="F52" s="42">
        <f t="shared" si="7"/>
        <v>1084</v>
      </c>
      <c r="G52" s="42">
        <f t="shared" si="8"/>
        <v>980</v>
      </c>
    </row>
    <row r="53" spans="1:7" x14ac:dyDescent="0.25">
      <c r="A53" s="42" t="str">
        <f t="shared" si="3"/>
        <v>LAS PALMAS</v>
      </c>
      <c r="B53" s="41">
        <f t="shared" si="4"/>
        <v>212675</v>
      </c>
      <c r="C53" s="41">
        <f t="shared" si="5"/>
        <v>141190</v>
      </c>
      <c r="D53" s="41">
        <f t="shared" si="6"/>
        <v>7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39859</v>
      </c>
      <c r="C54" s="41">
        <f t="shared" si="5"/>
        <v>48638</v>
      </c>
      <c r="D54" s="41">
        <f t="shared" si="6"/>
        <v>12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89493</v>
      </c>
      <c r="C56" s="41">
        <f t="shared" si="5"/>
        <v>93178</v>
      </c>
      <c r="D56" s="41">
        <f t="shared" si="6"/>
        <v>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709761</v>
      </c>
      <c r="C59" s="41">
        <f t="shared" si="5"/>
        <v>767527</v>
      </c>
      <c r="D59" s="41">
        <f t="shared" si="6"/>
        <v>2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54046</v>
      </c>
      <c r="C60" s="41">
        <f t="shared" si="5"/>
        <v>46204</v>
      </c>
      <c r="D60" s="41">
        <f t="shared" si="6"/>
        <v>11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1084</v>
      </c>
      <c r="C61" s="41">
        <f t="shared" si="5"/>
        <v>980</v>
      </c>
      <c r="D61" s="41">
        <f t="shared" si="6"/>
        <v>15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0</v>
      </c>
      <c r="C62" s="41">
        <f t="shared" si="5"/>
        <v>0</v>
      </c>
      <c r="D62" s="41">
        <f t="shared" si="6"/>
        <v>28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72043</v>
      </c>
      <c r="C63" s="41">
        <f t="shared" si="5"/>
        <v>79158</v>
      </c>
      <c r="D63" s="41">
        <f t="shared" si="6"/>
        <v>9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0</v>
      </c>
      <c r="C64" s="41">
        <f t="shared" si="5"/>
        <v>0</v>
      </c>
      <c r="D64" s="41">
        <f t="shared" si="6"/>
        <v>28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7" sqref="B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91</v>
      </c>
    </row>
    <row r="2" spans="1:12" s="2" customFormat="1" ht="21" x14ac:dyDescent="0.35">
      <c r="F2" s="3"/>
    </row>
    <row r="5" spans="1:12" x14ac:dyDescent="0.25">
      <c r="A5" s="47" t="s">
        <v>73</v>
      </c>
      <c r="B5" s="45" t="str">
        <f>'Resumen general'!D6</f>
        <v>Mes Diciembre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42999</v>
      </c>
    </row>
    <row r="6" spans="1:12" x14ac:dyDescent="0.25">
      <c r="A6" s="48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43</v>
      </c>
    </row>
    <row r="7" spans="1:12" x14ac:dyDescent="0.25">
      <c r="A7" s="8" t="s">
        <v>44</v>
      </c>
      <c r="B7" s="9">
        <v>112</v>
      </c>
      <c r="C7" s="9">
        <v>131</v>
      </c>
      <c r="D7" s="9">
        <v>1377</v>
      </c>
      <c r="E7" s="9">
        <v>1303</v>
      </c>
      <c r="F7" s="10">
        <f>((E7*100)/D7)-100</f>
        <v>-5.3740014524328217</v>
      </c>
      <c r="G7" s="1"/>
      <c r="H7" s="1"/>
      <c r="I7" s="1"/>
    </row>
    <row r="8" spans="1:12" x14ac:dyDescent="0.25">
      <c r="A8" s="11" t="s">
        <v>45</v>
      </c>
      <c r="B8" s="12">
        <v>94</v>
      </c>
      <c r="C8" s="12">
        <v>103</v>
      </c>
      <c r="D8" s="12">
        <v>1418</v>
      </c>
      <c r="E8" s="12">
        <v>1175</v>
      </c>
      <c r="F8" s="13">
        <f t="shared" ref="F8:F35" si="0">((E8*100)/D8)-100</f>
        <v>-17.136812411847671</v>
      </c>
      <c r="G8" s="1"/>
      <c r="H8" s="1"/>
      <c r="I8" s="1"/>
    </row>
    <row r="9" spans="1:12" x14ac:dyDescent="0.25">
      <c r="A9" s="8" t="s">
        <v>46</v>
      </c>
      <c r="B9" s="9">
        <v>187</v>
      </c>
      <c r="C9" s="9">
        <v>162</v>
      </c>
      <c r="D9" s="9">
        <v>2481</v>
      </c>
      <c r="E9" s="9">
        <v>2419</v>
      </c>
      <c r="F9" s="10">
        <f t="shared" si="0"/>
        <v>-2.4989923417976598</v>
      </c>
      <c r="G9" s="1"/>
      <c r="H9" s="1"/>
      <c r="I9" s="1"/>
    </row>
    <row r="10" spans="1:12" x14ac:dyDescent="0.25">
      <c r="A10" s="11" t="s">
        <v>47</v>
      </c>
      <c r="B10" s="12">
        <v>76</v>
      </c>
      <c r="C10" s="12">
        <v>51</v>
      </c>
      <c r="D10" s="12">
        <v>992</v>
      </c>
      <c r="E10" s="12">
        <v>914</v>
      </c>
      <c r="F10" s="13">
        <f t="shared" si="0"/>
        <v>-7.8629032258064484</v>
      </c>
      <c r="G10" s="1"/>
      <c r="H10" s="1"/>
      <c r="I10" s="1"/>
    </row>
    <row r="11" spans="1:12" x14ac:dyDescent="0.25">
      <c r="A11" s="8" t="s">
        <v>48</v>
      </c>
      <c r="B11" s="9">
        <v>2239</v>
      </c>
      <c r="C11" s="9">
        <v>2159</v>
      </c>
      <c r="D11" s="9">
        <v>26297</v>
      </c>
      <c r="E11" s="9">
        <v>24535</v>
      </c>
      <c r="F11" s="10">
        <f t="shared" si="0"/>
        <v>-6.7003840742289924</v>
      </c>
      <c r="G11" s="1"/>
      <c r="H11" s="1"/>
      <c r="I11" s="1"/>
    </row>
    <row r="12" spans="1:12" x14ac:dyDescent="0.25">
      <c r="A12" s="11" t="s">
        <v>49</v>
      </c>
      <c r="B12" s="12">
        <v>170</v>
      </c>
      <c r="C12" s="12">
        <v>165</v>
      </c>
      <c r="D12" s="12">
        <v>1799</v>
      </c>
      <c r="E12" s="12">
        <v>1709</v>
      </c>
      <c r="F12" s="13">
        <f t="shared" si="0"/>
        <v>-5.0027793218454661</v>
      </c>
      <c r="G12" s="1"/>
      <c r="H12" s="1"/>
      <c r="I12" s="1"/>
    </row>
    <row r="13" spans="1:12" x14ac:dyDescent="0.25">
      <c r="A13" s="8" t="s">
        <v>50</v>
      </c>
      <c r="B13" s="9">
        <v>730</v>
      </c>
      <c r="C13" s="9">
        <v>579</v>
      </c>
      <c r="D13" s="9">
        <v>11469</v>
      </c>
      <c r="E13" s="9">
        <v>9620</v>
      </c>
      <c r="F13" s="10">
        <f t="shared" si="0"/>
        <v>-16.121719417560385</v>
      </c>
      <c r="G13" s="1"/>
      <c r="H13" s="1"/>
      <c r="I13" s="1"/>
    </row>
    <row r="14" spans="1:12" x14ac:dyDescent="0.25">
      <c r="A14" s="11" t="s">
        <v>51</v>
      </c>
      <c r="B14" s="12">
        <v>723</v>
      </c>
      <c r="C14" s="12">
        <v>628</v>
      </c>
      <c r="D14" s="12">
        <v>9942</v>
      </c>
      <c r="E14" s="12">
        <v>9582</v>
      </c>
      <c r="F14" s="13">
        <f t="shared" si="0"/>
        <v>-3.6210018105008999</v>
      </c>
      <c r="G14" s="1"/>
      <c r="H14" s="1"/>
      <c r="I14" s="1"/>
    </row>
    <row r="15" spans="1:12" x14ac:dyDescent="0.25">
      <c r="A15" s="8" t="s">
        <v>52</v>
      </c>
      <c r="B15" s="9">
        <v>343</v>
      </c>
      <c r="C15" s="9">
        <v>279</v>
      </c>
      <c r="D15" s="9">
        <v>3595</v>
      </c>
      <c r="E15" s="9">
        <v>3585</v>
      </c>
      <c r="F15" s="10">
        <f t="shared" si="0"/>
        <v>-0.27816411682893261</v>
      </c>
      <c r="G15" s="1"/>
      <c r="H15" s="1"/>
      <c r="I15" s="1"/>
    </row>
    <row r="16" spans="1:12" x14ac:dyDescent="0.25">
      <c r="A16" s="11" t="s">
        <v>53</v>
      </c>
      <c r="B16" s="12">
        <v>147</v>
      </c>
      <c r="C16" s="12">
        <v>112</v>
      </c>
      <c r="D16" s="12">
        <v>1502</v>
      </c>
      <c r="E16" s="12">
        <v>1330</v>
      </c>
      <c r="F16" s="13">
        <f t="shared" si="0"/>
        <v>-11.451398135818906</v>
      </c>
      <c r="G16" s="1"/>
      <c r="H16" s="1"/>
      <c r="I16" s="1"/>
    </row>
    <row r="17" spans="1:9" x14ac:dyDescent="0.25">
      <c r="A17" s="8" t="s">
        <v>54</v>
      </c>
      <c r="B17" s="9">
        <v>107</v>
      </c>
      <c r="C17" s="9">
        <v>95</v>
      </c>
      <c r="D17" s="9">
        <v>1452</v>
      </c>
      <c r="E17" s="9">
        <v>1393</v>
      </c>
      <c r="F17" s="10">
        <f t="shared" si="0"/>
        <v>-4.0633608815427067</v>
      </c>
      <c r="G17" s="1"/>
      <c r="H17" s="1"/>
      <c r="I17" s="1"/>
    </row>
    <row r="18" spans="1:9" x14ac:dyDescent="0.25">
      <c r="A18" s="11" t="s">
        <v>55</v>
      </c>
      <c r="B18" s="12">
        <v>1242</v>
      </c>
      <c r="C18" s="12">
        <v>1290</v>
      </c>
      <c r="D18" s="12">
        <v>14173</v>
      </c>
      <c r="E18" s="12">
        <v>12788</v>
      </c>
      <c r="F18" s="13">
        <f t="shared" si="0"/>
        <v>-9.7721018838636837</v>
      </c>
      <c r="G18" s="1"/>
      <c r="H18" s="1"/>
      <c r="I18" s="1"/>
    </row>
    <row r="19" spans="1:9" x14ac:dyDescent="0.25">
      <c r="A19" s="8" t="s">
        <v>56</v>
      </c>
      <c r="B19" s="9">
        <v>86</v>
      </c>
      <c r="C19" s="9">
        <v>128</v>
      </c>
      <c r="D19" s="9">
        <v>1265</v>
      </c>
      <c r="E19" s="9">
        <v>1260</v>
      </c>
      <c r="F19" s="10">
        <f t="shared" si="0"/>
        <v>-0.39525691699604693</v>
      </c>
      <c r="G19" s="1"/>
      <c r="H19" s="1"/>
      <c r="I19" s="1"/>
    </row>
    <row r="20" spans="1:9" x14ac:dyDescent="0.25">
      <c r="A20" s="11" t="s">
        <v>57</v>
      </c>
      <c r="B20" s="12">
        <v>98</v>
      </c>
      <c r="C20" s="12">
        <v>92</v>
      </c>
      <c r="D20" s="12">
        <v>1080</v>
      </c>
      <c r="E20" s="12">
        <v>1176</v>
      </c>
      <c r="F20" s="13">
        <f t="shared" si="0"/>
        <v>8.8888888888888857</v>
      </c>
      <c r="G20" s="1"/>
      <c r="H20" s="1"/>
      <c r="I20" s="1"/>
    </row>
    <row r="21" spans="1:9" x14ac:dyDescent="0.25">
      <c r="A21" s="8" t="s">
        <v>58</v>
      </c>
      <c r="B21" s="9">
        <v>254</v>
      </c>
      <c r="C21" s="9">
        <v>175</v>
      </c>
      <c r="D21" s="9">
        <v>1813</v>
      </c>
      <c r="E21" s="9">
        <v>1784</v>
      </c>
      <c r="F21" s="10">
        <f t="shared" si="0"/>
        <v>-1.5995587424158799</v>
      </c>
      <c r="G21" s="1"/>
      <c r="H21" s="1"/>
      <c r="I21" s="1"/>
    </row>
    <row r="22" spans="1:9" x14ac:dyDescent="0.25">
      <c r="A22" s="11" t="s">
        <v>59</v>
      </c>
      <c r="B22" s="12">
        <v>962</v>
      </c>
      <c r="C22" s="12">
        <v>952</v>
      </c>
      <c r="D22" s="12">
        <v>9982</v>
      </c>
      <c r="E22" s="12">
        <v>9727</v>
      </c>
      <c r="F22" s="13">
        <f t="shared" si="0"/>
        <v>-2.5545982768984175</v>
      </c>
      <c r="G22" s="1"/>
      <c r="H22" s="1"/>
      <c r="I22" s="1"/>
    </row>
    <row r="23" spans="1:9" x14ac:dyDescent="0.25">
      <c r="A23" s="8" t="s">
        <v>60</v>
      </c>
      <c r="B23" s="9">
        <v>136</v>
      </c>
      <c r="C23" s="9">
        <v>118</v>
      </c>
      <c r="D23" s="9">
        <v>1965</v>
      </c>
      <c r="E23" s="9">
        <v>1821</v>
      </c>
      <c r="F23" s="10">
        <f t="shared" si="0"/>
        <v>-7.3282442748091654</v>
      </c>
      <c r="G23" s="1"/>
      <c r="H23" s="1"/>
      <c r="I23" s="1"/>
    </row>
    <row r="24" spans="1:9" x14ac:dyDescent="0.25">
      <c r="A24" s="11" t="s">
        <v>61</v>
      </c>
      <c r="B24" s="12">
        <v>100</v>
      </c>
      <c r="C24" s="12">
        <v>98</v>
      </c>
      <c r="D24" s="12">
        <v>547</v>
      </c>
      <c r="E24" s="12">
        <v>476</v>
      </c>
      <c r="F24" s="13">
        <f t="shared" si="0"/>
        <v>-12.979890310786104</v>
      </c>
      <c r="G24" s="1"/>
      <c r="H24" s="1"/>
      <c r="I24" s="1"/>
    </row>
    <row r="25" spans="1:9" x14ac:dyDescent="0.25">
      <c r="A25" s="8" t="s">
        <v>62</v>
      </c>
      <c r="B25" s="9">
        <v>94</v>
      </c>
      <c r="C25" s="9">
        <v>91</v>
      </c>
      <c r="D25" s="9">
        <v>1340</v>
      </c>
      <c r="E25" s="9">
        <v>1245</v>
      </c>
      <c r="F25" s="10">
        <f t="shared" si="0"/>
        <v>-7.0895522388059646</v>
      </c>
      <c r="G25" s="1"/>
      <c r="H25" s="1"/>
      <c r="I25" s="1"/>
    </row>
    <row r="26" spans="1:9" x14ac:dyDescent="0.25">
      <c r="A26" s="11" t="s">
        <v>63</v>
      </c>
      <c r="B26" s="12">
        <v>30</v>
      </c>
      <c r="C26" s="12">
        <v>18</v>
      </c>
      <c r="D26" s="12">
        <v>431</v>
      </c>
      <c r="E26" s="12">
        <v>376</v>
      </c>
      <c r="F26" s="13">
        <f t="shared" si="0"/>
        <v>-12.761020881670532</v>
      </c>
      <c r="G26" s="1"/>
      <c r="H26" s="1"/>
      <c r="I26" s="1"/>
    </row>
    <row r="27" spans="1:9" x14ac:dyDescent="0.25">
      <c r="A27" s="8" t="s">
        <v>64</v>
      </c>
      <c r="B27" s="9">
        <v>126</v>
      </c>
      <c r="C27" s="9">
        <v>89</v>
      </c>
      <c r="D27" s="9">
        <v>1453</v>
      </c>
      <c r="E27" s="9">
        <v>1320</v>
      </c>
      <c r="F27" s="10">
        <f t="shared" si="0"/>
        <v>-9.1534755677907782</v>
      </c>
      <c r="G27" s="1"/>
      <c r="H27" s="1"/>
      <c r="I27" s="1"/>
    </row>
    <row r="28" spans="1:9" x14ac:dyDescent="0.25">
      <c r="A28" s="11" t="s">
        <v>65</v>
      </c>
      <c r="B28" s="12">
        <v>1562</v>
      </c>
      <c r="C28" s="12">
        <v>1141</v>
      </c>
      <c r="D28" s="12">
        <v>18050</v>
      </c>
      <c r="E28" s="12">
        <v>17199</v>
      </c>
      <c r="F28" s="13">
        <f t="shared" si="0"/>
        <v>-4.7146814404432149</v>
      </c>
      <c r="G28" s="1"/>
      <c r="H28" s="1"/>
      <c r="I28" s="1"/>
    </row>
    <row r="29" spans="1:9" x14ac:dyDescent="0.25">
      <c r="A29" s="8" t="s">
        <v>66</v>
      </c>
      <c r="B29" s="9">
        <v>126</v>
      </c>
      <c r="C29" s="9">
        <v>100</v>
      </c>
      <c r="D29" s="9">
        <v>1506</v>
      </c>
      <c r="E29" s="9">
        <v>1376</v>
      </c>
      <c r="F29" s="10">
        <f t="shared" si="0"/>
        <v>-8.6321381142098232</v>
      </c>
      <c r="G29" s="1"/>
      <c r="H29" s="1"/>
      <c r="I29" s="1"/>
    </row>
    <row r="30" spans="1:9" x14ac:dyDescent="0.25">
      <c r="A30" s="11" t="s">
        <v>67</v>
      </c>
      <c r="B30" s="12">
        <v>107</v>
      </c>
      <c r="C30" s="12">
        <v>104</v>
      </c>
      <c r="D30" s="12">
        <v>1296</v>
      </c>
      <c r="E30" s="12">
        <v>1277</v>
      </c>
      <c r="F30" s="13">
        <f t="shared" si="0"/>
        <v>-1.4660493827160508</v>
      </c>
      <c r="G30" s="1"/>
      <c r="H30" s="1"/>
      <c r="I30" s="1"/>
    </row>
    <row r="31" spans="1:9" x14ac:dyDescent="0.25">
      <c r="A31" s="8" t="s">
        <v>68</v>
      </c>
      <c r="B31" s="9">
        <v>247</v>
      </c>
      <c r="C31" s="9">
        <v>214</v>
      </c>
      <c r="D31" s="9">
        <v>2968</v>
      </c>
      <c r="E31" s="9">
        <v>2707</v>
      </c>
      <c r="F31" s="10">
        <f t="shared" si="0"/>
        <v>-8.7938005390835627</v>
      </c>
      <c r="G31" s="1"/>
      <c r="H31" s="1"/>
      <c r="I31" s="1"/>
    </row>
    <row r="32" spans="1:9" x14ac:dyDescent="0.25">
      <c r="A32" s="11" t="s">
        <v>69</v>
      </c>
      <c r="B32" s="12">
        <v>589</v>
      </c>
      <c r="C32" s="12">
        <v>541</v>
      </c>
      <c r="D32" s="12">
        <v>7287</v>
      </c>
      <c r="E32" s="12">
        <v>6988</v>
      </c>
      <c r="F32" s="13">
        <f t="shared" si="0"/>
        <v>-4.1031974749553939</v>
      </c>
      <c r="G32" s="1"/>
      <c r="H32" s="1"/>
      <c r="I32" s="1"/>
    </row>
    <row r="33" spans="1:9" x14ac:dyDescent="0.25">
      <c r="A33" s="8" t="s">
        <v>70</v>
      </c>
      <c r="B33" s="9">
        <v>204</v>
      </c>
      <c r="C33" s="9">
        <v>174</v>
      </c>
      <c r="D33" s="9">
        <v>2427</v>
      </c>
      <c r="E33" s="9">
        <v>2341</v>
      </c>
      <c r="F33" s="10">
        <f t="shared" si="0"/>
        <v>-3.5434693036670808</v>
      </c>
      <c r="G33" s="1"/>
      <c r="H33" s="1"/>
      <c r="I33" s="1"/>
    </row>
    <row r="34" spans="1:9" x14ac:dyDescent="0.25">
      <c r="A34" s="11" t="s">
        <v>71</v>
      </c>
      <c r="B34" s="12">
        <v>31</v>
      </c>
      <c r="C34" s="12">
        <v>25</v>
      </c>
      <c r="D34" s="12">
        <v>304</v>
      </c>
      <c r="E34" s="12">
        <v>287</v>
      </c>
      <c r="F34" s="13">
        <f t="shared" si="0"/>
        <v>-5.5921052631578902</v>
      </c>
      <c r="G34" s="1"/>
      <c r="H34" s="1"/>
      <c r="I34" s="1"/>
    </row>
    <row r="35" spans="1:9" x14ac:dyDescent="0.25">
      <c r="A35" s="14" t="s">
        <v>72</v>
      </c>
      <c r="B35" s="15">
        <f>SUM(B7:B34)</f>
        <v>10922</v>
      </c>
      <c r="C35" s="15">
        <f t="shared" ref="C35:E35" si="1">SUM(C7:C34)</f>
        <v>9814</v>
      </c>
      <c r="D35" s="15">
        <f t="shared" si="1"/>
        <v>130211</v>
      </c>
      <c r="E35" s="15">
        <f t="shared" si="1"/>
        <v>121713</v>
      </c>
      <c r="F35" s="16">
        <f t="shared" si="0"/>
        <v>-6.526330340754626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1303</v>
      </c>
      <c r="C38" s="41">
        <f>D7</f>
        <v>1377</v>
      </c>
      <c r="D38" s="41">
        <f>_xlfn.RANK.EQ(B38,$B$38:$B$65)+COUNTIF($B$38:$B$65,B38)-1</f>
        <v>19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24535</v>
      </c>
      <c r="G38" s="42">
        <f>LOOKUP(E38,$A$38:$A$65,$C$38:$C$65)</f>
        <v>26297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1175</v>
      </c>
      <c r="C39" s="41">
        <f t="shared" ref="C39:C65" si="5">D8</f>
        <v>1418</v>
      </c>
      <c r="D39" s="41">
        <f t="shared" ref="D39:D65" si="6">_xlfn.RANK.EQ(B39,$B$38:$B$65)+COUNTIF($B$38:$B$65,B39)-1</f>
        <v>24</v>
      </c>
      <c r="E39" s="42" t="str">
        <f t="shared" si="2"/>
        <v>SANTA CRUZ DE TENERIFE</v>
      </c>
      <c r="F39" s="42">
        <f t="shared" ref="F39:F54" si="7">LOOKUP(E39,$A$38:$A$65,$B$38:$B$65)</f>
        <v>17199</v>
      </c>
      <c r="G39" s="42">
        <f t="shared" ref="G39:G65" si="8">LOOKUP(E39,$A$38:$A$65,$C$38:$C$65)</f>
        <v>18050</v>
      </c>
    </row>
    <row r="40" spans="1:9" x14ac:dyDescent="0.25">
      <c r="A40" s="42" t="str">
        <f t="shared" si="3"/>
        <v>ALMERIA</v>
      </c>
      <c r="B40" s="41">
        <f t="shared" si="4"/>
        <v>2419</v>
      </c>
      <c r="C40" s="41">
        <f t="shared" si="5"/>
        <v>2481</v>
      </c>
      <c r="D40" s="41">
        <f t="shared" si="6"/>
        <v>10</v>
      </c>
      <c r="E40" s="42" t="str">
        <f t="shared" si="2"/>
        <v>CEUTA</v>
      </c>
      <c r="F40" s="42">
        <f t="shared" si="7"/>
        <v>12788</v>
      </c>
      <c r="G40" s="42">
        <f t="shared" si="8"/>
        <v>14173</v>
      </c>
    </row>
    <row r="41" spans="1:9" x14ac:dyDescent="0.25">
      <c r="A41" s="42" t="str">
        <f t="shared" si="3"/>
        <v>AVILES</v>
      </c>
      <c r="B41" s="41">
        <f t="shared" si="4"/>
        <v>914</v>
      </c>
      <c r="C41" s="41">
        <f t="shared" si="5"/>
        <v>992</v>
      </c>
      <c r="D41" s="41">
        <f t="shared" si="6"/>
        <v>25</v>
      </c>
      <c r="E41" s="42" t="str">
        <f t="shared" si="2"/>
        <v>LAS PALMAS</v>
      </c>
      <c r="F41" s="42">
        <f t="shared" si="7"/>
        <v>9727</v>
      </c>
      <c r="G41" s="42">
        <f t="shared" si="8"/>
        <v>9982</v>
      </c>
    </row>
    <row r="42" spans="1:9" x14ac:dyDescent="0.25">
      <c r="A42" s="42" t="str">
        <f t="shared" si="3"/>
        <v>BAHIA DE ALGECIRAS</v>
      </c>
      <c r="B42" s="41">
        <f t="shared" si="4"/>
        <v>24535</v>
      </c>
      <c r="C42" s="41">
        <f t="shared" si="5"/>
        <v>26297</v>
      </c>
      <c r="D42" s="41">
        <f t="shared" si="6"/>
        <v>1</v>
      </c>
      <c r="E42" s="42" t="str">
        <f t="shared" si="2"/>
        <v>BALEARES</v>
      </c>
      <c r="F42" s="42">
        <f t="shared" si="7"/>
        <v>9620</v>
      </c>
      <c r="G42" s="42">
        <f t="shared" si="8"/>
        <v>11469</v>
      </c>
    </row>
    <row r="43" spans="1:9" x14ac:dyDescent="0.25">
      <c r="A43" s="42" t="str">
        <f t="shared" si="3"/>
        <v>BAHIA DE CADIZ</v>
      </c>
      <c r="B43" s="41">
        <f t="shared" si="4"/>
        <v>1709</v>
      </c>
      <c r="C43" s="41">
        <f t="shared" si="5"/>
        <v>1799</v>
      </c>
      <c r="D43" s="41">
        <f t="shared" si="6"/>
        <v>14</v>
      </c>
      <c r="E43" s="42" t="str">
        <f t="shared" si="2"/>
        <v>BARCELONA</v>
      </c>
      <c r="F43" s="42">
        <f t="shared" si="7"/>
        <v>9582</v>
      </c>
      <c r="G43" s="42">
        <f t="shared" si="8"/>
        <v>9942</v>
      </c>
    </row>
    <row r="44" spans="1:9" x14ac:dyDescent="0.25">
      <c r="A44" s="42" t="str">
        <f t="shared" si="3"/>
        <v>BALEARES</v>
      </c>
      <c r="B44" s="41">
        <f t="shared" si="4"/>
        <v>9620</v>
      </c>
      <c r="C44" s="41">
        <f t="shared" si="5"/>
        <v>11469</v>
      </c>
      <c r="D44" s="41">
        <f t="shared" si="6"/>
        <v>5</v>
      </c>
      <c r="E44" s="42" t="str">
        <f t="shared" si="2"/>
        <v>VALENCIA</v>
      </c>
      <c r="F44" s="42">
        <f t="shared" si="7"/>
        <v>6988</v>
      </c>
      <c r="G44" s="42">
        <f t="shared" si="8"/>
        <v>7287</v>
      </c>
    </row>
    <row r="45" spans="1:9" x14ac:dyDescent="0.25">
      <c r="A45" s="42" t="str">
        <f t="shared" si="3"/>
        <v>BARCELONA</v>
      </c>
      <c r="B45" s="41">
        <f t="shared" si="4"/>
        <v>9582</v>
      </c>
      <c r="C45" s="41">
        <f t="shared" si="5"/>
        <v>9942</v>
      </c>
      <c r="D45" s="41">
        <f t="shared" si="6"/>
        <v>6</v>
      </c>
      <c r="E45" s="42" t="str">
        <f t="shared" si="2"/>
        <v>BILBAO</v>
      </c>
      <c r="F45" s="42">
        <f t="shared" si="7"/>
        <v>3585</v>
      </c>
      <c r="G45" s="42">
        <f t="shared" si="8"/>
        <v>3595</v>
      </c>
    </row>
    <row r="46" spans="1:9" x14ac:dyDescent="0.25">
      <c r="A46" s="42" t="str">
        <f t="shared" si="3"/>
        <v>BILBAO</v>
      </c>
      <c r="B46" s="41">
        <f t="shared" si="4"/>
        <v>3585</v>
      </c>
      <c r="C46" s="41">
        <f t="shared" si="5"/>
        <v>3595</v>
      </c>
      <c r="D46" s="41">
        <f t="shared" si="6"/>
        <v>8</v>
      </c>
      <c r="E46" s="42" t="str">
        <f t="shared" si="2"/>
        <v>TARRAGONA</v>
      </c>
      <c r="F46" s="42">
        <f t="shared" si="7"/>
        <v>2707</v>
      </c>
      <c r="G46" s="42">
        <f t="shared" si="8"/>
        <v>2968</v>
      </c>
    </row>
    <row r="47" spans="1:9" x14ac:dyDescent="0.25">
      <c r="A47" s="42" t="str">
        <f t="shared" si="3"/>
        <v>CARTAGENA</v>
      </c>
      <c r="B47" s="41">
        <f t="shared" si="4"/>
        <v>1330</v>
      </c>
      <c r="C47" s="41">
        <f t="shared" si="5"/>
        <v>1502</v>
      </c>
      <c r="D47" s="41">
        <f t="shared" si="6"/>
        <v>17</v>
      </c>
      <c r="E47" s="42" t="str">
        <f t="shared" si="2"/>
        <v>ALMERIA</v>
      </c>
      <c r="F47" s="42">
        <f t="shared" si="7"/>
        <v>2419</v>
      </c>
      <c r="G47" s="42">
        <f t="shared" si="8"/>
        <v>2481</v>
      </c>
    </row>
    <row r="48" spans="1:9" x14ac:dyDescent="0.25">
      <c r="A48" s="42" t="str">
        <f t="shared" si="3"/>
        <v>CASTELLON</v>
      </c>
      <c r="B48" s="41">
        <f t="shared" si="4"/>
        <v>1393</v>
      </c>
      <c r="C48" s="41">
        <f t="shared" si="5"/>
        <v>1452</v>
      </c>
      <c r="D48" s="41">
        <f t="shared" si="6"/>
        <v>15</v>
      </c>
      <c r="E48" s="42" t="str">
        <f t="shared" si="2"/>
        <v>VIGO</v>
      </c>
      <c r="F48" s="42">
        <f t="shared" si="7"/>
        <v>2341</v>
      </c>
      <c r="G48" s="42">
        <f t="shared" si="8"/>
        <v>2427</v>
      </c>
    </row>
    <row r="49" spans="1:7" x14ac:dyDescent="0.25">
      <c r="A49" s="42" t="str">
        <f t="shared" si="3"/>
        <v>CEUTA</v>
      </c>
      <c r="B49" s="41">
        <f t="shared" si="4"/>
        <v>12788</v>
      </c>
      <c r="C49" s="41">
        <f t="shared" si="5"/>
        <v>14173</v>
      </c>
      <c r="D49" s="41">
        <f t="shared" si="6"/>
        <v>3</v>
      </c>
      <c r="E49" s="42" t="str">
        <f t="shared" si="2"/>
        <v>MALAGA</v>
      </c>
      <c r="F49" s="42">
        <f t="shared" si="7"/>
        <v>1821</v>
      </c>
      <c r="G49" s="42">
        <f t="shared" si="8"/>
        <v>1965</v>
      </c>
    </row>
    <row r="50" spans="1:7" x14ac:dyDescent="0.25">
      <c r="A50" s="42" t="str">
        <f t="shared" si="3"/>
        <v>FERROL-SAN CIBRAO</v>
      </c>
      <c r="B50" s="41">
        <f t="shared" si="4"/>
        <v>1260</v>
      </c>
      <c r="C50" s="41">
        <f t="shared" si="5"/>
        <v>1265</v>
      </c>
      <c r="D50" s="41">
        <f t="shared" si="6"/>
        <v>21</v>
      </c>
      <c r="E50" s="42" t="str">
        <f t="shared" si="2"/>
        <v>HUELVA</v>
      </c>
      <c r="F50" s="42">
        <f t="shared" si="7"/>
        <v>1784</v>
      </c>
      <c r="G50" s="42">
        <f t="shared" si="8"/>
        <v>1813</v>
      </c>
    </row>
    <row r="51" spans="1:7" x14ac:dyDescent="0.25">
      <c r="A51" s="42" t="str">
        <f t="shared" si="3"/>
        <v>GIJON</v>
      </c>
      <c r="B51" s="41">
        <f t="shared" si="4"/>
        <v>1176</v>
      </c>
      <c r="C51" s="41">
        <f t="shared" si="5"/>
        <v>1080</v>
      </c>
      <c r="D51" s="41">
        <f t="shared" si="6"/>
        <v>23</v>
      </c>
      <c r="E51" s="42" t="str">
        <f t="shared" si="2"/>
        <v>BAHIA DE CADIZ</v>
      </c>
      <c r="F51" s="42">
        <f t="shared" si="7"/>
        <v>1709</v>
      </c>
      <c r="G51" s="42">
        <f t="shared" si="8"/>
        <v>1799</v>
      </c>
    </row>
    <row r="52" spans="1:7" x14ac:dyDescent="0.25">
      <c r="A52" s="42" t="str">
        <f t="shared" si="3"/>
        <v>HUELVA</v>
      </c>
      <c r="B52" s="41">
        <f t="shared" si="4"/>
        <v>1784</v>
      </c>
      <c r="C52" s="41">
        <f t="shared" si="5"/>
        <v>1813</v>
      </c>
      <c r="D52" s="41">
        <f t="shared" si="6"/>
        <v>13</v>
      </c>
      <c r="E52" s="42" t="str">
        <f t="shared" si="2"/>
        <v>CASTELLON</v>
      </c>
      <c r="F52" s="42">
        <f t="shared" si="7"/>
        <v>1393</v>
      </c>
      <c r="G52" s="42">
        <f t="shared" si="8"/>
        <v>1452</v>
      </c>
    </row>
    <row r="53" spans="1:7" x14ac:dyDescent="0.25">
      <c r="A53" s="42" t="str">
        <f t="shared" si="3"/>
        <v>LAS PALMAS</v>
      </c>
      <c r="B53" s="41">
        <f t="shared" si="4"/>
        <v>9727</v>
      </c>
      <c r="C53" s="41">
        <f t="shared" si="5"/>
        <v>9982</v>
      </c>
      <c r="D53" s="41">
        <f t="shared" si="6"/>
        <v>4</v>
      </c>
      <c r="E53" s="42" t="str">
        <f t="shared" si="2"/>
        <v>SANTANDER</v>
      </c>
      <c r="F53" s="42">
        <f t="shared" si="7"/>
        <v>1376</v>
      </c>
      <c r="G53" s="42">
        <f t="shared" si="8"/>
        <v>1506</v>
      </c>
    </row>
    <row r="54" spans="1:7" x14ac:dyDescent="0.25">
      <c r="A54" s="42" t="str">
        <f t="shared" si="3"/>
        <v>MALAGA</v>
      </c>
      <c r="B54" s="41">
        <f t="shared" si="4"/>
        <v>1821</v>
      </c>
      <c r="C54" s="41">
        <f t="shared" si="5"/>
        <v>1965</v>
      </c>
      <c r="D54" s="41">
        <f t="shared" si="6"/>
        <v>12</v>
      </c>
      <c r="E54" s="42" t="str">
        <f t="shared" si="2"/>
        <v>CARTAGENA</v>
      </c>
      <c r="F54" s="42">
        <f t="shared" si="7"/>
        <v>1330</v>
      </c>
      <c r="G54" s="42">
        <f t="shared" si="8"/>
        <v>1502</v>
      </c>
    </row>
    <row r="55" spans="1:7" x14ac:dyDescent="0.25">
      <c r="A55" s="42" t="str">
        <f t="shared" si="3"/>
        <v>MARIN Y RIA DE PONTEVEDRA</v>
      </c>
      <c r="B55" s="41">
        <f t="shared" si="4"/>
        <v>476</v>
      </c>
      <c r="C55" s="41">
        <f t="shared" si="5"/>
        <v>547</v>
      </c>
      <c r="D55" s="41">
        <f t="shared" si="6"/>
        <v>26</v>
      </c>
      <c r="E55" s="42" t="str">
        <f t="shared" si="2"/>
        <v>PASAIA</v>
      </c>
      <c r="F55" s="42">
        <f t="shared" ref="F55:F65" si="9">LOOKUP(E55,$A$38:$A$65,$B$38:$B$65)</f>
        <v>1320</v>
      </c>
      <c r="G55" s="42">
        <f t="shared" si="8"/>
        <v>1453</v>
      </c>
    </row>
    <row r="56" spans="1:7" x14ac:dyDescent="0.25">
      <c r="A56" s="42" t="str">
        <f t="shared" si="3"/>
        <v>MELILLA</v>
      </c>
      <c r="B56" s="41">
        <f t="shared" si="4"/>
        <v>1245</v>
      </c>
      <c r="C56" s="41">
        <f t="shared" si="5"/>
        <v>1340</v>
      </c>
      <c r="D56" s="41">
        <f t="shared" si="6"/>
        <v>22</v>
      </c>
      <c r="E56" s="42" t="str">
        <f t="shared" si="2"/>
        <v>A CORUÑA</v>
      </c>
      <c r="F56" s="42">
        <f t="shared" si="9"/>
        <v>1303</v>
      </c>
      <c r="G56" s="42">
        <f t="shared" si="8"/>
        <v>1377</v>
      </c>
    </row>
    <row r="57" spans="1:7" x14ac:dyDescent="0.25">
      <c r="A57" s="42" t="str">
        <f t="shared" si="3"/>
        <v>MOTRIL</v>
      </c>
      <c r="B57" s="41">
        <f t="shared" si="4"/>
        <v>376</v>
      </c>
      <c r="C57" s="41">
        <f t="shared" si="5"/>
        <v>431</v>
      </c>
      <c r="D57" s="41">
        <f t="shared" si="6"/>
        <v>27</v>
      </c>
      <c r="E57" s="42" t="str">
        <f t="shared" si="2"/>
        <v>SEVILLA</v>
      </c>
      <c r="F57" s="42">
        <f t="shared" si="9"/>
        <v>1277</v>
      </c>
      <c r="G57" s="42">
        <f t="shared" si="8"/>
        <v>1296</v>
      </c>
    </row>
    <row r="58" spans="1:7" x14ac:dyDescent="0.25">
      <c r="A58" s="42" t="str">
        <f t="shared" si="3"/>
        <v>PASAIA</v>
      </c>
      <c r="B58" s="41">
        <f t="shared" si="4"/>
        <v>1320</v>
      </c>
      <c r="C58" s="41">
        <f t="shared" si="5"/>
        <v>1453</v>
      </c>
      <c r="D58" s="41">
        <f t="shared" si="6"/>
        <v>18</v>
      </c>
      <c r="E58" s="42" t="str">
        <f t="shared" si="2"/>
        <v>FERROL-SAN CIBRAO</v>
      </c>
      <c r="F58" s="42">
        <f t="shared" si="9"/>
        <v>1260</v>
      </c>
      <c r="G58" s="42">
        <f t="shared" si="8"/>
        <v>1265</v>
      </c>
    </row>
    <row r="59" spans="1:7" x14ac:dyDescent="0.25">
      <c r="A59" s="42" t="str">
        <f t="shared" si="3"/>
        <v>SANTA CRUZ DE TENERIFE</v>
      </c>
      <c r="B59" s="41">
        <f t="shared" si="4"/>
        <v>17199</v>
      </c>
      <c r="C59" s="41">
        <f t="shared" si="5"/>
        <v>18050</v>
      </c>
      <c r="D59" s="41">
        <f t="shared" si="6"/>
        <v>2</v>
      </c>
      <c r="E59" s="42" t="str">
        <f t="shared" si="2"/>
        <v>MELILLA</v>
      </c>
      <c r="F59" s="42">
        <f t="shared" si="9"/>
        <v>1245</v>
      </c>
      <c r="G59" s="42">
        <f t="shared" si="8"/>
        <v>1340</v>
      </c>
    </row>
    <row r="60" spans="1:7" x14ac:dyDescent="0.25">
      <c r="A60" s="42" t="str">
        <f t="shared" si="3"/>
        <v>SANTANDER</v>
      </c>
      <c r="B60" s="41">
        <f t="shared" si="4"/>
        <v>1376</v>
      </c>
      <c r="C60" s="41">
        <f t="shared" si="5"/>
        <v>1506</v>
      </c>
      <c r="D60" s="41">
        <f t="shared" si="6"/>
        <v>16</v>
      </c>
      <c r="E60" s="42" t="str">
        <f t="shared" si="2"/>
        <v>GIJON</v>
      </c>
      <c r="F60" s="42">
        <f t="shared" si="9"/>
        <v>1176</v>
      </c>
      <c r="G60" s="42">
        <f t="shared" si="8"/>
        <v>1080</v>
      </c>
    </row>
    <row r="61" spans="1:7" x14ac:dyDescent="0.25">
      <c r="A61" s="42" t="str">
        <f t="shared" si="3"/>
        <v>SEVILLA</v>
      </c>
      <c r="B61" s="41">
        <f t="shared" si="4"/>
        <v>1277</v>
      </c>
      <c r="C61" s="41">
        <f t="shared" si="5"/>
        <v>1296</v>
      </c>
      <c r="D61" s="41">
        <f t="shared" si="6"/>
        <v>20</v>
      </c>
      <c r="E61" s="42" t="str">
        <f t="shared" si="2"/>
        <v>ALICANTE</v>
      </c>
      <c r="F61" s="42">
        <f t="shared" si="9"/>
        <v>1175</v>
      </c>
      <c r="G61" s="42">
        <f t="shared" si="8"/>
        <v>1418</v>
      </c>
    </row>
    <row r="62" spans="1:7" x14ac:dyDescent="0.25">
      <c r="A62" s="42" t="str">
        <f t="shared" si="3"/>
        <v>TARRAGONA</v>
      </c>
      <c r="B62" s="41">
        <f t="shared" si="4"/>
        <v>2707</v>
      </c>
      <c r="C62" s="41">
        <f t="shared" si="5"/>
        <v>2968</v>
      </c>
      <c r="D62" s="41">
        <f t="shared" si="6"/>
        <v>9</v>
      </c>
      <c r="E62" s="42" t="str">
        <f t="shared" si="2"/>
        <v>AVILES</v>
      </c>
      <c r="F62" s="42">
        <f t="shared" si="9"/>
        <v>914</v>
      </c>
      <c r="G62" s="42">
        <f t="shared" si="8"/>
        <v>992</v>
      </c>
    </row>
    <row r="63" spans="1:7" x14ac:dyDescent="0.25">
      <c r="A63" s="42" t="str">
        <f t="shared" si="3"/>
        <v>VALENCIA</v>
      </c>
      <c r="B63" s="41">
        <f t="shared" si="4"/>
        <v>6988</v>
      </c>
      <c r="C63" s="41">
        <f t="shared" si="5"/>
        <v>7287</v>
      </c>
      <c r="D63" s="41">
        <f t="shared" si="6"/>
        <v>7</v>
      </c>
      <c r="E63" s="42" t="str">
        <f t="shared" si="2"/>
        <v>MARIN Y RIA DE PONTEVEDRA</v>
      </c>
      <c r="F63" s="42">
        <f t="shared" si="9"/>
        <v>476</v>
      </c>
      <c r="G63" s="42">
        <f t="shared" si="8"/>
        <v>547</v>
      </c>
    </row>
    <row r="64" spans="1:7" x14ac:dyDescent="0.25">
      <c r="A64" s="42" t="str">
        <f t="shared" si="3"/>
        <v>VIGO</v>
      </c>
      <c r="B64" s="41">
        <f t="shared" si="4"/>
        <v>2341</v>
      </c>
      <c r="C64" s="41">
        <f t="shared" si="5"/>
        <v>2427</v>
      </c>
      <c r="D64" s="41">
        <f t="shared" si="6"/>
        <v>11</v>
      </c>
      <c r="E64" s="42" t="str">
        <f t="shared" si="2"/>
        <v>MOTRIL</v>
      </c>
      <c r="F64" s="42">
        <f t="shared" si="9"/>
        <v>376</v>
      </c>
      <c r="G64" s="42">
        <f t="shared" si="8"/>
        <v>431</v>
      </c>
    </row>
    <row r="65" spans="1:7" x14ac:dyDescent="0.25">
      <c r="A65" s="42" t="str">
        <f t="shared" si="3"/>
        <v>VILAGARCIA</v>
      </c>
      <c r="B65" s="41">
        <f t="shared" si="4"/>
        <v>287</v>
      </c>
      <c r="C65" s="41">
        <f t="shared" si="5"/>
        <v>304</v>
      </c>
      <c r="D65" s="41">
        <f t="shared" si="6"/>
        <v>28</v>
      </c>
      <c r="E65" s="42" t="str">
        <f t="shared" si="2"/>
        <v>VILAGARCIA</v>
      </c>
      <c r="F65" s="42">
        <f t="shared" si="9"/>
        <v>287</v>
      </c>
      <c r="G65" s="42">
        <f t="shared" si="8"/>
        <v>304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7" sqref="B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10" bestFit="1" customWidth="1"/>
    <col min="7" max="7" width="11.5703125" bestFit="1" customWidth="1"/>
  </cols>
  <sheetData>
    <row r="1" spans="1:12" s="2" customFormat="1" ht="22.5" customHeight="1" x14ac:dyDescent="0.35">
      <c r="F1" s="3" t="s">
        <v>92</v>
      </c>
    </row>
    <row r="2" spans="1:12" s="2" customFormat="1" ht="21" x14ac:dyDescent="0.35">
      <c r="F2" s="3"/>
    </row>
    <row r="5" spans="1:12" x14ac:dyDescent="0.25">
      <c r="A5" s="47" t="s">
        <v>73</v>
      </c>
      <c r="B5" s="45" t="str">
        <f>'Resumen general'!D6</f>
        <v>Mes Diciembre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42999</v>
      </c>
    </row>
    <row r="6" spans="1:12" x14ac:dyDescent="0.25">
      <c r="A6" s="48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43</v>
      </c>
    </row>
    <row r="7" spans="1:12" x14ac:dyDescent="0.25">
      <c r="A7" s="8" t="s">
        <v>44</v>
      </c>
      <c r="B7" s="9">
        <v>1048723</v>
      </c>
      <c r="C7" s="9">
        <v>1165921</v>
      </c>
      <c r="D7" s="9">
        <v>13245646</v>
      </c>
      <c r="E7" s="9">
        <v>14012010</v>
      </c>
      <c r="F7" s="10">
        <f>((E7*100)/D7)-100</f>
        <v>5.7857804745800934</v>
      </c>
      <c r="G7" s="1"/>
      <c r="H7" s="1"/>
      <c r="I7" s="1"/>
    </row>
    <row r="8" spans="1:12" x14ac:dyDescent="0.25">
      <c r="A8" s="11" t="s">
        <v>45</v>
      </c>
      <c r="B8" s="12">
        <v>1204411</v>
      </c>
      <c r="C8" s="12">
        <v>1099376</v>
      </c>
      <c r="D8" s="12">
        <v>15336028</v>
      </c>
      <c r="E8" s="12">
        <v>14815162</v>
      </c>
      <c r="F8" s="13">
        <f t="shared" ref="F8:F35" si="0">((E8*100)/D8)-100</f>
        <v>-3.3963553013857251</v>
      </c>
      <c r="G8" s="1"/>
      <c r="H8" s="1"/>
      <c r="I8" s="1"/>
    </row>
    <row r="9" spans="1:12" x14ac:dyDescent="0.25">
      <c r="A9" s="8" t="s">
        <v>46</v>
      </c>
      <c r="B9" s="9">
        <v>2655848</v>
      </c>
      <c r="C9" s="9">
        <v>2425963</v>
      </c>
      <c r="D9" s="9">
        <v>32762154</v>
      </c>
      <c r="E9" s="9">
        <v>32891313</v>
      </c>
      <c r="F9" s="10">
        <f t="shared" si="0"/>
        <v>0.39423232062213742</v>
      </c>
      <c r="G9" s="1"/>
      <c r="H9" s="1"/>
      <c r="I9" s="1"/>
    </row>
    <row r="10" spans="1:12" x14ac:dyDescent="0.25">
      <c r="A10" s="11" t="s">
        <v>47</v>
      </c>
      <c r="B10" s="12">
        <v>435653</v>
      </c>
      <c r="C10" s="12">
        <v>401782</v>
      </c>
      <c r="D10" s="12">
        <v>5701536</v>
      </c>
      <c r="E10" s="12">
        <v>5372382</v>
      </c>
      <c r="F10" s="13">
        <f t="shared" si="0"/>
        <v>-5.773075886918889</v>
      </c>
      <c r="G10" s="1"/>
      <c r="H10" s="1"/>
      <c r="I10" s="1"/>
    </row>
    <row r="11" spans="1:12" x14ac:dyDescent="0.25">
      <c r="A11" s="8" t="s">
        <v>48</v>
      </c>
      <c r="B11" s="9">
        <v>22351690</v>
      </c>
      <c r="C11" s="9">
        <v>24720816</v>
      </c>
      <c r="D11" s="9">
        <v>262043999</v>
      </c>
      <c r="E11" s="9">
        <v>263686596</v>
      </c>
      <c r="F11" s="10">
        <f t="shared" si="0"/>
        <v>0.62684015137473637</v>
      </c>
      <c r="G11" s="1"/>
      <c r="H11" s="1"/>
      <c r="I11" s="1"/>
    </row>
    <row r="12" spans="1:12" x14ac:dyDescent="0.25">
      <c r="A12" s="11" t="s">
        <v>49</v>
      </c>
      <c r="B12" s="12">
        <v>1996435</v>
      </c>
      <c r="C12" s="12">
        <v>1906350</v>
      </c>
      <c r="D12" s="12">
        <v>24087818</v>
      </c>
      <c r="E12" s="12">
        <v>24974276</v>
      </c>
      <c r="F12" s="13">
        <f t="shared" si="0"/>
        <v>3.6801091738570904</v>
      </c>
      <c r="G12" s="1"/>
      <c r="H12" s="1"/>
      <c r="I12" s="1"/>
    </row>
    <row r="13" spans="1:12" x14ac:dyDescent="0.25">
      <c r="A13" s="8" t="s">
        <v>50</v>
      </c>
      <c r="B13" s="9">
        <v>9157529</v>
      </c>
      <c r="C13" s="9">
        <v>7974738</v>
      </c>
      <c r="D13" s="9">
        <v>143874115</v>
      </c>
      <c r="E13" s="9">
        <v>137723771</v>
      </c>
      <c r="F13" s="10">
        <f t="shared" si="0"/>
        <v>-4.2748092664201636</v>
      </c>
      <c r="G13" s="1"/>
      <c r="H13" s="1"/>
      <c r="I13" s="1"/>
    </row>
    <row r="14" spans="1:12" x14ac:dyDescent="0.25">
      <c r="A14" s="11" t="s">
        <v>51</v>
      </c>
      <c r="B14" s="12">
        <v>17770339</v>
      </c>
      <c r="C14" s="12">
        <v>18068505</v>
      </c>
      <c r="D14" s="12">
        <v>240386136</v>
      </c>
      <c r="E14" s="12">
        <v>258341040</v>
      </c>
      <c r="F14" s="13">
        <f t="shared" si="0"/>
        <v>7.4691928156788521</v>
      </c>
      <c r="G14" s="1"/>
      <c r="H14" s="1"/>
      <c r="I14" s="1"/>
    </row>
    <row r="15" spans="1:12" x14ac:dyDescent="0.25">
      <c r="A15" s="8" t="s">
        <v>52</v>
      </c>
      <c r="B15" s="9">
        <v>4327688</v>
      </c>
      <c r="C15" s="9">
        <v>4029274</v>
      </c>
      <c r="D15" s="9">
        <v>47074945</v>
      </c>
      <c r="E15" s="9">
        <v>48822105</v>
      </c>
      <c r="F15" s="10">
        <f t="shared" si="0"/>
        <v>3.7114435290365151</v>
      </c>
      <c r="G15" s="1"/>
      <c r="H15" s="1"/>
      <c r="I15" s="1"/>
    </row>
    <row r="16" spans="1:12" x14ac:dyDescent="0.25">
      <c r="A16" s="11" t="s">
        <v>53</v>
      </c>
      <c r="B16" s="12">
        <v>2804161</v>
      </c>
      <c r="C16" s="12">
        <v>2472770</v>
      </c>
      <c r="D16" s="12">
        <v>26690485</v>
      </c>
      <c r="E16" s="12">
        <v>28310018</v>
      </c>
      <c r="F16" s="13">
        <f t="shared" si="0"/>
        <v>6.0678290409484816</v>
      </c>
      <c r="G16" s="1"/>
      <c r="H16" s="1"/>
      <c r="I16" s="1"/>
    </row>
    <row r="17" spans="1:9" x14ac:dyDescent="0.25">
      <c r="A17" s="8" t="s">
        <v>54</v>
      </c>
      <c r="B17" s="9">
        <v>1019178</v>
      </c>
      <c r="C17" s="9">
        <v>1172865</v>
      </c>
      <c r="D17" s="9">
        <v>13313545</v>
      </c>
      <c r="E17" s="9">
        <v>14329174</v>
      </c>
      <c r="F17" s="10">
        <f t="shared" si="0"/>
        <v>7.6285392057487371</v>
      </c>
      <c r="G17" s="1"/>
      <c r="H17" s="1"/>
      <c r="I17" s="1"/>
    </row>
    <row r="18" spans="1:9" x14ac:dyDescent="0.25">
      <c r="A18" s="11" t="s">
        <v>55</v>
      </c>
      <c r="B18" s="12">
        <v>6276580</v>
      </c>
      <c r="C18" s="12">
        <v>6443256</v>
      </c>
      <c r="D18" s="12">
        <v>75831832</v>
      </c>
      <c r="E18" s="12">
        <v>69030454</v>
      </c>
      <c r="F18" s="13">
        <f t="shared" si="0"/>
        <v>-8.9690276769259611</v>
      </c>
      <c r="G18" s="1"/>
      <c r="H18" s="1"/>
      <c r="I18" s="1"/>
    </row>
    <row r="19" spans="1:9" x14ac:dyDescent="0.25">
      <c r="A19" s="8" t="s">
        <v>56</v>
      </c>
      <c r="B19" s="9">
        <v>828758</v>
      </c>
      <c r="C19" s="9">
        <v>1195078</v>
      </c>
      <c r="D19" s="9">
        <v>12189520</v>
      </c>
      <c r="E19" s="9">
        <v>14988979</v>
      </c>
      <c r="F19" s="10">
        <f t="shared" si="0"/>
        <v>22.96611351390375</v>
      </c>
      <c r="G19" s="1"/>
      <c r="H19" s="1"/>
      <c r="I19" s="1"/>
    </row>
    <row r="20" spans="1:9" x14ac:dyDescent="0.25">
      <c r="A20" s="11" t="s">
        <v>57</v>
      </c>
      <c r="B20" s="12">
        <v>1201782</v>
      </c>
      <c r="C20" s="12">
        <v>1133709</v>
      </c>
      <c r="D20" s="12">
        <v>14197327</v>
      </c>
      <c r="E20" s="12">
        <v>15398876</v>
      </c>
      <c r="F20" s="13">
        <f t="shared" si="0"/>
        <v>8.4632057851453339</v>
      </c>
      <c r="G20" s="1"/>
      <c r="H20" s="1"/>
      <c r="I20" s="1"/>
    </row>
    <row r="21" spans="1:9" x14ac:dyDescent="0.25">
      <c r="A21" s="8" t="s">
        <v>58</v>
      </c>
      <c r="B21" s="9">
        <v>3181468</v>
      </c>
      <c r="C21" s="9">
        <v>2766507</v>
      </c>
      <c r="D21" s="9">
        <v>22416008</v>
      </c>
      <c r="E21" s="9">
        <v>23579108</v>
      </c>
      <c r="F21" s="10">
        <f t="shared" si="0"/>
        <v>5.1887026450026212</v>
      </c>
      <c r="G21" s="1"/>
      <c r="H21" s="1"/>
      <c r="I21" s="1"/>
    </row>
    <row r="22" spans="1:9" x14ac:dyDescent="0.25">
      <c r="A22" s="11" t="s">
        <v>59</v>
      </c>
      <c r="B22" s="12">
        <v>14274526</v>
      </c>
      <c r="C22" s="12">
        <v>14960635</v>
      </c>
      <c r="D22" s="12">
        <v>146201179</v>
      </c>
      <c r="E22" s="12">
        <v>157259757</v>
      </c>
      <c r="F22" s="13">
        <f t="shared" si="0"/>
        <v>7.5639458420509698</v>
      </c>
      <c r="G22" s="1"/>
      <c r="H22" s="1"/>
      <c r="I22" s="1"/>
    </row>
    <row r="23" spans="1:9" x14ac:dyDescent="0.25">
      <c r="A23" s="8" t="s">
        <v>60</v>
      </c>
      <c r="B23" s="9">
        <v>3307871</v>
      </c>
      <c r="C23" s="9">
        <v>3303681</v>
      </c>
      <c r="D23" s="9">
        <v>39841084</v>
      </c>
      <c r="E23" s="9">
        <v>39358896</v>
      </c>
      <c r="F23" s="10">
        <f t="shared" si="0"/>
        <v>-1.2102783147165326</v>
      </c>
      <c r="G23" s="1"/>
      <c r="H23" s="1"/>
      <c r="I23" s="1"/>
    </row>
    <row r="24" spans="1:9" x14ac:dyDescent="0.25">
      <c r="A24" s="11" t="s">
        <v>61</v>
      </c>
      <c r="B24" s="12">
        <v>233284</v>
      </c>
      <c r="C24" s="12">
        <v>260171</v>
      </c>
      <c r="D24" s="12">
        <v>3225516</v>
      </c>
      <c r="E24" s="12">
        <v>2822579</v>
      </c>
      <c r="F24" s="13">
        <f t="shared" si="0"/>
        <v>-12.492171795148437</v>
      </c>
      <c r="G24" s="1"/>
      <c r="H24" s="1"/>
      <c r="I24" s="1"/>
    </row>
    <row r="25" spans="1:9" x14ac:dyDescent="0.25">
      <c r="A25" s="8" t="s">
        <v>62</v>
      </c>
      <c r="B25" s="9">
        <v>1223304</v>
      </c>
      <c r="C25" s="9">
        <v>1251844</v>
      </c>
      <c r="D25" s="9">
        <v>15445736</v>
      </c>
      <c r="E25" s="9">
        <v>14910658</v>
      </c>
      <c r="F25" s="10">
        <f t="shared" si="0"/>
        <v>-3.4642441124204169</v>
      </c>
      <c r="G25" s="1"/>
      <c r="H25" s="1"/>
      <c r="I25" s="1"/>
    </row>
    <row r="26" spans="1:9" x14ac:dyDescent="0.25">
      <c r="A26" s="11" t="s">
        <v>63</v>
      </c>
      <c r="B26" s="12">
        <v>343746</v>
      </c>
      <c r="C26" s="12">
        <v>181878</v>
      </c>
      <c r="D26" s="12">
        <v>3812826</v>
      </c>
      <c r="E26" s="12">
        <v>3302799</v>
      </c>
      <c r="F26" s="13">
        <f t="shared" si="0"/>
        <v>-13.376613566944826</v>
      </c>
      <c r="G26" s="1"/>
      <c r="H26" s="1"/>
      <c r="I26" s="1"/>
    </row>
    <row r="27" spans="1:9" x14ac:dyDescent="0.25">
      <c r="A27" s="8" t="s">
        <v>64</v>
      </c>
      <c r="B27" s="9">
        <v>672641</v>
      </c>
      <c r="C27" s="9">
        <v>492421</v>
      </c>
      <c r="D27" s="9">
        <v>7977760</v>
      </c>
      <c r="E27" s="9">
        <v>7527478</v>
      </c>
      <c r="F27" s="10">
        <f t="shared" si="0"/>
        <v>-5.6442159202583184</v>
      </c>
      <c r="G27" s="1"/>
      <c r="H27" s="1"/>
      <c r="I27" s="1"/>
    </row>
    <row r="28" spans="1:9" x14ac:dyDescent="0.25">
      <c r="A28" s="11" t="s">
        <v>65</v>
      </c>
      <c r="B28" s="12">
        <v>17543961</v>
      </c>
      <c r="C28" s="12">
        <v>17247605</v>
      </c>
      <c r="D28" s="12">
        <v>174457400</v>
      </c>
      <c r="E28" s="12">
        <v>182484591</v>
      </c>
      <c r="F28" s="13">
        <f t="shared" si="0"/>
        <v>4.6012327364732073</v>
      </c>
      <c r="G28" s="1"/>
      <c r="H28" s="1"/>
      <c r="I28" s="1"/>
    </row>
    <row r="29" spans="1:9" x14ac:dyDescent="0.25">
      <c r="A29" s="8" t="s">
        <v>66</v>
      </c>
      <c r="B29" s="9">
        <v>1875118</v>
      </c>
      <c r="C29" s="9">
        <v>1242653</v>
      </c>
      <c r="D29" s="9">
        <v>24494394</v>
      </c>
      <c r="E29" s="9">
        <v>20679600</v>
      </c>
      <c r="F29" s="10">
        <f t="shared" si="0"/>
        <v>-15.574151375208544</v>
      </c>
      <c r="G29" s="1"/>
      <c r="H29" s="1"/>
      <c r="I29" s="1"/>
    </row>
    <row r="30" spans="1:9" x14ac:dyDescent="0.25">
      <c r="A30" s="11" t="s">
        <v>67</v>
      </c>
      <c r="B30" s="12">
        <v>504252</v>
      </c>
      <c r="C30" s="12">
        <v>458407</v>
      </c>
      <c r="D30" s="12">
        <v>5252342</v>
      </c>
      <c r="E30" s="12">
        <v>5434013</v>
      </c>
      <c r="F30" s="13">
        <f t="shared" si="0"/>
        <v>3.4588570203539746</v>
      </c>
      <c r="G30" s="1"/>
      <c r="H30" s="1"/>
      <c r="I30" s="1"/>
    </row>
    <row r="31" spans="1:9" x14ac:dyDescent="0.25">
      <c r="A31" s="8" t="s">
        <v>68</v>
      </c>
      <c r="B31" s="9">
        <v>3427074</v>
      </c>
      <c r="C31" s="9">
        <v>3134053</v>
      </c>
      <c r="D31" s="9">
        <v>43147424</v>
      </c>
      <c r="E31" s="9">
        <v>37479793</v>
      </c>
      <c r="F31" s="10">
        <f t="shared" si="0"/>
        <v>-13.135502596864185</v>
      </c>
      <c r="G31" s="1"/>
      <c r="H31" s="1"/>
      <c r="I31" s="1"/>
    </row>
    <row r="32" spans="1:9" x14ac:dyDescent="0.25">
      <c r="A32" s="11" t="s">
        <v>69</v>
      </c>
      <c r="B32" s="12">
        <v>12452359</v>
      </c>
      <c r="C32" s="12">
        <v>13186926</v>
      </c>
      <c r="D32" s="12">
        <v>154111045</v>
      </c>
      <c r="E32" s="12">
        <v>163521591</v>
      </c>
      <c r="F32" s="13">
        <f t="shared" si="0"/>
        <v>6.1063410477814841</v>
      </c>
      <c r="G32" s="1"/>
      <c r="H32" s="1"/>
      <c r="I32" s="1"/>
    </row>
    <row r="33" spans="1:9" x14ac:dyDescent="0.25">
      <c r="A33" s="8" t="s">
        <v>70</v>
      </c>
      <c r="B33" s="9">
        <v>2405240</v>
      </c>
      <c r="C33" s="9">
        <v>2243740</v>
      </c>
      <c r="D33" s="9">
        <v>35179389</v>
      </c>
      <c r="E33" s="9">
        <v>37736679</v>
      </c>
      <c r="F33" s="10">
        <f t="shared" si="0"/>
        <v>7.2692848644983599</v>
      </c>
      <c r="G33" s="1"/>
      <c r="H33" s="1"/>
      <c r="I33" s="1"/>
    </row>
    <row r="34" spans="1:9" x14ac:dyDescent="0.25">
      <c r="A34" s="11" t="s">
        <v>71</v>
      </c>
      <c r="B34" s="12">
        <v>202676</v>
      </c>
      <c r="C34" s="12">
        <v>170287</v>
      </c>
      <c r="D34" s="12">
        <v>2083571</v>
      </c>
      <c r="E34" s="12">
        <v>2048772</v>
      </c>
      <c r="F34" s="13">
        <f t="shared" si="0"/>
        <v>-1.6701614679797387</v>
      </c>
      <c r="G34" s="1"/>
      <c r="H34" s="1"/>
      <c r="I34" s="1"/>
    </row>
    <row r="35" spans="1:9" x14ac:dyDescent="0.25">
      <c r="A35" s="14" t="s">
        <v>72</v>
      </c>
      <c r="B35" s="15">
        <f>SUM(B7:B34)</f>
        <v>134726295</v>
      </c>
      <c r="C35" s="15">
        <f t="shared" ref="C35:E35" si="1">SUM(C7:C34)</f>
        <v>135111211</v>
      </c>
      <c r="D35" s="15">
        <f t="shared" si="1"/>
        <v>1604380760</v>
      </c>
      <c r="E35" s="15">
        <f t="shared" si="1"/>
        <v>1640842470</v>
      </c>
      <c r="F35" s="16">
        <f t="shared" si="0"/>
        <v>2.2726344586680227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14012010</v>
      </c>
      <c r="C38" s="41">
        <f>D7</f>
        <v>13245646</v>
      </c>
      <c r="D38" s="41">
        <f>_xlfn.RANK.EQ(B38,$B$38:$B$65)+COUNTIF($B$38:$B$65,B38)-1</f>
        <v>22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263686596</v>
      </c>
      <c r="G38" s="42">
        <f>LOOKUP(E38,$A$38:$A$65,$C$38:$C$65)</f>
        <v>262043999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14815162</v>
      </c>
      <c r="C39" s="41">
        <f t="shared" ref="C39:C65" si="5">D8</f>
        <v>15336028</v>
      </c>
      <c r="D39" s="41">
        <f t="shared" ref="D39:D65" si="6">_xlfn.RANK.EQ(B39,$B$38:$B$65)+COUNTIF($B$38:$B$65,B39)-1</f>
        <v>20</v>
      </c>
      <c r="E39" s="42" t="str">
        <f t="shared" si="2"/>
        <v>BARCELONA</v>
      </c>
      <c r="F39" s="42">
        <f t="shared" ref="F39:F54" si="7">LOOKUP(E39,$A$38:$A$65,$B$38:$B$65)</f>
        <v>258341040</v>
      </c>
      <c r="G39" s="42">
        <f t="shared" ref="G39:G65" si="8">LOOKUP(E39,$A$38:$A$65,$C$38:$C$65)</f>
        <v>240386136</v>
      </c>
    </row>
    <row r="40" spans="1:9" x14ac:dyDescent="0.25">
      <c r="A40" s="42" t="str">
        <f t="shared" si="3"/>
        <v>ALMERIA</v>
      </c>
      <c r="B40" s="41">
        <f t="shared" si="4"/>
        <v>32891313</v>
      </c>
      <c r="C40" s="41">
        <f t="shared" si="5"/>
        <v>32762154</v>
      </c>
      <c r="D40" s="41">
        <f t="shared" si="6"/>
        <v>12</v>
      </c>
      <c r="E40" s="42" t="str">
        <f t="shared" si="2"/>
        <v>SANTA CRUZ DE TENERIFE</v>
      </c>
      <c r="F40" s="42">
        <f t="shared" si="7"/>
        <v>182484591</v>
      </c>
      <c r="G40" s="42">
        <f t="shared" si="8"/>
        <v>174457400</v>
      </c>
    </row>
    <row r="41" spans="1:9" x14ac:dyDescent="0.25">
      <c r="A41" s="42" t="str">
        <f t="shared" si="3"/>
        <v>AVILES</v>
      </c>
      <c r="B41" s="41">
        <f t="shared" si="4"/>
        <v>5372382</v>
      </c>
      <c r="C41" s="41">
        <f t="shared" si="5"/>
        <v>5701536</v>
      </c>
      <c r="D41" s="41">
        <f t="shared" si="6"/>
        <v>25</v>
      </c>
      <c r="E41" s="42" t="str">
        <f t="shared" si="2"/>
        <v>VALENCIA</v>
      </c>
      <c r="F41" s="42">
        <f t="shared" si="7"/>
        <v>163521591</v>
      </c>
      <c r="G41" s="42">
        <f t="shared" si="8"/>
        <v>154111045</v>
      </c>
    </row>
    <row r="42" spans="1:9" x14ac:dyDescent="0.25">
      <c r="A42" s="42" t="str">
        <f t="shared" si="3"/>
        <v>BAHIA DE ALGECIRAS</v>
      </c>
      <c r="B42" s="41">
        <f t="shared" si="4"/>
        <v>263686596</v>
      </c>
      <c r="C42" s="41">
        <f t="shared" si="5"/>
        <v>262043999</v>
      </c>
      <c r="D42" s="41">
        <f t="shared" si="6"/>
        <v>1</v>
      </c>
      <c r="E42" s="42" t="str">
        <f t="shared" si="2"/>
        <v>LAS PALMAS</v>
      </c>
      <c r="F42" s="42">
        <f t="shared" si="7"/>
        <v>157259757</v>
      </c>
      <c r="G42" s="42">
        <f t="shared" si="8"/>
        <v>146201179</v>
      </c>
    </row>
    <row r="43" spans="1:9" x14ac:dyDescent="0.25">
      <c r="A43" s="42" t="str">
        <f t="shared" si="3"/>
        <v>BAHIA DE CADIZ</v>
      </c>
      <c r="B43" s="41">
        <f t="shared" si="4"/>
        <v>24974276</v>
      </c>
      <c r="C43" s="41">
        <f t="shared" si="5"/>
        <v>24087818</v>
      </c>
      <c r="D43" s="41">
        <f t="shared" si="6"/>
        <v>14</v>
      </c>
      <c r="E43" s="42" t="str">
        <f t="shared" si="2"/>
        <v>BALEARES</v>
      </c>
      <c r="F43" s="42">
        <f t="shared" si="7"/>
        <v>137723771</v>
      </c>
      <c r="G43" s="42">
        <f t="shared" si="8"/>
        <v>143874115</v>
      </c>
    </row>
    <row r="44" spans="1:9" x14ac:dyDescent="0.25">
      <c r="A44" s="42" t="str">
        <f t="shared" si="3"/>
        <v>BALEARES</v>
      </c>
      <c r="B44" s="41">
        <f t="shared" si="4"/>
        <v>137723771</v>
      </c>
      <c r="C44" s="41">
        <f t="shared" si="5"/>
        <v>143874115</v>
      </c>
      <c r="D44" s="41">
        <f t="shared" si="6"/>
        <v>6</v>
      </c>
      <c r="E44" s="42" t="str">
        <f t="shared" si="2"/>
        <v>CEUTA</v>
      </c>
      <c r="F44" s="42">
        <f t="shared" si="7"/>
        <v>69030454</v>
      </c>
      <c r="G44" s="42">
        <f t="shared" si="8"/>
        <v>75831832</v>
      </c>
    </row>
    <row r="45" spans="1:9" x14ac:dyDescent="0.25">
      <c r="A45" s="42" t="str">
        <f t="shared" si="3"/>
        <v>BARCELONA</v>
      </c>
      <c r="B45" s="41">
        <f t="shared" si="4"/>
        <v>258341040</v>
      </c>
      <c r="C45" s="41">
        <f t="shared" si="5"/>
        <v>240386136</v>
      </c>
      <c r="D45" s="41">
        <f t="shared" si="6"/>
        <v>2</v>
      </c>
      <c r="E45" s="42" t="str">
        <f t="shared" si="2"/>
        <v>BILBAO</v>
      </c>
      <c r="F45" s="42">
        <f t="shared" si="7"/>
        <v>48822105</v>
      </c>
      <c r="G45" s="42">
        <f t="shared" si="8"/>
        <v>47074945</v>
      </c>
    </row>
    <row r="46" spans="1:9" x14ac:dyDescent="0.25">
      <c r="A46" s="42" t="str">
        <f t="shared" si="3"/>
        <v>BILBAO</v>
      </c>
      <c r="B46" s="41">
        <f t="shared" si="4"/>
        <v>48822105</v>
      </c>
      <c r="C46" s="41">
        <f t="shared" si="5"/>
        <v>47074945</v>
      </c>
      <c r="D46" s="41">
        <f t="shared" si="6"/>
        <v>8</v>
      </c>
      <c r="E46" s="42" t="str">
        <f t="shared" si="2"/>
        <v>MALAGA</v>
      </c>
      <c r="F46" s="42">
        <f t="shared" si="7"/>
        <v>39358896</v>
      </c>
      <c r="G46" s="42">
        <f t="shared" si="8"/>
        <v>39841084</v>
      </c>
    </row>
    <row r="47" spans="1:9" x14ac:dyDescent="0.25">
      <c r="A47" s="42" t="str">
        <f t="shared" si="3"/>
        <v>CARTAGENA</v>
      </c>
      <c r="B47" s="41">
        <f t="shared" si="4"/>
        <v>28310018</v>
      </c>
      <c r="C47" s="41">
        <f t="shared" si="5"/>
        <v>26690485</v>
      </c>
      <c r="D47" s="41">
        <f t="shared" si="6"/>
        <v>13</v>
      </c>
      <c r="E47" s="42" t="str">
        <f t="shared" si="2"/>
        <v>VIGO</v>
      </c>
      <c r="F47" s="42">
        <f t="shared" si="7"/>
        <v>37736679</v>
      </c>
      <c r="G47" s="42">
        <f t="shared" si="8"/>
        <v>35179389</v>
      </c>
    </row>
    <row r="48" spans="1:9" x14ac:dyDescent="0.25">
      <c r="A48" s="42" t="str">
        <f t="shared" si="3"/>
        <v>CASTELLON</v>
      </c>
      <c r="B48" s="41">
        <f t="shared" si="4"/>
        <v>14329174</v>
      </c>
      <c r="C48" s="41">
        <f t="shared" si="5"/>
        <v>13313545</v>
      </c>
      <c r="D48" s="41">
        <f t="shared" si="6"/>
        <v>21</v>
      </c>
      <c r="E48" s="42" t="str">
        <f t="shared" si="2"/>
        <v>TARRAGONA</v>
      </c>
      <c r="F48" s="42">
        <f t="shared" si="7"/>
        <v>37479793</v>
      </c>
      <c r="G48" s="42">
        <f t="shared" si="8"/>
        <v>43147424</v>
      </c>
    </row>
    <row r="49" spans="1:7" x14ac:dyDescent="0.25">
      <c r="A49" s="42" t="str">
        <f t="shared" si="3"/>
        <v>CEUTA</v>
      </c>
      <c r="B49" s="41">
        <f t="shared" si="4"/>
        <v>69030454</v>
      </c>
      <c r="C49" s="41">
        <f t="shared" si="5"/>
        <v>75831832</v>
      </c>
      <c r="D49" s="41">
        <f t="shared" si="6"/>
        <v>7</v>
      </c>
      <c r="E49" s="42" t="str">
        <f t="shared" si="2"/>
        <v>ALMERIA</v>
      </c>
      <c r="F49" s="42">
        <f t="shared" si="7"/>
        <v>32891313</v>
      </c>
      <c r="G49" s="42">
        <f t="shared" si="8"/>
        <v>32762154</v>
      </c>
    </row>
    <row r="50" spans="1:7" x14ac:dyDescent="0.25">
      <c r="A50" s="42" t="str">
        <f t="shared" si="3"/>
        <v>FERROL-SAN CIBRAO</v>
      </c>
      <c r="B50" s="41">
        <f t="shared" si="4"/>
        <v>14988979</v>
      </c>
      <c r="C50" s="41">
        <f t="shared" si="5"/>
        <v>12189520</v>
      </c>
      <c r="D50" s="41">
        <f t="shared" si="6"/>
        <v>18</v>
      </c>
      <c r="E50" s="42" t="str">
        <f t="shared" si="2"/>
        <v>CARTAGENA</v>
      </c>
      <c r="F50" s="42">
        <f t="shared" si="7"/>
        <v>28310018</v>
      </c>
      <c r="G50" s="42">
        <f t="shared" si="8"/>
        <v>26690485</v>
      </c>
    </row>
    <row r="51" spans="1:7" x14ac:dyDescent="0.25">
      <c r="A51" s="42" t="str">
        <f t="shared" si="3"/>
        <v>GIJON</v>
      </c>
      <c r="B51" s="41">
        <f t="shared" si="4"/>
        <v>15398876</v>
      </c>
      <c r="C51" s="41">
        <f t="shared" si="5"/>
        <v>14197327</v>
      </c>
      <c r="D51" s="41">
        <f t="shared" si="6"/>
        <v>17</v>
      </c>
      <c r="E51" s="42" t="str">
        <f t="shared" si="2"/>
        <v>BAHIA DE CADIZ</v>
      </c>
      <c r="F51" s="42">
        <f t="shared" si="7"/>
        <v>24974276</v>
      </c>
      <c r="G51" s="42">
        <f t="shared" si="8"/>
        <v>24087818</v>
      </c>
    </row>
    <row r="52" spans="1:7" x14ac:dyDescent="0.25">
      <c r="A52" s="42" t="str">
        <f t="shared" si="3"/>
        <v>HUELVA</v>
      </c>
      <c r="B52" s="41">
        <f t="shared" si="4"/>
        <v>23579108</v>
      </c>
      <c r="C52" s="41">
        <f t="shared" si="5"/>
        <v>22416008</v>
      </c>
      <c r="D52" s="41">
        <f t="shared" si="6"/>
        <v>15</v>
      </c>
      <c r="E52" s="42" t="str">
        <f t="shared" si="2"/>
        <v>HUELVA</v>
      </c>
      <c r="F52" s="42">
        <f t="shared" si="7"/>
        <v>23579108</v>
      </c>
      <c r="G52" s="42">
        <f t="shared" si="8"/>
        <v>22416008</v>
      </c>
    </row>
    <row r="53" spans="1:7" x14ac:dyDescent="0.25">
      <c r="A53" s="42" t="str">
        <f t="shared" si="3"/>
        <v>LAS PALMAS</v>
      </c>
      <c r="B53" s="41">
        <f t="shared" si="4"/>
        <v>157259757</v>
      </c>
      <c r="C53" s="41">
        <f t="shared" si="5"/>
        <v>146201179</v>
      </c>
      <c r="D53" s="41">
        <f t="shared" si="6"/>
        <v>5</v>
      </c>
      <c r="E53" s="42" t="str">
        <f t="shared" si="2"/>
        <v>SANTANDER</v>
      </c>
      <c r="F53" s="42">
        <f t="shared" si="7"/>
        <v>20679600</v>
      </c>
      <c r="G53" s="42">
        <f t="shared" si="8"/>
        <v>24494394</v>
      </c>
    </row>
    <row r="54" spans="1:7" x14ac:dyDescent="0.25">
      <c r="A54" s="42" t="str">
        <f t="shared" si="3"/>
        <v>MALAGA</v>
      </c>
      <c r="B54" s="41">
        <f t="shared" si="4"/>
        <v>39358896</v>
      </c>
      <c r="C54" s="41">
        <f t="shared" si="5"/>
        <v>39841084</v>
      </c>
      <c r="D54" s="41">
        <f t="shared" si="6"/>
        <v>9</v>
      </c>
      <c r="E54" s="42" t="str">
        <f t="shared" si="2"/>
        <v>GIJON</v>
      </c>
      <c r="F54" s="42">
        <f t="shared" si="7"/>
        <v>15398876</v>
      </c>
      <c r="G54" s="42">
        <f t="shared" si="8"/>
        <v>14197327</v>
      </c>
    </row>
    <row r="55" spans="1:7" x14ac:dyDescent="0.25">
      <c r="A55" s="42" t="str">
        <f t="shared" si="3"/>
        <v>MARIN Y RIA DE PONTEVEDRA</v>
      </c>
      <c r="B55" s="41">
        <f t="shared" si="4"/>
        <v>2822579</v>
      </c>
      <c r="C55" s="41">
        <f t="shared" si="5"/>
        <v>3225516</v>
      </c>
      <c r="D55" s="41">
        <f t="shared" si="6"/>
        <v>27</v>
      </c>
      <c r="E55" s="42" t="str">
        <f t="shared" si="2"/>
        <v>FERROL-SAN CIBRAO</v>
      </c>
      <c r="F55" s="42">
        <f t="shared" ref="F55:F65" si="9">LOOKUP(E55,$A$38:$A$65,$B$38:$B$65)</f>
        <v>14988979</v>
      </c>
      <c r="G55" s="42">
        <f t="shared" si="8"/>
        <v>12189520</v>
      </c>
    </row>
    <row r="56" spans="1:7" x14ac:dyDescent="0.25">
      <c r="A56" s="42" t="str">
        <f t="shared" si="3"/>
        <v>MELILLA</v>
      </c>
      <c r="B56" s="41">
        <f t="shared" si="4"/>
        <v>14910658</v>
      </c>
      <c r="C56" s="41">
        <f t="shared" si="5"/>
        <v>15445736</v>
      </c>
      <c r="D56" s="41">
        <f t="shared" si="6"/>
        <v>19</v>
      </c>
      <c r="E56" s="42" t="str">
        <f t="shared" si="2"/>
        <v>MELILLA</v>
      </c>
      <c r="F56" s="42">
        <f t="shared" si="9"/>
        <v>14910658</v>
      </c>
      <c r="G56" s="42">
        <f t="shared" si="8"/>
        <v>15445736</v>
      </c>
    </row>
    <row r="57" spans="1:7" x14ac:dyDescent="0.25">
      <c r="A57" s="42" t="str">
        <f t="shared" si="3"/>
        <v>MOTRIL</v>
      </c>
      <c r="B57" s="41">
        <f t="shared" si="4"/>
        <v>3302799</v>
      </c>
      <c r="C57" s="41">
        <f t="shared" si="5"/>
        <v>3812826</v>
      </c>
      <c r="D57" s="41">
        <f t="shared" si="6"/>
        <v>26</v>
      </c>
      <c r="E57" s="42" t="str">
        <f t="shared" si="2"/>
        <v>ALICANTE</v>
      </c>
      <c r="F57" s="42">
        <f t="shared" si="9"/>
        <v>14815162</v>
      </c>
      <c r="G57" s="42">
        <f t="shared" si="8"/>
        <v>15336028</v>
      </c>
    </row>
    <row r="58" spans="1:7" x14ac:dyDescent="0.25">
      <c r="A58" s="42" t="str">
        <f t="shared" si="3"/>
        <v>PASAIA</v>
      </c>
      <c r="B58" s="41">
        <f t="shared" si="4"/>
        <v>7527478</v>
      </c>
      <c r="C58" s="41">
        <f t="shared" si="5"/>
        <v>7977760</v>
      </c>
      <c r="D58" s="41">
        <f t="shared" si="6"/>
        <v>23</v>
      </c>
      <c r="E58" s="42" t="str">
        <f t="shared" si="2"/>
        <v>CASTELLON</v>
      </c>
      <c r="F58" s="42">
        <f t="shared" si="9"/>
        <v>14329174</v>
      </c>
      <c r="G58" s="42">
        <f t="shared" si="8"/>
        <v>13313545</v>
      </c>
    </row>
    <row r="59" spans="1:7" x14ac:dyDescent="0.25">
      <c r="A59" s="42" t="str">
        <f t="shared" si="3"/>
        <v>SANTA CRUZ DE TENERIFE</v>
      </c>
      <c r="B59" s="41">
        <f t="shared" si="4"/>
        <v>182484591</v>
      </c>
      <c r="C59" s="41">
        <f t="shared" si="5"/>
        <v>174457400</v>
      </c>
      <c r="D59" s="41">
        <f t="shared" si="6"/>
        <v>3</v>
      </c>
      <c r="E59" s="42" t="str">
        <f t="shared" si="2"/>
        <v>A CORUÑA</v>
      </c>
      <c r="F59" s="42">
        <f t="shared" si="9"/>
        <v>14012010</v>
      </c>
      <c r="G59" s="42">
        <f t="shared" si="8"/>
        <v>13245646</v>
      </c>
    </row>
    <row r="60" spans="1:7" x14ac:dyDescent="0.25">
      <c r="A60" s="42" t="str">
        <f t="shared" si="3"/>
        <v>SANTANDER</v>
      </c>
      <c r="B60" s="41">
        <f t="shared" si="4"/>
        <v>20679600</v>
      </c>
      <c r="C60" s="41">
        <f t="shared" si="5"/>
        <v>24494394</v>
      </c>
      <c r="D60" s="41">
        <f t="shared" si="6"/>
        <v>16</v>
      </c>
      <c r="E60" s="42" t="str">
        <f t="shared" si="2"/>
        <v>PASAIA</v>
      </c>
      <c r="F60" s="42">
        <f t="shared" si="9"/>
        <v>7527478</v>
      </c>
      <c r="G60" s="42">
        <f t="shared" si="8"/>
        <v>7977760</v>
      </c>
    </row>
    <row r="61" spans="1:7" x14ac:dyDescent="0.25">
      <c r="A61" s="42" t="str">
        <f t="shared" si="3"/>
        <v>SEVILLA</v>
      </c>
      <c r="B61" s="41">
        <f t="shared" si="4"/>
        <v>5434013</v>
      </c>
      <c r="C61" s="41">
        <f t="shared" si="5"/>
        <v>5252342</v>
      </c>
      <c r="D61" s="41">
        <f t="shared" si="6"/>
        <v>24</v>
      </c>
      <c r="E61" s="42" t="str">
        <f t="shared" si="2"/>
        <v>SEVILLA</v>
      </c>
      <c r="F61" s="42">
        <f t="shared" si="9"/>
        <v>5434013</v>
      </c>
      <c r="G61" s="42">
        <f t="shared" si="8"/>
        <v>5252342</v>
      </c>
    </row>
    <row r="62" spans="1:7" x14ac:dyDescent="0.25">
      <c r="A62" s="42" t="str">
        <f t="shared" si="3"/>
        <v>TARRAGONA</v>
      </c>
      <c r="B62" s="41">
        <f t="shared" si="4"/>
        <v>37479793</v>
      </c>
      <c r="C62" s="41">
        <f t="shared" si="5"/>
        <v>43147424</v>
      </c>
      <c r="D62" s="41">
        <f t="shared" si="6"/>
        <v>11</v>
      </c>
      <c r="E62" s="42" t="str">
        <f t="shared" si="2"/>
        <v>AVILES</v>
      </c>
      <c r="F62" s="42">
        <f t="shared" si="9"/>
        <v>5372382</v>
      </c>
      <c r="G62" s="42">
        <f t="shared" si="8"/>
        <v>5701536</v>
      </c>
    </row>
    <row r="63" spans="1:7" x14ac:dyDescent="0.25">
      <c r="A63" s="42" t="str">
        <f t="shared" si="3"/>
        <v>VALENCIA</v>
      </c>
      <c r="B63" s="41">
        <f t="shared" si="4"/>
        <v>163521591</v>
      </c>
      <c r="C63" s="41">
        <f t="shared" si="5"/>
        <v>154111045</v>
      </c>
      <c r="D63" s="41">
        <f t="shared" si="6"/>
        <v>4</v>
      </c>
      <c r="E63" s="42" t="str">
        <f t="shared" si="2"/>
        <v>MOTRIL</v>
      </c>
      <c r="F63" s="42">
        <f t="shared" si="9"/>
        <v>3302799</v>
      </c>
      <c r="G63" s="42">
        <f t="shared" si="8"/>
        <v>3812826</v>
      </c>
    </row>
    <row r="64" spans="1:7" x14ac:dyDescent="0.25">
      <c r="A64" s="42" t="str">
        <f t="shared" si="3"/>
        <v>VIGO</v>
      </c>
      <c r="B64" s="41">
        <f t="shared" si="4"/>
        <v>37736679</v>
      </c>
      <c r="C64" s="41">
        <f t="shared" si="5"/>
        <v>35179389</v>
      </c>
      <c r="D64" s="41">
        <f t="shared" si="6"/>
        <v>10</v>
      </c>
      <c r="E64" s="42" t="str">
        <f t="shared" si="2"/>
        <v>MARIN Y RIA DE PONTEVEDRA</v>
      </c>
      <c r="F64" s="42">
        <f t="shared" si="9"/>
        <v>2822579</v>
      </c>
      <c r="G64" s="42">
        <f t="shared" si="8"/>
        <v>3225516</v>
      </c>
    </row>
    <row r="65" spans="1:7" x14ac:dyDescent="0.25">
      <c r="A65" s="42" t="str">
        <f t="shared" si="3"/>
        <v>VILAGARCIA</v>
      </c>
      <c r="B65" s="41">
        <f t="shared" si="4"/>
        <v>2048772</v>
      </c>
      <c r="C65" s="41">
        <f t="shared" si="5"/>
        <v>2083571</v>
      </c>
      <c r="D65" s="41">
        <f t="shared" si="6"/>
        <v>28</v>
      </c>
      <c r="E65" s="42" t="str">
        <f t="shared" si="2"/>
        <v>VILAGARCIA</v>
      </c>
      <c r="F65" s="42">
        <f t="shared" si="9"/>
        <v>2048772</v>
      </c>
      <c r="G65" s="42">
        <f t="shared" si="8"/>
        <v>2083571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H37" sqref="H37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93</v>
      </c>
    </row>
    <row r="2" spans="1:12" s="2" customFormat="1" ht="21" x14ac:dyDescent="0.35">
      <c r="F2" s="3"/>
    </row>
    <row r="5" spans="1:12" x14ac:dyDescent="0.25">
      <c r="A5" s="47" t="s">
        <v>73</v>
      </c>
      <c r="B5" s="45" t="str">
        <f>'Resumen general'!D6</f>
        <v>Mes Diciembre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42999</v>
      </c>
    </row>
    <row r="6" spans="1:12" x14ac:dyDescent="0.25">
      <c r="A6" s="48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43</v>
      </c>
    </row>
    <row r="7" spans="1:12" x14ac:dyDescent="0.25">
      <c r="A7" s="8" t="s">
        <v>44</v>
      </c>
      <c r="B7" s="9">
        <v>3</v>
      </c>
      <c r="C7" s="9">
        <v>3</v>
      </c>
      <c r="D7" s="9">
        <v>61</v>
      </c>
      <c r="E7" s="9">
        <v>55</v>
      </c>
      <c r="F7" s="10">
        <f>((E7*100)/D7)-100</f>
        <v>-9.8360655737704974</v>
      </c>
      <c r="G7" s="1"/>
      <c r="H7" s="1"/>
      <c r="I7" s="1"/>
    </row>
    <row r="8" spans="1:12" x14ac:dyDescent="0.25">
      <c r="A8" s="11" t="s">
        <v>45</v>
      </c>
      <c r="B8" s="12">
        <v>6</v>
      </c>
      <c r="C8" s="12">
        <v>5</v>
      </c>
      <c r="D8" s="12">
        <v>71</v>
      </c>
      <c r="E8" s="12">
        <v>60</v>
      </c>
      <c r="F8" s="13">
        <f t="shared" ref="F8:F35" si="0">((E8*100)/D8)-100</f>
        <v>-15.492957746478879</v>
      </c>
      <c r="G8" s="1"/>
      <c r="H8" s="1"/>
      <c r="I8" s="1"/>
    </row>
    <row r="9" spans="1:12" x14ac:dyDescent="0.25">
      <c r="A9" s="8" t="s">
        <v>46</v>
      </c>
      <c r="B9" s="9">
        <v>4</v>
      </c>
      <c r="C9" s="9">
        <v>4</v>
      </c>
      <c r="D9" s="9">
        <v>53</v>
      </c>
      <c r="E9" s="9">
        <v>72</v>
      </c>
      <c r="F9" s="10">
        <f t="shared" si="0"/>
        <v>35.84905660377359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3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0</v>
      </c>
      <c r="C11" s="9">
        <v>1</v>
      </c>
      <c r="D11" s="9">
        <v>1</v>
      </c>
      <c r="E11" s="9">
        <v>3</v>
      </c>
      <c r="F11" s="18">
        <f t="shared" si="0"/>
        <v>200</v>
      </c>
      <c r="G11" s="1"/>
      <c r="H11" s="1"/>
      <c r="I11" s="1"/>
    </row>
    <row r="12" spans="1:12" x14ac:dyDescent="0.25">
      <c r="A12" s="11" t="s">
        <v>49</v>
      </c>
      <c r="B12" s="12">
        <v>11</v>
      </c>
      <c r="C12" s="12">
        <v>11</v>
      </c>
      <c r="D12" s="12">
        <v>227</v>
      </c>
      <c r="E12" s="12">
        <v>259</v>
      </c>
      <c r="F12" s="13">
        <f t="shared" si="0"/>
        <v>14.096916299559467</v>
      </c>
      <c r="G12" s="1"/>
      <c r="H12" s="1"/>
      <c r="I12" s="1"/>
    </row>
    <row r="13" spans="1:12" x14ac:dyDescent="0.25">
      <c r="A13" s="8" t="s">
        <v>50</v>
      </c>
      <c r="B13" s="9">
        <v>5</v>
      </c>
      <c r="C13" s="9">
        <v>5</v>
      </c>
      <c r="D13" s="9">
        <v>708</v>
      </c>
      <c r="E13" s="9">
        <v>718</v>
      </c>
      <c r="F13" s="10">
        <f t="shared" si="0"/>
        <v>1.4124293785310726</v>
      </c>
      <c r="G13" s="1"/>
      <c r="H13" s="1"/>
      <c r="I13" s="1"/>
    </row>
    <row r="14" spans="1:12" x14ac:dyDescent="0.25">
      <c r="A14" s="11" t="s">
        <v>51</v>
      </c>
      <c r="B14" s="12">
        <v>29</v>
      </c>
      <c r="C14" s="12">
        <v>26</v>
      </c>
      <c r="D14" s="12">
        <v>820</v>
      </c>
      <c r="E14" s="12">
        <v>885</v>
      </c>
      <c r="F14" s="13">
        <f t="shared" si="0"/>
        <v>7.9268292682926784</v>
      </c>
      <c r="G14" s="1"/>
      <c r="H14" s="1"/>
      <c r="I14" s="1"/>
    </row>
    <row r="15" spans="1:12" x14ac:dyDescent="0.25">
      <c r="A15" s="8" t="s">
        <v>52</v>
      </c>
      <c r="B15" s="9">
        <v>0</v>
      </c>
      <c r="C15" s="9">
        <v>0</v>
      </c>
      <c r="D15" s="9">
        <v>21</v>
      </c>
      <c r="E15" s="9">
        <v>38</v>
      </c>
      <c r="F15" s="10">
        <f t="shared" si="0"/>
        <v>80.952380952380963</v>
      </c>
      <c r="G15" s="1"/>
      <c r="H15" s="1"/>
      <c r="I15" s="1"/>
    </row>
    <row r="16" spans="1:12" x14ac:dyDescent="0.25">
      <c r="A16" s="11" t="s">
        <v>53</v>
      </c>
      <c r="B16" s="12">
        <v>3</v>
      </c>
      <c r="C16" s="12">
        <v>2</v>
      </c>
      <c r="D16" s="12">
        <v>48</v>
      </c>
      <c r="E16" s="12">
        <v>41</v>
      </c>
      <c r="F16" s="13">
        <f t="shared" si="0"/>
        <v>-14.583333333333329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2</v>
      </c>
      <c r="E17" s="9">
        <v>0</v>
      </c>
      <c r="F17" s="10">
        <f t="shared" si="0"/>
        <v>-100</v>
      </c>
      <c r="G17" s="1"/>
      <c r="H17" s="1"/>
      <c r="I17" s="1"/>
    </row>
    <row r="18" spans="1:9" x14ac:dyDescent="0.25">
      <c r="A18" s="11" t="s">
        <v>55</v>
      </c>
      <c r="B18" s="12">
        <v>0</v>
      </c>
      <c r="C18" s="12">
        <v>1</v>
      </c>
      <c r="D18" s="12">
        <v>13</v>
      </c>
      <c r="E18" s="12">
        <v>17</v>
      </c>
      <c r="F18" s="13">
        <f t="shared" si="0"/>
        <v>30.769230769230774</v>
      </c>
      <c r="G18" s="1"/>
      <c r="H18" s="1"/>
      <c r="I18" s="1"/>
    </row>
    <row r="19" spans="1:9" x14ac:dyDescent="0.25">
      <c r="A19" s="8" t="s">
        <v>56</v>
      </c>
      <c r="B19" s="9">
        <v>1</v>
      </c>
      <c r="C19" s="9">
        <v>1</v>
      </c>
      <c r="D19" s="9">
        <v>5</v>
      </c>
      <c r="E19" s="9">
        <v>6</v>
      </c>
      <c r="F19" s="10">
        <f t="shared" si="0"/>
        <v>20</v>
      </c>
      <c r="G19" s="1"/>
      <c r="H19" s="1"/>
      <c r="I19" s="1"/>
    </row>
    <row r="20" spans="1:9" x14ac:dyDescent="0.25">
      <c r="A20" s="11" t="s">
        <v>57</v>
      </c>
      <c r="B20" s="12">
        <v>0</v>
      </c>
      <c r="C20" s="12">
        <v>0</v>
      </c>
      <c r="D20" s="12">
        <v>3</v>
      </c>
      <c r="E20" s="12">
        <v>5</v>
      </c>
      <c r="F20" s="13">
        <f t="shared" si="0"/>
        <v>66.666666666666657</v>
      </c>
      <c r="G20" s="1"/>
      <c r="H20" s="1"/>
      <c r="I20" s="1"/>
    </row>
    <row r="21" spans="1:9" x14ac:dyDescent="0.25">
      <c r="A21" s="8" t="s">
        <v>58</v>
      </c>
      <c r="B21" s="9">
        <v>1</v>
      </c>
      <c r="C21" s="9">
        <v>0</v>
      </c>
      <c r="D21" s="9">
        <v>4</v>
      </c>
      <c r="E21" s="9">
        <v>1</v>
      </c>
      <c r="F21" s="18">
        <f t="shared" si="0"/>
        <v>-75</v>
      </c>
      <c r="G21" s="1"/>
      <c r="H21" s="1"/>
      <c r="I21" s="1"/>
    </row>
    <row r="22" spans="1:9" x14ac:dyDescent="0.25">
      <c r="A22" s="11" t="s">
        <v>59</v>
      </c>
      <c r="B22" s="12">
        <v>77</v>
      </c>
      <c r="C22" s="12">
        <v>81</v>
      </c>
      <c r="D22" s="12">
        <v>477</v>
      </c>
      <c r="E22" s="12">
        <v>425</v>
      </c>
      <c r="F22" s="13">
        <f t="shared" si="0"/>
        <v>-10.901467505241087</v>
      </c>
      <c r="G22" s="1"/>
      <c r="H22" s="1"/>
      <c r="I22" s="1"/>
    </row>
    <row r="23" spans="1:9" x14ac:dyDescent="0.25">
      <c r="A23" s="8" t="s">
        <v>60</v>
      </c>
      <c r="B23" s="9">
        <v>25</v>
      </c>
      <c r="C23" s="9">
        <v>21</v>
      </c>
      <c r="D23" s="9">
        <v>243</v>
      </c>
      <c r="E23" s="9">
        <v>271</v>
      </c>
      <c r="F23" s="10">
        <f t="shared" si="0"/>
        <v>11.522633744855966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1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0</v>
      </c>
      <c r="C25" s="9">
        <v>0</v>
      </c>
      <c r="D25" s="9">
        <v>3</v>
      </c>
      <c r="E25" s="9">
        <v>4</v>
      </c>
      <c r="F25" s="10">
        <f t="shared" si="0"/>
        <v>33.333333333333343</v>
      </c>
      <c r="G25" s="1"/>
      <c r="H25" s="1"/>
      <c r="I25" s="1"/>
    </row>
    <row r="26" spans="1:9" x14ac:dyDescent="0.25">
      <c r="A26" s="11" t="s">
        <v>63</v>
      </c>
      <c r="B26" s="12">
        <v>2</v>
      </c>
      <c r="C26" s="12">
        <v>0</v>
      </c>
      <c r="D26" s="12">
        <v>31</v>
      </c>
      <c r="E26" s="12">
        <v>21</v>
      </c>
      <c r="F26" s="13">
        <f t="shared" si="0"/>
        <v>-32.258064516129039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84</v>
      </c>
      <c r="C28" s="12">
        <v>68</v>
      </c>
      <c r="D28" s="12">
        <v>397</v>
      </c>
      <c r="E28" s="12">
        <v>333</v>
      </c>
      <c r="F28" s="13">
        <f t="shared" si="0"/>
        <v>-16.12090680100755</v>
      </c>
      <c r="G28" s="1"/>
      <c r="H28" s="1"/>
      <c r="I28" s="1"/>
    </row>
    <row r="29" spans="1:9" x14ac:dyDescent="0.25">
      <c r="A29" s="8" t="s">
        <v>66</v>
      </c>
      <c r="B29" s="9">
        <v>0</v>
      </c>
      <c r="C29" s="9">
        <v>0</v>
      </c>
      <c r="D29" s="9">
        <v>10</v>
      </c>
      <c r="E29" s="9">
        <v>8</v>
      </c>
      <c r="F29" s="10">
        <f t="shared" si="0"/>
        <v>-20</v>
      </c>
      <c r="G29" s="1"/>
      <c r="H29" s="1"/>
      <c r="I29" s="1"/>
    </row>
    <row r="30" spans="1:9" x14ac:dyDescent="0.25">
      <c r="A30" s="11" t="s">
        <v>67</v>
      </c>
      <c r="B30" s="12">
        <v>2</v>
      </c>
      <c r="C30" s="12">
        <v>3</v>
      </c>
      <c r="D30" s="12">
        <v>76</v>
      </c>
      <c r="E30" s="12">
        <v>86</v>
      </c>
      <c r="F30" s="13">
        <f t="shared" si="0"/>
        <v>13.15789473684211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0</v>
      </c>
      <c r="D31" s="9">
        <v>17</v>
      </c>
      <c r="E31" s="9">
        <v>14</v>
      </c>
      <c r="F31" s="10">
        <f t="shared" si="0"/>
        <v>-17.647058823529406</v>
      </c>
      <c r="G31" s="1"/>
      <c r="H31" s="1"/>
      <c r="I31" s="1"/>
    </row>
    <row r="32" spans="1:9" x14ac:dyDescent="0.25">
      <c r="A32" s="11" t="s">
        <v>69</v>
      </c>
      <c r="B32" s="12">
        <v>1</v>
      </c>
      <c r="C32" s="12">
        <v>2</v>
      </c>
      <c r="D32" s="12">
        <v>155</v>
      </c>
      <c r="E32" s="12">
        <v>164</v>
      </c>
      <c r="F32" s="13">
        <f t="shared" si="0"/>
        <v>5.8064516129032313</v>
      </c>
      <c r="G32" s="1"/>
      <c r="H32" s="1"/>
      <c r="I32" s="1"/>
    </row>
    <row r="33" spans="1:9" x14ac:dyDescent="0.25">
      <c r="A33" s="8" t="s">
        <v>70</v>
      </c>
      <c r="B33" s="9">
        <v>4</v>
      </c>
      <c r="C33" s="9">
        <v>5</v>
      </c>
      <c r="D33" s="9">
        <v>87</v>
      </c>
      <c r="E33" s="9">
        <v>110</v>
      </c>
      <c r="F33" s="10">
        <f t="shared" si="0"/>
        <v>26.436781609195407</v>
      </c>
      <c r="G33" s="1"/>
      <c r="H33" s="1"/>
      <c r="I33" s="1"/>
    </row>
    <row r="34" spans="1:9" x14ac:dyDescent="0.25">
      <c r="A34" s="11" t="s">
        <v>71</v>
      </c>
      <c r="B34" s="12">
        <v>1</v>
      </c>
      <c r="C34" s="12">
        <v>0</v>
      </c>
      <c r="D34" s="12">
        <v>14</v>
      </c>
      <c r="E34" s="12">
        <v>15</v>
      </c>
      <c r="F34" s="13">
        <f t="shared" si="0"/>
        <v>7.1428571428571388</v>
      </c>
      <c r="G34" s="1"/>
      <c r="H34" s="1"/>
      <c r="I34" s="1"/>
    </row>
    <row r="35" spans="1:9" x14ac:dyDescent="0.25">
      <c r="A35" s="14" t="s">
        <v>72</v>
      </c>
      <c r="B35" s="15">
        <f>SUM(B7:B34)</f>
        <v>259</v>
      </c>
      <c r="C35" s="15">
        <f t="shared" ref="C35:E35" si="1">SUM(C7:C34)</f>
        <v>239</v>
      </c>
      <c r="D35" s="15">
        <f t="shared" si="1"/>
        <v>3547</v>
      </c>
      <c r="E35" s="15">
        <f t="shared" si="1"/>
        <v>3612</v>
      </c>
      <c r="F35" s="16">
        <f t="shared" si="0"/>
        <v>1.8325345362277972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55</v>
      </c>
      <c r="C38" s="41">
        <f>D7</f>
        <v>61</v>
      </c>
      <c r="D38" s="41">
        <f>_xlfn.RANK.EQ(B38,$B$38:$B$65)+COUNTIF($B$38:$B$65,B38)-1</f>
        <v>12</v>
      </c>
      <c r="E38" s="42" t="str">
        <f t="shared" ref="E38:E65" si="2">INDEX($A$38:$B$65,MATCH(ROW()-37,$D$38:$D$65,0),1)</f>
        <v>BARCELONA</v>
      </c>
      <c r="F38" s="42">
        <f>LOOKUP(E38,$A$38:$A$65,$B$38:$B$65)</f>
        <v>885</v>
      </c>
      <c r="G38" s="42">
        <f>LOOKUP(E38,$A$38:$A$65,$C$38:$C$65)</f>
        <v>820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60</v>
      </c>
      <c r="C39" s="41">
        <f t="shared" ref="C39:C65" si="5">D8</f>
        <v>71</v>
      </c>
      <c r="D39" s="41">
        <f t="shared" ref="D39:D65" si="6">_xlfn.RANK.EQ(B39,$B$38:$B$65)+COUNTIF($B$38:$B$65,B39)-1</f>
        <v>11</v>
      </c>
      <c r="E39" s="42" t="str">
        <f t="shared" si="2"/>
        <v>BALEARES</v>
      </c>
      <c r="F39" s="42">
        <f t="shared" ref="F39:F54" si="7">LOOKUP(E39,$A$38:$A$65,$B$38:$B$65)</f>
        <v>718</v>
      </c>
      <c r="G39" s="42">
        <f t="shared" ref="G39:G65" si="8">LOOKUP(E39,$A$38:$A$65,$C$38:$C$65)</f>
        <v>708</v>
      </c>
    </row>
    <row r="40" spans="1:9" x14ac:dyDescent="0.25">
      <c r="A40" s="42" t="str">
        <f t="shared" si="3"/>
        <v>ALMERIA</v>
      </c>
      <c r="B40" s="41">
        <f t="shared" si="4"/>
        <v>72</v>
      </c>
      <c r="C40" s="41">
        <f t="shared" si="5"/>
        <v>53</v>
      </c>
      <c r="D40" s="41">
        <f t="shared" si="6"/>
        <v>10</v>
      </c>
      <c r="E40" s="42" t="str">
        <f t="shared" si="2"/>
        <v>LAS PALMAS</v>
      </c>
      <c r="F40" s="42">
        <f t="shared" si="7"/>
        <v>425</v>
      </c>
      <c r="G40" s="42">
        <f t="shared" si="8"/>
        <v>477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SANTA CRUZ DE TENERIFE</v>
      </c>
      <c r="F41" s="42">
        <f t="shared" si="7"/>
        <v>333</v>
      </c>
      <c r="G41" s="42">
        <f t="shared" si="8"/>
        <v>397</v>
      </c>
    </row>
    <row r="42" spans="1:9" x14ac:dyDescent="0.25">
      <c r="A42" s="42" t="str">
        <f t="shared" si="3"/>
        <v>BAHIA DE ALGECIRAS</v>
      </c>
      <c r="B42" s="41">
        <f t="shared" si="4"/>
        <v>3</v>
      </c>
      <c r="C42" s="41">
        <f t="shared" si="5"/>
        <v>1</v>
      </c>
      <c r="D42" s="41">
        <f t="shared" si="6"/>
        <v>23</v>
      </c>
      <c r="E42" s="42" t="str">
        <f t="shared" si="2"/>
        <v>MALAGA</v>
      </c>
      <c r="F42" s="42">
        <f t="shared" si="7"/>
        <v>271</v>
      </c>
      <c r="G42" s="42">
        <f t="shared" si="8"/>
        <v>243</v>
      </c>
    </row>
    <row r="43" spans="1:9" x14ac:dyDescent="0.25">
      <c r="A43" s="42" t="str">
        <f t="shared" si="3"/>
        <v>BAHIA DE CADIZ</v>
      </c>
      <c r="B43" s="41">
        <f t="shared" si="4"/>
        <v>259</v>
      </c>
      <c r="C43" s="41">
        <f t="shared" si="5"/>
        <v>227</v>
      </c>
      <c r="D43" s="41">
        <f t="shared" si="6"/>
        <v>6</v>
      </c>
      <c r="E43" s="42" t="str">
        <f t="shared" si="2"/>
        <v>BAHIA DE CADIZ</v>
      </c>
      <c r="F43" s="42">
        <f t="shared" si="7"/>
        <v>259</v>
      </c>
      <c r="G43" s="42">
        <f t="shared" si="8"/>
        <v>227</v>
      </c>
    </row>
    <row r="44" spans="1:9" x14ac:dyDescent="0.25">
      <c r="A44" s="42" t="str">
        <f t="shared" si="3"/>
        <v>BALEARES</v>
      </c>
      <c r="B44" s="41">
        <f t="shared" si="4"/>
        <v>718</v>
      </c>
      <c r="C44" s="41">
        <f t="shared" si="5"/>
        <v>708</v>
      </c>
      <c r="D44" s="41">
        <f t="shared" si="6"/>
        <v>2</v>
      </c>
      <c r="E44" s="42" t="str">
        <f t="shared" si="2"/>
        <v>VALENCIA</v>
      </c>
      <c r="F44" s="42">
        <f t="shared" si="7"/>
        <v>164</v>
      </c>
      <c r="G44" s="42">
        <f t="shared" si="8"/>
        <v>155</v>
      </c>
    </row>
    <row r="45" spans="1:9" x14ac:dyDescent="0.25">
      <c r="A45" s="42" t="str">
        <f t="shared" si="3"/>
        <v>BARCELONA</v>
      </c>
      <c r="B45" s="41">
        <f t="shared" si="4"/>
        <v>885</v>
      </c>
      <c r="C45" s="41">
        <f t="shared" si="5"/>
        <v>820</v>
      </c>
      <c r="D45" s="41">
        <f t="shared" si="6"/>
        <v>1</v>
      </c>
      <c r="E45" s="42" t="str">
        <f t="shared" si="2"/>
        <v>VIGO</v>
      </c>
      <c r="F45" s="42">
        <f t="shared" si="7"/>
        <v>110</v>
      </c>
      <c r="G45" s="42">
        <f t="shared" si="8"/>
        <v>87</v>
      </c>
    </row>
    <row r="46" spans="1:9" x14ac:dyDescent="0.25">
      <c r="A46" s="42" t="str">
        <f t="shared" si="3"/>
        <v>BILBAO</v>
      </c>
      <c r="B46" s="41">
        <f t="shared" si="4"/>
        <v>38</v>
      </c>
      <c r="C46" s="41">
        <f t="shared" si="5"/>
        <v>21</v>
      </c>
      <c r="D46" s="41">
        <f t="shared" si="6"/>
        <v>14</v>
      </c>
      <c r="E46" s="42" t="str">
        <f t="shared" si="2"/>
        <v>SEVILLA</v>
      </c>
      <c r="F46" s="42">
        <f t="shared" si="7"/>
        <v>86</v>
      </c>
      <c r="G46" s="42">
        <f t="shared" si="8"/>
        <v>76</v>
      </c>
    </row>
    <row r="47" spans="1:9" x14ac:dyDescent="0.25">
      <c r="A47" s="42" t="str">
        <f t="shared" si="3"/>
        <v>CARTAGENA</v>
      </c>
      <c r="B47" s="41">
        <f t="shared" si="4"/>
        <v>41</v>
      </c>
      <c r="C47" s="41">
        <f t="shared" si="5"/>
        <v>48</v>
      </c>
      <c r="D47" s="41">
        <f t="shared" si="6"/>
        <v>13</v>
      </c>
      <c r="E47" s="42" t="str">
        <f t="shared" si="2"/>
        <v>ALMERIA</v>
      </c>
      <c r="F47" s="42">
        <f t="shared" si="7"/>
        <v>72</v>
      </c>
      <c r="G47" s="42">
        <f t="shared" si="8"/>
        <v>53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2</v>
      </c>
      <c r="D48" s="41">
        <f t="shared" si="6"/>
        <v>28</v>
      </c>
      <c r="E48" s="42" t="str">
        <f t="shared" si="2"/>
        <v>ALICANTE</v>
      </c>
      <c r="F48" s="42">
        <f t="shared" si="7"/>
        <v>60</v>
      </c>
      <c r="G48" s="42">
        <f t="shared" si="8"/>
        <v>71</v>
      </c>
    </row>
    <row r="49" spans="1:7" x14ac:dyDescent="0.25">
      <c r="A49" s="42" t="str">
        <f t="shared" si="3"/>
        <v>CEUTA</v>
      </c>
      <c r="B49" s="41">
        <f t="shared" si="4"/>
        <v>17</v>
      </c>
      <c r="C49" s="41">
        <f t="shared" si="5"/>
        <v>13</v>
      </c>
      <c r="D49" s="41">
        <f t="shared" si="6"/>
        <v>16</v>
      </c>
      <c r="E49" s="42" t="str">
        <f t="shared" si="2"/>
        <v>A CORUÑA</v>
      </c>
      <c r="F49" s="42">
        <f t="shared" si="7"/>
        <v>55</v>
      </c>
      <c r="G49" s="42">
        <f t="shared" si="8"/>
        <v>61</v>
      </c>
    </row>
    <row r="50" spans="1:7" x14ac:dyDescent="0.25">
      <c r="A50" s="42" t="str">
        <f t="shared" si="3"/>
        <v>FERROL-SAN CIBRAO</v>
      </c>
      <c r="B50" s="41">
        <f t="shared" si="4"/>
        <v>6</v>
      </c>
      <c r="C50" s="41">
        <f t="shared" si="5"/>
        <v>5</v>
      </c>
      <c r="D50" s="41">
        <f t="shared" si="6"/>
        <v>20</v>
      </c>
      <c r="E50" s="42" t="str">
        <f t="shared" si="2"/>
        <v>CARTAGENA</v>
      </c>
      <c r="F50" s="42">
        <f t="shared" si="7"/>
        <v>41</v>
      </c>
      <c r="G50" s="42">
        <f t="shared" si="8"/>
        <v>48</v>
      </c>
    </row>
    <row r="51" spans="1:7" x14ac:dyDescent="0.25">
      <c r="A51" s="42" t="str">
        <f t="shared" si="3"/>
        <v>GIJON</v>
      </c>
      <c r="B51" s="41">
        <f t="shared" si="4"/>
        <v>5</v>
      </c>
      <c r="C51" s="41">
        <f t="shared" si="5"/>
        <v>3</v>
      </c>
      <c r="D51" s="41">
        <f t="shared" si="6"/>
        <v>21</v>
      </c>
      <c r="E51" s="42" t="str">
        <f t="shared" si="2"/>
        <v>BILBAO</v>
      </c>
      <c r="F51" s="42">
        <f t="shared" si="7"/>
        <v>38</v>
      </c>
      <c r="G51" s="42">
        <f t="shared" si="8"/>
        <v>21</v>
      </c>
    </row>
    <row r="52" spans="1:7" x14ac:dyDescent="0.25">
      <c r="A52" s="42" t="str">
        <f t="shared" si="3"/>
        <v>HUELVA</v>
      </c>
      <c r="B52" s="41">
        <f t="shared" si="4"/>
        <v>1</v>
      </c>
      <c r="C52" s="41">
        <f t="shared" si="5"/>
        <v>4</v>
      </c>
      <c r="D52" s="41">
        <f t="shared" si="6"/>
        <v>25</v>
      </c>
      <c r="E52" s="42" t="str">
        <f t="shared" si="2"/>
        <v>MOTRIL</v>
      </c>
      <c r="F52" s="42">
        <f t="shared" si="7"/>
        <v>21</v>
      </c>
      <c r="G52" s="42">
        <f t="shared" si="8"/>
        <v>31</v>
      </c>
    </row>
    <row r="53" spans="1:7" x14ac:dyDescent="0.25">
      <c r="A53" s="42" t="str">
        <f t="shared" si="3"/>
        <v>LAS PALMAS</v>
      </c>
      <c r="B53" s="41">
        <f t="shared" si="4"/>
        <v>425</v>
      </c>
      <c r="C53" s="41">
        <f t="shared" si="5"/>
        <v>477</v>
      </c>
      <c r="D53" s="41">
        <f t="shared" si="6"/>
        <v>3</v>
      </c>
      <c r="E53" s="42" t="str">
        <f t="shared" si="2"/>
        <v>CEUTA</v>
      </c>
      <c r="F53" s="42">
        <f t="shared" si="7"/>
        <v>17</v>
      </c>
      <c r="G53" s="42">
        <f t="shared" si="8"/>
        <v>13</v>
      </c>
    </row>
    <row r="54" spans="1:7" x14ac:dyDescent="0.25">
      <c r="A54" s="42" t="str">
        <f t="shared" si="3"/>
        <v>MALAGA</v>
      </c>
      <c r="B54" s="41">
        <f t="shared" si="4"/>
        <v>271</v>
      </c>
      <c r="C54" s="41">
        <f t="shared" si="5"/>
        <v>243</v>
      </c>
      <c r="D54" s="41">
        <f t="shared" si="6"/>
        <v>5</v>
      </c>
      <c r="E54" s="42" t="str">
        <f t="shared" si="2"/>
        <v>VILAGARCIA</v>
      </c>
      <c r="F54" s="42">
        <f t="shared" si="7"/>
        <v>15</v>
      </c>
      <c r="G54" s="42">
        <f t="shared" si="8"/>
        <v>14</v>
      </c>
    </row>
    <row r="55" spans="1:7" x14ac:dyDescent="0.25">
      <c r="A55" s="42" t="str">
        <f t="shared" si="3"/>
        <v>MARIN Y RIA DE PONTEVEDRA</v>
      </c>
      <c r="B55" s="41">
        <f t="shared" si="4"/>
        <v>1</v>
      </c>
      <c r="C55" s="41">
        <f t="shared" si="5"/>
        <v>0</v>
      </c>
      <c r="D55" s="41">
        <f t="shared" si="6"/>
        <v>25</v>
      </c>
      <c r="E55" s="42" t="str">
        <f t="shared" si="2"/>
        <v>TARRAGONA</v>
      </c>
      <c r="F55" s="42">
        <f t="shared" ref="F55:F65" si="9">LOOKUP(E55,$A$38:$A$65,$B$38:$B$65)</f>
        <v>14</v>
      </c>
      <c r="G55" s="42">
        <f t="shared" si="8"/>
        <v>17</v>
      </c>
    </row>
    <row r="56" spans="1:7" x14ac:dyDescent="0.25">
      <c r="A56" s="42" t="str">
        <f t="shared" si="3"/>
        <v>MELILLA</v>
      </c>
      <c r="B56" s="41">
        <f t="shared" si="4"/>
        <v>4</v>
      </c>
      <c r="C56" s="41">
        <f t="shared" si="5"/>
        <v>3</v>
      </c>
      <c r="D56" s="41">
        <f t="shared" si="6"/>
        <v>22</v>
      </c>
      <c r="E56" s="42" t="str">
        <f t="shared" si="2"/>
        <v>SANTANDER</v>
      </c>
      <c r="F56" s="42">
        <f t="shared" si="9"/>
        <v>8</v>
      </c>
      <c r="G56" s="42">
        <f t="shared" si="8"/>
        <v>10</v>
      </c>
    </row>
    <row r="57" spans="1:7" x14ac:dyDescent="0.25">
      <c r="A57" s="42" t="str">
        <f t="shared" si="3"/>
        <v>MOTRIL</v>
      </c>
      <c r="B57" s="41">
        <f t="shared" si="4"/>
        <v>21</v>
      </c>
      <c r="C57" s="41">
        <f t="shared" si="5"/>
        <v>31</v>
      </c>
      <c r="D57" s="41">
        <f t="shared" si="6"/>
        <v>15</v>
      </c>
      <c r="E57" s="42" t="str">
        <f t="shared" si="2"/>
        <v>FERROL-SAN CIBRAO</v>
      </c>
      <c r="F57" s="42">
        <f t="shared" si="9"/>
        <v>6</v>
      </c>
      <c r="G57" s="42">
        <f t="shared" si="8"/>
        <v>5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GIJON</v>
      </c>
      <c r="F58" s="42">
        <f t="shared" si="9"/>
        <v>5</v>
      </c>
      <c r="G58" s="42">
        <f t="shared" si="8"/>
        <v>3</v>
      </c>
    </row>
    <row r="59" spans="1:7" x14ac:dyDescent="0.25">
      <c r="A59" s="42" t="str">
        <f t="shared" si="3"/>
        <v>SANTA CRUZ DE TENERIFE</v>
      </c>
      <c r="B59" s="41">
        <f t="shared" si="4"/>
        <v>333</v>
      </c>
      <c r="C59" s="41">
        <f t="shared" si="5"/>
        <v>397</v>
      </c>
      <c r="D59" s="41">
        <f t="shared" si="6"/>
        <v>4</v>
      </c>
      <c r="E59" s="42" t="str">
        <f t="shared" si="2"/>
        <v>MELILLA</v>
      </c>
      <c r="F59" s="42">
        <f t="shared" si="9"/>
        <v>4</v>
      </c>
      <c r="G59" s="42">
        <f t="shared" si="8"/>
        <v>3</v>
      </c>
    </row>
    <row r="60" spans="1:7" x14ac:dyDescent="0.25">
      <c r="A60" s="42" t="str">
        <f t="shared" si="3"/>
        <v>SANTANDER</v>
      </c>
      <c r="B60" s="41">
        <f t="shared" si="4"/>
        <v>8</v>
      </c>
      <c r="C60" s="41">
        <f t="shared" si="5"/>
        <v>10</v>
      </c>
      <c r="D60" s="41">
        <f t="shared" si="6"/>
        <v>19</v>
      </c>
      <c r="E60" s="42" t="str">
        <f t="shared" si="2"/>
        <v>BAHIA DE ALGECIRAS</v>
      </c>
      <c r="F60" s="42">
        <f t="shared" si="9"/>
        <v>3</v>
      </c>
      <c r="G60" s="42">
        <f t="shared" si="8"/>
        <v>1</v>
      </c>
    </row>
    <row r="61" spans="1:7" x14ac:dyDescent="0.25">
      <c r="A61" s="42" t="str">
        <f t="shared" si="3"/>
        <v>SEVILLA</v>
      </c>
      <c r="B61" s="41">
        <f t="shared" si="4"/>
        <v>86</v>
      </c>
      <c r="C61" s="41">
        <f t="shared" si="5"/>
        <v>76</v>
      </c>
      <c r="D61" s="41">
        <f t="shared" si="6"/>
        <v>9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14</v>
      </c>
      <c r="C62" s="41">
        <f t="shared" si="5"/>
        <v>17</v>
      </c>
      <c r="D62" s="41">
        <f t="shared" si="6"/>
        <v>18</v>
      </c>
      <c r="E62" s="42" t="str">
        <f t="shared" si="2"/>
        <v>HUELVA</v>
      </c>
      <c r="F62" s="42">
        <f t="shared" si="9"/>
        <v>1</v>
      </c>
      <c r="G62" s="42">
        <f t="shared" si="8"/>
        <v>4</v>
      </c>
    </row>
    <row r="63" spans="1:7" x14ac:dyDescent="0.25">
      <c r="A63" s="42" t="str">
        <f t="shared" si="3"/>
        <v>VALENCIA</v>
      </c>
      <c r="B63" s="41">
        <f t="shared" si="4"/>
        <v>164</v>
      </c>
      <c r="C63" s="41">
        <f t="shared" si="5"/>
        <v>155</v>
      </c>
      <c r="D63" s="41">
        <f t="shared" si="6"/>
        <v>7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110</v>
      </c>
      <c r="C64" s="41">
        <f t="shared" si="5"/>
        <v>87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15</v>
      </c>
      <c r="C65" s="41">
        <f t="shared" si="5"/>
        <v>14</v>
      </c>
      <c r="D65" s="41">
        <f t="shared" si="6"/>
        <v>17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3</A_x00f1_o>
  </documentManagement>
</p:properties>
</file>

<file path=customXml/itemProps1.xml><?xml version="1.0" encoding="utf-8"?>
<ds:datastoreItem xmlns:ds="http://schemas.openxmlformats.org/officeDocument/2006/customXml" ds:itemID="{FC7AB107-FC0C-450B-A705-0F12CF6D80CC}"/>
</file>

<file path=customXml/itemProps2.xml><?xml version="1.0" encoding="utf-8"?>
<ds:datastoreItem xmlns:ds="http://schemas.openxmlformats.org/officeDocument/2006/customXml" ds:itemID="{4B9EC750-D9A8-450F-A098-20A8EDDE45EA}"/>
</file>

<file path=customXml/itemProps3.xml><?xml version="1.0" encoding="utf-8"?>
<ds:datastoreItem xmlns:ds="http://schemas.openxmlformats.org/officeDocument/2006/customXml" ds:itemID="{15E33FBA-33CD-4444-B59E-853C1A1DDCA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22</vt:i4>
      </vt:variant>
      <vt:variant>
        <vt:lpstr>Rangos con nombre</vt:lpstr>
      </vt:variant>
      <vt:variant>
        <vt:i4>67</vt:i4>
      </vt:variant>
    </vt:vector>
  </HeadingPairs>
  <TitlesOfParts>
    <vt:vector size="89" baseType="lpstr">
      <vt:lpstr>Resumen general</vt:lpstr>
      <vt:lpstr>Total tráfico</vt:lpstr>
      <vt:lpstr>Total presentación</vt:lpstr>
      <vt:lpstr>Líquidos</vt:lpstr>
      <vt:lpstr>Sólidos</vt:lpstr>
      <vt:lpstr>Mercancía general</vt:lpstr>
      <vt:lpstr>Pesca</vt:lpstr>
      <vt:lpstr>Avituallamiento</vt:lpstr>
      <vt:lpstr>Mercancías tránsito</vt:lpstr>
      <vt:lpstr>Mercan. contene. tránsito</vt:lpstr>
      <vt:lpstr>Mercancías contenedores</vt:lpstr>
      <vt:lpstr>Ro-Ro</vt:lpstr>
      <vt:lpstr>TEUS</vt:lpstr>
      <vt:lpstr>TEUS tránsito</vt:lpstr>
      <vt:lpstr>TEUS nacional</vt:lpstr>
      <vt:lpstr>TEUS exterior</vt:lpstr>
      <vt:lpstr>Pasajeros total</vt:lpstr>
      <vt:lpstr>Pasajeros crucero</vt:lpstr>
      <vt:lpstr>Vehículos régimen pasaje</vt:lpstr>
      <vt:lpstr>Buques número</vt:lpstr>
      <vt:lpstr>Buques GT</vt:lpstr>
      <vt:lpstr>Cruceros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Sólidos!Área_de_impresión</vt:lpstr>
      <vt:lpstr>TEUS!Área_de_impresión</vt:lpstr>
      <vt:lpstr>'TEUS exterior'!Área_de_impresión</vt:lpstr>
      <vt:lpstr>'TEUS nacional'!Área_de_impresión</vt:lpstr>
      <vt:lpstr>'TEUS tránsito'!Área_de_impresión</vt:lpstr>
      <vt:lpstr>'Total presentación'!Área_de_impresión</vt:lpstr>
      <vt:lpstr>'Total tráfico'!Área_de_impresión</vt:lpstr>
      <vt:lpstr>'Vehículos régimen pasaje'!Área_de_impresión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osp</dc:creator>
  <cp:lastModifiedBy>María Isabel Hortal Muñoz</cp:lastModifiedBy>
  <cp:lastPrinted>2016-12-15T10:57:47Z</cp:lastPrinted>
  <dcterms:created xsi:type="dcterms:W3CDTF">2015-12-29T08:33:54Z</dcterms:created>
  <dcterms:modified xsi:type="dcterms:W3CDTF">2017-10-05T07:54:41Z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