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worksheets/sheet3.xml" ContentType="application/vnd.openxmlformats-officedocument.spreadsheetml.worksheet+xml"/>
  <Override PartName="/xl/drawings/drawing22.xml" ContentType="application/vnd.openxmlformats-officedocument.drawing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worksheets/sheet2.xml" ContentType="application/vnd.openxmlformats-officedocument.spreadsheetml.worksheet+xml"/>
  <Override PartName="/xl/charts/colors19.xml" ContentType="application/vnd.ms-office.chartcolorstyle+xml"/>
  <Override PartName="/xl/charts/style19.xml" ContentType="application/vnd.ms-office.chartstyle+xml"/>
  <Override PartName="/xl/charts/chart19.xml" ContentType="application/vnd.openxmlformats-officedocument.drawingml.chart+xml"/>
  <Override PartName="/xl/drawings/drawing17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5.xml" ContentType="application/vnd.ms-office.chartcolorstyle+xml"/>
  <Override PartName="/xl/charts/style15.xml" ContentType="application/vnd.ms-office.chartstyle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worksheets/sheet1.xml" ContentType="application/vnd.openxmlformats-officedocument.spreadsheetml.worksheet+xml"/>
  <Override PartName="/xl/charts/colors16.xml" ContentType="application/vnd.ms-office.chartcolorstyle+xml"/>
  <Override PartName="/xl/drawings/drawing18.xml" ContentType="application/vnd.openxmlformats-officedocument.drawing+xml"/>
  <Override PartName="/xl/charts/style18.xml" ContentType="application/vnd.ms-office.chartstyle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charts/chart17.xml" ContentType="application/vnd.openxmlformats-officedocument.drawingml.chart+xml"/>
  <Override PartName="/xl/charts/chart14.xml" ContentType="application/vnd.openxmlformats-officedocument.drawingml.chart+xml"/>
  <Override PartName="/xl/drawings/drawing16.xml" ContentType="application/vnd.openxmlformats-officedocument.drawing+xml"/>
  <Override PartName="/xl/drawings/drawing1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olors2.xml" ContentType="application/vnd.ms-office.chartcolorstyle+xml"/>
  <Override PartName="/xl/charts/style2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2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charts/colors6.xml" ContentType="application/vnd.ms-office.chartcolorstyle+xml"/>
  <Override PartName="/xl/drawings/drawing8.xml" ContentType="application/vnd.openxmlformats-officedocument.drawing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olors10.xml" ContentType="application/vnd.ms-office.chartcolor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colors11.xml" ContentType="application/vnd.ms-office.chartcolorstyle+xml"/>
  <Override PartName="/xl/drawings/drawing13.xml" ContentType="application/vnd.openxmlformats-officedocument.drawing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4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charts/style9.xml" ContentType="application/vnd.ms-office.chartstyle+xml"/>
  <Override PartName="/xl/charts/chart9.xml" ContentType="application/vnd.openxmlformats-officedocument.drawingml.chart+xml"/>
  <Override PartName="/xl/charts/style8.xml" ContentType="application/vnd.ms-office.chartstyle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olors7.xml" ContentType="application/vnd.ms-office.chartcolorstyle+xml"/>
  <Override PartName="/xl/charts/style7.xml" ContentType="application/vnd.ms-office.chartstyle+xml"/>
  <Override PartName="/xl/charts/chart7.xml" ContentType="application/vnd.openxmlformats-officedocument.drawingml.chart+xml"/>
  <Override PartName="/xl/charts/colors8.xml" ContentType="application/vnd.ms-office.chartcolorstyle+xml"/>
  <Override PartName="/xl/drawings/drawing10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2009\"/>
    </mc:Choice>
  </mc:AlternateContent>
  <bookViews>
    <workbookView xWindow="480" yWindow="45" windowWidth="22110" windowHeight="13485" firstSheet="9" activeTab="1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TEUS nacional" sheetId="27" r:id="rId15"/>
    <sheet name="TEUS exterior" sheetId="28" r:id="rId16"/>
    <sheet name="Pasajeros total" sheetId="21" r:id="rId17"/>
    <sheet name="Pasajeros crucero" sheetId="22" r:id="rId18"/>
    <sheet name="Vehículos régimen pasaje" sheetId="23" r:id="rId19"/>
    <sheet name="Buques número" sheetId="24" r:id="rId20"/>
    <sheet name="Buques GT" sheetId="25" r:id="rId21"/>
    <sheet name="Cruceros" sheetId="26" r:id="rId22"/>
  </sheets>
  <definedNames>
    <definedName name="_xlnm.Print_Area" localSheetId="7">Avituallamiento!$A$1:$M$35</definedName>
    <definedName name="_xlnm.Print_Area" localSheetId="20">'Buques GT'!$A$1:$M$35</definedName>
    <definedName name="_xlnm.Print_Area" localSheetId="19">'Buques número'!$A$1:$M$35</definedName>
    <definedName name="_xlnm.Print_Area" localSheetId="21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7">'Pasajeros crucero'!$A$1:$M$35</definedName>
    <definedName name="_xlnm.Print_Area" localSheetId="16">'Pasajeros total'!$A$1:$M$35</definedName>
    <definedName name="_xlnm.Print_Area" localSheetId="6">Pesca!$A$1:$M$35</definedName>
    <definedName name="_xlnm.Print_Area" localSheetId="0">'Resumen general'!$A$1:$I$33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5">'TEUS exterior'!$A$1:$M$36</definedName>
    <definedName name="_xlnm.Print_Area" localSheetId="14">'TEUS nacional'!$A$1:$M$36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8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B6" i="21" l="1"/>
  <c r="C6" i="21"/>
  <c r="D6" i="21"/>
  <c r="E6" i="21"/>
  <c r="E6" i="28"/>
  <c r="D6" i="28"/>
  <c r="C6" i="28"/>
  <c r="B6" i="28"/>
  <c r="E6" i="27"/>
  <c r="D6" i="27"/>
  <c r="C6" i="27"/>
  <c r="B6" i="27"/>
  <c r="I26" i="4" l="1"/>
  <c r="I27" i="4"/>
  <c r="B5" i="28" l="1"/>
  <c r="B5" i="27"/>
  <c r="L5" i="28"/>
  <c r="L5" i="27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B38" i="28"/>
  <c r="A38" i="28"/>
  <c r="C37" i="28"/>
  <c r="G37" i="28" s="1"/>
  <c r="B37" i="28"/>
  <c r="F37" i="28" s="1"/>
  <c r="E35" i="28"/>
  <c r="D35" i="28"/>
  <c r="C35" i="28"/>
  <c r="B35" i="28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9" i="28"/>
  <c r="F8" i="28"/>
  <c r="F7" i="28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B38" i="27"/>
  <c r="A38" i="27"/>
  <c r="C37" i="27"/>
  <c r="G37" i="27" s="1"/>
  <c r="B37" i="27"/>
  <c r="F37" i="27" s="1"/>
  <c r="E35" i="27"/>
  <c r="D35" i="27"/>
  <c r="C35" i="27"/>
  <c r="B35" i="2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D53" i="28" l="1"/>
  <c r="D40" i="27"/>
  <c r="D59" i="28"/>
  <c r="D46" i="28"/>
  <c r="D54" i="28"/>
  <c r="D41" i="28"/>
  <c r="D57" i="28"/>
  <c r="D65" i="28"/>
  <c r="D39" i="28"/>
  <c r="D63" i="28"/>
  <c r="F35" i="28"/>
  <c r="D60" i="28"/>
  <c r="D50" i="28"/>
  <c r="D58" i="28"/>
  <c r="D51" i="28"/>
  <c r="D38" i="28"/>
  <c r="D62" i="28"/>
  <c r="D49" i="28"/>
  <c r="D47" i="28"/>
  <c r="D55" i="28"/>
  <c r="D40" i="28"/>
  <c r="D48" i="28"/>
  <c r="D56" i="28"/>
  <c r="D64" i="28"/>
  <c r="D48" i="27"/>
  <c r="D56" i="27"/>
  <c r="D64" i="27"/>
  <c r="D43" i="27"/>
  <c r="D51" i="27"/>
  <c r="D59" i="27"/>
  <c r="D38" i="27"/>
  <c r="D46" i="27"/>
  <c r="D54" i="27"/>
  <c r="D62" i="27"/>
  <c r="D57" i="27"/>
  <c r="D47" i="27"/>
  <c r="D55" i="27"/>
  <c r="F35" i="27"/>
  <c r="D42" i="27"/>
  <c r="D58" i="27"/>
  <c r="D41" i="27"/>
  <c r="D49" i="27"/>
  <c r="D65" i="27"/>
  <c r="D39" i="27"/>
  <c r="D63" i="27"/>
  <c r="D50" i="27"/>
  <c r="D45" i="28"/>
  <c r="D61" i="28"/>
  <c r="D52" i="28"/>
  <c r="D43" i="28"/>
  <c r="D42" i="28"/>
  <c r="D44" i="28"/>
  <c r="D45" i="27"/>
  <c r="D61" i="27"/>
  <c r="D52" i="27"/>
  <c r="D53" i="27"/>
  <c r="D44" i="27"/>
  <c r="D60" i="27"/>
  <c r="E63" i="28" l="1"/>
  <c r="G63" i="28" s="1"/>
  <c r="E65" i="27"/>
  <c r="G65" i="27" s="1"/>
  <c r="E65" i="28"/>
  <c r="G65" i="28" s="1"/>
  <c r="E55" i="27"/>
  <c r="F55" i="27" s="1"/>
  <c r="E63" i="27"/>
  <c r="G63" i="27" s="1"/>
  <c r="E46" i="27"/>
  <c r="G46" i="27" s="1"/>
  <c r="E51" i="28"/>
  <c r="E56" i="28"/>
  <c r="E59" i="28"/>
  <c r="E38" i="28"/>
  <c r="E64" i="28"/>
  <c r="E54" i="28"/>
  <c r="E42" i="28"/>
  <c r="E46" i="28"/>
  <c r="E39" i="28"/>
  <c r="E62" i="28"/>
  <c r="E50" i="28"/>
  <c r="E44" i="28"/>
  <c r="E47" i="28"/>
  <c r="E61" i="28"/>
  <c r="E49" i="28"/>
  <c r="E40" i="28"/>
  <c r="E60" i="28"/>
  <c r="E57" i="28"/>
  <c r="E48" i="28"/>
  <c r="E45" i="28"/>
  <c r="E58" i="28"/>
  <c r="E52" i="28"/>
  <c r="E55" i="28"/>
  <c r="E53" i="28"/>
  <c r="E41" i="28"/>
  <c r="E43" i="28"/>
  <c r="E57" i="27"/>
  <c r="E44" i="27"/>
  <c r="E40" i="27"/>
  <c r="E50" i="27"/>
  <c r="E60" i="27"/>
  <c r="E48" i="27"/>
  <c r="E58" i="27"/>
  <c r="E41" i="27"/>
  <c r="E61" i="27"/>
  <c r="E51" i="27"/>
  <c r="F65" i="27"/>
  <c r="E54" i="27"/>
  <c r="E59" i="27"/>
  <c r="E64" i="27"/>
  <c r="E39" i="27"/>
  <c r="E45" i="27"/>
  <c r="E43" i="27"/>
  <c r="E56" i="27"/>
  <c r="E62" i="27"/>
  <c r="E42" i="27"/>
  <c r="E38" i="27"/>
  <c r="E47" i="27"/>
  <c r="E53" i="27"/>
  <c r="E49" i="27"/>
  <c r="E52" i="27"/>
  <c r="F63" i="28" l="1"/>
  <c r="F65" i="28"/>
  <c r="G55" i="27"/>
  <c r="F46" i="27"/>
  <c r="F63" i="27"/>
  <c r="G45" i="28"/>
  <c r="F45" i="28"/>
  <c r="G44" i="28"/>
  <c r="F44" i="28"/>
  <c r="F38" i="28"/>
  <c r="G38" i="28"/>
  <c r="F48" i="28"/>
  <c r="G48" i="28"/>
  <c r="G50" i="28"/>
  <c r="F50" i="28"/>
  <c r="G59" i="28"/>
  <c r="F59" i="28"/>
  <c r="G43" i="28"/>
  <c r="F43" i="28"/>
  <c r="G57" i="28"/>
  <c r="F57" i="28"/>
  <c r="G62" i="28"/>
  <c r="F62" i="28"/>
  <c r="F56" i="28"/>
  <c r="G56" i="28"/>
  <c r="G41" i="28"/>
  <c r="F41" i="28"/>
  <c r="G60" i="28"/>
  <c r="F60" i="28"/>
  <c r="G39" i="28"/>
  <c r="F39" i="28"/>
  <c r="G53" i="28"/>
  <c r="F53" i="28"/>
  <c r="F40" i="28"/>
  <c r="G40" i="28"/>
  <c r="G46" i="28"/>
  <c r="F46" i="28"/>
  <c r="G55" i="28"/>
  <c r="F55" i="28"/>
  <c r="G49" i="28"/>
  <c r="F49" i="28"/>
  <c r="G42" i="28"/>
  <c r="F42" i="28"/>
  <c r="G51" i="28"/>
  <c r="F51" i="28"/>
  <c r="G52" i="28"/>
  <c r="F52" i="28"/>
  <c r="F61" i="28"/>
  <c r="G61" i="28"/>
  <c r="G54" i="28"/>
  <c r="F54" i="28"/>
  <c r="G58" i="28"/>
  <c r="F58" i="28"/>
  <c r="G47" i="28"/>
  <c r="F47" i="28"/>
  <c r="F64" i="28"/>
  <c r="G64" i="28"/>
  <c r="G43" i="27"/>
  <c r="F43" i="27"/>
  <c r="G49" i="27"/>
  <c r="F49" i="27"/>
  <c r="G45" i="27"/>
  <c r="F45" i="27"/>
  <c r="G61" i="27"/>
  <c r="F61" i="27"/>
  <c r="G57" i="27"/>
  <c r="F57" i="27"/>
  <c r="G53" i="27"/>
  <c r="F53" i="27"/>
  <c r="G39" i="27"/>
  <c r="F39" i="27"/>
  <c r="G41" i="27"/>
  <c r="F41" i="27"/>
  <c r="F44" i="27"/>
  <c r="G44" i="27"/>
  <c r="G47" i="27"/>
  <c r="F47" i="27"/>
  <c r="F64" i="27"/>
  <c r="G64" i="27"/>
  <c r="G38" i="27"/>
  <c r="F38" i="27"/>
  <c r="G59" i="27"/>
  <c r="F59" i="27"/>
  <c r="F48" i="27"/>
  <c r="G48" i="27"/>
  <c r="G51" i="27"/>
  <c r="F51" i="27"/>
  <c r="F58" i="27"/>
  <c r="G58" i="27"/>
  <c r="F42" i="27"/>
  <c r="G42" i="27"/>
  <c r="G54" i="27"/>
  <c r="F54" i="27"/>
  <c r="G60" i="27"/>
  <c r="F60" i="27"/>
  <c r="G52" i="27"/>
  <c r="F52" i="27"/>
  <c r="G62" i="27"/>
  <c r="F62" i="27"/>
  <c r="G50" i="27"/>
  <c r="F50" i="27"/>
  <c r="F56" i="27"/>
  <c r="G56" i="27"/>
  <c r="F40" i="27"/>
  <c r="G40" i="27"/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B37" i="7" s="1"/>
  <c r="F37" i="7" s="1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B37" i="2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C37" i="2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2" i="21" l="1"/>
  <c r="D55" i="24"/>
  <c r="D50" i="24"/>
  <c r="D51" i="24"/>
  <c r="D58" i="24"/>
  <c r="D53" i="24"/>
  <c r="D49" i="21"/>
  <c r="D41" i="21"/>
  <c r="D59" i="21"/>
  <c r="D43" i="21"/>
  <c r="D47" i="21"/>
  <c r="D48" i="23"/>
  <c r="D44" i="23"/>
  <c r="D54" i="23"/>
  <c r="D40" i="22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23" l="1"/>
  <c r="F35" i="15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G43" i="5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3" i="4"/>
  <c r="I14" i="4"/>
  <c r="I28" i="4"/>
  <c r="I22" i="4"/>
  <c r="I31" i="4"/>
  <c r="I24" i="4"/>
  <c r="I9" i="4"/>
  <c r="I12" i="4"/>
  <c r="I15" i="4"/>
  <c r="I32" i="4"/>
  <c r="I11" i="4"/>
  <c r="I29" i="4"/>
  <c r="I30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4" i="16" l="1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<sst xmlns="http://schemas.openxmlformats.org/spreadsheetml/2006/main" count="721" uniqueCount="96">
  <si>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</si>
  <si>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</si>
  <si>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</si>
  <si>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</si>
  <si>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</si>
  <si>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</si>
  <si>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</si>
  <si>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</si>
  <si>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</si>
  <si>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</si>
  <si>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</si>
  <si>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</si>
  <si>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</si>
  <si>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</si>
  <si>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</si>
  <si>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</si>
  <si>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</si>
  <si>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</si>
  <si>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</si>
  <si>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</si>
  <si>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</si>
  <si>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</si>
  <si>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</si>
  <si>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</si>
  <si>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</si>
  <si>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</si>
  <si>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</si>
  <si>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</si>
  <si>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</si>
  <si>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</si>
  <si>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</si>
  <si>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</si>
  <si>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</si>
  <si>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</si>
  <si>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</si>
  <si>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</si>
  <si>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</si>
  <si>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</si>
  <si>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</si>
  <si>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</si>
  <si>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</si>
  <si>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</si>
  <si>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</si>
  <si>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</si>
  <si>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</si>
  <si>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</si>
  <si>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</si>
  <si>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</si>
  <si>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</si>
  <si>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</si>
  <si>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</si>
  <si>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</si>
  <si>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</si>
  <si>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</si>
  <si>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</si>
  <si>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</si>
  <si>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</si>
  <si>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</si>
  <si>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</si>
  <si>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</si>
  <si>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</si>
  <si>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</si>
  <si>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</si>
  <si>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</si>
  <si>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</si>
  <si>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</si>
  <si>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</si>
  <si>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</si>
  <si>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</si>
  <si>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</si>
  <si>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</si>
  <si>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</si>
  <si>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</si>
  <si>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</si>
  <si>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</si>
  <si>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</si>
  <si>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</si>
  <si>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</si>
  <si>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</si>
  <si>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</si>
  <si>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</si>
  <si>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</si>
  <si>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</si>
  <si>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</si>
  <si>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</si>
  <si>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</si>
  <si>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</si>
  <si>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</si>
  <si>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</si>
  <si>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</si>
  <si>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</si>
  <si>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</si>
  <si>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</si>
  <si>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10.2. CONTENEDORES ENTRADA-SALIDA NACIONAL (TEUS)</t>
  </si>
  <si>
    <t>10.3. CONTENEDORES IMPORTACIÓN-EXPORTACIÓN EXTERIOR (TEUS)</t>
  </si>
  <si>
    <t>Mes 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</si>
</sst>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82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9" fillId="4" borderId="1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2" xfId="0" applyFont="1" applyFill="1" applyBorder="1" applyAlignment="1">
      <alignment horizontal="center" vertical="center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left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63639584</c:v>
                </c:pt>
                <c:pt idx="1">
                  <c:v>52878860</c:v>
                </c:pt>
                <c:pt idx="2">
                  <c:v>39234739</c:v>
                </c:pt>
                <c:pt idx="3">
                  <c:v>29487426</c:v>
                </c:pt>
                <c:pt idx="4">
                  <c:v>28456690</c:v>
                </c:pt>
                <c:pt idx="5">
                  <c:v>19366870</c:v>
                </c:pt>
                <c:pt idx="6">
                  <c:v>19245759</c:v>
                </c:pt>
                <c:pt idx="7">
                  <c:v>15750615</c:v>
                </c:pt>
                <c:pt idx="8">
                  <c:v>14782351</c:v>
                </c:pt>
                <c:pt idx="9">
                  <c:v>13132445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LAS PALMAS</c:v>
                </c:pt>
                <c:pt idx="6">
                  <c:v>CARTAGENA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68648760</c:v>
                </c:pt>
                <c:pt idx="1">
                  <c:v>55453111</c:v>
                </c:pt>
                <c:pt idx="2">
                  <c:v>48310738</c:v>
                </c:pt>
                <c:pt idx="3">
                  <c:v>35743384</c:v>
                </c:pt>
                <c:pt idx="4">
                  <c:v>30551012</c:v>
                </c:pt>
                <c:pt idx="5">
                  <c:v>24063160</c:v>
                </c:pt>
                <c:pt idx="6">
                  <c:v>23866444</c:v>
                </c:pt>
                <c:pt idx="7">
                  <c:v>18237867</c:v>
                </c:pt>
                <c:pt idx="8">
                  <c:v>16886960</c:v>
                </c:pt>
                <c:pt idx="9">
                  <c:v>18230676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58471884</c:v>
                </c:pt>
                <c:pt idx="1">
                  <c:v>52621239</c:v>
                </c:pt>
                <c:pt idx="2">
                  <c:v>38123959</c:v>
                </c:pt>
                <c:pt idx="3">
                  <c:v>29014446</c:v>
                </c:pt>
                <c:pt idx="4">
                  <c:v>28036008</c:v>
                </c:pt>
                <c:pt idx="5">
                  <c:v>19191193</c:v>
                </c:pt>
                <c:pt idx="6">
                  <c:v>17404658</c:v>
                </c:pt>
                <c:pt idx="7">
                  <c:v>15709526</c:v>
                </c:pt>
                <c:pt idx="8">
                  <c:v>13846546</c:v>
                </c:pt>
                <c:pt idx="9">
                  <c:v>13009381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64019051</c:v>
                </c:pt>
                <c:pt idx="1">
                  <c:v>55158957</c:v>
                </c:pt>
                <c:pt idx="2">
                  <c:v>47115485</c:v>
                </c:pt>
                <c:pt idx="3">
                  <c:v>34621469</c:v>
                </c:pt>
                <c:pt idx="4">
                  <c:v>30379367</c:v>
                </c:pt>
                <c:pt idx="5">
                  <c:v>23770465</c:v>
                </c:pt>
                <c:pt idx="6">
                  <c:v>22041849</c:v>
                </c:pt>
                <c:pt idx="7">
                  <c:v>18182889</c:v>
                </c:pt>
                <c:pt idx="8">
                  <c:v>15859130</c:v>
                </c:pt>
                <c:pt idx="9">
                  <c:v>18113017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19044294</c:v>
                </c:pt>
                <c:pt idx="1">
                  <c:v>18236057</c:v>
                </c:pt>
                <c:pt idx="2">
                  <c:v>16990092</c:v>
                </c:pt>
                <c:pt idx="3">
                  <c:v>15116157</c:v>
                </c:pt>
                <c:pt idx="4">
                  <c:v>11710397</c:v>
                </c:pt>
                <c:pt idx="5">
                  <c:v>10804855</c:v>
                </c:pt>
                <c:pt idx="6">
                  <c:v>7760880</c:v>
                </c:pt>
                <c:pt idx="7">
                  <c:v>7180864</c:v>
                </c:pt>
                <c:pt idx="8">
                  <c:v>6112574</c:v>
                </c:pt>
                <c:pt idx="9">
                  <c:v>5371772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BILBAO</c:v>
                </c:pt>
                <c:pt idx="1">
                  <c:v>BAHIA DE ALGECIRAS</c:v>
                </c:pt>
                <c:pt idx="2">
                  <c:v>TARRAGONA</c:v>
                </c:pt>
                <c:pt idx="3">
                  <c:v>CARTAGENA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A CORUÑA</c:v>
                </c:pt>
                <c:pt idx="9">
                  <c:v>VALENCIA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20917362</c:v>
                </c:pt>
                <c:pt idx="1">
                  <c:v>18863108</c:v>
                </c:pt>
                <c:pt idx="2">
                  <c:v>17492173</c:v>
                </c:pt>
                <c:pt idx="3">
                  <c:v>18591901</c:v>
                </c:pt>
                <c:pt idx="4">
                  <c:v>12115498</c:v>
                </c:pt>
                <c:pt idx="5">
                  <c:v>11105859</c:v>
                </c:pt>
                <c:pt idx="6">
                  <c:v>8710108</c:v>
                </c:pt>
                <c:pt idx="7">
                  <c:v>7007413</c:v>
                </c:pt>
                <c:pt idx="8">
                  <c:v>6724172</c:v>
                </c:pt>
                <c:pt idx="9">
                  <c:v>5484668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BARCELONA</c:v>
                </c:pt>
                <c:pt idx="5">
                  <c:v>BILBAO</c:v>
                </c:pt>
                <c:pt idx="6">
                  <c:v>CARTAGENA</c:v>
                </c:pt>
                <c:pt idx="7">
                  <c:v>VALENCIA</c:v>
                </c:pt>
                <c:pt idx="8">
                  <c:v>ALMERIA</c:v>
                </c:pt>
                <c:pt idx="9">
                  <c:v>A CORUÑA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11212797</c:v>
                </c:pt>
                <c:pt idx="1">
                  <c:v>8444802</c:v>
                </c:pt>
                <c:pt idx="2">
                  <c:v>8188616</c:v>
                </c:pt>
                <c:pt idx="3">
                  <c:v>3729155</c:v>
                </c:pt>
                <c:pt idx="4">
                  <c:v>3518946</c:v>
                </c:pt>
                <c:pt idx="5">
                  <c:v>3464026</c:v>
                </c:pt>
                <c:pt idx="6">
                  <c:v>3410240</c:v>
                </c:pt>
                <c:pt idx="7">
                  <c:v>3177967</c:v>
                </c:pt>
                <c:pt idx="8">
                  <c:v>3053159</c:v>
                </c:pt>
                <c:pt idx="9">
                  <c:v>2963867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HUELVA</c:v>
                </c:pt>
                <c:pt idx="4">
                  <c:v>BARCELONA</c:v>
                </c:pt>
                <c:pt idx="5">
                  <c:v>BILBAO</c:v>
                </c:pt>
                <c:pt idx="6">
                  <c:v>CARTAGENA</c:v>
                </c:pt>
                <c:pt idx="7">
                  <c:v>VALENCIA</c:v>
                </c:pt>
                <c:pt idx="8">
                  <c:v>ALMERIA</c:v>
                </c:pt>
                <c:pt idx="9">
                  <c:v>A CORUÑA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15984756</c:v>
                </c:pt>
                <c:pt idx="1">
                  <c:v>11450649</c:v>
                </c:pt>
                <c:pt idx="2">
                  <c:v>9257811</c:v>
                </c:pt>
                <c:pt idx="3">
                  <c:v>5656373</c:v>
                </c:pt>
                <c:pt idx="4">
                  <c:v>3170946</c:v>
                </c:pt>
                <c:pt idx="5">
                  <c:v>4791143</c:v>
                </c:pt>
                <c:pt idx="6">
                  <c:v>4346346</c:v>
                </c:pt>
                <c:pt idx="7">
                  <c:v>4750285</c:v>
                </c:pt>
                <c:pt idx="8">
                  <c:v>4310566</c:v>
                </c:pt>
                <c:pt idx="9">
                  <c:v>3028409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44071500</c:v>
                </c:pt>
                <c:pt idx="1">
                  <c:v>38608092</c:v>
                </c:pt>
                <c:pt idx="2">
                  <c:v>23800158</c:v>
                </c:pt>
                <c:pt idx="3">
                  <c:v>12555208</c:v>
                </c:pt>
                <c:pt idx="4">
                  <c:v>7439506</c:v>
                </c:pt>
                <c:pt idx="5">
                  <c:v>6506126</c:v>
                </c:pt>
                <c:pt idx="6">
                  <c:v>5273445</c:v>
                </c:pt>
                <c:pt idx="7">
                  <c:v>2824542</c:v>
                </c:pt>
                <c:pt idx="8">
                  <c:v>2601114</c:v>
                </c:pt>
                <c:pt idx="9">
                  <c:v>1912876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TARRAGONA</c:v>
                </c:pt>
                <c:pt idx="9">
                  <c:v>BAHIA DE CADIZ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44924004</c:v>
                </c:pt>
                <c:pt idx="1">
                  <c:v>43753745</c:v>
                </c:pt>
                <c:pt idx="2">
                  <c:v>32838680</c:v>
                </c:pt>
                <c:pt idx="3">
                  <c:v>16546545</c:v>
                </c:pt>
                <c:pt idx="4">
                  <c:v>8483941</c:v>
                </c:pt>
                <c:pt idx="5">
                  <c:v>8912964</c:v>
                </c:pt>
                <c:pt idx="6">
                  <c:v>5878264</c:v>
                </c:pt>
                <c:pt idx="7">
                  <c:v>3851039</c:v>
                </c:pt>
                <c:pt idx="8">
                  <c:v>1436545</c:v>
                </c:pt>
                <c:pt idx="9">
                  <c:v>2406322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77776</c:v>
                </c:pt>
                <c:pt idx="1">
                  <c:v>40669</c:v>
                </c:pt>
                <c:pt idx="2">
                  <c:v>18662</c:v>
                </c:pt>
                <c:pt idx="3">
                  <c:v>14208</c:v>
                </c:pt>
                <c:pt idx="4">
                  <c:v>13055</c:v>
                </c:pt>
                <c:pt idx="5">
                  <c:v>11306</c:v>
                </c:pt>
                <c:pt idx="6">
                  <c:v>10644</c:v>
                </c:pt>
                <c:pt idx="7">
                  <c:v>4926</c:v>
                </c:pt>
                <c:pt idx="8">
                  <c:v>4653</c:v>
                </c:pt>
                <c:pt idx="9">
                  <c:v>3679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PASAIA</c:v>
                </c:pt>
                <c:pt idx="4">
                  <c:v>AVILES</c:v>
                </c:pt>
                <c:pt idx="5">
                  <c:v>SANTANDER</c:v>
                </c:pt>
                <c:pt idx="6">
                  <c:v>GIJON</c:v>
                </c:pt>
                <c:pt idx="7">
                  <c:v>CASTELLON</c:v>
                </c:pt>
                <c:pt idx="8">
                  <c:v>SANTA CRUZ DE TENERIFE</c:v>
                </c:pt>
                <c:pt idx="9">
                  <c:v>TARRAGONA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76749</c:v>
                </c:pt>
                <c:pt idx="1">
                  <c:v>30189</c:v>
                </c:pt>
                <c:pt idx="2">
                  <c:v>16405</c:v>
                </c:pt>
                <c:pt idx="3">
                  <c:v>10466</c:v>
                </c:pt>
                <c:pt idx="4">
                  <c:v>11634</c:v>
                </c:pt>
                <c:pt idx="5">
                  <c:v>7207</c:v>
                </c:pt>
                <c:pt idx="6">
                  <c:v>5729</c:v>
                </c:pt>
                <c:pt idx="7">
                  <c:v>4238</c:v>
                </c:pt>
                <c:pt idx="8">
                  <c:v>5369</c:v>
                </c:pt>
                <c:pt idx="9">
                  <c:v>3169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BALEARES</c:v>
                </c:pt>
                <c:pt idx="9">
                  <c:v>BILBAO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3097146</c:v>
                </c:pt>
                <c:pt idx="1">
                  <c:v>1959486</c:v>
                </c:pt>
                <c:pt idx="2">
                  <c:v>1110189</c:v>
                </c:pt>
                <c:pt idx="3">
                  <c:v>929412</c:v>
                </c:pt>
                <c:pt idx="4">
                  <c:v>428625</c:v>
                </c:pt>
                <c:pt idx="5">
                  <c:v>298232</c:v>
                </c:pt>
                <c:pt idx="6">
                  <c:v>255871</c:v>
                </c:pt>
                <c:pt idx="7">
                  <c:v>192987</c:v>
                </c:pt>
                <c:pt idx="8">
                  <c:v>160076</c:v>
                </c:pt>
                <c:pt idx="9">
                  <c:v>118255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VIGO</c:v>
                </c:pt>
                <c:pt idx="6">
                  <c:v>VALENCIA</c:v>
                </c:pt>
                <c:pt idx="7">
                  <c:v>TARRAGONA</c:v>
                </c:pt>
                <c:pt idx="8">
                  <c:v>BALEARES</c:v>
                </c:pt>
                <c:pt idx="9">
                  <c:v>BILBAO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2878323</c:v>
                </c:pt>
                <c:pt idx="1">
                  <c:v>2018623</c:v>
                </c:pt>
                <c:pt idx="2">
                  <c:v>1194744</c:v>
                </c:pt>
                <c:pt idx="3">
                  <c:v>958045</c:v>
                </c:pt>
                <c:pt idx="4">
                  <c:v>544242</c:v>
                </c:pt>
                <c:pt idx="5">
                  <c:v>330159</c:v>
                </c:pt>
                <c:pt idx="6">
                  <c:v>292850</c:v>
                </c:pt>
                <c:pt idx="7">
                  <c:v>168476</c:v>
                </c:pt>
                <c:pt idx="8">
                  <c:v>231968</c:v>
                </c:pt>
                <c:pt idx="9">
                  <c:v>140498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BILBAO</c:v>
                </c:pt>
                <c:pt idx="6">
                  <c:v>CEUTA</c:v>
                </c:pt>
                <c:pt idx="7">
                  <c:v>MALAGA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33830254</c:v>
                </c:pt>
                <c:pt idx="1">
                  <c:v>24882823</c:v>
                </c:pt>
                <c:pt idx="2">
                  <c:v>7403961</c:v>
                </c:pt>
                <c:pt idx="3">
                  <c:v>6754116</c:v>
                </c:pt>
                <c:pt idx="4">
                  <c:v>4603576</c:v>
                </c:pt>
                <c:pt idx="5">
                  <c:v>657675</c:v>
                </c:pt>
                <c:pt idx="6">
                  <c:v>650616</c:v>
                </c:pt>
                <c:pt idx="7">
                  <c:v>563163</c:v>
                </c:pt>
                <c:pt idx="8">
                  <c:v>277269</c:v>
                </c:pt>
                <c:pt idx="9">
                  <c:v>241525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BILBAO</c:v>
                </c:pt>
                <c:pt idx="6">
                  <c:v>CEUTA</c:v>
                </c:pt>
                <c:pt idx="7">
                  <c:v>MALAGA</c:v>
                </c:pt>
                <c:pt idx="8">
                  <c:v>SANTA CRUZ DE TENERIFE</c:v>
                </c:pt>
                <c:pt idx="9">
                  <c:v>GIJON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37724493</c:v>
                </c:pt>
                <c:pt idx="1">
                  <c:v>21596464</c:v>
                </c:pt>
                <c:pt idx="2">
                  <c:v>10603306</c:v>
                </c:pt>
                <c:pt idx="3">
                  <c:v>11599036</c:v>
                </c:pt>
                <c:pt idx="4">
                  <c:v>3917212</c:v>
                </c:pt>
                <c:pt idx="5">
                  <c:v>622340</c:v>
                </c:pt>
                <c:pt idx="6">
                  <c:v>846702</c:v>
                </c:pt>
                <c:pt idx="7">
                  <c:v>2458755</c:v>
                </c:pt>
                <c:pt idx="8">
                  <c:v>143557</c:v>
                </c:pt>
                <c:pt idx="9">
                  <c:v>441597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32773534</c:v>
                </c:pt>
                <c:pt idx="1">
                  <c:v>24868400</c:v>
                </c:pt>
                <c:pt idx="2">
                  <c:v>7217889</c:v>
                </c:pt>
                <c:pt idx="3">
                  <c:v>6184024</c:v>
                </c:pt>
                <c:pt idx="4">
                  <c:v>1390542</c:v>
                </c:pt>
                <c:pt idx="5">
                  <c:v>563049</c:v>
                </c:pt>
                <c:pt idx="6">
                  <c:v>221240</c:v>
                </c:pt>
                <c:pt idx="7">
                  <c:v>99211</c:v>
                </c:pt>
                <c:pt idx="8">
                  <c:v>68104</c:v>
                </c:pt>
                <c:pt idx="9">
                  <c:v>11871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TARRAGONA</c:v>
                </c:pt>
                <c:pt idx="5">
                  <c:v>MALAGA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37626744</c:v>
                </c:pt>
                <c:pt idx="1">
                  <c:v>21546353</c:v>
                </c:pt>
                <c:pt idx="2">
                  <c:v>10478830</c:v>
                </c:pt>
                <c:pt idx="3">
                  <c:v>11010784</c:v>
                </c:pt>
                <c:pt idx="4">
                  <c:v>2349</c:v>
                </c:pt>
                <c:pt idx="5">
                  <c:v>2457171</c:v>
                </c:pt>
                <c:pt idx="6">
                  <c:v>96251</c:v>
                </c:pt>
                <c:pt idx="7">
                  <c:v>38081</c:v>
                </c:pt>
                <c:pt idx="8">
                  <c:v>210050</c:v>
                </c:pt>
                <c:pt idx="9">
                  <c:v>6426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38929018</c:v>
                </c:pt>
                <c:pt idx="1">
                  <c:v>34512251</c:v>
                </c:pt>
                <c:pt idx="2">
                  <c:v>15939395</c:v>
                </c:pt>
                <c:pt idx="3">
                  <c:v>10077419</c:v>
                </c:pt>
                <c:pt idx="4">
                  <c:v>4278554</c:v>
                </c:pt>
                <c:pt idx="5">
                  <c:v>2556587</c:v>
                </c:pt>
                <c:pt idx="6">
                  <c:v>1998718</c:v>
                </c:pt>
                <c:pt idx="7">
                  <c:v>1819419</c:v>
                </c:pt>
                <c:pt idx="8">
                  <c:v>954762</c:v>
                </c:pt>
                <c:pt idx="9">
                  <c:v>907217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TARRAGONA</c:v>
                </c:pt>
                <c:pt idx="7">
                  <c:v>VIGO</c:v>
                </c:pt>
                <c:pt idx="8">
                  <c:v>BAHIA DE CADIZ</c:v>
                </c:pt>
                <c:pt idx="9">
                  <c:v>SEVILLA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38091309</c:v>
                </c:pt>
                <c:pt idx="1">
                  <c:v>39435481</c:v>
                </c:pt>
                <c:pt idx="2">
                  <c:v>23668943</c:v>
                </c:pt>
                <c:pt idx="3">
                  <c:v>13723815</c:v>
                </c:pt>
                <c:pt idx="4">
                  <c:v>5671194</c:v>
                </c:pt>
                <c:pt idx="5">
                  <c:v>2838215</c:v>
                </c:pt>
                <c:pt idx="6">
                  <c:v>398569</c:v>
                </c:pt>
                <c:pt idx="7">
                  <c:v>2204058</c:v>
                </c:pt>
                <c:pt idx="8">
                  <c:v>1160026</c:v>
                </c:pt>
                <c:pt idx="9">
                  <c:v>908049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7732095</c:v>
                </c:pt>
                <c:pt idx="1">
                  <c:v>7349874</c:v>
                </c:pt>
                <c:pt idx="2">
                  <c:v>4112208</c:v>
                </c:pt>
                <c:pt idx="3">
                  <c:v>3933144</c:v>
                </c:pt>
                <c:pt idx="4">
                  <c:v>2997617</c:v>
                </c:pt>
                <c:pt idx="5">
                  <c:v>2076385</c:v>
                </c:pt>
                <c:pt idx="6">
                  <c:v>1098845</c:v>
                </c:pt>
                <c:pt idx="7">
                  <c:v>857791</c:v>
                </c:pt>
                <c:pt idx="8">
                  <c:v>826049</c:v>
                </c:pt>
                <c:pt idx="9">
                  <c:v>709083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CEUTA</c:v>
                </c:pt>
                <c:pt idx="8">
                  <c:v>VIGO</c:v>
                </c:pt>
                <c:pt idx="9">
                  <c:v>BILBAO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9514069</c:v>
                </c:pt>
                <c:pt idx="1">
                  <c:v>8380194</c:v>
                </c:pt>
                <c:pt idx="2">
                  <c:v>4507228</c:v>
                </c:pt>
                <c:pt idx="3">
                  <c:v>4035530</c:v>
                </c:pt>
                <c:pt idx="4">
                  <c:v>3229539</c:v>
                </c:pt>
                <c:pt idx="5">
                  <c:v>2376807</c:v>
                </c:pt>
                <c:pt idx="6">
                  <c:v>1265790</c:v>
                </c:pt>
                <c:pt idx="7">
                  <c:v>903639</c:v>
                </c:pt>
                <c:pt idx="8">
                  <c:v>1281858</c:v>
                </c:pt>
                <c:pt idx="9">
                  <c:v>569567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3349192</c:v>
                </c:pt>
                <c:pt idx="1">
                  <c:v>2773530</c:v>
                </c:pt>
                <c:pt idx="2">
                  <c:v>1650403.5</c:v>
                </c:pt>
                <c:pt idx="3">
                  <c:v>924352</c:v>
                </c:pt>
                <c:pt idx="4">
                  <c:v>399828.25</c:v>
                </c:pt>
                <c:pt idx="5">
                  <c:v>317364</c:v>
                </c:pt>
                <c:pt idx="6">
                  <c:v>264809</c:v>
                </c:pt>
                <c:pt idx="7">
                  <c:v>182648</c:v>
                </c:pt>
                <c:pt idx="8">
                  <c:v>179812</c:v>
                </c:pt>
                <c:pt idx="9">
                  <c:v>121632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VALENCIA</c:v>
                </c:pt>
                <c:pt idx="1">
                  <c:v>BAHIA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TARRAGONA</c:v>
                </c:pt>
                <c:pt idx="8">
                  <c:v>VIGO</c:v>
                </c:pt>
                <c:pt idx="9">
                  <c:v>BALEARES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3334155</c:v>
                </c:pt>
                <c:pt idx="1">
                  <c:v>3051099</c:v>
                </c:pt>
                <c:pt idx="2">
                  <c:v>2411030.5</c:v>
                </c:pt>
                <c:pt idx="3">
                  <c:v>1217192</c:v>
                </c:pt>
                <c:pt idx="4">
                  <c:v>513988.5</c:v>
                </c:pt>
                <c:pt idx="5">
                  <c:v>370410</c:v>
                </c:pt>
                <c:pt idx="6">
                  <c:v>401210</c:v>
                </c:pt>
                <c:pt idx="7">
                  <c:v>44049</c:v>
                </c:pt>
                <c:pt idx="8">
                  <c:v>232514</c:v>
                </c:pt>
                <c:pt idx="9">
                  <c:v>166532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2635816</c:v>
                </c:pt>
                <c:pt idx="1">
                  <c:v>1673711</c:v>
                </c:pt>
                <c:pt idx="2">
                  <c:v>550541.5</c:v>
                </c:pt>
                <c:pt idx="3">
                  <c:v>544099</c:v>
                </c:pt>
                <c:pt idx="4">
                  <c:v>250205</c:v>
                </c:pt>
                <c:pt idx="5">
                  <c:v>122441</c:v>
                </c:pt>
                <c:pt idx="6">
                  <c:v>15634</c:v>
                </c:pt>
                <c:pt idx="7">
                  <c:v>6460</c:v>
                </c:pt>
                <c:pt idx="8">
                  <c:v>4131</c:v>
                </c:pt>
                <c:pt idx="9">
                  <c:v>1021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TARRAGONA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BILBAO</c:v>
                </c:pt>
                <c:pt idx="9">
                  <c:v>BAHIA DE CADIZ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2903832</c:v>
                </c:pt>
                <c:pt idx="1">
                  <c:v>1456904</c:v>
                </c:pt>
                <c:pt idx="2">
                  <c:v>940042.5</c:v>
                </c:pt>
                <c:pt idx="3">
                  <c:v>776297</c:v>
                </c:pt>
                <c:pt idx="4">
                  <c:v>384349</c:v>
                </c:pt>
                <c:pt idx="5">
                  <c:v>875</c:v>
                </c:pt>
                <c:pt idx="6">
                  <c:v>7853</c:v>
                </c:pt>
                <c:pt idx="7">
                  <c:v>2988</c:v>
                </c:pt>
                <c:pt idx="8">
                  <c:v>12915.75</c:v>
                </c:pt>
                <c:pt idx="9">
                  <c:v>1019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299384</c:v>
                </c:pt>
                <c:pt idx="1">
                  <c:v>264214</c:v>
                </c:pt>
                <c:pt idx="2">
                  <c:v>208288.5</c:v>
                </c:pt>
                <c:pt idx="3">
                  <c:v>143050</c:v>
                </c:pt>
                <c:pt idx="4">
                  <c:v>121295</c:v>
                </c:pt>
                <c:pt idx="5">
                  <c:v>110769</c:v>
                </c:pt>
                <c:pt idx="6">
                  <c:v>100663</c:v>
                </c:pt>
                <c:pt idx="7">
                  <c:v>54802</c:v>
                </c:pt>
                <c:pt idx="8">
                  <c:v>50119.25</c:v>
                </c:pt>
                <c:pt idx="9">
                  <c:v>44234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0-43F2-A078-8EF519C4833E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BALEARES</c:v>
                </c:pt>
                <c:pt idx="5">
                  <c:v>ALICANTE</c:v>
                </c:pt>
                <c:pt idx="6">
                  <c:v>SEVILLA</c:v>
                </c:pt>
                <c:pt idx="7">
                  <c:v>BAHIA DE CADIZ</c:v>
                </c:pt>
                <c:pt idx="8">
                  <c:v>BILBAO</c:v>
                </c:pt>
                <c:pt idx="9">
                  <c:v>VIGO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354984</c:v>
                </c:pt>
                <c:pt idx="1">
                  <c:v>317954</c:v>
                </c:pt>
                <c:pt idx="2">
                  <c:v>285209</c:v>
                </c:pt>
                <c:pt idx="3">
                  <c:v>159541</c:v>
                </c:pt>
                <c:pt idx="4">
                  <c:v>166303</c:v>
                </c:pt>
                <c:pt idx="5">
                  <c:v>132511</c:v>
                </c:pt>
                <c:pt idx="6">
                  <c:v>104386</c:v>
                </c:pt>
                <c:pt idx="7">
                  <c:v>55310</c:v>
                </c:pt>
                <c:pt idx="8">
                  <c:v>72505.5</c:v>
                </c:pt>
                <c:pt idx="9">
                  <c:v>53247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00-43F2-A078-8EF519C48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1532431</c:v>
                </c:pt>
                <c:pt idx="1">
                  <c:v>891573.5</c:v>
                </c:pt>
                <c:pt idx="2">
                  <c:v>345578</c:v>
                </c:pt>
                <c:pt idx="3">
                  <c:v>129118</c:v>
                </c:pt>
                <c:pt idx="4">
                  <c:v>127719</c:v>
                </c:pt>
                <c:pt idx="5">
                  <c:v>80867</c:v>
                </c:pt>
                <c:pt idx="6">
                  <c:v>60329</c:v>
                </c:pt>
                <c:pt idx="7">
                  <c:v>46583</c:v>
                </c:pt>
                <c:pt idx="8">
                  <c:v>41814</c:v>
                </c:pt>
                <c:pt idx="9">
                  <c:v>37516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D5-40D8-9BC1-5FD838F7A023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VIGO</c:v>
                </c:pt>
                <c:pt idx="4">
                  <c:v>BAHIA DE ALGECIRAS</c:v>
                </c:pt>
                <c:pt idx="5">
                  <c:v>LAS PALMAS</c:v>
                </c:pt>
                <c:pt idx="6">
                  <c:v>CASTELLON</c:v>
                </c:pt>
                <c:pt idx="7">
                  <c:v>TARRAGONA</c:v>
                </c:pt>
                <c:pt idx="8">
                  <c:v>BAHIA DE CADIZ</c:v>
                </c:pt>
                <c:pt idx="9">
                  <c:v>SANTA CRUZ DE TENERIFE</c:v>
                </c:pt>
              </c:strCache>
            </c:strRef>
          </c:cat>
          <c:val>
            <c:numRef>
              <c:f>'TEUS exterior'!$G$38:$G$45</c:f>
              <c:numCache>
                <c:formatCode>General</c:formatCode>
                <c:ptCount val="8"/>
                <c:pt idx="0">
                  <c:v>1717710</c:v>
                </c:pt>
                <c:pt idx="1">
                  <c:v>1185777</c:v>
                </c:pt>
                <c:pt idx="2">
                  <c:v>428567.25</c:v>
                </c:pt>
                <c:pt idx="3">
                  <c:v>176279</c:v>
                </c:pt>
                <c:pt idx="4">
                  <c:v>134979</c:v>
                </c:pt>
                <c:pt idx="5">
                  <c:v>85822</c:v>
                </c:pt>
                <c:pt idx="6">
                  <c:v>81923</c:v>
                </c:pt>
                <c:pt idx="7">
                  <c:v>24247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D5-40D8-9BC1-5FD838F7A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VIGO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4862997</c:v>
                </c:pt>
                <c:pt idx="1">
                  <c:v>4451588</c:v>
                </c:pt>
                <c:pt idx="2">
                  <c:v>3913524</c:v>
                </c:pt>
                <c:pt idx="3">
                  <c:v>3090939</c:v>
                </c:pt>
                <c:pt idx="4">
                  <c:v>1964253</c:v>
                </c:pt>
                <c:pt idx="5">
                  <c:v>1235264</c:v>
                </c:pt>
                <c:pt idx="6">
                  <c:v>1121845</c:v>
                </c:pt>
                <c:pt idx="7">
                  <c:v>1099897</c:v>
                </c:pt>
                <c:pt idx="8">
                  <c:v>722856</c:v>
                </c:pt>
                <c:pt idx="9">
                  <c:v>541367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LAS PALMAS</c:v>
                </c:pt>
                <c:pt idx="6">
                  <c:v>ALMERIA</c:v>
                </c:pt>
                <c:pt idx="7">
                  <c:v>VIGO</c:v>
                </c:pt>
                <c:pt idx="8">
                  <c:v>MALAGA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5549518</c:v>
                </c:pt>
                <c:pt idx="1">
                  <c:v>4644269</c:v>
                </c:pt>
                <c:pt idx="2">
                  <c:v>4241155</c:v>
                </c:pt>
                <c:pt idx="3">
                  <c:v>3126571</c:v>
                </c:pt>
                <c:pt idx="4">
                  <c:v>2251798</c:v>
                </c:pt>
                <c:pt idx="5">
                  <c:v>1132031</c:v>
                </c:pt>
                <c:pt idx="6">
                  <c:v>1094299</c:v>
                </c:pt>
                <c:pt idx="7">
                  <c:v>1192107</c:v>
                </c:pt>
                <c:pt idx="8">
                  <c:v>589689</c:v>
                </c:pt>
                <c:pt idx="9">
                  <c:v>494530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2085265</c:v>
                </c:pt>
                <c:pt idx="1">
                  <c:v>1229042</c:v>
                </c:pt>
                <c:pt idx="2">
                  <c:v>510370</c:v>
                </c:pt>
                <c:pt idx="3">
                  <c:v>482540</c:v>
                </c:pt>
                <c:pt idx="4">
                  <c:v>444923</c:v>
                </c:pt>
                <c:pt idx="5">
                  <c:v>224920</c:v>
                </c:pt>
                <c:pt idx="6">
                  <c:v>215394</c:v>
                </c:pt>
                <c:pt idx="7">
                  <c:v>177654</c:v>
                </c:pt>
                <c:pt idx="8">
                  <c:v>90857</c:v>
                </c:pt>
                <c:pt idx="9">
                  <c:v>63230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2013842</c:v>
                </c:pt>
                <c:pt idx="1">
                  <c:v>1306634</c:v>
                </c:pt>
                <c:pt idx="2">
                  <c:v>484308</c:v>
                </c:pt>
                <c:pt idx="3">
                  <c:v>465555</c:v>
                </c:pt>
                <c:pt idx="4">
                  <c:v>320657</c:v>
                </c:pt>
                <c:pt idx="5">
                  <c:v>212914</c:v>
                </c:pt>
                <c:pt idx="6">
                  <c:v>209813</c:v>
                </c:pt>
                <c:pt idx="7">
                  <c:v>198150</c:v>
                </c:pt>
                <c:pt idx="8">
                  <c:v>76754</c:v>
                </c:pt>
                <c:pt idx="9">
                  <c:v>32178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1112288</c:v>
                </c:pt>
                <c:pt idx="1">
                  <c:v>669920</c:v>
                </c:pt>
                <c:pt idx="2">
                  <c:v>425734</c:v>
                </c:pt>
                <c:pt idx="3">
                  <c:v>403498</c:v>
                </c:pt>
                <c:pt idx="4">
                  <c:v>254494</c:v>
                </c:pt>
                <c:pt idx="5">
                  <c:v>236760</c:v>
                </c:pt>
                <c:pt idx="6">
                  <c:v>193873</c:v>
                </c:pt>
                <c:pt idx="7">
                  <c:v>85756</c:v>
                </c:pt>
                <c:pt idx="8">
                  <c:v>70173</c:v>
                </c:pt>
                <c:pt idx="9">
                  <c:v>55190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BALEARES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VALENCIA</c:v>
                </c:pt>
                <c:pt idx="9">
                  <c:v>SANTANDER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1201124</c:v>
                </c:pt>
                <c:pt idx="1">
                  <c:v>654087</c:v>
                </c:pt>
                <c:pt idx="2">
                  <c:v>575566</c:v>
                </c:pt>
                <c:pt idx="3">
                  <c:v>467154</c:v>
                </c:pt>
                <c:pt idx="4">
                  <c:v>256345</c:v>
                </c:pt>
                <c:pt idx="5">
                  <c:v>227996</c:v>
                </c:pt>
                <c:pt idx="6">
                  <c:v>197198</c:v>
                </c:pt>
                <c:pt idx="7">
                  <c:v>82522</c:v>
                </c:pt>
                <c:pt idx="8">
                  <c:v>67285</c:v>
                </c:pt>
                <c:pt idx="9">
                  <c:v>52565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22814</c:v>
                </c:pt>
                <c:pt idx="1">
                  <c:v>14102</c:v>
                </c:pt>
                <c:pt idx="2">
                  <c:v>11448</c:v>
                </c:pt>
                <c:pt idx="3">
                  <c:v>9455</c:v>
                </c:pt>
                <c:pt idx="4">
                  <c:v>7805</c:v>
                </c:pt>
                <c:pt idx="5">
                  <c:v>7351</c:v>
                </c:pt>
                <c:pt idx="6">
                  <c:v>6144</c:v>
                </c:pt>
                <c:pt idx="7">
                  <c:v>2778</c:v>
                </c:pt>
                <c:pt idx="8">
                  <c:v>2768</c:v>
                </c:pt>
                <c:pt idx="9">
                  <c:v>1978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CEUTA</c:v>
                </c:pt>
                <c:pt idx="3">
                  <c:v>LAS PALMAS</c:v>
                </c:pt>
                <c:pt idx="4">
                  <c:v>BARCELONA</c:v>
                </c:pt>
                <c:pt idx="5">
                  <c:v>BALEARES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22376</c:v>
                </c:pt>
                <c:pt idx="1">
                  <c:v>16053</c:v>
                </c:pt>
                <c:pt idx="2">
                  <c:v>11714</c:v>
                </c:pt>
                <c:pt idx="3">
                  <c:v>9674</c:v>
                </c:pt>
                <c:pt idx="4">
                  <c:v>8947</c:v>
                </c:pt>
                <c:pt idx="5">
                  <c:v>9059</c:v>
                </c:pt>
                <c:pt idx="6">
                  <c:v>6475</c:v>
                </c:pt>
                <c:pt idx="7">
                  <c:v>3331</c:v>
                </c:pt>
                <c:pt idx="8">
                  <c:v>2501</c:v>
                </c:pt>
                <c:pt idx="9">
                  <c:v>2305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251697462</c:v>
                </c:pt>
                <c:pt idx="1">
                  <c:v>228675520</c:v>
                </c:pt>
                <c:pt idx="2">
                  <c:v>165147234</c:v>
                </c:pt>
                <c:pt idx="3">
                  <c:v>157609939</c:v>
                </c:pt>
                <c:pt idx="4">
                  <c:v>150108212</c:v>
                </c:pt>
                <c:pt idx="5">
                  <c:v>126724291</c:v>
                </c:pt>
                <c:pt idx="6">
                  <c:v>57979618</c:v>
                </c:pt>
                <c:pt idx="7">
                  <c:v>39488487</c:v>
                </c:pt>
                <c:pt idx="8">
                  <c:v>39459726</c:v>
                </c:pt>
                <c:pt idx="9">
                  <c:v>34155337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VALENCIA</c:v>
                </c:pt>
                <c:pt idx="4">
                  <c:v>LAS PALMAS</c:v>
                </c:pt>
                <c:pt idx="5">
                  <c:v>BALEARES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MALAGA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239508818</c:v>
                </c:pt>
                <c:pt idx="1">
                  <c:v>240157360</c:v>
                </c:pt>
                <c:pt idx="2">
                  <c:v>165102851</c:v>
                </c:pt>
                <c:pt idx="3">
                  <c:v>150702464</c:v>
                </c:pt>
                <c:pt idx="4">
                  <c:v>143304748</c:v>
                </c:pt>
                <c:pt idx="5">
                  <c:v>129760165</c:v>
                </c:pt>
                <c:pt idx="6">
                  <c:v>62725954</c:v>
                </c:pt>
                <c:pt idx="7">
                  <c:v>34350399</c:v>
                </c:pt>
                <c:pt idx="8">
                  <c:v>44795211</c:v>
                </c:pt>
                <c:pt idx="9">
                  <c:v>36342043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2009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768</c:v>
                </c:pt>
                <c:pt idx="1">
                  <c:v>638</c:v>
                </c:pt>
                <c:pt idx="2">
                  <c:v>331</c:v>
                </c:pt>
                <c:pt idx="3">
                  <c:v>292</c:v>
                </c:pt>
                <c:pt idx="4">
                  <c:v>279</c:v>
                </c:pt>
                <c:pt idx="5">
                  <c:v>219</c:v>
                </c:pt>
                <c:pt idx="6">
                  <c:v>137</c:v>
                </c:pt>
                <c:pt idx="7">
                  <c:v>98</c:v>
                </c:pt>
                <c:pt idx="8">
                  <c:v>97</c:v>
                </c:pt>
                <c:pt idx="9">
                  <c:v>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2008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BAHIA DE CADIZ</c:v>
                </c:pt>
                <c:pt idx="6">
                  <c:v>VALENCIA</c:v>
                </c:pt>
                <c:pt idx="7">
                  <c:v>VIGO</c:v>
                </c:pt>
                <c:pt idx="8">
                  <c:v>SEVILLA</c:v>
                </c:pt>
                <c:pt idx="9">
                  <c:v>ALICANTE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863</c:v>
                </c:pt>
                <c:pt idx="1">
                  <c:v>713</c:v>
                </c:pt>
                <c:pt idx="2">
                  <c:v>344</c:v>
                </c:pt>
                <c:pt idx="3">
                  <c:v>265</c:v>
                </c:pt>
                <c:pt idx="4">
                  <c:v>250</c:v>
                </c:pt>
                <c:pt idx="5">
                  <c:v>244</c:v>
                </c:pt>
                <c:pt idx="6">
                  <c:v>163</c:v>
                </c:pt>
                <c:pt idx="7">
                  <c:v>105</c:v>
                </c:pt>
                <c:pt idx="8">
                  <c:v>83</c:v>
                </c:pt>
                <c:pt idx="9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51615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2">
          <a:extLst>
            <a:ext uri="{FF2B5EF4-FFF2-40B4-BE49-F238E27FC236}">
              <a16:creationId xmlns:a16="http://schemas.microsoft.com/office/drawing/2014/main" id="{3472F094-B51D-49B5-A971-26F75511CC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D0B1AF9-00F9-4647-8382-FA2B10F186F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2</xdr:row>
      <xdr:rowOff>14610</xdr:rowOff>
    </xdr:to>
    <xdr:pic>
      <xdr:nvPicPr>
        <xdr:cNvPr id="2" name="LogoRes10_3">
          <a:extLst>
            <a:ext uri="{FF2B5EF4-FFF2-40B4-BE49-F238E27FC236}">
              <a16:creationId xmlns:a16="http://schemas.microsoft.com/office/drawing/2014/main" id="{B7D62E0A-10B2-4102-861F-D1846AF902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027224" cy="47181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71CE3F3-3880-4BF9-8747-D423E1391F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"/>
  <sheetViews>
    <sheetView workbookViewId="0">
      <selection activeCell="D21" sqref="D21:H33"/>
    </sheetView>
  </sheetViews>
  <sheetFormatPr baseColWidth="10" defaultRowHeight="15" x14ac:dyDescent="0.25"/>
  <cols>
    <col min="1" max="1" width="28.28515625" style="45" bestFit="1" customWidth="1"/>
    <col min="2" max="2" width="16.7109375" style="45" customWidth="1"/>
    <col min="3" max="3" width="26.5703125" style="45" bestFit="1" customWidth="1"/>
    <col min="4" max="16384" width="11.42578125" style="45"/>
  </cols>
  <sheetData>
    <row r="1" spans="1:9" ht="22.5" customHeight="1" x14ac:dyDescent="0.35">
      <c r="D1" s="46" t="s">
        <v>38</v>
      </c>
    </row>
    <row r="4" spans="1:9" x14ac:dyDescent="0.25">
      <c r="F4" s="47"/>
      <c r="G4" s="47"/>
      <c r="I4" s="48">
        <v>40197</v>
      </c>
    </row>
    <row r="6" spans="1:9" x14ac:dyDescent="0.25">
      <c r="A6" s="73" t="s">
        <v>41</v>
      </c>
      <c r="B6" s="74"/>
      <c r="C6" s="74"/>
      <c r="D6" s="71" t="s">
        <v>95</v>
      </c>
      <c r="E6" s="72"/>
      <c r="F6" s="71" t="s">
        <v>39</v>
      </c>
      <c r="G6" s="72"/>
      <c r="H6" s="71" t="s">
        <v>40</v>
      </c>
      <c r="I6" s="72"/>
    </row>
    <row r="7" spans="1:9" x14ac:dyDescent="0.25">
      <c r="A7" s="75"/>
      <c r="B7" s="75"/>
      <c r="C7" s="75"/>
      <c r="D7" s="49">
        <v>2008</v>
      </c>
      <c r="E7" s="49">
        <v>2009</v>
      </c>
      <c r="F7" s="49">
        <v>2008</v>
      </c>
      <c r="G7" s="49">
        <v>2009</v>
      </c>
      <c r="H7" s="49" t="s">
        <v>0</v>
      </c>
      <c r="I7" s="49" t="s">
        <v>3</v>
      </c>
    </row>
    <row r="8" spans="1:9" x14ac:dyDescent="0.25">
      <c r="A8" s="64" t="s">
        <v>12</v>
      </c>
      <c r="B8" s="64" t="s">
        <v>13</v>
      </c>
      <c r="C8" s="50" t="s">
        <v>14</v>
      </c>
      <c r="D8" s="51">
        <v>11448787</v>
      </c>
      <c r="E8" s="51">
        <v>11262009</v>
      </c>
      <c r="F8" s="51">
        <v>140807925</v>
      </c>
      <c r="G8" s="51">
        <v>131808498</v>
      </c>
      <c r="H8" s="51">
        <v>-8999427</v>
      </c>
      <c r="I8" s="52">
        <f>((G8*100/F8)-100)</f>
        <v>-6.3912787579250221</v>
      </c>
    </row>
    <row r="9" spans="1:9" x14ac:dyDescent="0.25">
      <c r="A9" s="65"/>
      <c r="B9" s="67"/>
      <c r="C9" s="50" t="s">
        <v>15</v>
      </c>
      <c r="D9" s="51">
        <v>6483585</v>
      </c>
      <c r="E9" s="51">
        <v>7613147</v>
      </c>
      <c r="F9" s="51">
        <v>93883167</v>
      </c>
      <c r="G9" s="51">
        <v>71327977</v>
      </c>
      <c r="H9" s="51">
        <v>-22555190</v>
      </c>
      <c r="I9" s="52">
        <f t="shared" ref="I9:I19" si="0">((G9*100/F9)-100)</f>
        <v>-24.024743434571178</v>
      </c>
    </row>
    <row r="10" spans="1:9" x14ac:dyDescent="0.25">
      <c r="A10" s="65"/>
      <c r="B10" s="64" t="s">
        <v>16</v>
      </c>
      <c r="C10" s="50" t="s">
        <v>17</v>
      </c>
      <c r="D10" s="51">
        <v>4276146</v>
      </c>
      <c r="E10" s="51">
        <v>4248444</v>
      </c>
      <c r="F10" s="51">
        <v>54368865</v>
      </c>
      <c r="G10" s="51">
        <v>44523630</v>
      </c>
      <c r="H10" s="51">
        <v>-9845235</v>
      </c>
      <c r="I10" s="52">
        <f t="shared" si="0"/>
        <v>-18.108222417370683</v>
      </c>
    </row>
    <row r="11" spans="1:9" x14ac:dyDescent="0.25">
      <c r="A11" s="65"/>
      <c r="B11" s="65"/>
      <c r="C11" s="50" t="s">
        <v>18</v>
      </c>
      <c r="D11" s="51">
        <v>11679453</v>
      </c>
      <c r="E11" s="51">
        <v>10930473</v>
      </c>
      <c r="F11" s="51">
        <v>135002319</v>
      </c>
      <c r="G11" s="51">
        <v>116467672</v>
      </c>
      <c r="H11" s="51">
        <v>-18534647</v>
      </c>
      <c r="I11" s="52">
        <f t="shared" si="0"/>
        <v>-13.729132312164211</v>
      </c>
    </row>
    <row r="12" spans="1:9" x14ac:dyDescent="0.25">
      <c r="A12" s="67"/>
      <c r="B12" s="67"/>
      <c r="C12" s="50" t="s">
        <v>2</v>
      </c>
      <c r="D12" s="51">
        <v>15955599</v>
      </c>
      <c r="E12" s="51">
        <v>15178917</v>
      </c>
      <c r="F12" s="51">
        <v>189371184</v>
      </c>
      <c r="G12" s="51">
        <v>160991302</v>
      </c>
      <c r="H12" s="51">
        <v>-28379882</v>
      </c>
      <c r="I12" s="52">
        <f t="shared" si="0"/>
        <v>-14.986378286571835</v>
      </c>
    </row>
    <row r="13" spans="1:9" x14ac:dyDescent="0.25">
      <c r="A13" s="53"/>
      <c r="B13" s="53"/>
      <c r="C13" s="54" t="s">
        <v>2</v>
      </c>
      <c r="D13" s="55">
        <v>33887971</v>
      </c>
      <c r="E13" s="55">
        <v>34054073</v>
      </c>
      <c r="F13" s="55">
        <v>424062276</v>
      </c>
      <c r="G13" s="55">
        <v>364127777</v>
      </c>
      <c r="H13" s="55">
        <v>-59934499</v>
      </c>
      <c r="I13" s="56">
        <f t="shared" si="0"/>
        <v>-14.133419167895994</v>
      </c>
    </row>
    <row r="14" spans="1:9" x14ac:dyDescent="0.25">
      <c r="A14" s="64" t="s">
        <v>4</v>
      </c>
      <c r="B14" s="57" t="s">
        <v>5</v>
      </c>
      <c r="C14" s="50" t="s">
        <v>6</v>
      </c>
      <c r="D14" s="51">
        <v>15933</v>
      </c>
      <c r="E14" s="51">
        <v>17478</v>
      </c>
      <c r="F14" s="51">
        <v>196948</v>
      </c>
      <c r="G14" s="51">
        <v>221246</v>
      </c>
      <c r="H14" s="51">
        <v>24298</v>
      </c>
      <c r="I14" s="52">
        <f t="shared" si="0"/>
        <v>12.337266689684583</v>
      </c>
    </row>
    <row r="15" spans="1:9" x14ac:dyDescent="0.25">
      <c r="A15" s="65"/>
      <c r="B15" s="64" t="s">
        <v>7</v>
      </c>
      <c r="C15" s="50" t="s">
        <v>8</v>
      </c>
      <c r="D15" s="51">
        <v>637039</v>
      </c>
      <c r="E15" s="51">
        <v>611017</v>
      </c>
      <c r="F15" s="51">
        <v>6789486</v>
      </c>
      <c r="G15" s="51">
        <v>6813176</v>
      </c>
      <c r="H15" s="51">
        <v>23690</v>
      </c>
      <c r="I15" s="52">
        <f t="shared" si="0"/>
        <v>0.34892184769215362</v>
      </c>
    </row>
    <row r="16" spans="1:9" x14ac:dyDescent="0.25">
      <c r="A16" s="65"/>
      <c r="B16" s="67"/>
      <c r="C16" s="50" t="s">
        <v>9</v>
      </c>
      <c r="D16" s="51">
        <v>277210</v>
      </c>
      <c r="E16" s="51">
        <v>214254</v>
      </c>
      <c r="F16" s="51">
        <v>2950590</v>
      </c>
      <c r="G16" s="51">
        <v>2559621</v>
      </c>
      <c r="H16" s="51">
        <v>-390969</v>
      </c>
      <c r="I16" s="52">
        <f t="shared" si="0"/>
        <v>-13.25053633341129</v>
      </c>
    </row>
    <row r="17" spans="1:9" x14ac:dyDescent="0.25">
      <c r="A17" s="67"/>
      <c r="B17" s="57" t="s">
        <v>10</v>
      </c>
      <c r="C17" s="50" t="s">
        <v>11</v>
      </c>
      <c r="D17" s="51">
        <v>522596</v>
      </c>
      <c r="E17" s="51">
        <v>306006</v>
      </c>
      <c r="F17" s="51">
        <v>3131464</v>
      </c>
      <c r="G17" s="51">
        <v>2924216</v>
      </c>
      <c r="H17" s="51">
        <v>-207248</v>
      </c>
      <c r="I17" s="52">
        <f t="shared" si="0"/>
        <v>-6.6182462899142394</v>
      </c>
    </row>
    <row r="18" spans="1:9" x14ac:dyDescent="0.25">
      <c r="A18" s="58"/>
      <c r="B18" s="58"/>
      <c r="C18" s="54" t="s">
        <v>2</v>
      </c>
      <c r="D18" s="55">
        <v>1452778</v>
      </c>
      <c r="E18" s="55">
        <v>1148755</v>
      </c>
      <c r="F18" s="55">
        <v>13068488</v>
      </c>
      <c r="G18" s="55">
        <v>12518259</v>
      </c>
      <c r="H18" s="55">
        <v>-550229</v>
      </c>
      <c r="I18" s="56">
        <f t="shared" si="0"/>
        <v>-4.2103493533452365</v>
      </c>
    </row>
    <row r="19" spans="1:9" x14ac:dyDescent="0.25">
      <c r="A19" s="59"/>
      <c r="B19" s="59"/>
      <c r="C19" s="60" t="s">
        <v>1</v>
      </c>
      <c r="D19" s="61">
        <f>+D13+D18</f>
        <v>35340749</v>
      </c>
      <c r="E19" s="61">
        <f t="shared" ref="E19:G19" si="1">+E13+E18</f>
        <v>35202828</v>
      </c>
      <c r="F19" s="61">
        <f t="shared" si="1"/>
        <v>437130764</v>
      </c>
      <c r="G19" s="61">
        <f t="shared" si="1"/>
        <v>376646036</v>
      </c>
      <c r="H19" s="61">
        <f t="shared" ref="H19" si="2">G19-F19</f>
        <v>-60484728</v>
      </c>
      <c r="I19" s="62">
        <f t="shared" si="0"/>
        <v>-13.836758467084238</v>
      </c>
    </row>
    <row r="20" spans="1:9" x14ac:dyDescent="0.25">
      <c r="A20" s="58"/>
      <c r="B20" s="58"/>
      <c r="I20" s="63"/>
    </row>
    <row r="21" spans="1:9" x14ac:dyDescent="0.25">
      <c r="A21" s="64" t="s">
        <v>19</v>
      </c>
      <c r="B21" s="64" t="s">
        <v>20</v>
      </c>
      <c r="C21" s="50" t="s">
        <v>21</v>
      </c>
      <c r="D21" s="51">
        <v>7986559</v>
      </c>
      <c r="E21" s="51">
        <v>7292925</v>
      </c>
      <c r="F21" s="51">
        <v>90581906</v>
      </c>
      <c r="G21" s="51">
        <v>80233057</v>
      </c>
      <c r="H21" s="51">
        <v>-10348849</v>
      </c>
      <c r="I21" s="52">
        <f t="shared" ref="I21:I33" si="3">((G21*100/F21)-100)</f>
        <v>-11.424852331987807</v>
      </c>
    </row>
    <row r="22" spans="1:9" x14ac:dyDescent="0.25">
      <c r="A22" s="65"/>
      <c r="B22" s="67"/>
      <c r="C22" s="50" t="s">
        <v>22</v>
      </c>
      <c r="D22" s="51">
        <v>7465039</v>
      </c>
      <c r="E22" s="51">
        <v>6881285</v>
      </c>
      <c r="F22" s="51">
        <v>83485949</v>
      </c>
      <c r="G22" s="51">
        <v>73411550</v>
      </c>
      <c r="H22" s="51">
        <v>-10074399</v>
      </c>
      <c r="I22" s="52">
        <f t="shared" si="3"/>
        <v>-12.067179112978636</v>
      </c>
    </row>
    <row r="23" spans="1:9" x14ac:dyDescent="0.25">
      <c r="A23" s="65"/>
      <c r="B23" s="57" t="s">
        <v>23</v>
      </c>
      <c r="C23" s="50" t="s">
        <v>24</v>
      </c>
      <c r="D23" s="51">
        <v>3126751</v>
      </c>
      <c r="E23" s="51">
        <v>3246798</v>
      </c>
      <c r="F23" s="51">
        <v>40081335</v>
      </c>
      <c r="G23" s="51">
        <v>35078367</v>
      </c>
      <c r="H23" s="51">
        <v>-5002968</v>
      </c>
      <c r="I23" s="52">
        <f t="shared" si="3"/>
        <v>-12.482039333270706</v>
      </c>
    </row>
    <row r="24" spans="1:9" x14ac:dyDescent="0.25">
      <c r="A24" s="65"/>
      <c r="B24" s="64" t="s">
        <v>25</v>
      </c>
      <c r="C24" s="50" t="s">
        <v>26</v>
      </c>
      <c r="D24" s="51">
        <v>1064094</v>
      </c>
      <c r="E24" s="51">
        <v>1006027.5</v>
      </c>
      <c r="F24" s="51">
        <v>12367860.5</v>
      </c>
      <c r="G24" s="51">
        <v>10732663.25</v>
      </c>
      <c r="H24" s="51">
        <v>-1635197.25</v>
      </c>
      <c r="I24" s="52">
        <f t="shared" si="3"/>
        <v>-13.221342931544228</v>
      </c>
    </row>
    <row r="25" spans="1:9" x14ac:dyDescent="0.25">
      <c r="A25" s="65"/>
      <c r="B25" s="69"/>
      <c r="C25" s="50" t="s">
        <v>21</v>
      </c>
      <c r="D25" s="51">
        <v>588079.5</v>
      </c>
      <c r="E25" s="51">
        <v>552724.5</v>
      </c>
      <c r="F25" s="51">
        <v>6488287.25</v>
      </c>
      <c r="G25" s="51">
        <v>5805812.5</v>
      </c>
      <c r="H25" s="51">
        <v>-682474.75</v>
      </c>
      <c r="I25" s="52">
        <f t="shared" si="3"/>
        <v>-10.518565589092873</v>
      </c>
    </row>
    <row r="26" spans="1:9" x14ac:dyDescent="0.25">
      <c r="A26" s="65"/>
      <c r="B26" s="69"/>
      <c r="C26" s="50" t="s">
        <v>27</v>
      </c>
      <c r="D26" s="51">
        <v>143549.75</v>
      </c>
      <c r="E26" s="51">
        <v>139895.5</v>
      </c>
      <c r="F26" s="51">
        <v>1839557.5</v>
      </c>
      <c r="G26" s="51">
        <v>1518929.75</v>
      </c>
      <c r="H26" s="51">
        <v>-320627.75</v>
      </c>
      <c r="I26" s="52">
        <f t="shared" si="3"/>
        <v>-17.429612828085013</v>
      </c>
    </row>
    <row r="27" spans="1:9" x14ac:dyDescent="0.25">
      <c r="A27" s="65"/>
      <c r="B27" s="70"/>
      <c r="C27" s="50" t="s">
        <v>28</v>
      </c>
      <c r="D27" s="51">
        <v>332462.75</v>
      </c>
      <c r="E27" s="51">
        <v>313390.5</v>
      </c>
      <c r="F27" s="51">
        <v>4039868.75</v>
      </c>
      <c r="G27" s="51">
        <v>3407896</v>
      </c>
      <c r="H27" s="51">
        <v>-631972.75</v>
      </c>
      <c r="I27" s="52">
        <f t="shared" si="3"/>
        <v>-15.64339806831596</v>
      </c>
    </row>
    <row r="28" spans="1:9" x14ac:dyDescent="0.25">
      <c r="A28" s="65"/>
      <c r="B28" s="64" t="s">
        <v>29</v>
      </c>
      <c r="C28" s="50" t="s">
        <v>30</v>
      </c>
      <c r="D28" s="51">
        <v>1633294</v>
      </c>
      <c r="E28" s="51">
        <v>1701040</v>
      </c>
      <c r="F28" s="51">
        <v>25773280</v>
      </c>
      <c r="G28" s="51">
        <v>24505391</v>
      </c>
      <c r="H28" s="51">
        <v>-1267889</v>
      </c>
      <c r="I28" s="52">
        <f t="shared" si="3"/>
        <v>-4.9193932631003889</v>
      </c>
    </row>
    <row r="29" spans="1:9" x14ac:dyDescent="0.25">
      <c r="A29" s="65"/>
      <c r="B29" s="67"/>
      <c r="C29" s="50" t="s">
        <v>31</v>
      </c>
      <c r="D29" s="51">
        <v>533832</v>
      </c>
      <c r="E29" s="51">
        <v>582066</v>
      </c>
      <c r="F29" s="51">
        <v>5561757</v>
      </c>
      <c r="G29" s="51">
        <v>5697631</v>
      </c>
      <c r="H29" s="51">
        <v>135874</v>
      </c>
      <c r="I29" s="52">
        <f t="shared" si="3"/>
        <v>2.4430049712707671</v>
      </c>
    </row>
    <row r="30" spans="1:9" x14ac:dyDescent="0.25">
      <c r="A30" s="65"/>
      <c r="B30" s="57" t="s">
        <v>32</v>
      </c>
      <c r="C30" s="50" t="s">
        <v>33</v>
      </c>
      <c r="D30" s="51">
        <v>215666</v>
      </c>
      <c r="E30" s="51">
        <v>225613</v>
      </c>
      <c r="F30" s="51">
        <v>3926999</v>
      </c>
      <c r="G30" s="51">
        <v>3638782</v>
      </c>
      <c r="H30" s="51">
        <v>-288217</v>
      </c>
      <c r="I30" s="52">
        <f t="shared" si="3"/>
        <v>-7.3393703436135382</v>
      </c>
    </row>
    <row r="31" spans="1:9" x14ac:dyDescent="0.25">
      <c r="A31" s="65"/>
      <c r="B31" s="64" t="s">
        <v>34</v>
      </c>
      <c r="C31" s="50" t="s">
        <v>35</v>
      </c>
      <c r="D31" s="51">
        <v>9338</v>
      </c>
      <c r="E31" s="51">
        <v>9415</v>
      </c>
      <c r="F31" s="51">
        <v>114185</v>
      </c>
      <c r="G31" s="51">
        <v>105993</v>
      </c>
      <c r="H31" s="51">
        <v>-8192</v>
      </c>
      <c r="I31" s="52">
        <f t="shared" si="3"/>
        <v>-7.174322371589966</v>
      </c>
    </row>
    <row r="32" spans="1:9" x14ac:dyDescent="0.25">
      <c r="A32" s="65"/>
      <c r="B32" s="65"/>
      <c r="C32" s="50" t="s">
        <v>36</v>
      </c>
      <c r="D32" s="51">
        <v>136992334</v>
      </c>
      <c r="E32" s="51">
        <v>135871441</v>
      </c>
      <c r="F32" s="51">
        <v>1508679815</v>
      </c>
      <c r="G32" s="51">
        <v>1485522204</v>
      </c>
      <c r="H32" s="51">
        <v>-23157611</v>
      </c>
      <c r="I32" s="52">
        <f t="shared" si="3"/>
        <v>-1.5349586287134116</v>
      </c>
    </row>
    <row r="33" spans="1:9" x14ac:dyDescent="0.25">
      <c r="A33" s="66"/>
      <c r="B33" s="68"/>
      <c r="C33" s="50" t="s">
        <v>37</v>
      </c>
      <c r="D33" s="51">
        <v>344</v>
      </c>
      <c r="E33" s="51">
        <v>345</v>
      </c>
      <c r="F33" s="51">
        <v>3375</v>
      </c>
      <c r="G33" s="51">
        <v>3168</v>
      </c>
      <c r="H33" s="51">
        <v>-207</v>
      </c>
      <c r="I33" s="52">
        <f t="shared" si="3"/>
        <v>-6.13333333333334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3"/>
    <mergeCell ref="B21:B22"/>
    <mergeCell ref="B28:B29"/>
    <mergeCell ref="B31:B33"/>
    <mergeCell ref="B24:B27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73</v>
      </c>
    </row>
    <row r="2" spans="1:12" s="2" customFormat="1" ht="21" x14ac:dyDescent="0.35"/>
    <row r="5" spans="1:12" x14ac:dyDescent="0.25">
      <c r="A5" s="78" t="s">
        <v>72</v>
      </c>
      <c r="B5" s="76" t="str">
        <f>'Resumen general'!D6</f>
        <v>Mes Noviembre</v>
      </c>
      <c r="C5" s="77"/>
      <c r="D5" s="76" t="str">
        <f>'Resumen general'!F6</f>
        <v>Acumulado desde Enero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1008488</v>
      </c>
      <c r="C7" s="37">
        <v>1038187</v>
      </c>
      <c r="D7" s="37">
        <v>11636881</v>
      </c>
      <c r="E7" s="37">
        <v>10889840</v>
      </c>
      <c r="F7" s="10">
        <f>((E7*100)/D7)-100</f>
        <v>-6.4195981723968885</v>
      </c>
      <c r="G7" s="1"/>
      <c r="H7" s="1"/>
      <c r="I7" s="1"/>
    </row>
    <row r="8" spans="1:12" x14ac:dyDescent="0.25">
      <c r="A8" s="11" t="s">
        <v>44</v>
      </c>
      <c r="B8" s="38">
        <v>202481</v>
      </c>
      <c r="C8" s="38">
        <v>277897</v>
      </c>
      <c r="D8" s="38">
        <v>2650491</v>
      </c>
      <c r="E8" s="38">
        <v>2326469</v>
      </c>
      <c r="F8" s="13">
        <f t="shared" ref="F8:F35" si="0">((E8*100)/D8)-100</f>
        <v>-12.224980201781477</v>
      </c>
      <c r="G8" s="1"/>
      <c r="H8" s="1"/>
      <c r="I8" s="1"/>
    </row>
    <row r="9" spans="1:12" x14ac:dyDescent="0.25">
      <c r="A9" s="8" t="s">
        <v>45</v>
      </c>
      <c r="B9" s="37">
        <v>522046</v>
      </c>
      <c r="C9" s="37">
        <v>342956</v>
      </c>
      <c r="D9" s="37">
        <v>5196170</v>
      </c>
      <c r="E9" s="37">
        <v>3665945</v>
      </c>
      <c r="F9" s="10">
        <f t="shared" si="0"/>
        <v>-29.449094236716661</v>
      </c>
      <c r="G9" s="1"/>
      <c r="H9" s="1"/>
      <c r="I9" s="1"/>
    </row>
    <row r="10" spans="1:12" x14ac:dyDescent="0.25">
      <c r="A10" s="11" t="s">
        <v>46</v>
      </c>
      <c r="B10" s="38">
        <v>325195</v>
      </c>
      <c r="C10" s="38">
        <v>324624</v>
      </c>
      <c r="D10" s="38">
        <v>4688378</v>
      </c>
      <c r="E10" s="38">
        <v>3713066</v>
      </c>
      <c r="F10" s="13">
        <f t="shared" si="0"/>
        <v>-20.802759504459758</v>
      </c>
      <c r="G10" s="1"/>
      <c r="H10" s="1"/>
      <c r="I10" s="1"/>
    </row>
    <row r="11" spans="1:12" x14ac:dyDescent="0.25">
      <c r="A11" s="8" t="s">
        <v>47</v>
      </c>
      <c r="B11" s="37">
        <v>6212526</v>
      </c>
      <c r="C11" s="37">
        <v>6151527</v>
      </c>
      <c r="D11" s="37">
        <v>68648760</v>
      </c>
      <c r="E11" s="37">
        <v>63639584</v>
      </c>
      <c r="F11" s="10">
        <f t="shared" si="0"/>
        <v>-7.2968193453166492</v>
      </c>
      <c r="G11" s="1"/>
      <c r="H11" s="1"/>
      <c r="I11" s="1"/>
    </row>
    <row r="12" spans="1:12" x14ac:dyDescent="0.25">
      <c r="A12" s="11" t="s">
        <v>48</v>
      </c>
      <c r="B12" s="38">
        <v>388960</v>
      </c>
      <c r="C12" s="38">
        <v>452380</v>
      </c>
      <c r="D12" s="38">
        <v>4659198</v>
      </c>
      <c r="E12" s="38">
        <v>3640517</v>
      </c>
      <c r="F12" s="13">
        <f t="shared" si="0"/>
        <v>-21.863870133872823</v>
      </c>
      <c r="G12" s="1"/>
      <c r="H12" s="1"/>
      <c r="I12" s="1"/>
    </row>
    <row r="13" spans="1:12" x14ac:dyDescent="0.25">
      <c r="A13" s="8" t="s">
        <v>49</v>
      </c>
      <c r="B13" s="37">
        <v>854978</v>
      </c>
      <c r="C13" s="37">
        <v>804224</v>
      </c>
      <c r="D13" s="37">
        <v>12598230</v>
      </c>
      <c r="E13" s="37">
        <v>11025955</v>
      </c>
      <c r="F13" s="10">
        <f t="shared" si="0"/>
        <v>-12.480126176454945</v>
      </c>
      <c r="G13" s="1"/>
      <c r="H13" s="1"/>
      <c r="I13" s="1"/>
    </row>
    <row r="14" spans="1:12" x14ac:dyDescent="0.25">
      <c r="A14" s="11" t="s">
        <v>50</v>
      </c>
      <c r="B14" s="38">
        <v>3655302</v>
      </c>
      <c r="C14" s="38">
        <v>3581071</v>
      </c>
      <c r="D14" s="38">
        <v>48310738</v>
      </c>
      <c r="E14" s="38">
        <v>39234739</v>
      </c>
      <c r="F14" s="13">
        <f t="shared" si="0"/>
        <v>-18.786711558825701</v>
      </c>
      <c r="G14" s="1"/>
      <c r="H14" s="1"/>
      <c r="I14" s="1"/>
    </row>
    <row r="15" spans="1:12" x14ac:dyDescent="0.25">
      <c r="A15" s="8" t="s">
        <v>51</v>
      </c>
      <c r="B15" s="37">
        <v>2808013</v>
      </c>
      <c r="C15" s="37">
        <v>2709000</v>
      </c>
      <c r="D15" s="37">
        <v>35743384</v>
      </c>
      <c r="E15" s="37">
        <v>29487426</v>
      </c>
      <c r="F15" s="10">
        <f t="shared" si="0"/>
        <v>-17.502422266453564</v>
      </c>
      <c r="G15" s="1"/>
      <c r="H15" s="1"/>
      <c r="I15" s="1"/>
    </row>
    <row r="16" spans="1:12" x14ac:dyDescent="0.25">
      <c r="A16" s="11" t="s">
        <v>52</v>
      </c>
      <c r="B16" s="38">
        <v>1740733</v>
      </c>
      <c r="C16" s="38">
        <v>1342397</v>
      </c>
      <c r="D16" s="38">
        <v>23866444</v>
      </c>
      <c r="E16" s="38">
        <v>19245759</v>
      </c>
      <c r="F16" s="13">
        <f t="shared" si="0"/>
        <v>-19.360592637931319</v>
      </c>
      <c r="G16" s="1"/>
      <c r="H16" s="1"/>
      <c r="I16" s="1"/>
    </row>
    <row r="17" spans="1:9" x14ac:dyDescent="0.25">
      <c r="A17" s="8" t="s">
        <v>53</v>
      </c>
      <c r="B17" s="37">
        <v>939898</v>
      </c>
      <c r="C17" s="37">
        <v>1017585</v>
      </c>
      <c r="D17" s="37">
        <v>12528216</v>
      </c>
      <c r="E17" s="37">
        <v>10192853</v>
      </c>
      <c r="F17" s="10">
        <f t="shared" si="0"/>
        <v>-18.64082643530412</v>
      </c>
      <c r="G17" s="1"/>
      <c r="H17" s="1"/>
      <c r="I17" s="1"/>
    </row>
    <row r="18" spans="1:9" x14ac:dyDescent="0.25">
      <c r="A18" s="11" t="s">
        <v>54</v>
      </c>
      <c r="B18" s="38">
        <v>219719</v>
      </c>
      <c r="C18" s="38">
        <v>385736</v>
      </c>
      <c r="D18" s="38">
        <v>2481114</v>
      </c>
      <c r="E18" s="38">
        <v>2364461</v>
      </c>
      <c r="F18" s="13">
        <f t="shared" si="0"/>
        <v>-4.7016380545190657</v>
      </c>
      <c r="G18" s="1"/>
      <c r="H18" s="1"/>
      <c r="I18" s="1"/>
    </row>
    <row r="19" spans="1:9" x14ac:dyDescent="0.25">
      <c r="A19" s="8" t="s">
        <v>55</v>
      </c>
      <c r="B19" s="37">
        <v>1001682</v>
      </c>
      <c r="C19" s="37">
        <v>939478</v>
      </c>
      <c r="D19" s="37">
        <v>12128053</v>
      </c>
      <c r="E19" s="37">
        <v>10960882</v>
      </c>
      <c r="F19" s="10">
        <f t="shared" si="0"/>
        <v>-9.6237293817894738</v>
      </c>
      <c r="G19" s="1"/>
      <c r="H19" s="1"/>
      <c r="I19" s="1"/>
    </row>
    <row r="20" spans="1:9" x14ac:dyDescent="0.25">
      <c r="A20" s="11" t="s">
        <v>56</v>
      </c>
      <c r="B20" s="38">
        <v>1336503</v>
      </c>
      <c r="C20" s="38">
        <v>1921322</v>
      </c>
      <c r="D20" s="38">
        <v>18230676</v>
      </c>
      <c r="E20" s="38">
        <v>13132445</v>
      </c>
      <c r="F20" s="13">
        <f t="shared" si="0"/>
        <v>-27.96512318029238</v>
      </c>
      <c r="G20" s="1"/>
      <c r="H20" s="1"/>
      <c r="I20" s="1"/>
    </row>
    <row r="21" spans="1:9" x14ac:dyDescent="0.25">
      <c r="A21" s="8" t="s">
        <v>57</v>
      </c>
      <c r="B21" s="37">
        <v>1355119</v>
      </c>
      <c r="C21" s="37">
        <v>1162354</v>
      </c>
      <c r="D21" s="37">
        <v>18237867</v>
      </c>
      <c r="E21" s="37">
        <v>15750615</v>
      </c>
      <c r="F21" s="10">
        <f t="shared" si="0"/>
        <v>-13.637844820340007</v>
      </c>
      <c r="G21" s="1"/>
      <c r="H21" s="1"/>
      <c r="I21" s="1"/>
    </row>
    <row r="22" spans="1:9" x14ac:dyDescent="0.25">
      <c r="A22" s="11" t="s">
        <v>58</v>
      </c>
      <c r="B22" s="38">
        <v>2152323</v>
      </c>
      <c r="C22" s="38">
        <v>1873197</v>
      </c>
      <c r="D22" s="38">
        <v>24063160</v>
      </c>
      <c r="E22" s="38">
        <v>19366870</v>
      </c>
      <c r="F22" s="13">
        <f t="shared" si="0"/>
        <v>-19.51651404054995</v>
      </c>
      <c r="G22" s="1"/>
      <c r="H22" s="1"/>
      <c r="I22" s="1"/>
    </row>
    <row r="23" spans="1:9" x14ac:dyDescent="0.25">
      <c r="A23" s="8" t="s">
        <v>59</v>
      </c>
      <c r="B23" s="37">
        <v>269883</v>
      </c>
      <c r="C23" s="37">
        <v>166400</v>
      </c>
      <c r="D23" s="37">
        <v>4495446</v>
      </c>
      <c r="E23" s="37">
        <v>1988975</v>
      </c>
      <c r="F23" s="10">
        <f t="shared" si="0"/>
        <v>-55.755780405325744</v>
      </c>
      <c r="G23" s="1"/>
      <c r="H23" s="1"/>
      <c r="I23" s="1"/>
    </row>
    <row r="24" spans="1:9" x14ac:dyDescent="0.25">
      <c r="A24" s="11" t="s">
        <v>60</v>
      </c>
      <c r="B24" s="38">
        <v>127837</v>
      </c>
      <c r="C24" s="38">
        <v>126586</v>
      </c>
      <c r="D24" s="38">
        <v>1547296</v>
      </c>
      <c r="E24" s="38">
        <v>1488956</v>
      </c>
      <c r="F24" s="13">
        <f t="shared" si="0"/>
        <v>-3.7704485760966264</v>
      </c>
      <c r="G24" s="1"/>
      <c r="H24" s="1"/>
      <c r="I24" s="1"/>
    </row>
    <row r="25" spans="1:9" x14ac:dyDescent="0.25">
      <c r="A25" s="8" t="s">
        <v>61</v>
      </c>
      <c r="B25" s="37">
        <v>63702</v>
      </c>
      <c r="C25" s="37">
        <v>71062</v>
      </c>
      <c r="D25" s="37">
        <v>714602</v>
      </c>
      <c r="E25" s="37">
        <v>760694</v>
      </c>
      <c r="F25" s="10">
        <f t="shared" si="0"/>
        <v>6.450023929404054</v>
      </c>
      <c r="G25" s="1"/>
      <c r="H25" s="1"/>
      <c r="I25" s="1"/>
    </row>
    <row r="26" spans="1:9" x14ac:dyDescent="0.25">
      <c r="A26" s="11" t="s">
        <v>62</v>
      </c>
      <c r="B26" s="38">
        <v>217248</v>
      </c>
      <c r="C26" s="38">
        <v>204196</v>
      </c>
      <c r="D26" s="38">
        <v>2270181</v>
      </c>
      <c r="E26" s="38">
        <v>1823146</v>
      </c>
      <c r="F26" s="13">
        <f t="shared" si="0"/>
        <v>-19.691601682861418</v>
      </c>
      <c r="G26" s="1"/>
      <c r="H26" s="1"/>
      <c r="I26" s="1"/>
    </row>
    <row r="27" spans="1:9" x14ac:dyDescent="0.25">
      <c r="A27" s="8" t="s">
        <v>63</v>
      </c>
      <c r="B27" s="37">
        <v>254370</v>
      </c>
      <c r="C27" s="37">
        <v>336777</v>
      </c>
      <c r="D27" s="37">
        <v>4426267</v>
      </c>
      <c r="E27" s="37">
        <v>3173733</v>
      </c>
      <c r="F27" s="10">
        <f t="shared" si="0"/>
        <v>-28.29775067794148</v>
      </c>
      <c r="G27" s="1"/>
      <c r="H27" s="1"/>
      <c r="I27" s="1"/>
    </row>
    <row r="28" spans="1:9" x14ac:dyDescent="0.25">
      <c r="A28" s="11" t="s">
        <v>64</v>
      </c>
      <c r="B28" s="38">
        <v>1491286</v>
      </c>
      <c r="C28" s="38">
        <v>1319442</v>
      </c>
      <c r="D28" s="38">
        <v>16886960</v>
      </c>
      <c r="E28" s="38">
        <v>14782351</v>
      </c>
      <c r="F28" s="13">
        <f t="shared" si="0"/>
        <v>-12.46292405501049</v>
      </c>
      <c r="G28" s="1"/>
      <c r="H28" s="1"/>
      <c r="I28" s="1"/>
    </row>
    <row r="29" spans="1:9" x14ac:dyDescent="0.25">
      <c r="A29" s="8" t="s">
        <v>65</v>
      </c>
      <c r="B29" s="37">
        <v>497369</v>
      </c>
      <c r="C29" s="37">
        <v>373215</v>
      </c>
      <c r="D29" s="37">
        <v>5139706</v>
      </c>
      <c r="E29" s="37">
        <v>3966512</v>
      </c>
      <c r="F29" s="10">
        <f t="shared" si="0"/>
        <v>-22.826091609130955</v>
      </c>
      <c r="G29" s="1"/>
      <c r="H29" s="1"/>
      <c r="I29" s="1"/>
    </row>
    <row r="30" spans="1:9" x14ac:dyDescent="0.25">
      <c r="A30" s="11" t="s">
        <v>66</v>
      </c>
      <c r="B30" s="38">
        <v>365241</v>
      </c>
      <c r="C30" s="38">
        <v>429016</v>
      </c>
      <c r="D30" s="38">
        <v>4177969</v>
      </c>
      <c r="E30" s="38">
        <v>4163264</v>
      </c>
      <c r="F30" s="13">
        <f t="shared" si="0"/>
        <v>-0.35196527307886072</v>
      </c>
      <c r="G30" s="1"/>
      <c r="H30" s="1"/>
      <c r="I30" s="1"/>
    </row>
    <row r="31" spans="1:9" x14ac:dyDescent="0.25">
      <c r="A31" s="8" t="s">
        <v>67</v>
      </c>
      <c r="B31" s="37">
        <v>2135244</v>
      </c>
      <c r="C31" s="37">
        <v>2495120</v>
      </c>
      <c r="D31" s="37">
        <v>30551012</v>
      </c>
      <c r="E31" s="37">
        <v>28456690</v>
      </c>
      <c r="F31" s="10">
        <f t="shared" si="0"/>
        <v>-6.8551640777071441</v>
      </c>
      <c r="G31" s="1"/>
      <c r="H31" s="1"/>
      <c r="I31" s="1"/>
    </row>
    <row r="32" spans="1:9" x14ac:dyDescent="0.25">
      <c r="A32" s="11" t="s">
        <v>68</v>
      </c>
      <c r="B32" s="38">
        <v>4718707</v>
      </c>
      <c r="C32" s="38">
        <v>4948886</v>
      </c>
      <c r="D32" s="38">
        <v>55453111</v>
      </c>
      <c r="E32" s="38">
        <v>52878860</v>
      </c>
      <c r="F32" s="13">
        <f t="shared" si="0"/>
        <v>-4.6422120483014879</v>
      </c>
      <c r="G32" s="1"/>
      <c r="H32" s="1"/>
      <c r="I32" s="1"/>
    </row>
    <row r="33" spans="1:9" x14ac:dyDescent="0.25">
      <c r="A33" s="8" t="s">
        <v>69</v>
      </c>
      <c r="B33" s="37">
        <v>373711</v>
      </c>
      <c r="C33" s="37">
        <v>352540</v>
      </c>
      <c r="D33" s="37">
        <v>4745122</v>
      </c>
      <c r="E33" s="37">
        <v>3626115</v>
      </c>
      <c r="F33" s="10">
        <f t="shared" si="0"/>
        <v>-23.582259844952347</v>
      </c>
      <c r="G33" s="1"/>
      <c r="H33" s="1"/>
      <c r="I33" s="1"/>
    </row>
    <row r="34" spans="1:9" x14ac:dyDescent="0.25">
      <c r="A34" s="11" t="s">
        <v>70</v>
      </c>
      <c r="B34" s="38">
        <v>102185</v>
      </c>
      <c r="C34" s="38">
        <v>55653</v>
      </c>
      <c r="D34" s="38">
        <v>1055332</v>
      </c>
      <c r="E34" s="38">
        <v>899314</v>
      </c>
      <c r="F34" s="13">
        <f t="shared" si="0"/>
        <v>-14.783783681343877</v>
      </c>
      <c r="G34" s="1"/>
      <c r="H34" s="1"/>
      <c r="I34" s="1"/>
    </row>
    <row r="35" spans="1:9" x14ac:dyDescent="0.25">
      <c r="A35" s="14" t="s">
        <v>71</v>
      </c>
      <c r="B35" s="15">
        <f>SUM(B7:B34)</f>
        <v>35340749</v>
      </c>
      <c r="C35" s="15">
        <f t="shared" ref="C35:E35" si="1">SUM(C7:C34)</f>
        <v>35202828</v>
      </c>
      <c r="D35" s="15">
        <f t="shared" si="1"/>
        <v>437130764</v>
      </c>
      <c r="E35" s="15">
        <f t="shared" si="1"/>
        <v>376646036</v>
      </c>
      <c r="F35" s="16">
        <f t="shared" si="0"/>
        <v>-13.836758467084238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10889840</v>
      </c>
      <c r="C38" s="41">
        <f>D7</f>
        <v>11636881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63639584</v>
      </c>
      <c r="G38" s="42">
        <f>LOOKUP(E38,$A$38:$A$65,$C$38:$C$65)</f>
        <v>68648760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2326469</v>
      </c>
      <c r="C39" s="41">
        <f t="shared" ref="C39:C65" si="5">D8</f>
        <v>2650491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65" si="7">LOOKUP(E39,$A$38:$A$65,$B$38:$B$65)</f>
        <v>52878860</v>
      </c>
      <c r="G39" s="42">
        <f t="shared" ref="G39:G65" si="8">LOOKUP(E39,$A$38:$A$65,$C$38:$C$65)</f>
        <v>55453111</v>
      </c>
    </row>
    <row r="40" spans="1:9" x14ac:dyDescent="0.25">
      <c r="A40" s="42" t="str">
        <f t="shared" si="3"/>
        <v>ALMERIA</v>
      </c>
      <c r="B40" s="41">
        <f t="shared" si="4"/>
        <v>3665945</v>
      </c>
      <c r="C40" s="41">
        <f t="shared" si="5"/>
        <v>5196170</v>
      </c>
      <c r="D40" s="41">
        <f t="shared" si="6"/>
        <v>18</v>
      </c>
      <c r="E40" s="42" t="str">
        <f t="shared" si="2"/>
        <v>BARCELONA</v>
      </c>
      <c r="F40" s="42">
        <f t="shared" si="7"/>
        <v>39234739</v>
      </c>
      <c r="G40" s="42">
        <f t="shared" si="8"/>
        <v>48310738</v>
      </c>
    </row>
    <row r="41" spans="1:9" x14ac:dyDescent="0.25">
      <c r="A41" s="42" t="str">
        <f t="shared" si="3"/>
        <v>AVILES</v>
      </c>
      <c r="B41" s="41">
        <f t="shared" si="4"/>
        <v>3713066</v>
      </c>
      <c r="C41" s="41">
        <f t="shared" si="5"/>
        <v>4688378</v>
      </c>
      <c r="D41" s="41">
        <f t="shared" si="6"/>
        <v>17</v>
      </c>
      <c r="E41" s="42" t="str">
        <f t="shared" si="2"/>
        <v>BILBAO</v>
      </c>
      <c r="F41" s="42">
        <f t="shared" si="7"/>
        <v>29487426</v>
      </c>
      <c r="G41" s="42">
        <f t="shared" si="8"/>
        <v>35743384</v>
      </c>
    </row>
    <row r="42" spans="1:9" x14ac:dyDescent="0.25">
      <c r="A42" s="42" t="str">
        <f t="shared" si="3"/>
        <v>BAHIA DE ALGECIRAS</v>
      </c>
      <c r="B42" s="41">
        <f t="shared" si="4"/>
        <v>63639584</v>
      </c>
      <c r="C42" s="41">
        <f t="shared" si="5"/>
        <v>68648760</v>
      </c>
      <c r="D42" s="41">
        <f t="shared" si="6"/>
        <v>1</v>
      </c>
      <c r="E42" s="42" t="str">
        <f t="shared" si="2"/>
        <v>TARRAGONA</v>
      </c>
      <c r="F42" s="42">
        <f t="shared" si="7"/>
        <v>28456690</v>
      </c>
      <c r="G42" s="42">
        <f t="shared" si="8"/>
        <v>30551012</v>
      </c>
    </row>
    <row r="43" spans="1:9" x14ac:dyDescent="0.25">
      <c r="A43" s="42" t="str">
        <f t="shared" si="3"/>
        <v>BAHIA DE CADIZ</v>
      </c>
      <c r="B43" s="41">
        <f t="shared" si="4"/>
        <v>3640517</v>
      </c>
      <c r="C43" s="41">
        <f t="shared" si="5"/>
        <v>4659198</v>
      </c>
      <c r="D43" s="41">
        <f t="shared" si="6"/>
        <v>19</v>
      </c>
      <c r="E43" s="42" t="str">
        <f t="shared" si="2"/>
        <v>LAS PALMAS</v>
      </c>
      <c r="F43" s="42">
        <f t="shared" si="7"/>
        <v>19366870</v>
      </c>
      <c r="G43" s="42">
        <f t="shared" si="8"/>
        <v>24063160</v>
      </c>
    </row>
    <row r="44" spans="1:9" x14ac:dyDescent="0.25">
      <c r="A44" s="42" t="str">
        <f t="shared" si="3"/>
        <v>BALEARES</v>
      </c>
      <c r="B44" s="41">
        <f t="shared" si="4"/>
        <v>11025955</v>
      </c>
      <c r="C44" s="41">
        <f t="shared" si="5"/>
        <v>12598230</v>
      </c>
      <c r="D44" s="41">
        <f t="shared" si="6"/>
        <v>11</v>
      </c>
      <c r="E44" s="42" t="str">
        <f t="shared" si="2"/>
        <v>CARTAGENA</v>
      </c>
      <c r="F44" s="42">
        <f t="shared" si="7"/>
        <v>19245759</v>
      </c>
      <c r="G44" s="42">
        <f t="shared" si="8"/>
        <v>23866444</v>
      </c>
    </row>
    <row r="45" spans="1:9" x14ac:dyDescent="0.25">
      <c r="A45" s="42" t="str">
        <f t="shared" si="3"/>
        <v>BARCELONA</v>
      </c>
      <c r="B45" s="41">
        <f t="shared" si="4"/>
        <v>39234739</v>
      </c>
      <c r="C45" s="41">
        <f t="shared" si="5"/>
        <v>48310738</v>
      </c>
      <c r="D45" s="41">
        <f t="shared" si="6"/>
        <v>3</v>
      </c>
      <c r="E45" s="42" t="str">
        <f t="shared" si="2"/>
        <v>HUELVA</v>
      </c>
      <c r="F45" s="42">
        <f t="shared" si="7"/>
        <v>15750615</v>
      </c>
      <c r="G45" s="42">
        <f t="shared" si="8"/>
        <v>18237867</v>
      </c>
    </row>
    <row r="46" spans="1:9" x14ac:dyDescent="0.25">
      <c r="A46" s="42" t="str">
        <f t="shared" si="3"/>
        <v>BILBAO</v>
      </c>
      <c r="B46" s="41">
        <f t="shared" si="4"/>
        <v>29487426</v>
      </c>
      <c r="C46" s="41">
        <f t="shared" si="5"/>
        <v>35743384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14782351</v>
      </c>
      <c r="G46" s="42">
        <f t="shared" si="8"/>
        <v>16886960</v>
      </c>
    </row>
    <row r="47" spans="1:9" x14ac:dyDescent="0.25">
      <c r="A47" s="42" t="str">
        <f t="shared" si="3"/>
        <v>CARTAGENA</v>
      </c>
      <c r="B47" s="41">
        <f t="shared" si="4"/>
        <v>19245759</v>
      </c>
      <c r="C47" s="41">
        <f t="shared" si="5"/>
        <v>23866444</v>
      </c>
      <c r="D47" s="41">
        <f t="shared" si="6"/>
        <v>7</v>
      </c>
      <c r="E47" s="42" t="str">
        <f t="shared" si="2"/>
        <v>GIJON</v>
      </c>
      <c r="F47" s="42">
        <f t="shared" si="7"/>
        <v>13132445</v>
      </c>
      <c r="G47" s="42">
        <f t="shared" si="8"/>
        <v>18230676</v>
      </c>
    </row>
    <row r="48" spans="1:9" x14ac:dyDescent="0.25">
      <c r="A48" s="42" t="str">
        <f t="shared" si="3"/>
        <v>CASTELLON</v>
      </c>
      <c r="B48" s="41">
        <f t="shared" si="4"/>
        <v>10192853</v>
      </c>
      <c r="C48" s="41">
        <f t="shared" si="5"/>
        <v>12528216</v>
      </c>
      <c r="D48" s="41">
        <f t="shared" si="6"/>
        <v>14</v>
      </c>
      <c r="E48" s="42" t="str">
        <f t="shared" si="2"/>
        <v>BALEARES</v>
      </c>
      <c r="F48" s="42">
        <f t="shared" si="7"/>
        <v>11025955</v>
      </c>
      <c r="G48" s="42">
        <f t="shared" si="8"/>
        <v>12598230</v>
      </c>
    </row>
    <row r="49" spans="1:7" x14ac:dyDescent="0.25">
      <c r="A49" s="42" t="str">
        <f t="shared" si="3"/>
        <v>CEUTA</v>
      </c>
      <c r="B49" s="41">
        <f t="shared" si="4"/>
        <v>2364461</v>
      </c>
      <c r="C49" s="41">
        <f t="shared" si="5"/>
        <v>2481114</v>
      </c>
      <c r="D49" s="41">
        <f t="shared" si="6"/>
        <v>22</v>
      </c>
      <c r="E49" s="42" t="str">
        <f t="shared" si="2"/>
        <v>FERROL-SAN CIBRAO</v>
      </c>
      <c r="F49" s="42">
        <f t="shared" si="7"/>
        <v>10960882</v>
      </c>
      <c r="G49" s="42">
        <f t="shared" si="8"/>
        <v>12128053</v>
      </c>
    </row>
    <row r="50" spans="1:7" x14ac:dyDescent="0.25">
      <c r="A50" s="42" t="str">
        <f t="shared" si="3"/>
        <v>FERROL-SAN CIBRAO</v>
      </c>
      <c r="B50" s="41">
        <f t="shared" si="4"/>
        <v>10960882</v>
      </c>
      <c r="C50" s="41">
        <f t="shared" si="5"/>
        <v>12128053</v>
      </c>
      <c r="D50" s="41">
        <f t="shared" si="6"/>
        <v>12</v>
      </c>
      <c r="E50" s="42" t="str">
        <f t="shared" si="2"/>
        <v>A CORUÑA</v>
      </c>
      <c r="F50" s="42">
        <f t="shared" si="7"/>
        <v>10889840</v>
      </c>
      <c r="G50" s="42">
        <f t="shared" si="8"/>
        <v>11636881</v>
      </c>
    </row>
    <row r="51" spans="1:7" x14ac:dyDescent="0.25">
      <c r="A51" s="42" t="str">
        <f t="shared" si="3"/>
        <v>GIJON</v>
      </c>
      <c r="B51" s="41">
        <f t="shared" si="4"/>
        <v>13132445</v>
      </c>
      <c r="C51" s="41">
        <f t="shared" si="5"/>
        <v>18230676</v>
      </c>
      <c r="D51" s="41">
        <f t="shared" si="6"/>
        <v>10</v>
      </c>
      <c r="E51" s="42" t="str">
        <f t="shared" si="2"/>
        <v>CASTELLON</v>
      </c>
      <c r="F51" s="42">
        <f t="shared" si="7"/>
        <v>10192853</v>
      </c>
      <c r="G51" s="42">
        <f t="shared" si="8"/>
        <v>12528216</v>
      </c>
    </row>
    <row r="52" spans="1:7" x14ac:dyDescent="0.25">
      <c r="A52" s="42" t="str">
        <f t="shared" si="3"/>
        <v>HUELVA</v>
      </c>
      <c r="B52" s="41">
        <f t="shared" si="4"/>
        <v>15750615</v>
      </c>
      <c r="C52" s="41">
        <f t="shared" si="5"/>
        <v>18237867</v>
      </c>
      <c r="D52" s="41">
        <f t="shared" si="6"/>
        <v>8</v>
      </c>
      <c r="E52" s="42" t="str">
        <f t="shared" si="2"/>
        <v>SEVILLA</v>
      </c>
      <c r="F52" s="42">
        <f t="shared" si="7"/>
        <v>4163264</v>
      </c>
      <c r="G52" s="42">
        <f t="shared" si="8"/>
        <v>4177969</v>
      </c>
    </row>
    <row r="53" spans="1:7" x14ac:dyDescent="0.25">
      <c r="A53" s="42" t="str">
        <f t="shared" si="3"/>
        <v>LAS PALMAS</v>
      </c>
      <c r="B53" s="41">
        <f t="shared" si="4"/>
        <v>19366870</v>
      </c>
      <c r="C53" s="41">
        <f t="shared" si="5"/>
        <v>24063160</v>
      </c>
      <c r="D53" s="41">
        <f t="shared" si="6"/>
        <v>6</v>
      </c>
      <c r="E53" s="42" t="str">
        <f t="shared" si="2"/>
        <v>SANTANDER</v>
      </c>
      <c r="F53" s="42">
        <f t="shared" si="7"/>
        <v>3966512</v>
      </c>
      <c r="G53" s="42">
        <f t="shared" si="8"/>
        <v>5139706</v>
      </c>
    </row>
    <row r="54" spans="1:7" x14ac:dyDescent="0.25">
      <c r="A54" s="42" t="str">
        <f t="shared" si="3"/>
        <v>MALAGA</v>
      </c>
      <c r="B54" s="41">
        <f t="shared" si="4"/>
        <v>1988975</v>
      </c>
      <c r="C54" s="41">
        <f t="shared" si="5"/>
        <v>4495446</v>
      </c>
      <c r="D54" s="41">
        <f t="shared" si="6"/>
        <v>24</v>
      </c>
      <c r="E54" s="42" t="str">
        <f t="shared" si="2"/>
        <v>AVILES</v>
      </c>
      <c r="F54" s="42">
        <f t="shared" si="7"/>
        <v>3713066</v>
      </c>
      <c r="G54" s="42">
        <f t="shared" si="8"/>
        <v>4688378</v>
      </c>
    </row>
    <row r="55" spans="1:7" x14ac:dyDescent="0.25">
      <c r="A55" s="42" t="str">
        <f t="shared" si="3"/>
        <v>MARIN Y RIA DE PONTEVEDRA</v>
      </c>
      <c r="B55" s="41">
        <f t="shared" si="4"/>
        <v>1488956</v>
      </c>
      <c r="C55" s="41">
        <f t="shared" si="5"/>
        <v>1547296</v>
      </c>
      <c r="D55" s="41">
        <f t="shared" si="6"/>
        <v>26</v>
      </c>
      <c r="E55" s="42" t="str">
        <f t="shared" si="2"/>
        <v>ALMERIA</v>
      </c>
      <c r="F55" s="42">
        <f t="shared" si="7"/>
        <v>3665945</v>
      </c>
      <c r="G55" s="42">
        <f t="shared" si="8"/>
        <v>5196170</v>
      </c>
    </row>
    <row r="56" spans="1:7" x14ac:dyDescent="0.25">
      <c r="A56" s="42" t="str">
        <f t="shared" si="3"/>
        <v>MELILLA</v>
      </c>
      <c r="B56" s="41">
        <f t="shared" si="4"/>
        <v>760694</v>
      </c>
      <c r="C56" s="41">
        <f t="shared" si="5"/>
        <v>714602</v>
      </c>
      <c r="D56" s="41">
        <f t="shared" si="6"/>
        <v>28</v>
      </c>
      <c r="E56" s="42" t="str">
        <f t="shared" si="2"/>
        <v>BAHIA DE CADIZ</v>
      </c>
      <c r="F56" s="42">
        <f t="shared" si="7"/>
        <v>3640517</v>
      </c>
      <c r="G56" s="42">
        <f t="shared" si="8"/>
        <v>4659198</v>
      </c>
    </row>
    <row r="57" spans="1:7" x14ac:dyDescent="0.25">
      <c r="A57" s="42" t="str">
        <f t="shared" si="3"/>
        <v>MOTRIL</v>
      </c>
      <c r="B57" s="41">
        <f t="shared" si="4"/>
        <v>1823146</v>
      </c>
      <c r="C57" s="41">
        <f t="shared" si="5"/>
        <v>2270181</v>
      </c>
      <c r="D57" s="41">
        <f t="shared" si="6"/>
        <v>25</v>
      </c>
      <c r="E57" s="42" t="str">
        <f t="shared" si="2"/>
        <v>VIGO</v>
      </c>
      <c r="F57" s="42">
        <f t="shared" si="7"/>
        <v>3626115</v>
      </c>
      <c r="G57" s="42">
        <f t="shared" si="8"/>
        <v>4745122</v>
      </c>
    </row>
    <row r="58" spans="1:7" x14ac:dyDescent="0.25">
      <c r="A58" s="42" t="str">
        <f t="shared" si="3"/>
        <v>PASAIA</v>
      </c>
      <c r="B58" s="41">
        <f t="shared" si="4"/>
        <v>3173733</v>
      </c>
      <c r="C58" s="41">
        <f t="shared" si="5"/>
        <v>4426267</v>
      </c>
      <c r="D58" s="41">
        <f t="shared" si="6"/>
        <v>21</v>
      </c>
      <c r="E58" s="42" t="str">
        <f t="shared" si="2"/>
        <v>PASAIA</v>
      </c>
      <c r="F58" s="42">
        <f t="shared" si="7"/>
        <v>3173733</v>
      </c>
      <c r="G58" s="42">
        <f t="shared" si="8"/>
        <v>4426267</v>
      </c>
    </row>
    <row r="59" spans="1:7" x14ac:dyDescent="0.25">
      <c r="A59" s="42" t="str">
        <f t="shared" si="3"/>
        <v>SANTA CRUZ DE TENERIFE</v>
      </c>
      <c r="B59" s="41">
        <f t="shared" si="4"/>
        <v>14782351</v>
      </c>
      <c r="C59" s="41">
        <f t="shared" si="5"/>
        <v>16886960</v>
      </c>
      <c r="D59" s="41">
        <f t="shared" si="6"/>
        <v>9</v>
      </c>
      <c r="E59" s="42" t="str">
        <f t="shared" si="2"/>
        <v>CEUTA</v>
      </c>
      <c r="F59" s="42">
        <f t="shared" si="7"/>
        <v>2364461</v>
      </c>
      <c r="G59" s="42">
        <f t="shared" si="8"/>
        <v>2481114</v>
      </c>
    </row>
    <row r="60" spans="1:7" x14ac:dyDescent="0.25">
      <c r="A60" s="42" t="str">
        <f t="shared" si="3"/>
        <v>SANTANDER</v>
      </c>
      <c r="B60" s="41">
        <f t="shared" si="4"/>
        <v>3966512</v>
      </c>
      <c r="C60" s="41">
        <f t="shared" si="5"/>
        <v>5139706</v>
      </c>
      <c r="D60" s="41">
        <f t="shared" si="6"/>
        <v>16</v>
      </c>
      <c r="E60" s="42" t="str">
        <f t="shared" si="2"/>
        <v>ALICANTE</v>
      </c>
      <c r="F60" s="42">
        <f t="shared" si="7"/>
        <v>2326469</v>
      </c>
      <c r="G60" s="42">
        <f t="shared" si="8"/>
        <v>2650491</v>
      </c>
    </row>
    <row r="61" spans="1:7" x14ac:dyDescent="0.25">
      <c r="A61" s="42" t="str">
        <f t="shared" si="3"/>
        <v>SEVILLA</v>
      </c>
      <c r="B61" s="41">
        <f t="shared" si="4"/>
        <v>4163264</v>
      </c>
      <c r="C61" s="41">
        <f t="shared" si="5"/>
        <v>4177969</v>
      </c>
      <c r="D61" s="41">
        <f t="shared" si="6"/>
        <v>15</v>
      </c>
      <c r="E61" s="42" t="str">
        <f t="shared" si="2"/>
        <v>MALAGA</v>
      </c>
      <c r="F61" s="42">
        <f t="shared" si="7"/>
        <v>1988975</v>
      </c>
      <c r="G61" s="42">
        <f t="shared" si="8"/>
        <v>4495446</v>
      </c>
    </row>
    <row r="62" spans="1:7" x14ac:dyDescent="0.25">
      <c r="A62" s="42" t="str">
        <f t="shared" si="3"/>
        <v>TARRAGONA</v>
      </c>
      <c r="B62" s="41">
        <f t="shared" si="4"/>
        <v>28456690</v>
      </c>
      <c r="C62" s="41">
        <f t="shared" si="5"/>
        <v>30551012</v>
      </c>
      <c r="D62" s="41">
        <f t="shared" si="6"/>
        <v>5</v>
      </c>
      <c r="E62" s="42" t="str">
        <f t="shared" si="2"/>
        <v>MOTRIL</v>
      </c>
      <c r="F62" s="42">
        <f t="shared" si="7"/>
        <v>1823146</v>
      </c>
      <c r="G62" s="42">
        <f t="shared" si="8"/>
        <v>2270181</v>
      </c>
    </row>
    <row r="63" spans="1:7" x14ac:dyDescent="0.25">
      <c r="A63" s="42" t="str">
        <f t="shared" si="3"/>
        <v>VALENCIA</v>
      </c>
      <c r="B63" s="41">
        <f t="shared" si="4"/>
        <v>52878860</v>
      </c>
      <c r="C63" s="41">
        <f t="shared" si="5"/>
        <v>55453111</v>
      </c>
      <c r="D63" s="41">
        <f t="shared" si="6"/>
        <v>2</v>
      </c>
      <c r="E63" s="42" t="str">
        <f t="shared" si="2"/>
        <v>MARIN Y RIA DE PONTEVEDRA</v>
      </c>
      <c r="F63" s="42">
        <f t="shared" si="7"/>
        <v>1488956</v>
      </c>
      <c r="G63" s="42">
        <f t="shared" si="8"/>
        <v>1547296</v>
      </c>
    </row>
    <row r="64" spans="1:7" x14ac:dyDescent="0.25">
      <c r="A64" s="42" t="str">
        <f t="shared" si="3"/>
        <v>VIGO</v>
      </c>
      <c r="B64" s="41">
        <f t="shared" si="4"/>
        <v>3626115</v>
      </c>
      <c r="C64" s="41">
        <f t="shared" si="5"/>
        <v>4745122</v>
      </c>
      <c r="D64" s="41">
        <f t="shared" si="6"/>
        <v>20</v>
      </c>
      <c r="E64" s="42" t="str">
        <f t="shared" si="2"/>
        <v>VILAGARCIA</v>
      </c>
      <c r="F64" s="42">
        <f t="shared" si="7"/>
        <v>899314</v>
      </c>
      <c r="G64" s="42">
        <f t="shared" si="8"/>
        <v>1055332</v>
      </c>
    </row>
    <row r="65" spans="1:7" x14ac:dyDescent="0.25">
      <c r="A65" s="42" t="str">
        <f t="shared" si="3"/>
        <v>VILAGARCIA</v>
      </c>
      <c r="B65" s="41">
        <f t="shared" si="4"/>
        <v>899314</v>
      </c>
      <c r="C65" s="41">
        <f t="shared" si="5"/>
        <v>1055332</v>
      </c>
      <c r="D65" s="41">
        <f t="shared" si="6"/>
        <v>27</v>
      </c>
      <c r="E65" s="42" t="str">
        <f t="shared" si="2"/>
        <v>MELILLA</v>
      </c>
      <c r="F65" s="42">
        <f t="shared" si="7"/>
        <v>760694</v>
      </c>
      <c r="G65" s="42">
        <f t="shared" si="8"/>
        <v>714602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75</v>
      </c>
    </row>
    <row r="5" spans="1:12" x14ac:dyDescent="0.25">
      <c r="A5" s="78" t="s">
        <v>72</v>
      </c>
      <c r="B5" s="76" t="str">
        <f>'Resumen general'!D6</f>
        <v>Mes Noviembre</v>
      </c>
      <c r="C5" s="77"/>
      <c r="D5" s="76" t="str">
        <f>'Resumen general'!F6</f>
        <v>Acumulado desde Enero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972959</v>
      </c>
      <c r="C7" s="37">
        <v>1007767</v>
      </c>
      <c r="D7" s="37">
        <v>11293513</v>
      </c>
      <c r="E7" s="37">
        <v>10476742</v>
      </c>
      <c r="F7" s="10">
        <f>((E7*100)/D7)-100</f>
        <v>-7.232213749610068</v>
      </c>
      <c r="G7" s="1"/>
      <c r="H7" s="1"/>
      <c r="I7" s="1"/>
    </row>
    <row r="8" spans="1:12" x14ac:dyDescent="0.25">
      <c r="A8" s="11" t="s">
        <v>44</v>
      </c>
      <c r="B8" s="38">
        <v>198509</v>
      </c>
      <c r="C8" s="38">
        <v>276514</v>
      </c>
      <c r="D8" s="38">
        <v>2613807</v>
      </c>
      <c r="E8" s="38">
        <v>2303153</v>
      </c>
      <c r="F8" s="13">
        <f t="shared" ref="F8:F35" si="0">((E8*100)/D8)-100</f>
        <v>-11.885116230846421</v>
      </c>
      <c r="G8" s="1"/>
      <c r="H8" s="1"/>
      <c r="I8" s="1"/>
    </row>
    <row r="9" spans="1:12" x14ac:dyDescent="0.25">
      <c r="A9" s="8" t="s">
        <v>45</v>
      </c>
      <c r="B9" s="37">
        <v>510310</v>
      </c>
      <c r="C9" s="37">
        <v>336955</v>
      </c>
      <c r="D9" s="37">
        <v>4969536</v>
      </c>
      <c r="E9" s="37">
        <v>3551162</v>
      </c>
      <c r="F9" s="10">
        <f t="shared" si="0"/>
        <v>-28.541376901183526</v>
      </c>
      <c r="G9" s="1"/>
      <c r="H9" s="1"/>
      <c r="I9" s="1"/>
    </row>
    <row r="10" spans="1:12" x14ac:dyDescent="0.25">
      <c r="A10" s="11" t="s">
        <v>46</v>
      </c>
      <c r="B10" s="38">
        <v>321661</v>
      </c>
      <c r="C10" s="38">
        <v>321842</v>
      </c>
      <c r="D10" s="38">
        <v>4630796</v>
      </c>
      <c r="E10" s="38">
        <v>3668185</v>
      </c>
      <c r="F10" s="13">
        <f t="shared" si="0"/>
        <v>-20.78716056591567</v>
      </c>
      <c r="G10" s="1"/>
      <c r="H10" s="1"/>
      <c r="I10" s="1"/>
    </row>
    <row r="11" spans="1:12" x14ac:dyDescent="0.25">
      <c r="A11" s="8" t="s">
        <v>47</v>
      </c>
      <c r="B11" s="37">
        <v>5642685</v>
      </c>
      <c r="C11" s="37">
        <v>5708065</v>
      </c>
      <c r="D11" s="37">
        <v>64019051</v>
      </c>
      <c r="E11" s="37">
        <v>58471884</v>
      </c>
      <c r="F11" s="10">
        <f t="shared" si="0"/>
        <v>-8.6648691496535974</v>
      </c>
      <c r="G11" s="1"/>
      <c r="H11" s="1"/>
      <c r="I11" s="1"/>
    </row>
    <row r="12" spans="1:12" x14ac:dyDescent="0.25">
      <c r="A12" s="11" t="s">
        <v>48</v>
      </c>
      <c r="B12" s="38">
        <v>373318</v>
      </c>
      <c r="C12" s="38">
        <v>438344</v>
      </c>
      <c r="D12" s="38">
        <v>4539742</v>
      </c>
      <c r="E12" s="38">
        <v>3517031</v>
      </c>
      <c r="F12" s="13">
        <f t="shared" si="0"/>
        <v>-22.527954231760305</v>
      </c>
      <c r="G12" s="1"/>
      <c r="H12" s="1"/>
      <c r="I12" s="1"/>
    </row>
    <row r="13" spans="1:12" x14ac:dyDescent="0.25">
      <c r="A13" s="8" t="s">
        <v>49</v>
      </c>
      <c r="B13" s="37">
        <v>842948</v>
      </c>
      <c r="C13" s="37">
        <v>796134</v>
      </c>
      <c r="D13" s="37">
        <v>12363397</v>
      </c>
      <c r="E13" s="37">
        <v>10864006</v>
      </c>
      <c r="F13" s="10">
        <f t="shared" si="0"/>
        <v>-12.127662000985652</v>
      </c>
      <c r="G13" s="1"/>
      <c r="H13" s="1"/>
      <c r="I13" s="1"/>
    </row>
    <row r="14" spans="1:12" x14ac:dyDescent="0.25">
      <c r="A14" s="11" t="s">
        <v>50</v>
      </c>
      <c r="B14" s="38">
        <v>3537170</v>
      </c>
      <c r="C14" s="38">
        <v>3506855</v>
      </c>
      <c r="D14" s="38">
        <v>47115485</v>
      </c>
      <c r="E14" s="38">
        <v>38123959</v>
      </c>
      <c r="F14" s="13">
        <f t="shared" si="0"/>
        <v>-19.084014523038448</v>
      </c>
      <c r="G14" s="1"/>
      <c r="H14" s="1"/>
      <c r="I14" s="1"/>
    </row>
    <row r="15" spans="1:12" x14ac:dyDescent="0.25">
      <c r="A15" s="8" t="s">
        <v>51</v>
      </c>
      <c r="B15" s="37">
        <v>2589240</v>
      </c>
      <c r="C15" s="37">
        <v>2611016</v>
      </c>
      <c r="D15" s="37">
        <v>34621469</v>
      </c>
      <c r="E15" s="37">
        <v>29014446</v>
      </c>
      <c r="F15" s="10">
        <f t="shared" si="0"/>
        <v>-16.195219792666805</v>
      </c>
      <c r="G15" s="1"/>
      <c r="H15" s="1"/>
      <c r="I15" s="1"/>
    </row>
    <row r="16" spans="1:12" x14ac:dyDescent="0.25">
      <c r="A16" s="11" t="s">
        <v>52</v>
      </c>
      <c r="B16" s="38">
        <v>1733790</v>
      </c>
      <c r="C16" s="38">
        <v>1338638</v>
      </c>
      <c r="D16" s="38">
        <v>23770465</v>
      </c>
      <c r="E16" s="38">
        <v>19191193</v>
      </c>
      <c r="F16" s="13">
        <f t="shared" si="0"/>
        <v>-19.264545308642468</v>
      </c>
      <c r="G16" s="1"/>
      <c r="H16" s="1"/>
      <c r="I16" s="1"/>
    </row>
    <row r="17" spans="1:9" x14ac:dyDescent="0.25">
      <c r="A17" s="8" t="s">
        <v>53</v>
      </c>
      <c r="B17" s="37">
        <v>936187</v>
      </c>
      <c r="C17" s="37">
        <v>1013852</v>
      </c>
      <c r="D17" s="37">
        <v>12473002</v>
      </c>
      <c r="E17" s="37">
        <v>10155233</v>
      </c>
      <c r="F17" s="10">
        <f t="shared" si="0"/>
        <v>-18.582286766249211</v>
      </c>
      <c r="G17" s="1"/>
      <c r="H17" s="1"/>
      <c r="I17" s="1"/>
    </row>
    <row r="18" spans="1:9" x14ac:dyDescent="0.25">
      <c r="A18" s="11" t="s">
        <v>54</v>
      </c>
      <c r="B18" s="38">
        <v>187337</v>
      </c>
      <c r="C18" s="38">
        <v>332339</v>
      </c>
      <c r="D18" s="38">
        <v>1936234</v>
      </c>
      <c r="E18" s="38">
        <v>1935172</v>
      </c>
      <c r="F18" s="13">
        <f t="shared" si="0"/>
        <v>-5.4848742455718025E-2</v>
      </c>
      <c r="G18" s="1"/>
      <c r="H18" s="1"/>
      <c r="I18" s="1"/>
    </row>
    <row r="19" spans="1:9" x14ac:dyDescent="0.25">
      <c r="A19" s="8" t="s">
        <v>55</v>
      </c>
      <c r="B19" s="37">
        <v>996927</v>
      </c>
      <c r="C19" s="37">
        <v>937747</v>
      </c>
      <c r="D19" s="37">
        <v>12099582</v>
      </c>
      <c r="E19" s="37">
        <v>10944391</v>
      </c>
      <c r="F19" s="10">
        <f t="shared" si="0"/>
        <v>-9.5473628758415003</v>
      </c>
      <c r="G19" s="1"/>
      <c r="H19" s="1"/>
      <c r="I19" s="1"/>
    </row>
    <row r="20" spans="1:9" x14ac:dyDescent="0.25">
      <c r="A20" s="11" t="s">
        <v>56</v>
      </c>
      <c r="B20" s="38">
        <v>1326418</v>
      </c>
      <c r="C20" s="38">
        <v>1900345</v>
      </c>
      <c r="D20" s="38">
        <v>18113017</v>
      </c>
      <c r="E20" s="38">
        <v>13009381</v>
      </c>
      <c r="F20" s="13">
        <f t="shared" si="0"/>
        <v>-28.176620162173975</v>
      </c>
      <c r="G20" s="1"/>
      <c r="H20" s="1"/>
      <c r="I20" s="1"/>
    </row>
    <row r="21" spans="1:9" x14ac:dyDescent="0.25">
      <c r="A21" s="8" t="s">
        <v>57</v>
      </c>
      <c r="B21" s="37">
        <v>1347460</v>
      </c>
      <c r="C21" s="37">
        <v>1159253</v>
      </c>
      <c r="D21" s="37">
        <v>18182889</v>
      </c>
      <c r="E21" s="37">
        <v>15709526</v>
      </c>
      <c r="F21" s="10">
        <f t="shared" si="0"/>
        <v>-13.602695369256224</v>
      </c>
      <c r="G21" s="1"/>
      <c r="H21" s="1"/>
      <c r="I21" s="1"/>
    </row>
    <row r="22" spans="1:9" x14ac:dyDescent="0.25">
      <c r="A22" s="11" t="s">
        <v>58</v>
      </c>
      <c r="B22" s="38">
        <v>1949720</v>
      </c>
      <c r="C22" s="38">
        <v>1690896</v>
      </c>
      <c r="D22" s="38">
        <v>22041849</v>
      </c>
      <c r="E22" s="38">
        <v>17404658</v>
      </c>
      <c r="F22" s="13">
        <f t="shared" si="0"/>
        <v>-21.03812162037768</v>
      </c>
      <c r="G22" s="1"/>
      <c r="H22" s="1"/>
      <c r="I22" s="1"/>
    </row>
    <row r="23" spans="1:9" x14ac:dyDescent="0.25">
      <c r="A23" s="8" t="s">
        <v>59</v>
      </c>
      <c r="B23" s="37">
        <v>257521</v>
      </c>
      <c r="C23" s="37">
        <v>159381</v>
      </c>
      <c r="D23" s="37">
        <v>4406300</v>
      </c>
      <c r="E23" s="37">
        <v>1921934</v>
      </c>
      <c r="F23" s="10">
        <f t="shared" si="0"/>
        <v>-56.382134670812249</v>
      </c>
      <c r="G23" s="1"/>
      <c r="H23" s="1"/>
      <c r="I23" s="1"/>
    </row>
    <row r="24" spans="1:9" x14ac:dyDescent="0.25">
      <c r="A24" s="11" t="s">
        <v>60</v>
      </c>
      <c r="B24" s="38">
        <v>123434</v>
      </c>
      <c r="C24" s="38">
        <v>125467</v>
      </c>
      <c r="D24" s="38">
        <v>1505482</v>
      </c>
      <c r="E24" s="38">
        <v>1454109</v>
      </c>
      <c r="F24" s="13">
        <f t="shared" si="0"/>
        <v>-3.4123954985845018</v>
      </c>
      <c r="G24" s="1"/>
      <c r="H24" s="1"/>
      <c r="I24" s="1"/>
    </row>
    <row r="25" spans="1:9" x14ac:dyDescent="0.25">
      <c r="A25" s="8" t="s">
        <v>61</v>
      </c>
      <c r="B25" s="37">
        <v>63624</v>
      </c>
      <c r="C25" s="37">
        <v>71062</v>
      </c>
      <c r="D25" s="37">
        <v>693720</v>
      </c>
      <c r="E25" s="37">
        <v>758871</v>
      </c>
      <c r="F25" s="10">
        <f t="shared" si="0"/>
        <v>9.3915412558380922</v>
      </c>
      <c r="G25" s="1"/>
      <c r="H25" s="1"/>
      <c r="I25" s="1"/>
    </row>
    <row r="26" spans="1:9" x14ac:dyDescent="0.25">
      <c r="A26" s="11" t="s">
        <v>62</v>
      </c>
      <c r="B26" s="38">
        <v>215627</v>
      </c>
      <c r="C26" s="38">
        <v>203025</v>
      </c>
      <c r="D26" s="38">
        <v>2252029</v>
      </c>
      <c r="E26" s="38">
        <v>1805182</v>
      </c>
      <c r="F26" s="13">
        <f t="shared" si="0"/>
        <v>-19.841973615792696</v>
      </c>
      <c r="G26" s="1"/>
      <c r="H26" s="1"/>
      <c r="I26" s="1"/>
    </row>
    <row r="27" spans="1:9" x14ac:dyDescent="0.25">
      <c r="A27" s="8" t="s">
        <v>63</v>
      </c>
      <c r="B27" s="37">
        <v>250740</v>
      </c>
      <c r="C27" s="37">
        <v>332572</v>
      </c>
      <c r="D27" s="37">
        <v>4380037</v>
      </c>
      <c r="E27" s="37">
        <v>3127756</v>
      </c>
      <c r="F27" s="10">
        <f t="shared" si="0"/>
        <v>-28.59064889177877</v>
      </c>
      <c r="G27" s="1"/>
      <c r="H27" s="1"/>
      <c r="I27" s="1"/>
    </row>
    <row r="28" spans="1:9" x14ac:dyDescent="0.25">
      <c r="A28" s="11" t="s">
        <v>64</v>
      </c>
      <c r="B28" s="38">
        <v>1391730</v>
      </c>
      <c r="C28" s="38">
        <v>1230080</v>
      </c>
      <c r="D28" s="38">
        <v>15859130</v>
      </c>
      <c r="E28" s="38">
        <v>13846546</v>
      </c>
      <c r="F28" s="13">
        <f t="shared" si="0"/>
        <v>-12.690380872090714</v>
      </c>
      <c r="G28" s="1"/>
      <c r="H28" s="1"/>
      <c r="I28" s="1"/>
    </row>
    <row r="29" spans="1:9" x14ac:dyDescent="0.25">
      <c r="A29" s="8" t="s">
        <v>65</v>
      </c>
      <c r="B29" s="37">
        <v>492236</v>
      </c>
      <c r="C29" s="37">
        <v>370635</v>
      </c>
      <c r="D29" s="37">
        <v>5077050</v>
      </c>
      <c r="E29" s="37">
        <v>3909657</v>
      </c>
      <c r="F29" s="10">
        <f t="shared" si="0"/>
        <v>-22.993529707211863</v>
      </c>
      <c r="G29" s="1"/>
      <c r="H29" s="1"/>
      <c r="I29" s="1"/>
    </row>
    <row r="30" spans="1:9" x14ac:dyDescent="0.25">
      <c r="A30" s="11" t="s">
        <v>66</v>
      </c>
      <c r="B30" s="38">
        <v>365241</v>
      </c>
      <c r="C30" s="38">
        <v>429016</v>
      </c>
      <c r="D30" s="38">
        <v>4177969</v>
      </c>
      <c r="E30" s="38">
        <v>4163264</v>
      </c>
      <c r="F30" s="13">
        <f t="shared" si="0"/>
        <v>-0.35196527307886072</v>
      </c>
      <c r="G30" s="1"/>
      <c r="H30" s="1"/>
      <c r="I30" s="1"/>
    </row>
    <row r="31" spans="1:9" x14ac:dyDescent="0.25">
      <c r="A31" s="8" t="s">
        <v>67</v>
      </c>
      <c r="B31" s="37">
        <v>2127397</v>
      </c>
      <c r="C31" s="37">
        <v>2449119</v>
      </c>
      <c r="D31" s="37">
        <v>30379367</v>
      </c>
      <c r="E31" s="37">
        <v>28036008</v>
      </c>
      <c r="F31" s="10">
        <f t="shared" si="0"/>
        <v>-7.7136531514958762</v>
      </c>
      <c r="G31" s="1"/>
      <c r="H31" s="1"/>
      <c r="I31" s="1"/>
    </row>
    <row r="32" spans="1:9" x14ac:dyDescent="0.25">
      <c r="A32" s="11" t="s">
        <v>68</v>
      </c>
      <c r="B32" s="38">
        <v>4692038</v>
      </c>
      <c r="C32" s="38">
        <v>4928918</v>
      </c>
      <c r="D32" s="38">
        <v>55158957</v>
      </c>
      <c r="E32" s="38">
        <v>52621239</v>
      </c>
      <c r="F32" s="13">
        <f t="shared" si="0"/>
        <v>-4.6007360146421945</v>
      </c>
      <c r="G32" s="1"/>
      <c r="H32" s="1"/>
      <c r="I32" s="1"/>
    </row>
    <row r="33" spans="1:9" x14ac:dyDescent="0.25">
      <c r="A33" s="8" t="s">
        <v>69</v>
      </c>
      <c r="B33" s="37">
        <v>339827</v>
      </c>
      <c r="C33" s="37">
        <v>322869</v>
      </c>
      <c r="D33" s="37">
        <v>4337423</v>
      </c>
      <c r="E33" s="37">
        <v>3249611</v>
      </c>
      <c r="F33" s="10">
        <f t="shared" si="0"/>
        <v>-25.079684411688689</v>
      </c>
      <c r="G33" s="1"/>
      <c r="H33" s="1"/>
      <c r="I33" s="1"/>
    </row>
    <row r="34" spans="1:9" x14ac:dyDescent="0.25">
      <c r="A34" s="11" t="s">
        <v>70</v>
      </c>
      <c r="B34" s="38">
        <v>101917</v>
      </c>
      <c r="C34" s="38">
        <v>55367</v>
      </c>
      <c r="D34" s="38">
        <v>1050978</v>
      </c>
      <c r="E34" s="38">
        <v>893478</v>
      </c>
      <c r="F34" s="13">
        <f t="shared" si="0"/>
        <v>-14.986041572706569</v>
      </c>
      <c r="G34" s="1"/>
      <c r="H34" s="1"/>
      <c r="I34" s="1"/>
    </row>
    <row r="35" spans="1:9" x14ac:dyDescent="0.25">
      <c r="A35" s="14" t="s">
        <v>71</v>
      </c>
      <c r="B35" s="15">
        <f>SUM(B7:B34)</f>
        <v>33887971</v>
      </c>
      <c r="C35" s="15">
        <f t="shared" ref="C35:E35" si="1">SUM(C7:C34)</f>
        <v>34054073</v>
      </c>
      <c r="D35" s="15">
        <f t="shared" si="1"/>
        <v>424062276</v>
      </c>
      <c r="E35" s="15">
        <f t="shared" si="1"/>
        <v>364127777</v>
      </c>
      <c r="F35" s="16">
        <f t="shared" si="0"/>
        <v>-14.133419167895994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10476742</v>
      </c>
      <c r="C38" s="41">
        <f>D7</f>
        <v>11293513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58471884</v>
      </c>
      <c r="G38" s="42">
        <f>LOOKUP(E38,$A$38:$A$65,$C$38:$C$65)</f>
        <v>64019051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2303153</v>
      </c>
      <c r="C39" s="41">
        <f t="shared" ref="C39:C65" si="5">D8</f>
        <v>2613807</v>
      </c>
      <c r="D39" s="41">
        <f t="shared" ref="D39:D65" si="6">_xlfn.RANK.EQ(B39,$B$38:$B$65)+COUNTIF($B$38:$B$65,B39)-1</f>
        <v>22</v>
      </c>
      <c r="E39" s="42" t="str">
        <f t="shared" si="2"/>
        <v>VALENCIA</v>
      </c>
      <c r="F39" s="42">
        <f t="shared" ref="F39:F54" si="7">LOOKUP(E39,$A$38:$A$65,$B$38:$B$65)</f>
        <v>52621239</v>
      </c>
      <c r="G39" s="42">
        <f t="shared" ref="G39:G65" si="8">LOOKUP(E39,$A$38:$A$65,$C$38:$C$65)</f>
        <v>55158957</v>
      </c>
    </row>
    <row r="40" spans="1:9" x14ac:dyDescent="0.25">
      <c r="A40" s="42" t="str">
        <f t="shared" si="3"/>
        <v>ALMERIA</v>
      </c>
      <c r="B40" s="41">
        <f t="shared" si="4"/>
        <v>3551162</v>
      </c>
      <c r="C40" s="41">
        <f t="shared" si="5"/>
        <v>4969536</v>
      </c>
      <c r="D40" s="41">
        <f t="shared" si="6"/>
        <v>18</v>
      </c>
      <c r="E40" s="42" t="str">
        <f t="shared" si="2"/>
        <v>BARCELONA</v>
      </c>
      <c r="F40" s="42">
        <f t="shared" si="7"/>
        <v>38123959</v>
      </c>
      <c r="G40" s="42">
        <f t="shared" si="8"/>
        <v>47115485</v>
      </c>
    </row>
    <row r="41" spans="1:9" x14ac:dyDescent="0.25">
      <c r="A41" s="42" t="str">
        <f t="shared" si="3"/>
        <v>AVILES</v>
      </c>
      <c r="B41" s="41">
        <f t="shared" si="4"/>
        <v>3668185</v>
      </c>
      <c r="C41" s="41">
        <f t="shared" si="5"/>
        <v>4630796</v>
      </c>
      <c r="D41" s="41">
        <f t="shared" si="6"/>
        <v>17</v>
      </c>
      <c r="E41" s="42" t="str">
        <f t="shared" si="2"/>
        <v>BILBAO</v>
      </c>
      <c r="F41" s="42">
        <f t="shared" si="7"/>
        <v>29014446</v>
      </c>
      <c r="G41" s="42">
        <f t="shared" si="8"/>
        <v>34621469</v>
      </c>
    </row>
    <row r="42" spans="1:9" x14ac:dyDescent="0.25">
      <c r="A42" s="42" t="str">
        <f t="shared" si="3"/>
        <v>BAHIA DE ALGECIRAS</v>
      </c>
      <c r="B42" s="41">
        <f t="shared" si="4"/>
        <v>58471884</v>
      </c>
      <c r="C42" s="41">
        <f t="shared" si="5"/>
        <v>64019051</v>
      </c>
      <c r="D42" s="41">
        <f t="shared" si="6"/>
        <v>1</v>
      </c>
      <c r="E42" s="42" t="str">
        <f t="shared" si="2"/>
        <v>TARRAGONA</v>
      </c>
      <c r="F42" s="42">
        <f t="shared" si="7"/>
        <v>28036008</v>
      </c>
      <c r="G42" s="42">
        <f t="shared" si="8"/>
        <v>30379367</v>
      </c>
    </row>
    <row r="43" spans="1:9" x14ac:dyDescent="0.25">
      <c r="A43" s="42" t="str">
        <f t="shared" si="3"/>
        <v>BAHIA DE CADIZ</v>
      </c>
      <c r="B43" s="41">
        <f t="shared" si="4"/>
        <v>3517031</v>
      </c>
      <c r="C43" s="41">
        <f t="shared" si="5"/>
        <v>4539742</v>
      </c>
      <c r="D43" s="41">
        <f t="shared" si="6"/>
        <v>19</v>
      </c>
      <c r="E43" s="42" t="str">
        <f t="shared" si="2"/>
        <v>CARTAGENA</v>
      </c>
      <c r="F43" s="42">
        <f t="shared" si="7"/>
        <v>19191193</v>
      </c>
      <c r="G43" s="42">
        <f t="shared" si="8"/>
        <v>23770465</v>
      </c>
    </row>
    <row r="44" spans="1:9" x14ac:dyDescent="0.25">
      <c r="A44" s="42" t="str">
        <f t="shared" si="3"/>
        <v>BALEARES</v>
      </c>
      <c r="B44" s="41">
        <f t="shared" si="4"/>
        <v>10864006</v>
      </c>
      <c r="C44" s="41">
        <f t="shared" si="5"/>
        <v>12363397</v>
      </c>
      <c r="D44" s="41">
        <f t="shared" si="6"/>
        <v>12</v>
      </c>
      <c r="E44" s="42" t="str">
        <f t="shared" si="2"/>
        <v>LAS PALMAS</v>
      </c>
      <c r="F44" s="42">
        <f t="shared" si="7"/>
        <v>17404658</v>
      </c>
      <c r="G44" s="42">
        <f t="shared" si="8"/>
        <v>22041849</v>
      </c>
    </row>
    <row r="45" spans="1:9" x14ac:dyDescent="0.25">
      <c r="A45" s="42" t="str">
        <f t="shared" si="3"/>
        <v>BARCELONA</v>
      </c>
      <c r="B45" s="41">
        <f t="shared" si="4"/>
        <v>38123959</v>
      </c>
      <c r="C45" s="41">
        <f t="shared" si="5"/>
        <v>47115485</v>
      </c>
      <c r="D45" s="41">
        <f t="shared" si="6"/>
        <v>3</v>
      </c>
      <c r="E45" s="42" t="str">
        <f t="shared" si="2"/>
        <v>HUELVA</v>
      </c>
      <c r="F45" s="42">
        <f t="shared" si="7"/>
        <v>15709526</v>
      </c>
      <c r="G45" s="42">
        <f t="shared" si="8"/>
        <v>18182889</v>
      </c>
    </row>
    <row r="46" spans="1:9" x14ac:dyDescent="0.25">
      <c r="A46" s="42" t="str">
        <f t="shared" si="3"/>
        <v>BILBAO</v>
      </c>
      <c r="B46" s="41">
        <f t="shared" si="4"/>
        <v>29014446</v>
      </c>
      <c r="C46" s="41">
        <f t="shared" si="5"/>
        <v>34621469</v>
      </c>
      <c r="D46" s="41">
        <f t="shared" si="6"/>
        <v>4</v>
      </c>
      <c r="E46" s="42" t="str">
        <f t="shared" si="2"/>
        <v>SANTA CRUZ DE TENERIFE</v>
      </c>
      <c r="F46" s="42">
        <f t="shared" si="7"/>
        <v>13846546</v>
      </c>
      <c r="G46" s="42">
        <f t="shared" si="8"/>
        <v>15859130</v>
      </c>
    </row>
    <row r="47" spans="1:9" x14ac:dyDescent="0.25">
      <c r="A47" s="42" t="str">
        <f t="shared" si="3"/>
        <v>CARTAGENA</v>
      </c>
      <c r="B47" s="41">
        <f t="shared" si="4"/>
        <v>19191193</v>
      </c>
      <c r="C47" s="41">
        <f t="shared" si="5"/>
        <v>23770465</v>
      </c>
      <c r="D47" s="41">
        <f t="shared" si="6"/>
        <v>6</v>
      </c>
      <c r="E47" s="42" t="str">
        <f t="shared" si="2"/>
        <v>GIJON</v>
      </c>
      <c r="F47" s="42">
        <f t="shared" si="7"/>
        <v>13009381</v>
      </c>
      <c r="G47" s="42">
        <f t="shared" si="8"/>
        <v>18113017</v>
      </c>
    </row>
    <row r="48" spans="1:9" x14ac:dyDescent="0.25">
      <c r="A48" s="42" t="str">
        <f t="shared" si="3"/>
        <v>CASTELLON</v>
      </c>
      <c r="B48" s="41">
        <f t="shared" si="4"/>
        <v>10155233</v>
      </c>
      <c r="C48" s="41">
        <f t="shared" si="5"/>
        <v>12473002</v>
      </c>
      <c r="D48" s="41">
        <f t="shared" si="6"/>
        <v>14</v>
      </c>
      <c r="E48" s="42" t="str">
        <f t="shared" si="2"/>
        <v>FERROL-SAN CIBRAO</v>
      </c>
      <c r="F48" s="42">
        <f t="shared" si="7"/>
        <v>10944391</v>
      </c>
      <c r="G48" s="42">
        <f t="shared" si="8"/>
        <v>12099582</v>
      </c>
    </row>
    <row r="49" spans="1:7" x14ac:dyDescent="0.25">
      <c r="A49" s="42" t="str">
        <f t="shared" si="3"/>
        <v>CEUTA</v>
      </c>
      <c r="B49" s="41">
        <f t="shared" si="4"/>
        <v>1935172</v>
      </c>
      <c r="C49" s="41">
        <f t="shared" si="5"/>
        <v>1936234</v>
      </c>
      <c r="D49" s="41">
        <f t="shared" si="6"/>
        <v>23</v>
      </c>
      <c r="E49" s="42" t="str">
        <f t="shared" si="2"/>
        <v>BALEARES</v>
      </c>
      <c r="F49" s="42">
        <f t="shared" si="7"/>
        <v>10864006</v>
      </c>
      <c r="G49" s="42">
        <f t="shared" si="8"/>
        <v>12363397</v>
      </c>
    </row>
    <row r="50" spans="1:7" x14ac:dyDescent="0.25">
      <c r="A50" s="42" t="str">
        <f t="shared" si="3"/>
        <v>FERROL-SAN CIBRAO</v>
      </c>
      <c r="B50" s="41">
        <f t="shared" si="4"/>
        <v>10944391</v>
      </c>
      <c r="C50" s="41">
        <f t="shared" si="5"/>
        <v>12099582</v>
      </c>
      <c r="D50" s="41">
        <f t="shared" si="6"/>
        <v>11</v>
      </c>
      <c r="E50" s="42" t="str">
        <f t="shared" si="2"/>
        <v>A CORUÑA</v>
      </c>
      <c r="F50" s="42">
        <f t="shared" si="7"/>
        <v>10476742</v>
      </c>
      <c r="G50" s="42">
        <f t="shared" si="8"/>
        <v>11293513</v>
      </c>
    </row>
    <row r="51" spans="1:7" x14ac:dyDescent="0.25">
      <c r="A51" s="42" t="str">
        <f t="shared" si="3"/>
        <v>GIJON</v>
      </c>
      <c r="B51" s="41">
        <f t="shared" si="4"/>
        <v>13009381</v>
      </c>
      <c r="C51" s="41">
        <f t="shared" si="5"/>
        <v>18113017</v>
      </c>
      <c r="D51" s="41">
        <f t="shared" si="6"/>
        <v>10</v>
      </c>
      <c r="E51" s="42" t="str">
        <f t="shared" si="2"/>
        <v>CASTELLON</v>
      </c>
      <c r="F51" s="42">
        <f t="shared" si="7"/>
        <v>10155233</v>
      </c>
      <c r="G51" s="42">
        <f t="shared" si="8"/>
        <v>12473002</v>
      </c>
    </row>
    <row r="52" spans="1:7" x14ac:dyDescent="0.25">
      <c r="A52" s="42" t="str">
        <f t="shared" si="3"/>
        <v>HUELVA</v>
      </c>
      <c r="B52" s="41">
        <f t="shared" si="4"/>
        <v>15709526</v>
      </c>
      <c r="C52" s="41">
        <f t="shared" si="5"/>
        <v>18182889</v>
      </c>
      <c r="D52" s="41">
        <f t="shared" si="6"/>
        <v>8</v>
      </c>
      <c r="E52" s="42" t="str">
        <f t="shared" si="2"/>
        <v>SEVILLA</v>
      </c>
      <c r="F52" s="42">
        <f t="shared" si="7"/>
        <v>4163264</v>
      </c>
      <c r="G52" s="42">
        <f t="shared" si="8"/>
        <v>4177969</v>
      </c>
    </row>
    <row r="53" spans="1:7" x14ac:dyDescent="0.25">
      <c r="A53" s="42" t="str">
        <f t="shared" si="3"/>
        <v>LAS PALMAS</v>
      </c>
      <c r="B53" s="41">
        <f t="shared" si="4"/>
        <v>17404658</v>
      </c>
      <c r="C53" s="41">
        <f t="shared" si="5"/>
        <v>22041849</v>
      </c>
      <c r="D53" s="41">
        <f t="shared" si="6"/>
        <v>7</v>
      </c>
      <c r="E53" s="42" t="str">
        <f t="shared" si="2"/>
        <v>SANTANDER</v>
      </c>
      <c r="F53" s="42">
        <f t="shared" si="7"/>
        <v>3909657</v>
      </c>
      <c r="G53" s="42">
        <f t="shared" si="8"/>
        <v>5077050</v>
      </c>
    </row>
    <row r="54" spans="1:7" x14ac:dyDescent="0.25">
      <c r="A54" s="42" t="str">
        <f t="shared" si="3"/>
        <v>MALAGA</v>
      </c>
      <c r="B54" s="41">
        <f t="shared" si="4"/>
        <v>1921934</v>
      </c>
      <c r="C54" s="41">
        <f t="shared" si="5"/>
        <v>4406300</v>
      </c>
      <c r="D54" s="41">
        <f t="shared" si="6"/>
        <v>24</v>
      </c>
      <c r="E54" s="42" t="str">
        <f t="shared" si="2"/>
        <v>AVILES</v>
      </c>
      <c r="F54" s="42">
        <f t="shared" si="7"/>
        <v>3668185</v>
      </c>
      <c r="G54" s="42">
        <f t="shared" si="8"/>
        <v>4630796</v>
      </c>
    </row>
    <row r="55" spans="1:7" x14ac:dyDescent="0.25">
      <c r="A55" s="42" t="str">
        <f t="shared" si="3"/>
        <v>MARIN Y RIA DE PONTEVEDRA</v>
      </c>
      <c r="B55" s="41">
        <f t="shared" si="4"/>
        <v>1454109</v>
      </c>
      <c r="C55" s="41">
        <f t="shared" si="5"/>
        <v>1505482</v>
      </c>
      <c r="D55" s="41">
        <f t="shared" si="6"/>
        <v>26</v>
      </c>
      <c r="E55" s="42" t="str">
        <f t="shared" si="2"/>
        <v>ALMERIA</v>
      </c>
      <c r="F55" s="42">
        <f t="shared" ref="F55:F65" si="9">LOOKUP(E55,$A$38:$A$65,$B$38:$B$65)</f>
        <v>3551162</v>
      </c>
      <c r="G55" s="42">
        <f t="shared" si="8"/>
        <v>4969536</v>
      </c>
    </row>
    <row r="56" spans="1:7" x14ac:dyDescent="0.25">
      <c r="A56" s="42" t="str">
        <f t="shared" si="3"/>
        <v>MELILLA</v>
      </c>
      <c r="B56" s="41">
        <f t="shared" si="4"/>
        <v>758871</v>
      </c>
      <c r="C56" s="41">
        <f t="shared" si="5"/>
        <v>693720</v>
      </c>
      <c r="D56" s="41">
        <f t="shared" si="6"/>
        <v>28</v>
      </c>
      <c r="E56" s="42" t="str">
        <f t="shared" si="2"/>
        <v>BAHIA DE CADIZ</v>
      </c>
      <c r="F56" s="42">
        <f t="shared" si="9"/>
        <v>3517031</v>
      </c>
      <c r="G56" s="42">
        <f t="shared" si="8"/>
        <v>4539742</v>
      </c>
    </row>
    <row r="57" spans="1:7" x14ac:dyDescent="0.25">
      <c r="A57" s="42" t="str">
        <f t="shared" si="3"/>
        <v>MOTRIL</v>
      </c>
      <c r="B57" s="41">
        <f t="shared" si="4"/>
        <v>1805182</v>
      </c>
      <c r="C57" s="41">
        <f t="shared" si="5"/>
        <v>2252029</v>
      </c>
      <c r="D57" s="41">
        <f t="shared" si="6"/>
        <v>25</v>
      </c>
      <c r="E57" s="42" t="str">
        <f t="shared" si="2"/>
        <v>VIGO</v>
      </c>
      <c r="F57" s="42">
        <f t="shared" si="9"/>
        <v>3249611</v>
      </c>
      <c r="G57" s="42">
        <f t="shared" si="8"/>
        <v>4337423</v>
      </c>
    </row>
    <row r="58" spans="1:7" x14ac:dyDescent="0.25">
      <c r="A58" s="42" t="str">
        <f t="shared" si="3"/>
        <v>PASAIA</v>
      </c>
      <c r="B58" s="41">
        <f t="shared" si="4"/>
        <v>3127756</v>
      </c>
      <c r="C58" s="41">
        <f t="shared" si="5"/>
        <v>4380037</v>
      </c>
      <c r="D58" s="41">
        <f t="shared" si="6"/>
        <v>21</v>
      </c>
      <c r="E58" s="42" t="str">
        <f t="shared" si="2"/>
        <v>PASAIA</v>
      </c>
      <c r="F58" s="42">
        <f t="shared" si="9"/>
        <v>3127756</v>
      </c>
      <c r="G58" s="42">
        <f t="shared" si="8"/>
        <v>4380037</v>
      </c>
    </row>
    <row r="59" spans="1:7" x14ac:dyDescent="0.25">
      <c r="A59" s="42" t="str">
        <f t="shared" si="3"/>
        <v>SANTA CRUZ DE TENERIFE</v>
      </c>
      <c r="B59" s="41">
        <f t="shared" si="4"/>
        <v>13846546</v>
      </c>
      <c r="C59" s="41">
        <f t="shared" si="5"/>
        <v>15859130</v>
      </c>
      <c r="D59" s="41">
        <f t="shared" si="6"/>
        <v>9</v>
      </c>
      <c r="E59" s="42" t="str">
        <f t="shared" si="2"/>
        <v>ALICANTE</v>
      </c>
      <c r="F59" s="42">
        <f t="shared" si="9"/>
        <v>2303153</v>
      </c>
      <c r="G59" s="42">
        <f t="shared" si="8"/>
        <v>2613807</v>
      </c>
    </row>
    <row r="60" spans="1:7" x14ac:dyDescent="0.25">
      <c r="A60" s="42" t="str">
        <f t="shared" si="3"/>
        <v>SANTANDER</v>
      </c>
      <c r="B60" s="41">
        <f t="shared" si="4"/>
        <v>3909657</v>
      </c>
      <c r="C60" s="41">
        <f t="shared" si="5"/>
        <v>5077050</v>
      </c>
      <c r="D60" s="41">
        <f t="shared" si="6"/>
        <v>16</v>
      </c>
      <c r="E60" s="42" t="str">
        <f t="shared" si="2"/>
        <v>CEUTA</v>
      </c>
      <c r="F60" s="42">
        <f t="shared" si="9"/>
        <v>1935172</v>
      </c>
      <c r="G60" s="42">
        <f t="shared" si="8"/>
        <v>1936234</v>
      </c>
    </row>
    <row r="61" spans="1:7" x14ac:dyDescent="0.25">
      <c r="A61" s="42" t="str">
        <f t="shared" si="3"/>
        <v>SEVILLA</v>
      </c>
      <c r="B61" s="41">
        <f t="shared" si="4"/>
        <v>4163264</v>
      </c>
      <c r="C61" s="41">
        <f t="shared" si="5"/>
        <v>4177969</v>
      </c>
      <c r="D61" s="41">
        <f t="shared" si="6"/>
        <v>15</v>
      </c>
      <c r="E61" s="42" t="str">
        <f t="shared" si="2"/>
        <v>MALAGA</v>
      </c>
      <c r="F61" s="42">
        <f t="shared" si="9"/>
        <v>1921934</v>
      </c>
      <c r="G61" s="42">
        <f t="shared" si="8"/>
        <v>4406300</v>
      </c>
    </row>
    <row r="62" spans="1:7" x14ac:dyDescent="0.25">
      <c r="A62" s="42" t="str">
        <f t="shared" si="3"/>
        <v>TARRAGONA</v>
      </c>
      <c r="B62" s="41">
        <f t="shared" si="4"/>
        <v>28036008</v>
      </c>
      <c r="C62" s="41">
        <f t="shared" si="5"/>
        <v>30379367</v>
      </c>
      <c r="D62" s="41">
        <f t="shared" si="6"/>
        <v>5</v>
      </c>
      <c r="E62" s="42" t="str">
        <f t="shared" si="2"/>
        <v>MOTRIL</v>
      </c>
      <c r="F62" s="42">
        <f t="shared" si="9"/>
        <v>1805182</v>
      </c>
      <c r="G62" s="42">
        <f t="shared" si="8"/>
        <v>2252029</v>
      </c>
    </row>
    <row r="63" spans="1:7" x14ac:dyDescent="0.25">
      <c r="A63" s="42" t="str">
        <f t="shared" si="3"/>
        <v>VALENCIA</v>
      </c>
      <c r="B63" s="41">
        <f t="shared" si="4"/>
        <v>52621239</v>
      </c>
      <c r="C63" s="41">
        <f t="shared" si="5"/>
        <v>55158957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1454109</v>
      </c>
      <c r="G63" s="42">
        <f t="shared" si="8"/>
        <v>1505482</v>
      </c>
    </row>
    <row r="64" spans="1:7" x14ac:dyDescent="0.25">
      <c r="A64" s="42" t="str">
        <f t="shared" si="3"/>
        <v>VIGO</v>
      </c>
      <c r="B64" s="41">
        <f t="shared" si="4"/>
        <v>3249611</v>
      </c>
      <c r="C64" s="41">
        <f t="shared" si="5"/>
        <v>4337423</v>
      </c>
      <c r="D64" s="41">
        <f t="shared" si="6"/>
        <v>20</v>
      </c>
      <c r="E64" s="42" t="str">
        <f t="shared" si="2"/>
        <v>VILAGARCIA</v>
      </c>
      <c r="F64" s="42">
        <f t="shared" si="9"/>
        <v>893478</v>
      </c>
      <c r="G64" s="42">
        <f t="shared" si="8"/>
        <v>1050978</v>
      </c>
    </row>
    <row r="65" spans="1:7" x14ac:dyDescent="0.25">
      <c r="A65" s="42" t="str">
        <f t="shared" si="3"/>
        <v>VILAGARCIA</v>
      </c>
      <c r="B65" s="41">
        <f t="shared" si="4"/>
        <v>893478</v>
      </c>
      <c r="C65" s="41">
        <f t="shared" si="5"/>
        <v>1050978</v>
      </c>
      <c r="D65" s="41">
        <f t="shared" si="6"/>
        <v>27</v>
      </c>
      <c r="E65" s="42" t="str">
        <f t="shared" si="2"/>
        <v>MELILLA</v>
      </c>
      <c r="F65" s="42">
        <f t="shared" si="9"/>
        <v>758871</v>
      </c>
      <c r="G65" s="42">
        <f t="shared" si="8"/>
        <v>693720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78" t="s">
        <v>72</v>
      </c>
      <c r="B5" s="76" t="str">
        <f>'Resumen general'!D6</f>
        <v>Mes Noviembre</v>
      </c>
      <c r="C5" s="77"/>
      <c r="D5" s="76" t="str">
        <f>'Resumen general'!F6</f>
        <v>Acumulado desde Enero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623395</v>
      </c>
      <c r="C7" s="37">
        <v>548506</v>
      </c>
      <c r="D7" s="37">
        <v>6724172</v>
      </c>
      <c r="E7" s="37">
        <v>6112574</v>
      </c>
      <c r="F7" s="10">
        <f>((E7*100)/D7)-100</f>
        <v>-9.0955139160628278</v>
      </c>
      <c r="G7" s="1"/>
      <c r="H7" s="1"/>
      <c r="I7" s="1"/>
    </row>
    <row r="8" spans="1:12" x14ac:dyDescent="0.25">
      <c r="A8" s="11" t="s">
        <v>44</v>
      </c>
      <c r="B8" s="38">
        <v>10190</v>
      </c>
      <c r="C8" s="38">
        <v>9857</v>
      </c>
      <c r="D8" s="38">
        <v>100508</v>
      </c>
      <c r="E8" s="38">
        <v>104297</v>
      </c>
      <c r="F8" s="13">
        <f t="shared" ref="F8:F35" si="0">((E8*100)/D8)-100</f>
        <v>3.7698491662355167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3199</v>
      </c>
      <c r="E9" s="37">
        <v>1502</v>
      </c>
      <c r="F9" s="10">
        <f t="shared" si="0"/>
        <v>-53.047827446076901</v>
      </c>
      <c r="G9" s="1"/>
      <c r="H9" s="1"/>
      <c r="I9" s="1"/>
    </row>
    <row r="10" spans="1:12" x14ac:dyDescent="0.25">
      <c r="A10" s="11" t="s">
        <v>46</v>
      </c>
      <c r="B10" s="38">
        <v>34208</v>
      </c>
      <c r="C10" s="38">
        <v>30571</v>
      </c>
      <c r="D10" s="38">
        <v>496514</v>
      </c>
      <c r="E10" s="38">
        <v>626630</v>
      </c>
      <c r="F10" s="13">
        <f t="shared" si="0"/>
        <v>26.205907587701461</v>
      </c>
      <c r="G10" s="1"/>
      <c r="H10" s="1"/>
      <c r="I10" s="1"/>
    </row>
    <row r="11" spans="1:12" x14ac:dyDescent="0.25">
      <c r="A11" s="8" t="s">
        <v>47</v>
      </c>
      <c r="B11" s="37">
        <v>1476735</v>
      </c>
      <c r="C11" s="37">
        <v>1877383</v>
      </c>
      <c r="D11" s="37">
        <v>18863108</v>
      </c>
      <c r="E11" s="37">
        <v>18236057</v>
      </c>
      <c r="F11" s="10">
        <f t="shared" si="0"/>
        <v>-3.3242188933022021</v>
      </c>
      <c r="G11" s="1"/>
      <c r="H11" s="1"/>
      <c r="I11" s="1"/>
    </row>
    <row r="12" spans="1:12" x14ac:dyDescent="0.25">
      <c r="A12" s="11" t="s">
        <v>48</v>
      </c>
      <c r="B12" s="38">
        <v>4770</v>
      </c>
      <c r="C12" s="38">
        <v>4955</v>
      </c>
      <c r="D12" s="38">
        <v>170473</v>
      </c>
      <c r="E12" s="38">
        <v>112256</v>
      </c>
      <c r="F12" s="13">
        <f t="shared" si="0"/>
        <v>-34.15027599678541</v>
      </c>
      <c r="G12" s="1"/>
      <c r="H12" s="1"/>
      <c r="I12" s="1"/>
    </row>
    <row r="13" spans="1:12" x14ac:dyDescent="0.25">
      <c r="A13" s="8" t="s">
        <v>49</v>
      </c>
      <c r="B13" s="37">
        <v>113108</v>
      </c>
      <c r="C13" s="37">
        <v>90050</v>
      </c>
      <c r="D13" s="37">
        <v>1909194</v>
      </c>
      <c r="E13" s="37">
        <v>1853381</v>
      </c>
      <c r="F13" s="10">
        <f t="shared" si="0"/>
        <v>-2.9233802327055258</v>
      </c>
      <c r="G13" s="1"/>
      <c r="H13" s="1"/>
      <c r="I13" s="1"/>
    </row>
    <row r="14" spans="1:12" x14ac:dyDescent="0.25">
      <c r="A14" s="11" t="s">
        <v>50</v>
      </c>
      <c r="B14" s="38">
        <v>1002328</v>
      </c>
      <c r="C14" s="38">
        <v>1052155</v>
      </c>
      <c r="D14" s="38">
        <v>11105859</v>
      </c>
      <c r="E14" s="38">
        <v>10804855</v>
      </c>
      <c r="F14" s="13">
        <f t="shared" si="0"/>
        <v>-2.7103171398088222</v>
      </c>
      <c r="G14" s="1"/>
      <c r="H14" s="1"/>
      <c r="I14" s="1"/>
    </row>
    <row r="15" spans="1:12" x14ac:dyDescent="0.25">
      <c r="A15" s="8" t="s">
        <v>51</v>
      </c>
      <c r="B15" s="37">
        <v>1644485</v>
      </c>
      <c r="C15" s="37">
        <v>1483983</v>
      </c>
      <c r="D15" s="37">
        <v>20917362</v>
      </c>
      <c r="E15" s="37">
        <v>19044294</v>
      </c>
      <c r="F15" s="10">
        <f t="shared" si="0"/>
        <v>-8.9546090945885055</v>
      </c>
      <c r="G15" s="1"/>
      <c r="H15" s="1"/>
      <c r="I15" s="1"/>
    </row>
    <row r="16" spans="1:12" x14ac:dyDescent="0.25">
      <c r="A16" s="11" t="s">
        <v>52</v>
      </c>
      <c r="B16" s="38">
        <v>1335808</v>
      </c>
      <c r="C16" s="38">
        <v>836131</v>
      </c>
      <c r="D16" s="38">
        <v>18591901</v>
      </c>
      <c r="E16" s="38">
        <v>15116157</v>
      </c>
      <c r="F16" s="13">
        <f t="shared" si="0"/>
        <v>-18.694936036933498</v>
      </c>
      <c r="G16" s="1"/>
      <c r="H16" s="1"/>
      <c r="I16" s="1"/>
    </row>
    <row r="17" spans="1:9" x14ac:dyDescent="0.25">
      <c r="A17" s="8" t="s">
        <v>53</v>
      </c>
      <c r="B17" s="37">
        <v>614393</v>
      </c>
      <c r="C17" s="37">
        <v>677792</v>
      </c>
      <c r="D17" s="37">
        <v>7007413</v>
      </c>
      <c r="E17" s="37">
        <v>7180864</v>
      </c>
      <c r="F17" s="10">
        <f t="shared" si="0"/>
        <v>2.4752501386745678</v>
      </c>
      <c r="G17" s="1"/>
      <c r="H17" s="1"/>
      <c r="I17" s="1"/>
    </row>
    <row r="18" spans="1:9" x14ac:dyDescent="0.25">
      <c r="A18" s="11" t="s">
        <v>54</v>
      </c>
      <c r="B18" s="38">
        <v>95820</v>
      </c>
      <c r="C18" s="38">
        <v>248605</v>
      </c>
      <c r="D18" s="38">
        <v>943372</v>
      </c>
      <c r="E18" s="38">
        <v>1004764</v>
      </c>
      <c r="F18" s="13">
        <f t="shared" si="0"/>
        <v>6.5077191182269587</v>
      </c>
      <c r="G18" s="1"/>
      <c r="H18" s="1"/>
      <c r="I18" s="1"/>
    </row>
    <row r="19" spans="1:9" x14ac:dyDescent="0.25">
      <c r="A19" s="8" t="s">
        <v>55</v>
      </c>
      <c r="B19" s="37">
        <v>191515</v>
      </c>
      <c r="C19" s="37">
        <v>284339</v>
      </c>
      <c r="D19" s="37">
        <v>2081903</v>
      </c>
      <c r="E19" s="37">
        <v>2231864</v>
      </c>
      <c r="F19" s="10">
        <f t="shared" si="0"/>
        <v>7.2030733420337043</v>
      </c>
      <c r="G19" s="1"/>
      <c r="H19" s="1"/>
      <c r="I19" s="1"/>
    </row>
    <row r="20" spans="1:9" x14ac:dyDescent="0.25">
      <c r="A20" s="11" t="s">
        <v>56</v>
      </c>
      <c r="B20" s="38">
        <v>97034</v>
      </c>
      <c r="C20" s="38">
        <v>131375</v>
      </c>
      <c r="D20" s="38">
        <v>1310969</v>
      </c>
      <c r="E20" s="38">
        <v>1208799</v>
      </c>
      <c r="F20" s="13">
        <f t="shared" si="0"/>
        <v>-7.7934718517371522</v>
      </c>
      <c r="G20" s="1"/>
      <c r="H20" s="1"/>
      <c r="I20" s="1"/>
    </row>
    <row r="21" spans="1:9" x14ac:dyDescent="0.25">
      <c r="A21" s="8" t="s">
        <v>57</v>
      </c>
      <c r="B21" s="37">
        <v>954476</v>
      </c>
      <c r="C21" s="37">
        <v>691260</v>
      </c>
      <c r="D21" s="37">
        <v>12115498</v>
      </c>
      <c r="E21" s="37">
        <v>11710397</v>
      </c>
      <c r="F21" s="10">
        <f t="shared" si="0"/>
        <v>-3.3436595012437778</v>
      </c>
      <c r="G21" s="1"/>
      <c r="H21" s="1"/>
      <c r="I21" s="1"/>
    </row>
    <row r="22" spans="1:9" x14ac:dyDescent="0.25">
      <c r="A22" s="11" t="s">
        <v>58</v>
      </c>
      <c r="B22" s="38">
        <v>404126</v>
      </c>
      <c r="C22" s="38">
        <v>369521</v>
      </c>
      <c r="D22" s="38">
        <v>4387321</v>
      </c>
      <c r="E22" s="38">
        <v>4155667</v>
      </c>
      <c r="F22" s="13">
        <f t="shared" si="0"/>
        <v>-5.2800786630383385</v>
      </c>
      <c r="G22" s="1"/>
      <c r="H22" s="1"/>
      <c r="I22" s="1"/>
    </row>
    <row r="23" spans="1:9" x14ac:dyDescent="0.25">
      <c r="A23" s="8" t="s">
        <v>59</v>
      </c>
      <c r="B23" s="37">
        <v>4055</v>
      </c>
      <c r="C23" s="37">
        <v>605</v>
      </c>
      <c r="D23" s="37">
        <v>115852</v>
      </c>
      <c r="E23" s="37">
        <v>30648</v>
      </c>
      <c r="F23" s="10">
        <f t="shared" si="0"/>
        <v>-73.545558125884753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2</v>
      </c>
      <c r="D24" s="38">
        <v>0</v>
      </c>
      <c r="E24" s="38">
        <v>16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7">
        <v>3942</v>
      </c>
      <c r="C25" s="37">
        <v>9881</v>
      </c>
      <c r="D25" s="37">
        <v>66279</v>
      </c>
      <c r="E25" s="37">
        <v>73517</v>
      </c>
      <c r="F25" s="10">
        <f t="shared" si="0"/>
        <v>10.920502723336199</v>
      </c>
      <c r="G25" s="1"/>
      <c r="H25" s="1"/>
      <c r="I25" s="1"/>
    </row>
    <row r="26" spans="1:9" x14ac:dyDescent="0.25">
      <c r="A26" s="11" t="s">
        <v>62</v>
      </c>
      <c r="B26" s="38">
        <v>154942</v>
      </c>
      <c r="C26" s="38">
        <v>140144</v>
      </c>
      <c r="D26" s="38">
        <v>1339824</v>
      </c>
      <c r="E26" s="38">
        <v>1240051</v>
      </c>
      <c r="F26" s="13">
        <f t="shared" si="0"/>
        <v>-7.4467243458842347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889144</v>
      </c>
      <c r="C28" s="38">
        <v>664685</v>
      </c>
      <c r="D28" s="38">
        <v>8710108</v>
      </c>
      <c r="E28" s="38">
        <v>7760880</v>
      </c>
      <c r="F28" s="13">
        <f t="shared" si="0"/>
        <v>-10.898004938629924</v>
      </c>
      <c r="G28" s="1"/>
      <c r="H28" s="1"/>
      <c r="I28" s="1"/>
    </row>
    <row r="29" spans="1:9" x14ac:dyDescent="0.25">
      <c r="A29" s="8" t="s">
        <v>65</v>
      </c>
      <c r="B29" s="37">
        <v>23641</v>
      </c>
      <c r="C29" s="37">
        <v>42515</v>
      </c>
      <c r="D29" s="37">
        <v>300489</v>
      </c>
      <c r="E29" s="37">
        <v>349836</v>
      </c>
      <c r="F29" s="10">
        <f t="shared" si="0"/>
        <v>16.422231762227568</v>
      </c>
      <c r="G29" s="1"/>
      <c r="H29" s="1"/>
      <c r="I29" s="1"/>
    </row>
    <row r="30" spans="1:9" x14ac:dyDescent="0.25">
      <c r="A30" s="11" t="s">
        <v>66</v>
      </c>
      <c r="B30" s="38">
        <v>8357</v>
      </c>
      <c r="C30" s="38">
        <v>14438</v>
      </c>
      <c r="D30" s="38">
        <v>213606</v>
      </c>
      <c r="E30" s="38">
        <v>191899</v>
      </c>
      <c r="F30" s="13">
        <f t="shared" si="0"/>
        <v>-10.162167729370893</v>
      </c>
      <c r="G30" s="1"/>
      <c r="H30" s="1"/>
      <c r="I30" s="1"/>
    </row>
    <row r="31" spans="1:9" x14ac:dyDescent="0.25">
      <c r="A31" s="8" t="s">
        <v>67</v>
      </c>
      <c r="B31" s="37">
        <v>1256597</v>
      </c>
      <c r="C31" s="37">
        <v>1589772</v>
      </c>
      <c r="D31" s="37">
        <v>17492173</v>
      </c>
      <c r="E31" s="37">
        <v>16990092</v>
      </c>
      <c r="F31" s="10">
        <f t="shared" si="0"/>
        <v>-2.8703180559670898</v>
      </c>
      <c r="G31" s="1"/>
      <c r="H31" s="1"/>
      <c r="I31" s="1"/>
    </row>
    <row r="32" spans="1:9" x14ac:dyDescent="0.25">
      <c r="A32" s="11" t="s">
        <v>68</v>
      </c>
      <c r="B32" s="38">
        <v>466724</v>
      </c>
      <c r="C32" s="38">
        <v>444943</v>
      </c>
      <c r="D32" s="38">
        <v>5484668</v>
      </c>
      <c r="E32" s="38">
        <v>5371772</v>
      </c>
      <c r="F32" s="13">
        <f t="shared" si="0"/>
        <v>-2.0583925955044151</v>
      </c>
      <c r="G32" s="1"/>
      <c r="H32" s="1"/>
      <c r="I32" s="1"/>
    </row>
    <row r="33" spans="1:9" x14ac:dyDescent="0.25">
      <c r="A33" s="8" t="s">
        <v>69</v>
      </c>
      <c r="B33" s="37">
        <v>954</v>
      </c>
      <c r="C33" s="37">
        <v>11031</v>
      </c>
      <c r="D33" s="37">
        <v>51933</v>
      </c>
      <c r="E33" s="37">
        <v>71162</v>
      </c>
      <c r="F33" s="10">
        <f t="shared" si="0"/>
        <v>37.026553443860365</v>
      </c>
      <c r="G33" s="1"/>
      <c r="H33" s="1"/>
      <c r="I33" s="1"/>
    </row>
    <row r="34" spans="1:9" x14ac:dyDescent="0.25">
      <c r="A34" s="11" t="s">
        <v>70</v>
      </c>
      <c r="B34" s="38">
        <v>38040</v>
      </c>
      <c r="C34" s="38">
        <v>7510</v>
      </c>
      <c r="D34" s="38">
        <v>304227</v>
      </c>
      <c r="E34" s="38">
        <v>224267</v>
      </c>
      <c r="F34" s="13">
        <f t="shared" si="0"/>
        <v>-26.283005781866834</v>
      </c>
      <c r="G34" s="1"/>
      <c r="H34" s="1"/>
      <c r="I34" s="1"/>
    </row>
    <row r="35" spans="1:9" x14ac:dyDescent="0.25">
      <c r="A35" s="14" t="s">
        <v>71</v>
      </c>
      <c r="B35" s="15">
        <f>SUM(B7:B34)</f>
        <v>11448787</v>
      </c>
      <c r="C35" s="15">
        <f t="shared" ref="C35:E35" si="1">SUM(C7:C34)</f>
        <v>11262009</v>
      </c>
      <c r="D35" s="15">
        <f t="shared" si="1"/>
        <v>140807925</v>
      </c>
      <c r="E35" s="15">
        <f t="shared" si="1"/>
        <v>131808498</v>
      </c>
      <c r="F35" s="16">
        <f t="shared" si="0"/>
        <v>-6.3912787579250221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6112574</v>
      </c>
      <c r="C38" s="41">
        <f>D7</f>
        <v>6724172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BILBAO</v>
      </c>
      <c r="F38" s="42">
        <f>LOOKUP(E38,$A$38:$A$65,$B$38:$B$65)</f>
        <v>19044294</v>
      </c>
      <c r="G38" s="42">
        <f>LOOKUP(E38,$A$38:$A$65,$C$38:$C$65)</f>
        <v>20917362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104297</v>
      </c>
      <c r="C39" s="41">
        <f t="shared" ref="C39:C65" si="5">D8</f>
        <v>100508</v>
      </c>
      <c r="D39" s="41">
        <f t="shared" ref="D39:D65" si="6">_xlfn.RANK.EQ(B39,$B$38:$B$65)+COUNTIF($B$38:$B$65,B39)-1</f>
        <v>22</v>
      </c>
      <c r="E39" s="42" t="str">
        <f t="shared" si="2"/>
        <v>BAHIA DE ALGECIRAS</v>
      </c>
      <c r="F39" s="42">
        <f t="shared" ref="F39:F54" si="7">LOOKUP(E39,$A$38:$A$65,$B$38:$B$65)</f>
        <v>18236057</v>
      </c>
      <c r="G39" s="42">
        <f t="shared" ref="G39:G65" si="8">LOOKUP(E39,$A$38:$A$65,$C$38:$C$65)</f>
        <v>18863108</v>
      </c>
    </row>
    <row r="40" spans="1:9" x14ac:dyDescent="0.25">
      <c r="A40" s="42" t="str">
        <f t="shared" si="3"/>
        <v>ALMERIA</v>
      </c>
      <c r="B40" s="41">
        <f t="shared" si="4"/>
        <v>1502</v>
      </c>
      <c r="C40" s="41">
        <f t="shared" si="5"/>
        <v>3199</v>
      </c>
      <c r="D40" s="41">
        <f t="shared" si="6"/>
        <v>26</v>
      </c>
      <c r="E40" s="42" t="str">
        <f t="shared" si="2"/>
        <v>TARRAGONA</v>
      </c>
      <c r="F40" s="42">
        <f t="shared" si="7"/>
        <v>16990092</v>
      </c>
      <c r="G40" s="42">
        <f t="shared" si="8"/>
        <v>17492173</v>
      </c>
    </row>
    <row r="41" spans="1:9" x14ac:dyDescent="0.25">
      <c r="A41" s="42" t="str">
        <f t="shared" si="3"/>
        <v>AVILES</v>
      </c>
      <c r="B41" s="41">
        <f t="shared" si="4"/>
        <v>626630</v>
      </c>
      <c r="C41" s="41">
        <f t="shared" si="5"/>
        <v>496514</v>
      </c>
      <c r="D41" s="41">
        <f t="shared" si="6"/>
        <v>17</v>
      </c>
      <c r="E41" s="42" t="str">
        <f t="shared" si="2"/>
        <v>CARTAGENA</v>
      </c>
      <c r="F41" s="42">
        <f t="shared" si="7"/>
        <v>15116157</v>
      </c>
      <c r="G41" s="42">
        <f t="shared" si="8"/>
        <v>18591901</v>
      </c>
    </row>
    <row r="42" spans="1:9" x14ac:dyDescent="0.25">
      <c r="A42" s="42" t="str">
        <f t="shared" si="3"/>
        <v>BAHIA DE ALGECIRAS</v>
      </c>
      <c r="B42" s="41">
        <f t="shared" si="4"/>
        <v>18236057</v>
      </c>
      <c r="C42" s="41">
        <f t="shared" si="5"/>
        <v>18863108</v>
      </c>
      <c r="D42" s="41">
        <f t="shared" si="6"/>
        <v>2</v>
      </c>
      <c r="E42" s="42" t="str">
        <f t="shared" si="2"/>
        <v>HUELVA</v>
      </c>
      <c r="F42" s="42">
        <f t="shared" si="7"/>
        <v>11710397</v>
      </c>
      <c r="G42" s="42">
        <f t="shared" si="8"/>
        <v>12115498</v>
      </c>
    </row>
    <row r="43" spans="1:9" x14ac:dyDescent="0.25">
      <c r="A43" s="42" t="str">
        <f t="shared" si="3"/>
        <v>BAHIA DE CADIZ</v>
      </c>
      <c r="B43" s="41">
        <f t="shared" si="4"/>
        <v>112256</v>
      </c>
      <c r="C43" s="41">
        <f t="shared" si="5"/>
        <v>170473</v>
      </c>
      <c r="D43" s="41">
        <f t="shared" si="6"/>
        <v>21</v>
      </c>
      <c r="E43" s="42" t="str">
        <f t="shared" si="2"/>
        <v>BARCELONA</v>
      </c>
      <c r="F43" s="42">
        <f t="shared" si="7"/>
        <v>10804855</v>
      </c>
      <c r="G43" s="42">
        <f t="shared" si="8"/>
        <v>11105859</v>
      </c>
    </row>
    <row r="44" spans="1:9" x14ac:dyDescent="0.25">
      <c r="A44" s="42" t="str">
        <f t="shared" si="3"/>
        <v>BALEARES</v>
      </c>
      <c r="B44" s="41">
        <f t="shared" si="4"/>
        <v>1853381</v>
      </c>
      <c r="C44" s="41">
        <f t="shared" si="5"/>
        <v>1909194</v>
      </c>
      <c r="D44" s="41">
        <f t="shared" si="6"/>
        <v>13</v>
      </c>
      <c r="E44" s="42" t="str">
        <f t="shared" si="2"/>
        <v>SANTA CRUZ DE TENERIFE</v>
      </c>
      <c r="F44" s="42">
        <f t="shared" si="7"/>
        <v>7760880</v>
      </c>
      <c r="G44" s="42">
        <f t="shared" si="8"/>
        <v>8710108</v>
      </c>
    </row>
    <row r="45" spans="1:9" x14ac:dyDescent="0.25">
      <c r="A45" s="42" t="str">
        <f t="shared" si="3"/>
        <v>BARCELONA</v>
      </c>
      <c r="B45" s="41">
        <f t="shared" si="4"/>
        <v>10804855</v>
      </c>
      <c r="C45" s="41">
        <f t="shared" si="5"/>
        <v>11105859</v>
      </c>
      <c r="D45" s="41">
        <f t="shared" si="6"/>
        <v>6</v>
      </c>
      <c r="E45" s="42" t="str">
        <f t="shared" si="2"/>
        <v>CASTELLON</v>
      </c>
      <c r="F45" s="42">
        <f t="shared" si="7"/>
        <v>7180864</v>
      </c>
      <c r="G45" s="42">
        <f t="shared" si="8"/>
        <v>7007413</v>
      </c>
    </row>
    <row r="46" spans="1:9" x14ac:dyDescent="0.25">
      <c r="A46" s="42" t="str">
        <f t="shared" si="3"/>
        <v>BILBAO</v>
      </c>
      <c r="B46" s="41">
        <f t="shared" si="4"/>
        <v>19044294</v>
      </c>
      <c r="C46" s="41">
        <f t="shared" si="5"/>
        <v>20917362</v>
      </c>
      <c r="D46" s="41">
        <f t="shared" si="6"/>
        <v>1</v>
      </c>
      <c r="E46" s="42" t="str">
        <f t="shared" si="2"/>
        <v>A CORUÑA</v>
      </c>
      <c r="F46" s="42">
        <f t="shared" si="7"/>
        <v>6112574</v>
      </c>
      <c r="G46" s="42">
        <f t="shared" si="8"/>
        <v>6724172</v>
      </c>
    </row>
    <row r="47" spans="1:9" x14ac:dyDescent="0.25">
      <c r="A47" s="42" t="str">
        <f t="shared" si="3"/>
        <v>CARTAGENA</v>
      </c>
      <c r="B47" s="41">
        <f t="shared" si="4"/>
        <v>15116157</v>
      </c>
      <c r="C47" s="41">
        <f t="shared" si="5"/>
        <v>18591901</v>
      </c>
      <c r="D47" s="41">
        <f t="shared" si="6"/>
        <v>4</v>
      </c>
      <c r="E47" s="42" t="str">
        <f t="shared" si="2"/>
        <v>VALENCIA</v>
      </c>
      <c r="F47" s="42">
        <f t="shared" si="7"/>
        <v>5371772</v>
      </c>
      <c r="G47" s="42">
        <f t="shared" si="8"/>
        <v>5484668</v>
      </c>
    </row>
    <row r="48" spans="1:9" x14ac:dyDescent="0.25">
      <c r="A48" s="42" t="str">
        <f t="shared" si="3"/>
        <v>CASTELLON</v>
      </c>
      <c r="B48" s="41">
        <f t="shared" si="4"/>
        <v>7180864</v>
      </c>
      <c r="C48" s="41">
        <f t="shared" si="5"/>
        <v>7007413</v>
      </c>
      <c r="D48" s="41">
        <f t="shared" si="6"/>
        <v>8</v>
      </c>
      <c r="E48" s="42" t="str">
        <f t="shared" si="2"/>
        <v>LAS PALMAS</v>
      </c>
      <c r="F48" s="42">
        <f t="shared" si="7"/>
        <v>4155667</v>
      </c>
      <c r="G48" s="42">
        <f t="shared" si="8"/>
        <v>4387321</v>
      </c>
    </row>
    <row r="49" spans="1:7" x14ac:dyDescent="0.25">
      <c r="A49" s="42" t="str">
        <f t="shared" si="3"/>
        <v>CEUTA</v>
      </c>
      <c r="B49" s="41">
        <f t="shared" si="4"/>
        <v>1004764</v>
      </c>
      <c r="C49" s="41">
        <f t="shared" si="5"/>
        <v>943372</v>
      </c>
      <c r="D49" s="41">
        <f t="shared" si="6"/>
        <v>16</v>
      </c>
      <c r="E49" s="42" t="str">
        <f t="shared" si="2"/>
        <v>FERROL-SAN CIBRAO</v>
      </c>
      <c r="F49" s="42">
        <f t="shared" si="7"/>
        <v>2231864</v>
      </c>
      <c r="G49" s="42">
        <f t="shared" si="8"/>
        <v>2081903</v>
      </c>
    </row>
    <row r="50" spans="1:7" x14ac:dyDescent="0.25">
      <c r="A50" s="42" t="str">
        <f t="shared" si="3"/>
        <v>FERROL-SAN CIBRAO</v>
      </c>
      <c r="B50" s="41">
        <f t="shared" si="4"/>
        <v>2231864</v>
      </c>
      <c r="C50" s="41">
        <f t="shared" si="5"/>
        <v>2081903</v>
      </c>
      <c r="D50" s="41">
        <f t="shared" si="6"/>
        <v>12</v>
      </c>
      <c r="E50" s="42" t="str">
        <f t="shared" si="2"/>
        <v>BALEARES</v>
      </c>
      <c r="F50" s="42">
        <f t="shared" si="7"/>
        <v>1853381</v>
      </c>
      <c r="G50" s="42">
        <f t="shared" si="8"/>
        <v>1909194</v>
      </c>
    </row>
    <row r="51" spans="1:7" x14ac:dyDescent="0.25">
      <c r="A51" s="42" t="str">
        <f t="shared" si="3"/>
        <v>GIJON</v>
      </c>
      <c r="B51" s="41">
        <f t="shared" si="4"/>
        <v>1208799</v>
      </c>
      <c r="C51" s="41">
        <f t="shared" si="5"/>
        <v>1310969</v>
      </c>
      <c r="D51" s="41">
        <f t="shared" si="6"/>
        <v>15</v>
      </c>
      <c r="E51" s="42" t="str">
        <f t="shared" si="2"/>
        <v>MOTRIL</v>
      </c>
      <c r="F51" s="42">
        <f t="shared" si="7"/>
        <v>1240051</v>
      </c>
      <c r="G51" s="42">
        <f t="shared" si="8"/>
        <v>1339824</v>
      </c>
    </row>
    <row r="52" spans="1:7" x14ac:dyDescent="0.25">
      <c r="A52" s="42" t="str">
        <f t="shared" si="3"/>
        <v>HUELVA</v>
      </c>
      <c r="B52" s="41">
        <f t="shared" si="4"/>
        <v>11710397</v>
      </c>
      <c r="C52" s="41">
        <f t="shared" si="5"/>
        <v>12115498</v>
      </c>
      <c r="D52" s="41">
        <f t="shared" si="6"/>
        <v>5</v>
      </c>
      <c r="E52" s="42" t="str">
        <f t="shared" si="2"/>
        <v>GIJON</v>
      </c>
      <c r="F52" s="42">
        <f t="shared" si="7"/>
        <v>1208799</v>
      </c>
      <c r="G52" s="42">
        <f t="shared" si="8"/>
        <v>1310969</v>
      </c>
    </row>
    <row r="53" spans="1:7" x14ac:dyDescent="0.25">
      <c r="A53" s="42" t="str">
        <f t="shared" si="3"/>
        <v>LAS PALMAS</v>
      </c>
      <c r="B53" s="41">
        <f t="shared" si="4"/>
        <v>4155667</v>
      </c>
      <c r="C53" s="41">
        <f t="shared" si="5"/>
        <v>4387321</v>
      </c>
      <c r="D53" s="41">
        <f t="shared" si="6"/>
        <v>11</v>
      </c>
      <c r="E53" s="42" t="str">
        <f t="shared" si="2"/>
        <v>CEUTA</v>
      </c>
      <c r="F53" s="42">
        <f t="shared" si="7"/>
        <v>1004764</v>
      </c>
      <c r="G53" s="42">
        <f t="shared" si="8"/>
        <v>943372</v>
      </c>
    </row>
    <row r="54" spans="1:7" x14ac:dyDescent="0.25">
      <c r="A54" s="42" t="str">
        <f t="shared" si="3"/>
        <v>MALAGA</v>
      </c>
      <c r="B54" s="41">
        <f t="shared" si="4"/>
        <v>30648</v>
      </c>
      <c r="C54" s="41">
        <f t="shared" si="5"/>
        <v>115852</v>
      </c>
      <c r="D54" s="41">
        <f t="shared" si="6"/>
        <v>25</v>
      </c>
      <c r="E54" s="42" t="str">
        <f t="shared" si="2"/>
        <v>AVILES</v>
      </c>
      <c r="F54" s="42">
        <f t="shared" si="7"/>
        <v>626630</v>
      </c>
      <c r="G54" s="42">
        <f t="shared" si="8"/>
        <v>496514</v>
      </c>
    </row>
    <row r="55" spans="1:7" x14ac:dyDescent="0.25">
      <c r="A55" s="42" t="str">
        <f t="shared" si="3"/>
        <v>MARIN Y RIA DE PONTEVEDRA</v>
      </c>
      <c r="B55" s="41">
        <f t="shared" si="4"/>
        <v>16</v>
      </c>
      <c r="C55" s="41">
        <f t="shared" si="5"/>
        <v>0</v>
      </c>
      <c r="D55" s="41">
        <f t="shared" si="6"/>
        <v>27</v>
      </c>
      <c r="E55" s="42" t="str">
        <f t="shared" si="2"/>
        <v>SANTANDER</v>
      </c>
      <c r="F55" s="42">
        <f t="shared" ref="F55:F65" si="9">LOOKUP(E55,$A$38:$A$65,$B$38:$B$65)</f>
        <v>349836</v>
      </c>
      <c r="G55" s="42">
        <f t="shared" si="8"/>
        <v>300489</v>
      </c>
    </row>
    <row r="56" spans="1:7" x14ac:dyDescent="0.25">
      <c r="A56" s="42" t="str">
        <f t="shared" si="3"/>
        <v>MELILLA</v>
      </c>
      <c r="B56" s="41">
        <f t="shared" si="4"/>
        <v>73517</v>
      </c>
      <c r="C56" s="41">
        <f t="shared" si="5"/>
        <v>66279</v>
      </c>
      <c r="D56" s="41">
        <f t="shared" si="6"/>
        <v>23</v>
      </c>
      <c r="E56" s="42" t="str">
        <f t="shared" si="2"/>
        <v>VILAGARCIA</v>
      </c>
      <c r="F56" s="42">
        <f t="shared" si="9"/>
        <v>224267</v>
      </c>
      <c r="G56" s="42">
        <f t="shared" si="8"/>
        <v>304227</v>
      </c>
    </row>
    <row r="57" spans="1:7" x14ac:dyDescent="0.25">
      <c r="A57" s="42" t="str">
        <f t="shared" si="3"/>
        <v>MOTRIL</v>
      </c>
      <c r="B57" s="41">
        <f t="shared" si="4"/>
        <v>1240051</v>
      </c>
      <c r="C57" s="41">
        <f t="shared" si="5"/>
        <v>1339824</v>
      </c>
      <c r="D57" s="41">
        <f t="shared" si="6"/>
        <v>14</v>
      </c>
      <c r="E57" s="42" t="str">
        <f t="shared" si="2"/>
        <v>SEVILLA</v>
      </c>
      <c r="F57" s="42">
        <f t="shared" si="9"/>
        <v>191899</v>
      </c>
      <c r="G57" s="42">
        <f t="shared" si="8"/>
        <v>213606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BAHIA DE CADIZ</v>
      </c>
      <c r="F58" s="42">
        <f t="shared" si="9"/>
        <v>112256</v>
      </c>
      <c r="G58" s="42">
        <f t="shared" si="8"/>
        <v>170473</v>
      </c>
    </row>
    <row r="59" spans="1:7" x14ac:dyDescent="0.25">
      <c r="A59" s="42" t="str">
        <f t="shared" si="3"/>
        <v>SANTA CRUZ DE TENERIFE</v>
      </c>
      <c r="B59" s="41">
        <f t="shared" si="4"/>
        <v>7760880</v>
      </c>
      <c r="C59" s="41">
        <f t="shared" si="5"/>
        <v>8710108</v>
      </c>
      <c r="D59" s="41">
        <f t="shared" si="6"/>
        <v>7</v>
      </c>
      <c r="E59" s="42" t="str">
        <f t="shared" si="2"/>
        <v>ALICANTE</v>
      </c>
      <c r="F59" s="42">
        <f t="shared" si="9"/>
        <v>104297</v>
      </c>
      <c r="G59" s="42">
        <f t="shared" si="8"/>
        <v>100508</v>
      </c>
    </row>
    <row r="60" spans="1:7" x14ac:dyDescent="0.25">
      <c r="A60" s="42" t="str">
        <f t="shared" si="3"/>
        <v>SANTANDER</v>
      </c>
      <c r="B60" s="41">
        <f t="shared" si="4"/>
        <v>349836</v>
      </c>
      <c r="C60" s="41">
        <f t="shared" si="5"/>
        <v>300489</v>
      </c>
      <c r="D60" s="41">
        <f t="shared" si="6"/>
        <v>18</v>
      </c>
      <c r="E60" s="42" t="str">
        <f t="shared" si="2"/>
        <v>MELILLA</v>
      </c>
      <c r="F60" s="42">
        <f t="shared" si="9"/>
        <v>73517</v>
      </c>
      <c r="G60" s="42">
        <f t="shared" si="8"/>
        <v>66279</v>
      </c>
    </row>
    <row r="61" spans="1:7" x14ac:dyDescent="0.25">
      <c r="A61" s="42" t="str">
        <f t="shared" si="3"/>
        <v>SEVILLA</v>
      </c>
      <c r="B61" s="41">
        <f t="shared" si="4"/>
        <v>191899</v>
      </c>
      <c r="C61" s="41">
        <f t="shared" si="5"/>
        <v>213606</v>
      </c>
      <c r="D61" s="41">
        <f t="shared" si="6"/>
        <v>20</v>
      </c>
      <c r="E61" s="42" t="str">
        <f t="shared" si="2"/>
        <v>VIGO</v>
      </c>
      <c r="F61" s="42">
        <f t="shared" si="9"/>
        <v>71162</v>
      </c>
      <c r="G61" s="42">
        <f t="shared" si="8"/>
        <v>51933</v>
      </c>
    </row>
    <row r="62" spans="1:7" x14ac:dyDescent="0.25">
      <c r="A62" s="42" t="str">
        <f t="shared" si="3"/>
        <v>TARRAGONA</v>
      </c>
      <c r="B62" s="41">
        <f t="shared" si="4"/>
        <v>16990092</v>
      </c>
      <c r="C62" s="41">
        <f t="shared" si="5"/>
        <v>17492173</v>
      </c>
      <c r="D62" s="41">
        <f t="shared" si="6"/>
        <v>3</v>
      </c>
      <c r="E62" s="42" t="str">
        <f t="shared" si="2"/>
        <v>MALAGA</v>
      </c>
      <c r="F62" s="42">
        <f t="shared" si="9"/>
        <v>30648</v>
      </c>
      <c r="G62" s="42">
        <f t="shared" si="8"/>
        <v>115852</v>
      </c>
    </row>
    <row r="63" spans="1:7" x14ac:dyDescent="0.25">
      <c r="A63" s="42" t="str">
        <f t="shared" si="3"/>
        <v>VALENCIA</v>
      </c>
      <c r="B63" s="41">
        <f t="shared" si="4"/>
        <v>5371772</v>
      </c>
      <c r="C63" s="41">
        <f t="shared" si="5"/>
        <v>5484668</v>
      </c>
      <c r="D63" s="41">
        <f t="shared" si="6"/>
        <v>10</v>
      </c>
      <c r="E63" s="42" t="str">
        <f t="shared" si="2"/>
        <v>ALMERIA</v>
      </c>
      <c r="F63" s="42">
        <f t="shared" si="9"/>
        <v>1502</v>
      </c>
      <c r="G63" s="42">
        <f t="shared" si="8"/>
        <v>3199</v>
      </c>
    </row>
    <row r="64" spans="1:7" x14ac:dyDescent="0.25">
      <c r="A64" s="42" t="str">
        <f t="shared" si="3"/>
        <v>VIGO</v>
      </c>
      <c r="B64" s="41">
        <f t="shared" si="4"/>
        <v>71162</v>
      </c>
      <c r="C64" s="41">
        <f t="shared" si="5"/>
        <v>51933</v>
      </c>
      <c r="D64" s="41">
        <f t="shared" si="6"/>
        <v>24</v>
      </c>
      <c r="E64" s="42" t="str">
        <f t="shared" si="2"/>
        <v>MARIN Y RIA DE PONTEVEDRA</v>
      </c>
      <c r="F64" s="42">
        <f t="shared" si="9"/>
        <v>16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224267</v>
      </c>
      <c r="C65" s="41">
        <f t="shared" si="5"/>
        <v>304227</v>
      </c>
      <c r="D65" s="41">
        <f t="shared" si="6"/>
        <v>19</v>
      </c>
      <c r="E65" s="42" t="str">
        <f t="shared" si="2"/>
        <v>PASAIA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78" t="s">
        <v>72</v>
      </c>
      <c r="B5" s="76" t="str">
        <f>'Resumen general'!D6</f>
        <v>Mes Noviembre</v>
      </c>
      <c r="C5" s="77"/>
      <c r="D5" s="76" t="str">
        <f>'Resumen general'!F6</f>
        <v>Acumulado desde Enero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19">
        <v>223119</v>
      </c>
      <c r="C7" s="19">
        <v>378871</v>
      </c>
      <c r="D7" s="19">
        <v>3028409</v>
      </c>
      <c r="E7" s="19">
        <v>2963867</v>
      </c>
      <c r="F7" s="10">
        <f>((E7*100)/D7)-100</f>
        <v>-2.1312180752335621</v>
      </c>
      <c r="G7" s="1"/>
      <c r="H7" s="1"/>
      <c r="I7" s="1"/>
    </row>
    <row r="8" spans="1:12" x14ac:dyDescent="0.25">
      <c r="A8" s="11" t="s">
        <v>44</v>
      </c>
      <c r="B8" s="20">
        <v>76706</v>
      </c>
      <c r="C8" s="20">
        <v>166081</v>
      </c>
      <c r="D8" s="20">
        <v>1056110</v>
      </c>
      <c r="E8" s="20">
        <v>1031237</v>
      </c>
      <c r="F8" s="13">
        <f t="shared" ref="F8:F35" si="0">((E8*100)/D8)-100</f>
        <v>-2.3551523988978431</v>
      </c>
      <c r="G8" s="1"/>
      <c r="H8" s="1"/>
      <c r="I8" s="1"/>
    </row>
    <row r="9" spans="1:12" x14ac:dyDescent="0.25">
      <c r="A9" s="8" t="s">
        <v>45</v>
      </c>
      <c r="B9" s="19">
        <v>430261</v>
      </c>
      <c r="C9" s="19">
        <v>279945</v>
      </c>
      <c r="D9" s="19">
        <v>4310566</v>
      </c>
      <c r="E9" s="19">
        <v>3053159</v>
      </c>
      <c r="F9" s="10">
        <f t="shared" si="0"/>
        <v>-29.170345611225997</v>
      </c>
      <c r="G9" s="1"/>
      <c r="H9" s="1"/>
      <c r="I9" s="1"/>
    </row>
    <row r="10" spans="1:12" x14ac:dyDescent="0.25">
      <c r="A10" s="11" t="s">
        <v>46</v>
      </c>
      <c r="B10" s="20">
        <v>186172</v>
      </c>
      <c r="C10" s="20">
        <v>197695</v>
      </c>
      <c r="D10" s="20">
        <v>2948906</v>
      </c>
      <c r="E10" s="20">
        <v>2170153</v>
      </c>
      <c r="F10" s="13">
        <f t="shared" si="0"/>
        <v>-26.408200193563303</v>
      </c>
      <c r="G10" s="1"/>
      <c r="H10" s="1"/>
      <c r="I10" s="1"/>
    </row>
    <row r="11" spans="1:12" x14ac:dyDescent="0.25">
      <c r="A11" s="8" t="s">
        <v>47</v>
      </c>
      <c r="B11" s="19">
        <v>113144</v>
      </c>
      <c r="C11" s="19">
        <v>153319</v>
      </c>
      <c r="D11" s="19">
        <v>1402198</v>
      </c>
      <c r="E11" s="19">
        <v>1627735</v>
      </c>
      <c r="F11" s="10">
        <f t="shared" si="0"/>
        <v>16.08453299747967</v>
      </c>
      <c r="G11" s="1"/>
      <c r="H11" s="1"/>
      <c r="I11" s="1"/>
    </row>
    <row r="12" spans="1:12" x14ac:dyDescent="0.25">
      <c r="A12" s="11" t="s">
        <v>48</v>
      </c>
      <c r="B12" s="20">
        <v>157550</v>
      </c>
      <c r="C12" s="20">
        <v>255875</v>
      </c>
      <c r="D12" s="20">
        <v>1962947</v>
      </c>
      <c r="E12" s="20">
        <v>1491899</v>
      </c>
      <c r="F12" s="13">
        <f t="shared" si="0"/>
        <v>-23.996980050913251</v>
      </c>
      <c r="G12" s="1"/>
      <c r="H12" s="1"/>
      <c r="I12" s="1"/>
    </row>
    <row r="13" spans="1:12" x14ac:dyDescent="0.25">
      <c r="A13" s="8" t="s">
        <v>49</v>
      </c>
      <c r="B13" s="19">
        <v>155137</v>
      </c>
      <c r="C13" s="19">
        <v>118385</v>
      </c>
      <c r="D13" s="19">
        <v>1970262</v>
      </c>
      <c r="E13" s="19">
        <v>1571119</v>
      </c>
      <c r="F13" s="10">
        <f t="shared" si="0"/>
        <v>-20.2583717292421</v>
      </c>
      <c r="G13" s="1"/>
      <c r="H13" s="1"/>
      <c r="I13" s="1"/>
    </row>
    <row r="14" spans="1:12" x14ac:dyDescent="0.25">
      <c r="A14" s="11" t="s">
        <v>50</v>
      </c>
      <c r="B14" s="20">
        <v>151583</v>
      </c>
      <c r="C14" s="20">
        <v>305304</v>
      </c>
      <c r="D14" s="20">
        <v>3170946</v>
      </c>
      <c r="E14" s="20">
        <v>3518946</v>
      </c>
      <c r="F14" s="13">
        <f t="shared" si="0"/>
        <v>10.974642898365346</v>
      </c>
      <c r="G14" s="1"/>
      <c r="H14" s="1"/>
      <c r="I14" s="1"/>
    </row>
    <row r="15" spans="1:12" x14ac:dyDescent="0.25">
      <c r="A15" s="8" t="s">
        <v>51</v>
      </c>
      <c r="B15" s="19">
        <v>242048</v>
      </c>
      <c r="C15" s="19">
        <v>461917</v>
      </c>
      <c r="D15" s="19">
        <v>4791143</v>
      </c>
      <c r="E15" s="19">
        <v>3464026</v>
      </c>
      <c r="F15" s="10">
        <f t="shared" si="0"/>
        <v>-27.699381963761041</v>
      </c>
      <c r="G15" s="1"/>
      <c r="H15" s="1"/>
      <c r="I15" s="1"/>
    </row>
    <row r="16" spans="1:12" x14ac:dyDescent="0.25">
      <c r="A16" s="11" t="s">
        <v>52</v>
      </c>
      <c r="B16" s="20">
        <v>353908</v>
      </c>
      <c r="C16" s="20">
        <v>432916</v>
      </c>
      <c r="D16" s="20">
        <v>4346346</v>
      </c>
      <c r="E16" s="20">
        <v>3410240</v>
      </c>
      <c r="F16" s="13">
        <f t="shared" si="0"/>
        <v>-21.537769887625146</v>
      </c>
      <c r="G16" s="1"/>
      <c r="H16" s="1"/>
      <c r="I16" s="1"/>
    </row>
    <row r="17" spans="1:9" x14ac:dyDescent="0.25">
      <c r="A17" s="8" t="s">
        <v>53</v>
      </c>
      <c r="B17" s="19">
        <v>160534</v>
      </c>
      <c r="C17" s="19">
        <v>172296</v>
      </c>
      <c r="D17" s="19">
        <v>3834900</v>
      </c>
      <c r="E17" s="19">
        <v>1680135</v>
      </c>
      <c r="F17" s="10">
        <f t="shared" si="0"/>
        <v>-56.188296956895876</v>
      </c>
      <c r="G17" s="1"/>
      <c r="H17" s="1"/>
      <c r="I17" s="1"/>
    </row>
    <row r="18" spans="1:9" x14ac:dyDescent="0.25">
      <c r="A18" s="11" t="s">
        <v>54</v>
      </c>
      <c r="B18" s="20">
        <v>6539</v>
      </c>
      <c r="C18" s="20">
        <v>5417</v>
      </c>
      <c r="D18" s="20">
        <v>66427</v>
      </c>
      <c r="E18" s="20">
        <v>64803</v>
      </c>
      <c r="F18" s="13">
        <f t="shared" si="0"/>
        <v>-2.4447890165143633</v>
      </c>
      <c r="G18" s="1"/>
      <c r="H18" s="1"/>
      <c r="I18" s="1"/>
    </row>
    <row r="19" spans="1:9" x14ac:dyDescent="0.25">
      <c r="A19" s="8" t="s">
        <v>55</v>
      </c>
      <c r="B19" s="19">
        <v>742570</v>
      </c>
      <c r="C19" s="19">
        <v>596510</v>
      </c>
      <c r="D19" s="19">
        <v>9257811</v>
      </c>
      <c r="E19" s="19">
        <v>8188616</v>
      </c>
      <c r="F19" s="10">
        <f t="shared" si="0"/>
        <v>-11.549112419771802</v>
      </c>
      <c r="G19" s="1"/>
      <c r="H19" s="1"/>
      <c r="I19" s="1"/>
    </row>
    <row r="20" spans="1:9" x14ac:dyDescent="0.25">
      <c r="A20" s="11" t="s">
        <v>56</v>
      </c>
      <c r="B20" s="20">
        <v>1154787</v>
      </c>
      <c r="C20" s="20">
        <v>1693568</v>
      </c>
      <c r="D20" s="20">
        <v>15984756</v>
      </c>
      <c r="E20" s="20">
        <v>11212797</v>
      </c>
      <c r="F20" s="13">
        <f t="shared" si="0"/>
        <v>-29.853186373317172</v>
      </c>
      <c r="G20" s="1"/>
      <c r="H20" s="1"/>
      <c r="I20" s="1"/>
    </row>
    <row r="21" spans="1:9" x14ac:dyDescent="0.25">
      <c r="A21" s="8" t="s">
        <v>57</v>
      </c>
      <c r="B21" s="19">
        <v>373385</v>
      </c>
      <c r="C21" s="19">
        <v>442789</v>
      </c>
      <c r="D21" s="19">
        <v>5656373</v>
      </c>
      <c r="E21" s="19">
        <v>3729155</v>
      </c>
      <c r="F21" s="10">
        <f t="shared" si="0"/>
        <v>-34.071621514352046</v>
      </c>
      <c r="G21" s="1"/>
      <c r="H21" s="1"/>
      <c r="I21" s="1"/>
    </row>
    <row r="22" spans="1:9" x14ac:dyDescent="0.25">
      <c r="A22" s="11" t="s">
        <v>58</v>
      </c>
      <c r="B22" s="20">
        <v>79427</v>
      </c>
      <c r="C22" s="20">
        <v>79126</v>
      </c>
      <c r="D22" s="20">
        <v>1107983</v>
      </c>
      <c r="E22" s="20">
        <v>693783</v>
      </c>
      <c r="F22" s="13">
        <f t="shared" si="0"/>
        <v>-37.38324504978867</v>
      </c>
      <c r="G22" s="1"/>
      <c r="H22" s="1"/>
      <c r="I22" s="1"/>
    </row>
    <row r="23" spans="1:9" x14ac:dyDescent="0.25">
      <c r="A23" s="8" t="s">
        <v>59</v>
      </c>
      <c r="B23" s="19">
        <v>66202</v>
      </c>
      <c r="C23" s="19">
        <v>58016</v>
      </c>
      <c r="D23" s="19">
        <v>1274796</v>
      </c>
      <c r="E23" s="19">
        <v>722664</v>
      </c>
      <c r="F23" s="10">
        <f t="shared" si="0"/>
        <v>-43.311400412301261</v>
      </c>
      <c r="G23" s="1"/>
      <c r="H23" s="1"/>
      <c r="I23" s="1"/>
    </row>
    <row r="24" spans="1:9" x14ac:dyDescent="0.25">
      <c r="A24" s="11" t="s">
        <v>60</v>
      </c>
      <c r="B24" s="20">
        <v>44457</v>
      </c>
      <c r="C24" s="20">
        <v>61083</v>
      </c>
      <c r="D24" s="20">
        <v>777392</v>
      </c>
      <c r="E24" s="20">
        <v>771095</v>
      </c>
      <c r="F24" s="13">
        <f t="shared" si="0"/>
        <v>-0.81001605367690388</v>
      </c>
      <c r="G24" s="1"/>
      <c r="H24" s="1"/>
      <c r="I24" s="1"/>
    </row>
    <row r="25" spans="1:9" x14ac:dyDescent="0.25">
      <c r="A25" s="8" t="s">
        <v>61</v>
      </c>
      <c r="B25" s="19">
        <v>1500</v>
      </c>
      <c r="C25" s="19">
        <v>3125</v>
      </c>
      <c r="D25" s="19">
        <v>31208</v>
      </c>
      <c r="E25" s="19">
        <v>29982</v>
      </c>
      <c r="F25" s="10">
        <f t="shared" si="0"/>
        <v>-3.9284798769546256</v>
      </c>
      <c r="G25" s="1"/>
      <c r="H25" s="1"/>
      <c r="I25" s="1"/>
    </row>
    <row r="26" spans="1:9" x14ac:dyDescent="0.25">
      <c r="A26" s="11" t="s">
        <v>62</v>
      </c>
      <c r="B26" s="20">
        <v>49896</v>
      </c>
      <c r="C26" s="20">
        <v>37960</v>
      </c>
      <c r="D26" s="20">
        <v>723252</v>
      </c>
      <c r="E26" s="20">
        <v>415926</v>
      </c>
      <c r="F26" s="13">
        <f t="shared" si="0"/>
        <v>-42.492243367456986</v>
      </c>
      <c r="G26" s="1"/>
      <c r="H26" s="1"/>
      <c r="I26" s="1"/>
    </row>
    <row r="27" spans="1:9" x14ac:dyDescent="0.25">
      <c r="A27" s="8" t="s">
        <v>63</v>
      </c>
      <c r="B27" s="19">
        <v>66459</v>
      </c>
      <c r="C27" s="19">
        <v>138939</v>
      </c>
      <c r="D27" s="19">
        <v>2191679</v>
      </c>
      <c r="E27" s="19">
        <v>1498829</v>
      </c>
      <c r="F27" s="10">
        <f t="shared" si="0"/>
        <v>-31.612749859810677</v>
      </c>
      <c r="G27" s="1"/>
      <c r="H27" s="1"/>
      <c r="I27" s="1"/>
    </row>
    <row r="28" spans="1:9" x14ac:dyDescent="0.25">
      <c r="A28" s="11" t="s">
        <v>64</v>
      </c>
      <c r="B28" s="20">
        <v>35418</v>
      </c>
      <c r="C28" s="20">
        <v>59393</v>
      </c>
      <c r="D28" s="20">
        <v>1270758</v>
      </c>
      <c r="E28" s="20">
        <v>812221</v>
      </c>
      <c r="F28" s="13">
        <f t="shared" si="0"/>
        <v>-36.08373899672479</v>
      </c>
      <c r="G28" s="1"/>
      <c r="H28" s="1"/>
      <c r="I28" s="1"/>
    </row>
    <row r="29" spans="1:9" x14ac:dyDescent="0.25">
      <c r="A29" s="8" t="s">
        <v>65</v>
      </c>
      <c r="B29" s="19">
        <v>351410</v>
      </c>
      <c r="C29" s="19">
        <v>250965</v>
      </c>
      <c r="D29" s="19">
        <v>3514918</v>
      </c>
      <c r="E29" s="19">
        <v>2560977</v>
      </c>
      <c r="F29" s="10">
        <f t="shared" si="0"/>
        <v>-27.139779647775569</v>
      </c>
      <c r="G29" s="1"/>
      <c r="H29" s="1"/>
      <c r="I29" s="1"/>
    </row>
    <row r="30" spans="1:9" x14ac:dyDescent="0.25">
      <c r="A30" s="11" t="s">
        <v>66</v>
      </c>
      <c r="B30" s="20">
        <v>184543</v>
      </c>
      <c r="C30" s="20">
        <v>256554</v>
      </c>
      <c r="D30" s="20">
        <v>2101281</v>
      </c>
      <c r="E30" s="20">
        <v>2231471</v>
      </c>
      <c r="F30" s="13">
        <f t="shared" si="0"/>
        <v>6.1957444054364998</v>
      </c>
      <c r="G30" s="1"/>
      <c r="H30" s="1"/>
      <c r="I30" s="1"/>
    </row>
    <row r="31" spans="1:9" x14ac:dyDescent="0.25">
      <c r="A31" s="8" t="s">
        <v>67</v>
      </c>
      <c r="B31" s="19">
        <v>764106</v>
      </c>
      <c r="C31" s="19">
        <v>589250</v>
      </c>
      <c r="D31" s="19">
        <v>11450649</v>
      </c>
      <c r="E31" s="19">
        <v>8444802</v>
      </c>
      <c r="F31" s="10">
        <f t="shared" si="0"/>
        <v>-26.25045095697196</v>
      </c>
      <c r="G31" s="1"/>
      <c r="H31" s="1"/>
      <c r="I31" s="1"/>
    </row>
    <row r="32" spans="1:9" x14ac:dyDescent="0.25">
      <c r="A32" s="11" t="s">
        <v>68</v>
      </c>
      <c r="B32" s="20">
        <v>223398</v>
      </c>
      <c r="C32" s="20">
        <v>337477</v>
      </c>
      <c r="D32" s="20">
        <v>4750285</v>
      </c>
      <c r="E32" s="20">
        <v>3177967</v>
      </c>
      <c r="F32" s="13">
        <f t="shared" si="0"/>
        <v>-33.09944561221063</v>
      </c>
      <c r="G32" s="1"/>
      <c r="H32" s="1"/>
      <c r="I32" s="1"/>
    </row>
    <row r="33" spans="1:9" x14ac:dyDescent="0.25">
      <c r="A33" s="8" t="s">
        <v>69</v>
      </c>
      <c r="B33" s="19">
        <v>44010</v>
      </c>
      <c r="C33" s="19">
        <v>48111</v>
      </c>
      <c r="D33" s="19">
        <v>434451</v>
      </c>
      <c r="E33" s="19">
        <v>353907</v>
      </c>
      <c r="F33" s="10">
        <f t="shared" si="0"/>
        <v>-18.539259893520793</v>
      </c>
      <c r="G33" s="1"/>
      <c r="H33" s="1"/>
      <c r="I33" s="1"/>
    </row>
    <row r="34" spans="1:9" x14ac:dyDescent="0.25">
      <c r="A34" s="11" t="s">
        <v>70</v>
      </c>
      <c r="B34" s="20">
        <v>45316</v>
      </c>
      <c r="C34" s="20">
        <v>32260</v>
      </c>
      <c r="D34" s="20">
        <v>466415</v>
      </c>
      <c r="E34" s="20">
        <v>436466</v>
      </c>
      <c r="F34" s="13">
        <f t="shared" si="0"/>
        <v>-6.421105667699365</v>
      </c>
      <c r="G34" s="1"/>
      <c r="H34" s="1"/>
      <c r="I34" s="1"/>
    </row>
    <row r="35" spans="1:9" x14ac:dyDescent="0.25">
      <c r="A35" s="14" t="s">
        <v>71</v>
      </c>
      <c r="B35" s="15">
        <f>SUM(B7:B34)</f>
        <v>6483585</v>
      </c>
      <c r="C35" s="15">
        <f t="shared" ref="C35:E35" si="1">SUM(C7:C34)</f>
        <v>7613147</v>
      </c>
      <c r="D35" s="15">
        <f t="shared" si="1"/>
        <v>93883167</v>
      </c>
      <c r="E35" s="15">
        <f t="shared" si="1"/>
        <v>71327977</v>
      </c>
      <c r="F35" s="16">
        <f t="shared" si="0"/>
        <v>-24.024743434571178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2963867</v>
      </c>
      <c r="C38" s="41">
        <f>D7</f>
        <v>3028409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GIJON</v>
      </c>
      <c r="F38" s="42">
        <f>LOOKUP(E38,$A$38:$A$65,$B$38:$B$65)</f>
        <v>11212797</v>
      </c>
      <c r="G38" s="42">
        <f>LOOKUP(E38,$A$38:$A$65,$C$38:$C$65)</f>
        <v>15984756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1031237</v>
      </c>
      <c r="C39" s="41">
        <f t="shared" ref="C39:C65" si="5">D8</f>
        <v>1056110</v>
      </c>
      <c r="D39" s="41">
        <f t="shared" ref="D39:D65" si="6">_xlfn.RANK.EQ(B39,$B$38:$B$65)+COUNTIF($B$38:$B$65,B39)-1</f>
        <v>19</v>
      </c>
      <c r="E39" s="42" t="str">
        <f t="shared" si="2"/>
        <v>TARRAGONA</v>
      </c>
      <c r="F39" s="42">
        <f t="shared" ref="F39:F54" si="7">LOOKUP(E39,$A$38:$A$65,$B$38:$B$65)</f>
        <v>8444802</v>
      </c>
      <c r="G39" s="42">
        <f t="shared" ref="G39:G65" si="8">LOOKUP(E39,$A$38:$A$65,$C$38:$C$65)</f>
        <v>11450649</v>
      </c>
    </row>
    <row r="40" spans="1:9" x14ac:dyDescent="0.25">
      <c r="A40" s="42" t="str">
        <f t="shared" si="3"/>
        <v>ALMERIA</v>
      </c>
      <c r="B40" s="41">
        <f t="shared" si="4"/>
        <v>3053159</v>
      </c>
      <c r="C40" s="41">
        <f t="shared" si="5"/>
        <v>4310566</v>
      </c>
      <c r="D40" s="41">
        <f t="shared" si="6"/>
        <v>9</v>
      </c>
      <c r="E40" s="42" t="str">
        <f t="shared" si="2"/>
        <v>FERROL-SAN CIBRAO</v>
      </c>
      <c r="F40" s="42">
        <f t="shared" si="7"/>
        <v>8188616</v>
      </c>
      <c r="G40" s="42">
        <f t="shared" si="8"/>
        <v>9257811</v>
      </c>
    </row>
    <row r="41" spans="1:9" x14ac:dyDescent="0.25">
      <c r="A41" s="42" t="str">
        <f t="shared" si="3"/>
        <v>AVILES</v>
      </c>
      <c r="B41" s="41">
        <f t="shared" si="4"/>
        <v>2170153</v>
      </c>
      <c r="C41" s="41">
        <f t="shared" si="5"/>
        <v>2948906</v>
      </c>
      <c r="D41" s="41">
        <f t="shared" si="6"/>
        <v>13</v>
      </c>
      <c r="E41" s="42" t="str">
        <f t="shared" si="2"/>
        <v>HUELVA</v>
      </c>
      <c r="F41" s="42">
        <f t="shared" si="7"/>
        <v>3729155</v>
      </c>
      <c r="G41" s="42">
        <f t="shared" si="8"/>
        <v>5656373</v>
      </c>
    </row>
    <row r="42" spans="1:9" x14ac:dyDescent="0.25">
      <c r="A42" s="42" t="str">
        <f t="shared" si="3"/>
        <v>BAHIA DE ALGECIRAS</v>
      </c>
      <c r="B42" s="41">
        <f t="shared" si="4"/>
        <v>1627735</v>
      </c>
      <c r="C42" s="41">
        <f t="shared" si="5"/>
        <v>1402198</v>
      </c>
      <c r="D42" s="41">
        <f t="shared" si="6"/>
        <v>15</v>
      </c>
      <c r="E42" s="42" t="str">
        <f t="shared" si="2"/>
        <v>BARCELONA</v>
      </c>
      <c r="F42" s="42">
        <f t="shared" si="7"/>
        <v>3518946</v>
      </c>
      <c r="G42" s="42">
        <f t="shared" si="8"/>
        <v>3170946</v>
      </c>
    </row>
    <row r="43" spans="1:9" x14ac:dyDescent="0.25">
      <c r="A43" s="42" t="str">
        <f t="shared" si="3"/>
        <v>BAHIA DE CADIZ</v>
      </c>
      <c r="B43" s="41">
        <f t="shared" si="4"/>
        <v>1491899</v>
      </c>
      <c r="C43" s="41">
        <f t="shared" si="5"/>
        <v>1962947</v>
      </c>
      <c r="D43" s="41">
        <f t="shared" si="6"/>
        <v>18</v>
      </c>
      <c r="E43" s="42" t="str">
        <f t="shared" si="2"/>
        <v>BILBAO</v>
      </c>
      <c r="F43" s="42">
        <f t="shared" si="7"/>
        <v>3464026</v>
      </c>
      <c r="G43" s="42">
        <f t="shared" si="8"/>
        <v>4791143</v>
      </c>
    </row>
    <row r="44" spans="1:9" x14ac:dyDescent="0.25">
      <c r="A44" s="42" t="str">
        <f t="shared" si="3"/>
        <v>BALEARES</v>
      </c>
      <c r="B44" s="41">
        <f t="shared" si="4"/>
        <v>1571119</v>
      </c>
      <c r="C44" s="41">
        <f t="shared" si="5"/>
        <v>1970262</v>
      </c>
      <c r="D44" s="41">
        <f t="shared" si="6"/>
        <v>16</v>
      </c>
      <c r="E44" s="42" t="str">
        <f t="shared" si="2"/>
        <v>CARTAGENA</v>
      </c>
      <c r="F44" s="42">
        <f t="shared" si="7"/>
        <v>3410240</v>
      </c>
      <c r="G44" s="42">
        <f t="shared" si="8"/>
        <v>4346346</v>
      </c>
    </row>
    <row r="45" spans="1:9" x14ac:dyDescent="0.25">
      <c r="A45" s="42" t="str">
        <f t="shared" si="3"/>
        <v>BARCELONA</v>
      </c>
      <c r="B45" s="41">
        <f t="shared" si="4"/>
        <v>3518946</v>
      </c>
      <c r="C45" s="41">
        <f t="shared" si="5"/>
        <v>3170946</v>
      </c>
      <c r="D45" s="41">
        <f t="shared" si="6"/>
        <v>5</v>
      </c>
      <c r="E45" s="42" t="str">
        <f t="shared" si="2"/>
        <v>VALENCIA</v>
      </c>
      <c r="F45" s="42">
        <f t="shared" si="7"/>
        <v>3177967</v>
      </c>
      <c r="G45" s="42">
        <f t="shared" si="8"/>
        <v>4750285</v>
      </c>
    </row>
    <row r="46" spans="1:9" x14ac:dyDescent="0.25">
      <c r="A46" s="42" t="str">
        <f t="shared" si="3"/>
        <v>BILBAO</v>
      </c>
      <c r="B46" s="41">
        <f t="shared" si="4"/>
        <v>3464026</v>
      </c>
      <c r="C46" s="41">
        <f t="shared" si="5"/>
        <v>4791143</v>
      </c>
      <c r="D46" s="41">
        <f t="shared" si="6"/>
        <v>6</v>
      </c>
      <c r="E46" s="42" t="str">
        <f t="shared" si="2"/>
        <v>ALMERIA</v>
      </c>
      <c r="F46" s="42">
        <f t="shared" si="7"/>
        <v>3053159</v>
      </c>
      <c r="G46" s="42">
        <f t="shared" si="8"/>
        <v>4310566</v>
      </c>
    </row>
    <row r="47" spans="1:9" x14ac:dyDescent="0.25">
      <c r="A47" s="42" t="str">
        <f t="shared" si="3"/>
        <v>CARTAGENA</v>
      </c>
      <c r="B47" s="41">
        <f t="shared" si="4"/>
        <v>3410240</v>
      </c>
      <c r="C47" s="41">
        <f t="shared" si="5"/>
        <v>4346346</v>
      </c>
      <c r="D47" s="41">
        <f t="shared" si="6"/>
        <v>7</v>
      </c>
      <c r="E47" s="42" t="str">
        <f t="shared" si="2"/>
        <v>A CORUÑA</v>
      </c>
      <c r="F47" s="42">
        <f t="shared" si="7"/>
        <v>2963867</v>
      </c>
      <c r="G47" s="42">
        <f t="shared" si="8"/>
        <v>3028409</v>
      </c>
    </row>
    <row r="48" spans="1:9" x14ac:dyDescent="0.25">
      <c r="A48" s="42" t="str">
        <f t="shared" si="3"/>
        <v>CASTELLON</v>
      </c>
      <c r="B48" s="41">
        <f t="shared" si="4"/>
        <v>1680135</v>
      </c>
      <c r="C48" s="41">
        <f t="shared" si="5"/>
        <v>3834900</v>
      </c>
      <c r="D48" s="41">
        <f t="shared" si="6"/>
        <v>14</v>
      </c>
      <c r="E48" s="42" t="str">
        <f t="shared" si="2"/>
        <v>SANTANDER</v>
      </c>
      <c r="F48" s="42">
        <f t="shared" si="7"/>
        <v>2560977</v>
      </c>
      <c r="G48" s="42">
        <f t="shared" si="8"/>
        <v>3514918</v>
      </c>
    </row>
    <row r="49" spans="1:7" x14ac:dyDescent="0.25">
      <c r="A49" s="42" t="str">
        <f t="shared" si="3"/>
        <v>CEUTA</v>
      </c>
      <c r="B49" s="41">
        <f t="shared" si="4"/>
        <v>64803</v>
      </c>
      <c r="C49" s="41">
        <f t="shared" si="5"/>
        <v>66427</v>
      </c>
      <c r="D49" s="41">
        <f t="shared" si="6"/>
        <v>27</v>
      </c>
      <c r="E49" s="42" t="str">
        <f t="shared" si="2"/>
        <v>SEVILLA</v>
      </c>
      <c r="F49" s="42">
        <f t="shared" si="7"/>
        <v>2231471</v>
      </c>
      <c r="G49" s="42">
        <f t="shared" si="8"/>
        <v>2101281</v>
      </c>
    </row>
    <row r="50" spans="1:7" x14ac:dyDescent="0.25">
      <c r="A50" s="42" t="str">
        <f t="shared" si="3"/>
        <v>FERROL-SAN CIBRAO</v>
      </c>
      <c r="B50" s="41">
        <f t="shared" si="4"/>
        <v>8188616</v>
      </c>
      <c r="C50" s="41">
        <f t="shared" si="5"/>
        <v>9257811</v>
      </c>
      <c r="D50" s="41">
        <f t="shared" si="6"/>
        <v>3</v>
      </c>
      <c r="E50" s="42" t="str">
        <f t="shared" si="2"/>
        <v>AVILES</v>
      </c>
      <c r="F50" s="42">
        <f t="shared" si="7"/>
        <v>2170153</v>
      </c>
      <c r="G50" s="42">
        <f t="shared" si="8"/>
        <v>2948906</v>
      </c>
    </row>
    <row r="51" spans="1:7" x14ac:dyDescent="0.25">
      <c r="A51" s="42" t="str">
        <f t="shared" si="3"/>
        <v>GIJON</v>
      </c>
      <c r="B51" s="41">
        <f t="shared" si="4"/>
        <v>11212797</v>
      </c>
      <c r="C51" s="41">
        <f t="shared" si="5"/>
        <v>15984756</v>
      </c>
      <c r="D51" s="41">
        <f t="shared" si="6"/>
        <v>1</v>
      </c>
      <c r="E51" s="42" t="str">
        <f t="shared" si="2"/>
        <v>CASTELLON</v>
      </c>
      <c r="F51" s="42">
        <f t="shared" si="7"/>
        <v>1680135</v>
      </c>
      <c r="G51" s="42">
        <f t="shared" si="8"/>
        <v>3834900</v>
      </c>
    </row>
    <row r="52" spans="1:7" x14ac:dyDescent="0.25">
      <c r="A52" s="42" t="str">
        <f t="shared" si="3"/>
        <v>HUELVA</v>
      </c>
      <c r="B52" s="41">
        <f t="shared" si="4"/>
        <v>3729155</v>
      </c>
      <c r="C52" s="41">
        <f t="shared" si="5"/>
        <v>5656373</v>
      </c>
      <c r="D52" s="41">
        <f t="shared" si="6"/>
        <v>4</v>
      </c>
      <c r="E52" s="42" t="str">
        <f t="shared" si="2"/>
        <v>BAHIA DE ALGECIRAS</v>
      </c>
      <c r="F52" s="42">
        <f t="shared" si="7"/>
        <v>1627735</v>
      </c>
      <c r="G52" s="42">
        <f t="shared" si="8"/>
        <v>1402198</v>
      </c>
    </row>
    <row r="53" spans="1:7" x14ac:dyDescent="0.25">
      <c r="A53" s="42" t="str">
        <f t="shared" si="3"/>
        <v>LAS PALMAS</v>
      </c>
      <c r="B53" s="41">
        <f t="shared" si="4"/>
        <v>693783</v>
      </c>
      <c r="C53" s="41">
        <f t="shared" si="5"/>
        <v>1107983</v>
      </c>
      <c r="D53" s="41">
        <f t="shared" si="6"/>
        <v>23</v>
      </c>
      <c r="E53" s="42" t="str">
        <f t="shared" si="2"/>
        <v>BALEARES</v>
      </c>
      <c r="F53" s="42">
        <f t="shared" si="7"/>
        <v>1571119</v>
      </c>
      <c r="G53" s="42">
        <f t="shared" si="8"/>
        <v>1970262</v>
      </c>
    </row>
    <row r="54" spans="1:7" x14ac:dyDescent="0.25">
      <c r="A54" s="42" t="str">
        <f t="shared" si="3"/>
        <v>MALAGA</v>
      </c>
      <c r="B54" s="41">
        <f t="shared" si="4"/>
        <v>722664</v>
      </c>
      <c r="C54" s="41">
        <f t="shared" si="5"/>
        <v>1274796</v>
      </c>
      <c r="D54" s="41">
        <f t="shared" si="6"/>
        <v>22</v>
      </c>
      <c r="E54" s="42" t="str">
        <f t="shared" si="2"/>
        <v>PASAIA</v>
      </c>
      <c r="F54" s="42">
        <f t="shared" si="7"/>
        <v>1498829</v>
      </c>
      <c r="G54" s="42">
        <f t="shared" si="8"/>
        <v>2191679</v>
      </c>
    </row>
    <row r="55" spans="1:7" x14ac:dyDescent="0.25">
      <c r="A55" s="42" t="str">
        <f t="shared" si="3"/>
        <v>MARIN Y RIA DE PONTEVEDRA</v>
      </c>
      <c r="B55" s="41">
        <f t="shared" si="4"/>
        <v>771095</v>
      </c>
      <c r="C55" s="41">
        <f t="shared" si="5"/>
        <v>777392</v>
      </c>
      <c r="D55" s="41">
        <f t="shared" si="6"/>
        <v>21</v>
      </c>
      <c r="E55" s="42" t="str">
        <f t="shared" si="2"/>
        <v>BAHIA DE CADIZ</v>
      </c>
      <c r="F55" s="42">
        <f t="shared" ref="F55:F65" si="9">LOOKUP(E55,$A$38:$A$65,$B$38:$B$65)</f>
        <v>1491899</v>
      </c>
      <c r="G55" s="42">
        <f t="shared" si="8"/>
        <v>1962947</v>
      </c>
    </row>
    <row r="56" spans="1:7" x14ac:dyDescent="0.25">
      <c r="A56" s="42" t="str">
        <f t="shared" si="3"/>
        <v>MELILLA</v>
      </c>
      <c r="B56" s="41">
        <f t="shared" si="4"/>
        <v>29982</v>
      </c>
      <c r="C56" s="41">
        <f t="shared" si="5"/>
        <v>31208</v>
      </c>
      <c r="D56" s="41">
        <f t="shared" si="6"/>
        <v>28</v>
      </c>
      <c r="E56" s="42" t="str">
        <f t="shared" si="2"/>
        <v>ALICANTE</v>
      </c>
      <c r="F56" s="42">
        <f t="shared" si="9"/>
        <v>1031237</v>
      </c>
      <c r="G56" s="42">
        <f t="shared" si="8"/>
        <v>1056110</v>
      </c>
    </row>
    <row r="57" spans="1:7" x14ac:dyDescent="0.25">
      <c r="A57" s="42" t="str">
        <f t="shared" si="3"/>
        <v>MOTRIL</v>
      </c>
      <c r="B57" s="41">
        <f t="shared" si="4"/>
        <v>415926</v>
      </c>
      <c r="C57" s="41">
        <f t="shared" si="5"/>
        <v>723252</v>
      </c>
      <c r="D57" s="41">
        <f t="shared" si="6"/>
        <v>25</v>
      </c>
      <c r="E57" s="42" t="str">
        <f t="shared" si="2"/>
        <v>SANTA CRUZ DE TENERIFE</v>
      </c>
      <c r="F57" s="42">
        <f t="shared" si="9"/>
        <v>812221</v>
      </c>
      <c r="G57" s="42">
        <f t="shared" si="8"/>
        <v>1270758</v>
      </c>
    </row>
    <row r="58" spans="1:7" x14ac:dyDescent="0.25">
      <c r="A58" s="42" t="str">
        <f t="shared" si="3"/>
        <v>PASAIA</v>
      </c>
      <c r="B58" s="41">
        <f t="shared" si="4"/>
        <v>1498829</v>
      </c>
      <c r="C58" s="41">
        <f t="shared" si="5"/>
        <v>2191679</v>
      </c>
      <c r="D58" s="41">
        <f t="shared" si="6"/>
        <v>17</v>
      </c>
      <c r="E58" s="42" t="str">
        <f t="shared" si="2"/>
        <v>MARIN Y RIA DE PONTEVEDRA</v>
      </c>
      <c r="F58" s="42">
        <f t="shared" si="9"/>
        <v>771095</v>
      </c>
      <c r="G58" s="42">
        <f t="shared" si="8"/>
        <v>777392</v>
      </c>
    </row>
    <row r="59" spans="1:7" x14ac:dyDescent="0.25">
      <c r="A59" s="42" t="str">
        <f t="shared" si="3"/>
        <v>SANTA CRUZ DE TENERIFE</v>
      </c>
      <c r="B59" s="41">
        <f t="shared" si="4"/>
        <v>812221</v>
      </c>
      <c r="C59" s="41">
        <f t="shared" si="5"/>
        <v>1270758</v>
      </c>
      <c r="D59" s="41">
        <f t="shared" si="6"/>
        <v>20</v>
      </c>
      <c r="E59" s="42" t="str">
        <f t="shared" si="2"/>
        <v>MALAGA</v>
      </c>
      <c r="F59" s="42">
        <f t="shared" si="9"/>
        <v>722664</v>
      </c>
      <c r="G59" s="42">
        <f t="shared" si="8"/>
        <v>1274796</v>
      </c>
    </row>
    <row r="60" spans="1:7" x14ac:dyDescent="0.25">
      <c r="A60" s="42" t="str">
        <f t="shared" si="3"/>
        <v>SANTANDER</v>
      </c>
      <c r="B60" s="41">
        <f t="shared" si="4"/>
        <v>2560977</v>
      </c>
      <c r="C60" s="41">
        <f t="shared" si="5"/>
        <v>3514918</v>
      </c>
      <c r="D60" s="41">
        <f t="shared" si="6"/>
        <v>11</v>
      </c>
      <c r="E60" s="42" t="str">
        <f t="shared" si="2"/>
        <v>LAS PALMAS</v>
      </c>
      <c r="F60" s="42">
        <f t="shared" si="9"/>
        <v>693783</v>
      </c>
      <c r="G60" s="42">
        <f t="shared" si="8"/>
        <v>1107983</v>
      </c>
    </row>
    <row r="61" spans="1:7" x14ac:dyDescent="0.25">
      <c r="A61" s="42" t="str">
        <f t="shared" si="3"/>
        <v>SEVILLA</v>
      </c>
      <c r="B61" s="41">
        <f t="shared" si="4"/>
        <v>2231471</v>
      </c>
      <c r="C61" s="41">
        <f t="shared" si="5"/>
        <v>2101281</v>
      </c>
      <c r="D61" s="41">
        <f t="shared" si="6"/>
        <v>12</v>
      </c>
      <c r="E61" s="42" t="str">
        <f t="shared" si="2"/>
        <v>VILAGARCIA</v>
      </c>
      <c r="F61" s="42">
        <f t="shared" si="9"/>
        <v>436466</v>
      </c>
      <c r="G61" s="42">
        <f t="shared" si="8"/>
        <v>466415</v>
      </c>
    </row>
    <row r="62" spans="1:7" x14ac:dyDescent="0.25">
      <c r="A62" s="42" t="str">
        <f t="shared" si="3"/>
        <v>TARRAGONA</v>
      </c>
      <c r="B62" s="41">
        <f t="shared" si="4"/>
        <v>8444802</v>
      </c>
      <c r="C62" s="41">
        <f t="shared" si="5"/>
        <v>11450649</v>
      </c>
      <c r="D62" s="41">
        <f t="shared" si="6"/>
        <v>2</v>
      </c>
      <c r="E62" s="42" t="str">
        <f t="shared" si="2"/>
        <v>MOTRIL</v>
      </c>
      <c r="F62" s="42">
        <f t="shared" si="9"/>
        <v>415926</v>
      </c>
      <c r="G62" s="42">
        <f t="shared" si="8"/>
        <v>723252</v>
      </c>
    </row>
    <row r="63" spans="1:7" x14ac:dyDescent="0.25">
      <c r="A63" s="42" t="str">
        <f t="shared" si="3"/>
        <v>VALENCIA</v>
      </c>
      <c r="B63" s="41">
        <f t="shared" si="4"/>
        <v>3177967</v>
      </c>
      <c r="C63" s="41">
        <f t="shared" si="5"/>
        <v>4750285</v>
      </c>
      <c r="D63" s="41">
        <f t="shared" si="6"/>
        <v>8</v>
      </c>
      <c r="E63" s="42" t="str">
        <f t="shared" si="2"/>
        <v>VIGO</v>
      </c>
      <c r="F63" s="42">
        <f t="shared" si="9"/>
        <v>353907</v>
      </c>
      <c r="G63" s="42">
        <f t="shared" si="8"/>
        <v>434451</v>
      </c>
    </row>
    <row r="64" spans="1:7" x14ac:dyDescent="0.25">
      <c r="A64" s="42" t="str">
        <f t="shared" si="3"/>
        <v>VIGO</v>
      </c>
      <c r="B64" s="41">
        <f t="shared" si="4"/>
        <v>353907</v>
      </c>
      <c r="C64" s="41">
        <f t="shared" si="5"/>
        <v>434451</v>
      </c>
      <c r="D64" s="41">
        <f t="shared" si="6"/>
        <v>26</v>
      </c>
      <c r="E64" s="42" t="str">
        <f t="shared" si="2"/>
        <v>CEUTA</v>
      </c>
      <c r="F64" s="42">
        <f t="shared" si="9"/>
        <v>64803</v>
      </c>
      <c r="G64" s="42">
        <f t="shared" si="8"/>
        <v>66427</v>
      </c>
    </row>
    <row r="65" spans="1:7" x14ac:dyDescent="0.25">
      <c r="A65" s="42" t="str">
        <f t="shared" si="3"/>
        <v>VILAGARCIA</v>
      </c>
      <c r="B65" s="41">
        <f t="shared" si="4"/>
        <v>436466</v>
      </c>
      <c r="C65" s="41">
        <f t="shared" si="5"/>
        <v>466415</v>
      </c>
      <c r="D65" s="41">
        <f t="shared" si="6"/>
        <v>24</v>
      </c>
      <c r="E65" s="42" t="str">
        <f t="shared" si="2"/>
        <v>MELILLA</v>
      </c>
      <c r="F65" s="42">
        <f t="shared" si="9"/>
        <v>29982</v>
      </c>
      <c r="G65" s="42">
        <f t="shared" si="8"/>
        <v>31208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78" t="s">
        <v>72</v>
      </c>
      <c r="B5" s="76" t="str">
        <f>'Resumen general'!D6</f>
        <v>Mes Noviembre</v>
      </c>
      <c r="C5" s="77"/>
      <c r="D5" s="76" t="str">
        <f>'Resumen general'!F6</f>
        <v>Acumulado desde Enero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1">
        <v>126445</v>
      </c>
      <c r="C7" s="21">
        <v>80390</v>
      </c>
      <c r="D7" s="21">
        <v>1540932</v>
      </c>
      <c r="E7" s="21">
        <v>1400301</v>
      </c>
      <c r="F7" s="10">
        <f>((E7*100)/D7)-100</f>
        <v>-9.1263598912865689</v>
      </c>
      <c r="G7" s="1"/>
      <c r="H7" s="1"/>
      <c r="I7" s="1"/>
    </row>
    <row r="8" spans="1:12" x14ac:dyDescent="0.25">
      <c r="A8" s="11" t="s">
        <v>44</v>
      </c>
      <c r="B8" s="22">
        <v>111613</v>
      </c>
      <c r="C8" s="22">
        <v>100576</v>
      </c>
      <c r="D8" s="22">
        <v>1457189</v>
      </c>
      <c r="E8" s="22">
        <v>1167619</v>
      </c>
      <c r="F8" s="13">
        <f t="shared" ref="F8:F35" si="0">((E8*100)/D8)-100</f>
        <v>-19.871821706038133</v>
      </c>
      <c r="G8" s="1"/>
      <c r="H8" s="1"/>
      <c r="I8" s="1"/>
    </row>
    <row r="9" spans="1:12" x14ac:dyDescent="0.25">
      <c r="A9" s="8" t="s">
        <v>45</v>
      </c>
      <c r="B9" s="21">
        <v>80049</v>
      </c>
      <c r="C9" s="21">
        <v>57010</v>
      </c>
      <c r="D9" s="21">
        <v>655771</v>
      </c>
      <c r="E9" s="21">
        <v>496501</v>
      </c>
      <c r="F9" s="10">
        <f t="shared" si="0"/>
        <v>-24.28744180514235</v>
      </c>
      <c r="G9" s="1"/>
      <c r="H9" s="1"/>
      <c r="I9" s="1"/>
    </row>
    <row r="10" spans="1:12" x14ac:dyDescent="0.25">
      <c r="A10" s="11" t="s">
        <v>46</v>
      </c>
      <c r="B10" s="22">
        <v>101281</v>
      </c>
      <c r="C10" s="22">
        <v>93576</v>
      </c>
      <c r="D10" s="22">
        <v>1185376</v>
      </c>
      <c r="E10" s="22">
        <v>871402</v>
      </c>
      <c r="F10" s="13">
        <f t="shared" si="0"/>
        <v>-26.487291796020841</v>
      </c>
      <c r="G10" s="1"/>
      <c r="H10" s="1"/>
      <c r="I10" s="1"/>
    </row>
    <row r="11" spans="1:12" x14ac:dyDescent="0.25">
      <c r="A11" s="8" t="s">
        <v>47</v>
      </c>
      <c r="B11" s="21">
        <v>4052806</v>
      </c>
      <c r="C11" s="21">
        <v>3677363</v>
      </c>
      <c r="D11" s="21">
        <v>43753745</v>
      </c>
      <c r="E11" s="21">
        <v>38608092</v>
      </c>
      <c r="F11" s="10">
        <f t="shared" si="0"/>
        <v>-11.760485873837766</v>
      </c>
      <c r="G11" s="1"/>
      <c r="H11" s="1"/>
      <c r="I11" s="1"/>
    </row>
    <row r="12" spans="1:12" x14ac:dyDescent="0.25">
      <c r="A12" s="11" t="s">
        <v>48</v>
      </c>
      <c r="B12" s="22">
        <v>210998</v>
      </c>
      <c r="C12" s="22">
        <v>177514</v>
      </c>
      <c r="D12" s="22">
        <v>2406322</v>
      </c>
      <c r="E12" s="22">
        <v>1912876</v>
      </c>
      <c r="F12" s="13">
        <f t="shared" si="0"/>
        <v>-20.506233164140127</v>
      </c>
      <c r="G12" s="1"/>
      <c r="H12" s="1"/>
      <c r="I12" s="1"/>
    </row>
    <row r="13" spans="1:12" x14ac:dyDescent="0.25">
      <c r="A13" s="8" t="s">
        <v>49</v>
      </c>
      <c r="B13" s="21">
        <v>574703</v>
      </c>
      <c r="C13" s="21">
        <v>587699</v>
      </c>
      <c r="D13" s="21">
        <v>8483941</v>
      </c>
      <c r="E13" s="21">
        <v>7439506</v>
      </c>
      <c r="F13" s="10">
        <f t="shared" si="0"/>
        <v>-12.310729176452313</v>
      </c>
      <c r="G13" s="1"/>
      <c r="H13" s="1"/>
      <c r="I13" s="1"/>
    </row>
    <row r="14" spans="1:12" x14ac:dyDescent="0.25">
      <c r="A14" s="11" t="s">
        <v>50</v>
      </c>
      <c r="B14" s="22">
        <v>2383259</v>
      </c>
      <c r="C14" s="22">
        <v>2149396</v>
      </c>
      <c r="D14" s="22">
        <v>32838680</v>
      </c>
      <c r="E14" s="22">
        <v>23800158</v>
      </c>
      <c r="F14" s="13">
        <f t="shared" si="0"/>
        <v>-27.524011318359939</v>
      </c>
      <c r="G14" s="1"/>
      <c r="H14" s="1"/>
      <c r="I14" s="1"/>
    </row>
    <row r="15" spans="1:12" x14ac:dyDescent="0.25">
      <c r="A15" s="8" t="s">
        <v>51</v>
      </c>
      <c r="B15" s="21">
        <v>702707</v>
      </c>
      <c r="C15" s="21">
        <v>665116</v>
      </c>
      <c r="D15" s="21">
        <v>8912964</v>
      </c>
      <c r="E15" s="21">
        <v>6506126</v>
      </c>
      <c r="F15" s="10">
        <f t="shared" si="0"/>
        <v>-27.003789087446108</v>
      </c>
      <c r="G15" s="1"/>
      <c r="H15" s="1"/>
      <c r="I15" s="1"/>
    </row>
    <row r="16" spans="1:12" x14ac:dyDescent="0.25">
      <c r="A16" s="11" t="s">
        <v>52</v>
      </c>
      <c r="B16" s="22">
        <v>44074</v>
      </c>
      <c r="C16" s="22">
        <v>69591</v>
      </c>
      <c r="D16" s="22">
        <v>832218</v>
      </c>
      <c r="E16" s="22">
        <v>664796</v>
      </c>
      <c r="F16" s="13">
        <f t="shared" si="0"/>
        <v>-20.117565349463717</v>
      </c>
      <c r="G16" s="1"/>
      <c r="H16" s="1"/>
      <c r="I16" s="1"/>
    </row>
    <row r="17" spans="1:9" x14ac:dyDescent="0.25">
      <c r="A17" s="8" t="s">
        <v>53</v>
      </c>
      <c r="B17" s="21">
        <v>161260</v>
      </c>
      <c r="C17" s="21">
        <v>163764</v>
      </c>
      <c r="D17" s="21">
        <v>1630689</v>
      </c>
      <c r="E17" s="21">
        <v>1294234</v>
      </c>
      <c r="F17" s="10">
        <f t="shared" si="0"/>
        <v>-20.632689617701473</v>
      </c>
      <c r="G17" s="1"/>
      <c r="H17" s="1"/>
      <c r="I17" s="1"/>
    </row>
    <row r="18" spans="1:9" x14ac:dyDescent="0.25">
      <c r="A18" s="11" t="s">
        <v>54</v>
      </c>
      <c r="B18" s="22">
        <v>84978</v>
      </c>
      <c r="C18" s="22">
        <v>78317</v>
      </c>
      <c r="D18" s="22">
        <v>926435</v>
      </c>
      <c r="E18" s="22">
        <v>865605</v>
      </c>
      <c r="F18" s="13">
        <f t="shared" si="0"/>
        <v>-6.5660299967078117</v>
      </c>
      <c r="G18" s="1"/>
      <c r="H18" s="1"/>
      <c r="I18" s="1"/>
    </row>
    <row r="19" spans="1:9" x14ac:dyDescent="0.25">
      <c r="A19" s="8" t="s">
        <v>55</v>
      </c>
      <c r="B19" s="21">
        <v>62842</v>
      </c>
      <c r="C19" s="21">
        <v>56898</v>
      </c>
      <c r="D19" s="21">
        <v>759868</v>
      </c>
      <c r="E19" s="21">
        <v>523911</v>
      </c>
      <c r="F19" s="10">
        <f t="shared" si="0"/>
        <v>-31.052366990056171</v>
      </c>
      <c r="G19" s="1"/>
      <c r="H19" s="1"/>
      <c r="I19" s="1"/>
    </row>
    <row r="20" spans="1:9" x14ac:dyDescent="0.25">
      <c r="A20" s="11" t="s">
        <v>56</v>
      </c>
      <c r="B20" s="22">
        <v>74597</v>
      </c>
      <c r="C20" s="22">
        <v>75402</v>
      </c>
      <c r="D20" s="22">
        <v>817292</v>
      </c>
      <c r="E20" s="22">
        <v>587785</v>
      </c>
      <c r="F20" s="13">
        <f t="shared" si="0"/>
        <v>-28.081395633384403</v>
      </c>
      <c r="G20" s="1"/>
      <c r="H20" s="1"/>
      <c r="I20" s="1"/>
    </row>
    <row r="21" spans="1:9" x14ac:dyDescent="0.25">
      <c r="A21" s="8" t="s">
        <v>57</v>
      </c>
      <c r="B21" s="21">
        <v>19599</v>
      </c>
      <c r="C21" s="21">
        <v>25204</v>
      </c>
      <c r="D21" s="21">
        <v>411018</v>
      </c>
      <c r="E21" s="21">
        <v>269974</v>
      </c>
      <c r="F21" s="10">
        <f t="shared" si="0"/>
        <v>-34.31577205864464</v>
      </c>
      <c r="G21" s="1"/>
      <c r="H21" s="1"/>
      <c r="I21" s="1"/>
    </row>
    <row r="22" spans="1:9" x14ac:dyDescent="0.25">
      <c r="A22" s="11" t="s">
        <v>58</v>
      </c>
      <c r="B22" s="22">
        <v>1466167</v>
      </c>
      <c r="C22" s="22">
        <v>1242249</v>
      </c>
      <c r="D22" s="22">
        <v>16546545</v>
      </c>
      <c r="E22" s="22">
        <v>12555208</v>
      </c>
      <c r="F22" s="13">
        <f t="shared" si="0"/>
        <v>-24.121875593968412</v>
      </c>
      <c r="G22" s="1"/>
      <c r="H22" s="1"/>
      <c r="I22" s="1"/>
    </row>
    <row r="23" spans="1:9" x14ac:dyDescent="0.25">
      <c r="A23" s="8" t="s">
        <v>59</v>
      </c>
      <c r="B23" s="21">
        <v>187264</v>
      </c>
      <c r="C23" s="21">
        <v>100760</v>
      </c>
      <c r="D23" s="21">
        <v>3015652</v>
      </c>
      <c r="E23" s="21">
        <v>1168622</v>
      </c>
      <c r="F23" s="10">
        <f t="shared" si="0"/>
        <v>-61.248114835531418</v>
      </c>
      <c r="G23" s="1"/>
      <c r="H23" s="1"/>
      <c r="I23" s="1"/>
    </row>
    <row r="24" spans="1:9" x14ac:dyDescent="0.25">
      <c r="A24" s="11" t="s">
        <v>60</v>
      </c>
      <c r="B24" s="22">
        <v>78977</v>
      </c>
      <c r="C24" s="22">
        <v>64382</v>
      </c>
      <c r="D24" s="22">
        <v>728090</v>
      </c>
      <c r="E24" s="22">
        <v>682998</v>
      </c>
      <c r="F24" s="13">
        <f t="shared" si="0"/>
        <v>-6.1931904022854383</v>
      </c>
      <c r="G24" s="1"/>
      <c r="H24" s="1"/>
      <c r="I24" s="1"/>
    </row>
    <row r="25" spans="1:9" x14ac:dyDescent="0.25">
      <c r="A25" s="8" t="s">
        <v>61</v>
      </c>
      <c r="B25" s="21">
        <v>58182</v>
      </c>
      <c r="C25" s="21">
        <v>58056</v>
      </c>
      <c r="D25" s="21">
        <v>596233</v>
      </c>
      <c r="E25" s="21">
        <v>655372</v>
      </c>
      <c r="F25" s="10">
        <f t="shared" si="0"/>
        <v>9.9187733654460573</v>
      </c>
      <c r="G25" s="1"/>
      <c r="H25" s="1"/>
      <c r="I25" s="1"/>
    </row>
    <row r="26" spans="1:9" x14ac:dyDescent="0.25">
      <c r="A26" s="11" t="s">
        <v>62</v>
      </c>
      <c r="B26" s="22">
        <v>10789</v>
      </c>
      <c r="C26" s="22">
        <v>24921</v>
      </c>
      <c r="D26" s="22">
        <v>188953</v>
      </c>
      <c r="E26" s="22">
        <v>149205</v>
      </c>
      <c r="F26" s="13">
        <f t="shared" si="0"/>
        <v>-21.035918985144448</v>
      </c>
      <c r="G26" s="1"/>
      <c r="H26" s="1"/>
      <c r="I26" s="1"/>
    </row>
    <row r="27" spans="1:9" x14ac:dyDescent="0.25">
      <c r="A27" s="8" t="s">
        <v>63</v>
      </c>
      <c r="B27" s="21">
        <v>184281</v>
      </c>
      <c r="C27" s="21">
        <v>193633</v>
      </c>
      <c r="D27" s="21">
        <v>2188358</v>
      </c>
      <c r="E27" s="21">
        <v>1628927</v>
      </c>
      <c r="F27" s="10">
        <f t="shared" si="0"/>
        <v>-25.563961655268471</v>
      </c>
      <c r="G27" s="1"/>
      <c r="H27" s="1"/>
      <c r="I27" s="1"/>
    </row>
    <row r="28" spans="1:9" x14ac:dyDescent="0.25">
      <c r="A28" s="11" t="s">
        <v>64</v>
      </c>
      <c r="B28" s="22">
        <v>467168</v>
      </c>
      <c r="C28" s="22">
        <v>506002</v>
      </c>
      <c r="D28" s="22">
        <v>5878264</v>
      </c>
      <c r="E28" s="22">
        <v>5273445</v>
      </c>
      <c r="F28" s="13">
        <f t="shared" si="0"/>
        <v>-10.289075141912647</v>
      </c>
      <c r="G28" s="1"/>
      <c r="H28" s="1"/>
      <c r="I28" s="1"/>
    </row>
    <row r="29" spans="1:9" x14ac:dyDescent="0.25">
      <c r="A29" s="8" t="s">
        <v>65</v>
      </c>
      <c r="B29" s="21">
        <v>117185</v>
      </c>
      <c r="C29" s="21">
        <v>77155</v>
      </c>
      <c r="D29" s="21">
        <v>1261643</v>
      </c>
      <c r="E29" s="21">
        <v>998844</v>
      </c>
      <c r="F29" s="10">
        <f t="shared" si="0"/>
        <v>-20.829901961172851</v>
      </c>
      <c r="G29" s="1"/>
      <c r="H29" s="1"/>
      <c r="I29" s="1"/>
    </row>
    <row r="30" spans="1:9" x14ac:dyDescent="0.25">
      <c r="A30" s="11" t="s">
        <v>66</v>
      </c>
      <c r="B30" s="22">
        <v>172341</v>
      </c>
      <c r="C30" s="22">
        <v>158024</v>
      </c>
      <c r="D30" s="22">
        <v>1863082</v>
      </c>
      <c r="E30" s="22">
        <v>1739894</v>
      </c>
      <c r="F30" s="13">
        <f t="shared" si="0"/>
        <v>-6.6120546492317516</v>
      </c>
      <c r="G30" s="1"/>
      <c r="H30" s="1"/>
      <c r="I30" s="1"/>
    </row>
    <row r="31" spans="1:9" x14ac:dyDescent="0.25">
      <c r="A31" s="8" t="s">
        <v>67</v>
      </c>
      <c r="B31" s="21">
        <v>106694</v>
      </c>
      <c r="C31" s="21">
        <v>270097</v>
      </c>
      <c r="D31" s="21">
        <v>1436545</v>
      </c>
      <c r="E31" s="21">
        <v>2601114</v>
      </c>
      <c r="F31" s="10">
        <f t="shared" si="0"/>
        <v>81.067352571621484</v>
      </c>
      <c r="G31" s="1"/>
      <c r="H31" s="1"/>
      <c r="I31" s="1"/>
    </row>
    <row r="32" spans="1:9" x14ac:dyDescent="0.25">
      <c r="A32" s="11" t="s">
        <v>68</v>
      </c>
      <c r="B32" s="22">
        <v>4001916</v>
      </c>
      <c r="C32" s="22">
        <v>4146498</v>
      </c>
      <c r="D32" s="22">
        <v>44924004</v>
      </c>
      <c r="E32" s="22">
        <v>44071500</v>
      </c>
      <c r="F32" s="13">
        <f t="shared" si="0"/>
        <v>-1.8976580983297993</v>
      </c>
      <c r="G32" s="1"/>
      <c r="H32" s="1"/>
      <c r="I32" s="1"/>
    </row>
    <row r="33" spans="1:9" x14ac:dyDescent="0.25">
      <c r="A33" s="8" t="s">
        <v>69</v>
      </c>
      <c r="B33" s="21">
        <v>294863</v>
      </c>
      <c r="C33" s="21">
        <v>263727</v>
      </c>
      <c r="D33" s="21">
        <v>3851039</v>
      </c>
      <c r="E33" s="21">
        <v>2824542</v>
      </c>
      <c r="F33" s="10">
        <f t="shared" si="0"/>
        <v>-26.655066334046481</v>
      </c>
      <c r="G33" s="1"/>
      <c r="H33" s="1"/>
      <c r="I33" s="1"/>
    </row>
    <row r="34" spans="1:9" x14ac:dyDescent="0.25">
      <c r="A34" s="11" t="s">
        <v>70</v>
      </c>
      <c r="B34" s="22">
        <v>18561</v>
      </c>
      <c r="C34" s="22">
        <v>15597</v>
      </c>
      <c r="D34" s="22">
        <v>280336</v>
      </c>
      <c r="E34" s="22">
        <v>232745</v>
      </c>
      <c r="F34" s="13">
        <f t="shared" si="0"/>
        <v>-16.976414017464762</v>
      </c>
      <c r="G34" s="1"/>
      <c r="H34" s="1"/>
      <c r="I34" s="1"/>
    </row>
    <row r="35" spans="1:9" x14ac:dyDescent="0.25">
      <c r="A35" s="14" t="s">
        <v>71</v>
      </c>
      <c r="B35" s="15">
        <f>SUM(B7:B34)</f>
        <v>15955599</v>
      </c>
      <c r="C35" s="15">
        <f t="shared" ref="C35:E35" si="1">SUM(C7:C34)</f>
        <v>15178917</v>
      </c>
      <c r="D35" s="15">
        <f t="shared" si="1"/>
        <v>189371184</v>
      </c>
      <c r="E35" s="15">
        <f t="shared" si="1"/>
        <v>160991302</v>
      </c>
      <c r="F35" s="16">
        <f t="shared" si="0"/>
        <v>-14.986378286571835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1400301</v>
      </c>
      <c r="C38" s="41">
        <f>D7</f>
        <v>1540932</v>
      </c>
      <c r="D38" s="41">
        <f>_xlfn.RANK.EQ(B38,$B$38:$B$65)+COUNTIF($B$38:$B$65,B38)-1</f>
        <v>13</v>
      </c>
      <c r="E38" s="42" t="str">
        <f t="shared" ref="E38:E65" si="2">INDEX($A$38:$B$65,MATCH(ROW()-37,$D$38:$D$65,0),1)</f>
        <v>VALENCIA</v>
      </c>
      <c r="F38" s="42">
        <f>LOOKUP(E38,$A$38:$A$65,$B$38:$B$65)</f>
        <v>44071500</v>
      </c>
      <c r="G38" s="42">
        <f>LOOKUP(E38,$A$38:$A$65,$C$38:$C$65)</f>
        <v>44924004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1167619</v>
      </c>
      <c r="C39" s="41">
        <f t="shared" ref="C39:C65" si="5">D8</f>
        <v>1457189</v>
      </c>
      <c r="D39" s="41">
        <f t="shared" ref="D39:D65" si="6">_xlfn.RANK.EQ(B39,$B$38:$B$65)+COUNTIF($B$38:$B$65,B39)-1</f>
        <v>16</v>
      </c>
      <c r="E39" s="42" t="str">
        <f t="shared" si="2"/>
        <v>BAHIA DE ALGECIRAS</v>
      </c>
      <c r="F39" s="42">
        <f t="shared" ref="F39:F54" si="7">LOOKUP(E39,$A$38:$A$65,$B$38:$B$65)</f>
        <v>38608092</v>
      </c>
      <c r="G39" s="42">
        <f t="shared" ref="G39:G65" si="8">LOOKUP(E39,$A$38:$A$65,$C$38:$C$65)</f>
        <v>43753745</v>
      </c>
    </row>
    <row r="40" spans="1:9" x14ac:dyDescent="0.25">
      <c r="A40" s="42" t="str">
        <f t="shared" si="3"/>
        <v>ALMERIA</v>
      </c>
      <c r="B40" s="41">
        <f t="shared" si="4"/>
        <v>496501</v>
      </c>
      <c r="C40" s="41">
        <f t="shared" si="5"/>
        <v>655771</v>
      </c>
      <c r="D40" s="41">
        <f t="shared" si="6"/>
        <v>25</v>
      </c>
      <c r="E40" s="42" t="str">
        <f t="shared" si="2"/>
        <v>BARCELONA</v>
      </c>
      <c r="F40" s="42">
        <f t="shared" si="7"/>
        <v>23800158</v>
      </c>
      <c r="G40" s="42">
        <f t="shared" si="8"/>
        <v>32838680</v>
      </c>
    </row>
    <row r="41" spans="1:9" x14ac:dyDescent="0.25">
      <c r="A41" s="42" t="str">
        <f t="shared" si="3"/>
        <v>AVILES</v>
      </c>
      <c r="B41" s="41">
        <f t="shared" si="4"/>
        <v>871402</v>
      </c>
      <c r="C41" s="41">
        <f t="shared" si="5"/>
        <v>1185376</v>
      </c>
      <c r="D41" s="41">
        <f t="shared" si="6"/>
        <v>18</v>
      </c>
      <c r="E41" s="42" t="str">
        <f t="shared" si="2"/>
        <v>LAS PALMAS</v>
      </c>
      <c r="F41" s="42">
        <f t="shared" si="7"/>
        <v>12555208</v>
      </c>
      <c r="G41" s="42">
        <f t="shared" si="8"/>
        <v>16546545</v>
      </c>
    </row>
    <row r="42" spans="1:9" x14ac:dyDescent="0.25">
      <c r="A42" s="42" t="str">
        <f t="shared" si="3"/>
        <v>BAHIA DE ALGECIRAS</v>
      </c>
      <c r="B42" s="41">
        <f t="shared" si="4"/>
        <v>38608092</v>
      </c>
      <c r="C42" s="41">
        <f t="shared" si="5"/>
        <v>43753745</v>
      </c>
      <c r="D42" s="41">
        <f t="shared" si="6"/>
        <v>2</v>
      </c>
      <c r="E42" s="42" t="str">
        <f t="shared" si="2"/>
        <v>BALEARES</v>
      </c>
      <c r="F42" s="42">
        <f t="shared" si="7"/>
        <v>7439506</v>
      </c>
      <c r="G42" s="42">
        <f t="shared" si="8"/>
        <v>8483941</v>
      </c>
    </row>
    <row r="43" spans="1:9" x14ac:dyDescent="0.25">
      <c r="A43" s="42" t="str">
        <f t="shared" si="3"/>
        <v>BAHIA DE CADIZ</v>
      </c>
      <c r="B43" s="41">
        <f t="shared" si="4"/>
        <v>1912876</v>
      </c>
      <c r="C43" s="41">
        <f t="shared" si="5"/>
        <v>2406322</v>
      </c>
      <c r="D43" s="41">
        <f t="shared" si="6"/>
        <v>10</v>
      </c>
      <c r="E43" s="42" t="str">
        <f t="shared" si="2"/>
        <v>BILBAO</v>
      </c>
      <c r="F43" s="42">
        <f t="shared" si="7"/>
        <v>6506126</v>
      </c>
      <c r="G43" s="42">
        <f t="shared" si="8"/>
        <v>8912964</v>
      </c>
    </row>
    <row r="44" spans="1:9" x14ac:dyDescent="0.25">
      <c r="A44" s="42" t="str">
        <f t="shared" si="3"/>
        <v>BALEARES</v>
      </c>
      <c r="B44" s="41">
        <f t="shared" si="4"/>
        <v>7439506</v>
      </c>
      <c r="C44" s="41">
        <f t="shared" si="5"/>
        <v>8483941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5273445</v>
      </c>
      <c r="G44" s="42">
        <f t="shared" si="8"/>
        <v>5878264</v>
      </c>
    </row>
    <row r="45" spans="1:9" x14ac:dyDescent="0.25">
      <c r="A45" s="42" t="str">
        <f t="shared" si="3"/>
        <v>BARCELONA</v>
      </c>
      <c r="B45" s="41">
        <f t="shared" si="4"/>
        <v>23800158</v>
      </c>
      <c r="C45" s="41">
        <f t="shared" si="5"/>
        <v>32838680</v>
      </c>
      <c r="D45" s="41">
        <f t="shared" si="6"/>
        <v>3</v>
      </c>
      <c r="E45" s="42" t="str">
        <f t="shared" si="2"/>
        <v>VIGO</v>
      </c>
      <c r="F45" s="42">
        <f t="shared" si="7"/>
        <v>2824542</v>
      </c>
      <c r="G45" s="42">
        <f t="shared" si="8"/>
        <v>3851039</v>
      </c>
    </row>
    <row r="46" spans="1:9" x14ac:dyDescent="0.25">
      <c r="A46" s="42" t="str">
        <f t="shared" si="3"/>
        <v>BILBAO</v>
      </c>
      <c r="B46" s="41">
        <f t="shared" si="4"/>
        <v>6506126</v>
      </c>
      <c r="C46" s="41">
        <f t="shared" si="5"/>
        <v>8912964</v>
      </c>
      <c r="D46" s="41">
        <f t="shared" si="6"/>
        <v>6</v>
      </c>
      <c r="E46" s="42" t="str">
        <f t="shared" si="2"/>
        <v>TARRAGONA</v>
      </c>
      <c r="F46" s="42">
        <f t="shared" si="7"/>
        <v>2601114</v>
      </c>
      <c r="G46" s="42">
        <f t="shared" si="8"/>
        <v>1436545</v>
      </c>
    </row>
    <row r="47" spans="1:9" x14ac:dyDescent="0.25">
      <c r="A47" s="42" t="str">
        <f t="shared" si="3"/>
        <v>CARTAGENA</v>
      </c>
      <c r="B47" s="41">
        <f t="shared" si="4"/>
        <v>664796</v>
      </c>
      <c r="C47" s="41">
        <f t="shared" si="5"/>
        <v>832218</v>
      </c>
      <c r="D47" s="41">
        <f t="shared" si="6"/>
        <v>21</v>
      </c>
      <c r="E47" s="42" t="str">
        <f t="shared" si="2"/>
        <v>BAHIA DE CADIZ</v>
      </c>
      <c r="F47" s="42">
        <f t="shared" si="7"/>
        <v>1912876</v>
      </c>
      <c r="G47" s="42">
        <f t="shared" si="8"/>
        <v>2406322</v>
      </c>
    </row>
    <row r="48" spans="1:9" x14ac:dyDescent="0.25">
      <c r="A48" s="42" t="str">
        <f t="shared" si="3"/>
        <v>CASTELLON</v>
      </c>
      <c r="B48" s="41">
        <f t="shared" si="4"/>
        <v>1294234</v>
      </c>
      <c r="C48" s="41">
        <f t="shared" si="5"/>
        <v>1630689</v>
      </c>
      <c r="D48" s="41">
        <f t="shared" si="6"/>
        <v>14</v>
      </c>
      <c r="E48" s="42" t="str">
        <f t="shared" si="2"/>
        <v>SEVILLA</v>
      </c>
      <c r="F48" s="42">
        <f t="shared" si="7"/>
        <v>1739894</v>
      </c>
      <c r="G48" s="42">
        <f t="shared" si="8"/>
        <v>1863082</v>
      </c>
    </row>
    <row r="49" spans="1:7" x14ac:dyDescent="0.25">
      <c r="A49" s="42" t="str">
        <f t="shared" si="3"/>
        <v>CEUTA</v>
      </c>
      <c r="B49" s="41">
        <f t="shared" si="4"/>
        <v>865605</v>
      </c>
      <c r="C49" s="41">
        <f t="shared" si="5"/>
        <v>926435</v>
      </c>
      <c r="D49" s="41">
        <f t="shared" si="6"/>
        <v>19</v>
      </c>
      <c r="E49" s="42" t="str">
        <f t="shared" si="2"/>
        <v>PASAIA</v>
      </c>
      <c r="F49" s="42">
        <f t="shared" si="7"/>
        <v>1628927</v>
      </c>
      <c r="G49" s="42">
        <f t="shared" si="8"/>
        <v>2188358</v>
      </c>
    </row>
    <row r="50" spans="1:7" x14ac:dyDescent="0.25">
      <c r="A50" s="42" t="str">
        <f t="shared" si="3"/>
        <v>FERROL-SAN CIBRAO</v>
      </c>
      <c r="B50" s="41">
        <f t="shared" si="4"/>
        <v>523911</v>
      </c>
      <c r="C50" s="41">
        <f t="shared" si="5"/>
        <v>759868</v>
      </c>
      <c r="D50" s="41">
        <f t="shared" si="6"/>
        <v>24</v>
      </c>
      <c r="E50" s="42" t="str">
        <f t="shared" si="2"/>
        <v>A CORUÑA</v>
      </c>
      <c r="F50" s="42">
        <f t="shared" si="7"/>
        <v>1400301</v>
      </c>
      <c r="G50" s="42">
        <f t="shared" si="8"/>
        <v>1540932</v>
      </c>
    </row>
    <row r="51" spans="1:7" x14ac:dyDescent="0.25">
      <c r="A51" s="42" t="str">
        <f t="shared" si="3"/>
        <v>GIJON</v>
      </c>
      <c r="B51" s="41">
        <f t="shared" si="4"/>
        <v>587785</v>
      </c>
      <c r="C51" s="41">
        <f t="shared" si="5"/>
        <v>817292</v>
      </c>
      <c r="D51" s="41">
        <f t="shared" si="6"/>
        <v>23</v>
      </c>
      <c r="E51" s="42" t="str">
        <f t="shared" si="2"/>
        <v>CASTELLON</v>
      </c>
      <c r="F51" s="42">
        <f t="shared" si="7"/>
        <v>1294234</v>
      </c>
      <c r="G51" s="42">
        <f t="shared" si="8"/>
        <v>1630689</v>
      </c>
    </row>
    <row r="52" spans="1:7" x14ac:dyDescent="0.25">
      <c r="A52" s="42" t="str">
        <f t="shared" si="3"/>
        <v>HUELVA</v>
      </c>
      <c r="B52" s="41">
        <f t="shared" si="4"/>
        <v>269974</v>
      </c>
      <c r="C52" s="41">
        <f t="shared" si="5"/>
        <v>411018</v>
      </c>
      <c r="D52" s="41">
        <f t="shared" si="6"/>
        <v>26</v>
      </c>
      <c r="E52" s="42" t="str">
        <f t="shared" si="2"/>
        <v>MALAGA</v>
      </c>
      <c r="F52" s="42">
        <f t="shared" si="7"/>
        <v>1168622</v>
      </c>
      <c r="G52" s="42">
        <f t="shared" si="8"/>
        <v>3015652</v>
      </c>
    </row>
    <row r="53" spans="1:7" x14ac:dyDescent="0.25">
      <c r="A53" s="42" t="str">
        <f t="shared" si="3"/>
        <v>LAS PALMAS</v>
      </c>
      <c r="B53" s="41">
        <f t="shared" si="4"/>
        <v>12555208</v>
      </c>
      <c r="C53" s="41">
        <f t="shared" si="5"/>
        <v>16546545</v>
      </c>
      <c r="D53" s="41">
        <f t="shared" si="6"/>
        <v>4</v>
      </c>
      <c r="E53" s="42" t="str">
        <f t="shared" si="2"/>
        <v>ALICANTE</v>
      </c>
      <c r="F53" s="42">
        <f t="shared" si="7"/>
        <v>1167619</v>
      </c>
      <c r="G53" s="42">
        <f t="shared" si="8"/>
        <v>1457189</v>
      </c>
    </row>
    <row r="54" spans="1:7" x14ac:dyDescent="0.25">
      <c r="A54" s="42" t="str">
        <f t="shared" si="3"/>
        <v>MALAGA</v>
      </c>
      <c r="B54" s="41">
        <f t="shared" si="4"/>
        <v>1168622</v>
      </c>
      <c r="C54" s="41">
        <f t="shared" si="5"/>
        <v>3015652</v>
      </c>
      <c r="D54" s="41">
        <f t="shared" si="6"/>
        <v>15</v>
      </c>
      <c r="E54" s="42" t="str">
        <f t="shared" si="2"/>
        <v>SANTANDER</v>
      </c>
      <c r="F54" s="42">
        <f t="shared" si="7"/>
        <v>998844</v>
      </c>
      <c r="G54" s="42">
        <f t="shared" si="8"/>
        <v>1261643</v>
      </c>
    </row>
    <row r="55" spans="1:7" x14ac:dyDescent="0.25">
      <c r="A55" s="42" t="str">
        <f t="shared" si="3"/>
        <v>MARIN Y RIA DE PONTEVEDRA</v>
      </c>
      <c r="B55" s="41">
        <f t="shared" si="4"/>
        <v>682998</v>
      </c>
      <c r="C55" s="41">
        <f t="shared" si="5"/>
        <v>728090</v>
      </c>
      <c r="D55" s="41">
        <f t="shared" si="6"/>
        <v>20</v>
      </c>
      <c r="E55" s="42" t="str">
        <f t="shared" si="2"/>
        <v>AVILES</v>
      </c>
      <c r="F55" s="42">
        <f t="shared" ref="F55:F65" si="9">LOOKUP(E55,$A$38:$A$65,$B$38:$B$65)</f>
        <v>871402</v>
      </c>
      <c r="G55" s="42">
        <f t="shared" si="8"/>
        <v>1185376</v>
      </c>
    </row>
    <row r="56" spans="1:7" x14ac:dyDescent="0.25">
      <c r="A56" s="42" t="str">
        <f t="shared" si="3"/>
        <v>MELILLA</v>
      </c>
      <c r="B56" s="41">
        <f t="shared" si="4"/>
        <v>655372</v>
      </c>
      <c r="C56" s="41">
        <f t="shared" si="5"/>
        <v>596233</v>
      </c>
      <c r="D56" s="41">
        <f t="shared" si="6"/>
        <v>22</v>
      </c>
      <c r="E56" s="42" t="str">
        <f t="shared" si="2"/>
        <v>CEUTA</v>
      </c>
      <c r="F56" s="42">
        <f t="shared" si="9"/>
        <v>865605</v>
      </c>
      <c r="G56" s="42">
        <f t="shared" si="8"/>
        <v>926435</v>
      </c>
    </row>
    <row r="57" spans="1:7" x14ac:dyDescent="0.25">
      <c r="A57" s="42" t="str">
        <f t="shared" si="3"/>
        <v>MOTRIL</v>
      </c>
      <c r="B57" s="41">
        <f t="shared" si="4"/>
        <v>149205</v>
      </c>
      <c r="C57" s="41">
        <f t="shared" si="5"/>
        <v>188953</v>
      </c>
      <c r="D57" s="41">
        <f t="shared" si="6"/>
        <v>28</v>
      </c>
      <c r="E57" s="42" t="str">
        <f t="shared" si="2"/>
        <v>MARIN Y RIA DE PONTEVEDRA</v>
      </c>
      <c r="F57" s="42">
        <f t="shared" si="9"/>
        <v>682998</v>
      </c>
      <c r="G57" s="42">
        <f t="shared" si="8"/>
        <v>728090</v>
      </c>
    </row>
    <row r="58" spans="1:7" x14ac:dyDescent="0.25">
      <c r="A58" s="42" t="str">
        <f t="shared" si="3"/>
        <v>PASAIA</v>
      </c>
      <c r="B58" s="41">
        <f t="shared" si="4"/>
        <v>1628927</v>
      </c>
      <c r="C58" s="41">
        <f t="shared" si="5"/>
        <v>2188358</v>
      </c>
      <c r="D58" s="41">
        <f t="shared" si="6"/>
        <v>12</v>
      </c>
      <c r="E58" s="42" t="str">
        <f t="shared" si="2"/>
        <v>CARTAGENA</v>
      </c>
      <c r="F58" s="42">
        <f t="shared" si="9"/>
        <v>664796</v>
      </c>
      <c r="G58" s="42">
        <f t="shared" si="8"/>
        <v>832218</v>
      </c>
    </row>
    <row r="59" spans="1:7" x14ac:dyDescent="0.25">
      <c r="A59" s="42" t="str">
        <f t="shared" si="3"/>
        <v>SANTA CRUZ DE TENERIFE</v>
      </c>
      <c r="B59" s="41">
        <f t="shared" si="4"/>
        <v>5273445</v>
      </c>
      <c r="C59" s="41">
        <f t="shared" si="5"/>
        <v>5878264</v>
      </c>
      <c r="D59" s="41">
        <f t="shared" si="6"/>
        <v>7</v>
      </c>
      <c r="E59" s="42" t="str">
        <f t="shared" si="2"/>
        <v>MELILLA</v>
      </c>
      <c r="F59" s="42">
        <f t="shared" si="9"/>
        <v>655372</v>
      </c>
      <c r="G59" s="42">
        <f t="shared" si="8"/>
        <v>596233</v>
      </c>
    </row>
    <row r="60" spans="1:7" x14ac:dyDescent="0.25">
      <c r="A60" s="42" t="str">
        <f t="shared" si="3"/>
        <v>SANTANDER</v>
      </c>
      <c r="B60" s="41">
        <f t="shared" si="4"/>
        <v>998844</v>
      </c>
      <c r="C60" s="41">
        <f t="shared" si="5"/>
        <v>1261643</v>
      </c>
      <c r="D60" s="41">
        <f t="shared" si="6"/>
        <v>17</v>
      </c>
      <c r="E60" s="42" t="str">
        <f t="shared" si="2"/>
        <v>GIJON</v>
      </c>
      <c r="F60" s="42">
        <f t="shared" si="9"/>
        <v>587785</v>
      </c>
      <c r="G60" s="42">
        <f t="shared" si="8"/>
        <v>817292</v>
      </c>
    </row>
    <row r="61" spans="1:7" x14ac:dyDescent="0.25">
      <c r="A61" s="42" t="str">
        <f t="shared" si="3"/>
        <v>SEVILLA</v>
      </c>
      <c r="B61" s="41">
        <f t="shared" si="4"/>
        <v>1739894</v>
      </c>
      <c r="C61" s="41">
        <f t="shared" si="5"/>
        <v>1863082</v>
      </c>
      <c r="D61" s="41">
        <f t="shared" si="6"/>
        <v>11</v>
      </c>
      <c r="E61" s="42" t="str">
        <f t="shared" si="2"/>
        <v>FERROL-SAN CIBRAO</v>
      </c>
      <c r="F61" s="42">
        <f t="shared" si="9"/>
        <v>523911</v>
      </c>
      <c r="G61" s="42">
        <f t="shared" si="8"/>
        <v>759868</v>
      </c>
    </row>
    <row r="62" spans="1:7" x14ac:dyDescent="0.25">
      <c r="A62" s="42" t="str">
        <f t="shared" si="3"/>
        <v>TARRAGONA</v>
      </c>
      <c r="B62" s="41">
        <f t="shared" si="4"/>
        <v>2601114</v>
      </c>
      <c r="C62" s="41">
        <f t="shared" si="5"/>
        <v>1436545</v>
      </c>
      <c r="D62" s="41">
        <f t="shared" si="6"/>
        <v>9</v>
      </c>
      <c r="E62" s="42" t="str">
        <f t="shared" si="2"/>
        <v>ALMERIA</v>
      </c>
      <c r="F62" s="42">
        <f t="shared" si="9"/>
        <v>496501</v>
      </c>
      <c r="G62" s="42">
        <f t="shared" si="8"/>
        <v>655771</v>
      </c>
    </row>
    <row r="63" spans="1:7" x14ac:dyDescent="0.25">
      <c r="A63" s="42" t="str">
        <f t="shared" si="3"/>
        <v>VALENCIA</v>
      </c>
      <c r="B63" s="41">
        <f t="shared" si="4"/>
        <v>44071500</v>
      </c>
      <c r="C63" s="41">
        <f t="shared" si="5"/>
        <v>44924004</v>
      </c>
      <c r="D63" s="41">
        <f t="shared" si="6"/>
        <v>1</v>
      </c>
      <c r="E63" s="42" t="str">
        <f t="shared" si="2"/>
        <v>HUELVA</v>
      </c>
      <c r="F63" s="42">
        <f t="shared" si="9"/>
        <v>269974</v>
      </c>
      <c r="G63" s="42">
        <f t="shared" si="8"/>
        <v>411018</v>
      </c>
    </row>
    <row r="64" spans="1:7" x14ac:dyDescent="0.25">
      <c r="A64" s="42" t="str">
        <f t="shared" si="3"/>
        <v>VIGO</v>
      </c>
      <c r="B64" s="41">
        <f t="shared" si="4"/>
        <v>2824542</v>
      </c>
      <c r="C64" s="41">
        <f t="shared" si="5"/>
        <v>3851039</v>
      </c>
      <c r="D64" s="41">
        <f t="shared" si="6"/>
        <v>8</v>
      </c>
      <c r="E64" s="42" t="str">
        <f t="shared" si="2"/>
        <v>VILAGARCIA</v>
      </c>
      <c r="F64" s="42">
        <f t="shared" si="9"/>
        <v>232745</v>
      </c>
      <c r="G64" s="42">
        <f t="shared" si="8"/>
        <v>280336</v>
      </c>
    </row>
    <row r="65" spans="1:7" x14ac:dyDescent="0.25">
      <c r="A65" s="42" t="str">
        <f t="shared" si="3"/>
        <v>VILAGARCIA</v>
      </c>
      <c r="B65" s="41">
        <f t="shared" si="4"/>
        <v>232745</v>
      </c>
      <c r="C65" s="41">
        <f t="shared" si="5"/>
        <v>280336</v>
      </c>
      <c r="D65" s="41">
        <f t="shared" si="6"/>
        <v>27</v>
      </c>
      <c r="E65" s="42" t="str">
        <f t="shared" si="2"/>
        <v>MOTRIL</v>
      </c>
      <c r="F65" s="42">
        <f t="shared" si="9"/>
        <v>149205</v>
      </c>
      <c r="G65" s="42">
        <f t="shared" si="8"/>
        <v>188953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78" t="s">
        <v>72</v>
      </c>
      <c r="B5" s="76" t="str">
        <f>'Resumen general'!D6</f>
        <v>Mes Noviembre</v>
      </c>
      <c r="C5" s="77"/>
      <c r="D5" s="76" t="str">
        <f>'Resumen general'!F6</f>
        <v>Acumulado desde Enero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3">
        <v>2264</v>
      </c>
      <c r="C7" s="23">
        <v>2372</v>
      </c>
      <c r="D7" s="23">
        <v>30189</v>
      </c>
      <c r="E7" s="23">
        <v>40669</v>
      </c>
      <c r="F7" s="10">
        <f>((E7*100)/D7)-100</f>
        <v>34.714631157043954</v>
      </c>
      <c r="G7" s="1"/>
      <c r="H7" s="1"/>
      <c r="I7" s="1"/>
    </row>
    <row r="8" spans="1:12" x14ac:dyDescent="0.25">
      <c r="A8" s="11" t="s">
        <v>44</v>
      </c>
      <c r="B8" s="24">
        <v>44</v>
      </c>
      <c r="C8" s="24">
        <v>35</v>
      </c>
      <c r="D8" s="24">
        <v>660</v>
      </c>
      <c r="E8" s="24">
        <v>478</v>
      </c>
      <c r="F8" s="13">
        <f t="shared" ref="F8:F35" si="0">((E8*100)/D8)-100</f>
        <v>-27.575757575757578</v>
      </c>
      <c r="G8" s="1"/>
      <c r="H8" s="1"/>
      <c r="I8" s="1"/>
    </row>
    <row r="9" spans="1:12" x14ac:dyDescent="0.25">
      <c r="A9" s="8" t="s">
        <v>45</v>
      </c>
      <c r="B9" s="23">
        <v>841</v>
      </c>
      <c r="C9" s="23">
        <v>657</v>
      </c>
      <c r="D9" s="23">
        <v>4568</v>
      </c>
      <c r="E9" s="23">
        <v>3411</v>
      </c>
      <c r="F9" s="10">
        <f t="shared" si="0"/>
        <v>-25.328371278458846</v>
      </c>
      <c r="G9" s="1"/>
      <c r="H9" s="1"/>
      <c r="I9" s="1"/>
    </row>
    <row r="10" spans="1:12" x14ac:dyDescent="0.25">
      <c r="A10" s="11" t="s">
        <v>46</v>
      </c>
      <c r="B10" s="24">
        <v>466</v>
      </c>
      <c r="C10" s="24">
        <v>537</v>
      </c>
      <c r="D10" s="24">
        <v>11634</v>
      </c>
      <c r="E10" s="24">
        <v>13055</v>
      </c>
      <c r="F10" s="13">
        <f t="shared" si="0"/>
        <v>12.214199759326107</v>
      </c>
      <c r="G10" s="1"/>
      <c r="H10" s="1"/>
      <c r="I10" s="1"/>
    </row>
    <row r="11" spans="1:12" x14ac:dyDescent="0.25">
      <c r="A11" s="8" t="s">
        <v>47</v>
      </c>
      <c r="B11" s="23">
        <v>110</v>
      </c>
      <c r="C11" s="23">
        <v>166</v>
      </c>
      <c r="D11" s="23">
        <v>1965</v>
      </c>
      <c r="E11" s="23">
        <v>2036</v>
      </c>
      <c r="F11" s="10">
        <f t="shared" si="0"/>
        <v>3.6132315521628442</v>
      </c>
      <c r="G11" s="1"/>
      <c r="H11" s="1"/>
      <c r="I11" s="1"/>
    </row>
    <row r="12" spans="1:12" x14ac:dyDescent="0.25">
      <c r="A12" s="11" t="s">
        <v>48</v>
      </c>
      <c r="B12" s="24">
        <v>1609</v>
      </c>
      <c r="C12" s="24">
        <v>1304</v>
      </c>
      <c r="D12" s="24">
        <v>16405</v>
      </c>
      <c r="E12" s="24">
        <v>18662</v>
      </c>
      <c r="F12" s="13">
        <f t="shared" si="0"/>
        <v>13.75800060957026</v>
      </c>
      <c r="G12" s="1"/>
      <c r="H12" s="1"/>
      <c r="I12" s="1"/>
    </row>
    <row r="13" spans="1:12" x14ac:dyDescent="0.25">
      <c r="A13" s="8" t="s">
        <v>49</v>
      </c>
      <c r="B13" s="23">
        <v>200</v>
      </c>
      <c r="C13" s="23">
        <v>0</v>
      </c>
      <c r="D13" s="23">
        <v>2776</v>
      </c>
      <c r="E13" s="23">
        <v>1093</v>
      </c>
      <c r="F13" s="10">
        <f t="shared" si="0"/>
        <v>-60.626801152737755</v>
      </c>
      <c r="G13" s="1"/>
      <c r="H13" s="1"/>
      <c r="I13" s="1"/>
    </row>
    <row r="14" spans="1:12" x14ac:dyDescent="0.25">
      <c r="A14" s="11" t="s">
        <v>50</v>
      </c>
      <c r="B14" s="24">
        <v>0</v>
      </c>
      <c r="C14" s="24">
        <v>152</v>
      </c>
      <c r="D14" s="24">
        <v>509</v>
      </c>
      <c r="E14" s="24">
        <v>591</v>
      </c>
      <c r="F14" s="13">
        <f t="shared" si="0"/>
        <v>16.110019646365416</v>
      </c>
      <c r="G14" s="1"/>
      <c r="H14" s="1"/>
      <c r="I14" s="1"/>
    </row>
    <row r="15" spans="1:12" x14ac:dyDescent="0.25">
      <c r="A15" s="8" t="s">
        <v>51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52</v>
      </c>
      <c r="B16" s="24">
        <v>76</v>
      </c>
      <c r="C16" s="24">
        <v>0</v>
      </c>
      <c r="D16" s="24">
        <v>1124</v>
      </c>
      <c r="E16" s="24">
        <v>848</v>
      </c>
      <c r="F16" s="13">
        <f t="shared" si="0"/>
        <v>-24.555160142348754</v>
      </c>
      <c r="G16" s="1"/>
      <c r="H16" s="1"/>
      <c r="I16" s="1"/>
    </row>
    <row r="17" spans="1:9" x14ac:dyDescent="0.25">
      <c r="A17" s="8" t="s">
        <v>53</v>
      </c>
      <c r="B17" s="23">
        <v>480</v>
      </c>
      <c r="C17" s="23">
        <v>506</v>
      </c>
      <c r="D17" s="23">
        <v>4238</v>
      </c>
      <c r="E17" s="23">
        <v>4926</v>
      </c>
      <c r="F17" s="10">
        <f t="shared" si="0"/>
        <v>16.234072675790472</v>
      </c>
      <c r="G17" s="1"/>
      <c r="H17" s="1"/>
      <c r="I17" s="1"/>
    </row>
    <row r="18" spans="1:9" x14ac:dyDescent="0.25">
      <c r="A18" s="11" t="s">
        <v>54</v>
      </c>
      <c r="B18" s="24">
        <v>27</v>
      </c>
      <c r="C18" s="24">
        <v>0</v>
      </c>
      <c r="D18" s="24">
        <v>95</v>
      </c>
      <c r="E18" s="24">
        <v>56</v>
      </c>
      <c r="F18" s="13">
        <f t="shared" si="0"/>
        <v>-41.05263157894737</v>
      </c>
      <c r="G18" s="1"/>
      <c r="H18" s="1"/>
      <c r="I18" s="1"/>
    </row>
    <row r="19" spans="1:9" x14ac:dyDescent="0.25">
      <c r="A19" s="8" t="s">
        <v>55</v>
      </c>
      <c r="B19" s="23">
        <v>15</v>
      </c>
      <c r="C19" s="23">
        <v>6</v>
      </c>
      <c r="D19" s="23">
        <v>142</v>
      </c>
      <c r="E19" s="23">
        <v>175</v>
      </c>
      <c r="F19" s="10">
        <f t="shared" si="0"/>
        <v>23.239436619718305</v>
      </c>
      <c r="G19" s="1"/>
      <c r="H19" s="1"/>
      <c r="I19" s="1"/>
    </row>
    <row r="20" spans="1:9" x14ac:dyDescent="0.25">
      <c r="A20" s="11" t="s">
        <v>56</v>
      </c>
      <c r="B20" s="24">
        <v>146</v>
      </c>
      <c r="C20" s="24">
        <v>730</v>
      </c>
      <c r="D20" s="24">
        <v>5729</v>
      </c>
      <c r="E20" s="24">
        <v>10644</v>
      </c>
      <c r="F20" s="13">
        <f t="shared" si="0"/>
        <v>85.79158666433932</v>
      </c>
      <c r="G20" s="1"/>
      <c r="H20" s="1"/>
      <c r="I20" s="1"/>
    </row>
    <row r="21" spans="1:9" x14ac:dyDescent="0.25">
      <c r="A21" s="8" t="s">
        <v>57</v>
      </c>
      <c r="B21" s="23">
        <v>214</v>
      </c>
      <c r="C21" s="23">
        <v>188</v>
      </c>
      <c r="D21" s="23">
        <v>2417</v>
      </c>
      <c r="E21" s="23">
        <v>2427</v>
      </c>
      <c r="F21" s="10">
        <f t="shared" si="0"/>
        <v>0.41373603640876411</v>
      </c>
      <c r="G21" s="1"/>
      <c r="H21" s="1"/>
      <c r="I21" s="1"/>
    </row>
    <row r="22" spans="1:9" x14ac:dyDescent="0.25">
      <c r="A22" s="11" t="s">
        <v>58</v>
      </c>
      <c r="B22" s="24">
        <v>177</v>
      </c>
      <c r="C22" s="24">
        <v>406</v>
      </c>
      <c r="D22" s="24">
        <v>2688</v>
      </c>
      <c r="E22" s="24">
        <v>2725</v>
      </c>
      <c r="F22" s="13">
        <f t="shared" si="0"/>
        <v>1.376488095238102</v>
      </c>
      <c r="G22" s="1"/>
      <c r="H22" s="1"/>
      <c r="I22" s="1"/>
    </row>
    <row r="23" spans="1:9" x14ac:dyDescent="0.25">
      <c r="A23" s="8" t="s">
        <v>59</v>
      </c>
      <c r="B23" s="23">
        <v>290</v>
      </c>
      <c r="C23" s="23">
        <v>85</v>
      </c>
      <c r="D23" s="23">
        <v>1109</v>
      </c>
      <c r="E23" s="23">
        <v>1001</v>
      </c>
      <c r="F23" s="10">
        <f t="shared" si="0"/>
        <v>-9.7385031559963977</v>
      </c>
      <c r="G23" s="1"/>
      <c r="H23" s="1"/>
      <c r="I23" s="1"/>
    </row>
    <row r="24" spans="1:9" x14ac:dyDescent="0.25">
      <c r="A24" s="11" t="s">
        <v>60</v>
      </c>
      <c r="B24" s="24">
        <v>492</v>
      </c>
      <c r="C24" s="24">
        <v>191</v>
      </c>
      <c r="D24" s="24">
        <v>3548</v>
      </c>
      <c r="E24" s="24">
        <v>2551</v>
      </c>
      <c r="F24" s="13">
        <f t="shared" si="0"/>
        <v>-28.100338218714768</v>
      </c>
      <c r="G24" s="1"/>
      <c r="H24" s="1"/>
      <c r="I24" s="1"/>
    </row>
    <row r="25" spans="1:9" x14ac:dyDescent="0.25">
      <c r="A25" s="8" t="s">
        <v>61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62</v>
      </c>
      <c r="B26" s="24">
        <v>317</v>
      </c>
      <c r="C26" s="24">
        <v>264</v>
      </c>
      <c r="D26" s="24">
        <v>2888</v>
      </c>
      <c r="E26" s="24">
        <v>2526</v>
      </c>
      <c r="F26" s="13">
        <f t="shared" si="0"/>
        <v>-12.53462603878117</v>
      </c>
      <c r="G26" s="1"/>
      <c r="H26" s="1"/>
      <c r="I26" s="1"/>
    </row>
    <row r="27" spans="1:9" x14ac:dyDescent="0.25">
      <c r="A27" s="8" t="s">
        <v>63</v>
      </c>
      <c r="B27" s="23">
        <v>962</v>
      </c>
      <c r="C27" s="23">
        <v>1324</v>
      </c>
      <c r="D27" s="23">
        <v>10466</v>
      </c>
      <c r="E27" s="23">
        <v>14208</v>
      </c>
      <c r="F27" s="10">
        <f t="shared" si="0"/>
        <v>35.753869673227598</v>
      </c>
      <c r="G27" s="1"/>
      <c r="H27" s="1"/>
      <c r="I27" s="1"/>
    </row>
    <row r="28" spans="1:9" x14ac:dyDescent="0.25">
      <c r="A28" s="11" t="s">
        <v>64</v>
      </c>
      <c r="B28" s="24">
        <v>501</v>
      </c>
      <c r="C28" s="24">
        <v>331</v>
      </c>
      <c r="D28" s="24">
        <v>5369</v>
      </c>
      <c r="E28" s="24">
        <v>4653</v>
      </c>
      <c r="F28" s="13">
        <f t="shared" si="0"/>
        <v>-13.335816725647234</v>
      </c>
      <c r="G28" s="1"/>
      <c r="H28" s="1"/>
      <c r="I28" s="1"/>
    </row>
    <row r="29" spans="1:9" x14ac:dyDescent="0.25">
      <c r="A29" s="8" t="s">
        <v>65</v>
      </c>
      <c r="B29" s="23">
        <v>276</v>
      </c>
      <c r="C29" s="23">
        <v>128</v>
      </c>
      <c r="D29" s="23">
        <v>7207</v>
      </c>
      <c r="E29" s="23">
        <v>11306</v>
      </c>
      <c r="F29" s="10">
        <f t="shared" si="0"/>
        <v>56.875260163729706</v>
      </c>
      <c r="G29" s="1"/>
      <c r="H29" s="1"/>
      <c r="I29" s="1"/>
    </row>
    <row r="30" spans="1:9" x14ac:dyDescent="0.25">
      <c r="A30" s="11" t="s">
        <v>66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3">
        <v>198</v>
      </c>
      <c r="C31" s="23">
        <v>275</v>
      </c>
      <c r="D31" s="23">
        <v>3169</v>
      </c>
      <c r="E31" s="23">
        <v>3679</v>
      </c>
      <c r="F31" s="10">
        <f t="shared" si="0"/>
        <v>16.093404859577149</v>
      </c>
      <c r="G31" s="1"/>
      <c r="H31" s="1"/>
      <c r="I31" s="1"/>
    </row>
    <row r="32" spans="1:9" x14ac:dyDescent="0.25">
      <c r="A32" s="11" t="s">
        <v>68</v>
      </c>
      <c r="B32" s="24">
        <v>115</v>
      </c>
      <c r="C32" s="24">
        <v>398</v>
      </c>
      <c r="D32" s="24">
        <v>1304</v>
      </c>
      <c r="E32" s="24">
        <v>1750</v>
      </c>
      <c r="F32" s="13">
        <f t="shared" si="0"/>
        <v>34.202453987730053</v>
      </c>
      <c r="G32" s="1"/>
      <c r="H32" s="1"/>
      <c r="I32" s="1"/>
    </row>
    <row r="33" spans="1:9" x14ac:dyDescent="0.25">
      <c r="A33" s="8" t="s">
        <v>69</v>
      </c>
      <c r="B33" s="23">
        <v>6113</v>
      </c>
      <c r="C33" s="23">
        <v>7423</v>
      </c>
      <c r="D33" s="23">
        <v>76749</v>
      </c>
      <c r="E33" s="23">
        <v>77776</v>
      </c>
      <c r="F33" s="10">
        <f t="shared" si="0"/>
        <v>1.3381281840805741</v>
      </c>
      <c r="G33" s="1"/>
      <c r="H33" s="1"/>
      <c r="I33" s="1"/>
    </row>
    <row r="34" spans="1:9" x14ac:dyDescent="0.25">
      <c r="A34" s="11" t="s">
        <v>70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15933</v>
      </c>
      <c r="C35" s="15">
        <f t="shared" ref="C35:E35" si="1">SUM(C7:C34)</f>
        <v>17478</v>
      </c>
      <c r="D35" s="15">
        <f t="shared" si="1"/>
        <v>196948</v>
      </c>
      <c r="E35" s="15">
        <f t="shared" si="1"/>
        <v>221246</v>
      </c>
      <c r="F35" s="16">
        <f t="shared" si="0"/>
        <v>12.337266689684583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40669</v>
      </c>
      <c r="C38" s="41">
        <f>D7</f>
        <v>30189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77776</v>
      </c>
      <c r="G38" s="42">
        <f>LOOKUP(E38,$A$38:$A$65,$C$38:$C$65)</f>
        <v>76749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478</v>
      </c>
      <c r="C39" s="41">
        <f t="shared" ref="C39:C65" si="5">D8</f>
        <v>660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40669</v>
      </c>
      <c r="G39" s="42">
        <f t="shared" ref="G39:G65" si="8">LOOKUP(E39,$A$38:$A$65,$C$38:$C$65)</f>
        <v>30189</v>
      </c>
    </row>
    <row r="40" spans="1:9" x14ac:dyDescent="0.25">
      <c r="A40" s="42" t="str">
        <f t="shared" si="3"/>
        <v>ALMERIA</v>
      </c>
      <c r="B40" s="41">
        <f t="shared" si="4"/>
        <v>3411</v>
      </c>
      <c r="C40" s="41">
        <f t="shared" si="5"/>
        <v>4568</v>
      </c>
      <c r="D40" s="41">
        <f t="shared" si="6"/>
        <v>11</v>
      </c>
      <c r="E40" s="42" t="str">
        <f t="shared" si="2"/>
        <v>BAHIA DE CADIZ</v>
      </c>
      <c r="F40" s="42">
        <f t="shared" si="7"/>
        <v>18662</v>
      </c>
      <c r="G40" s="42">
        <f t="shared" si="8"/>
        <v>16405</v>
      </c>
    </row>
    <row r="41" spans="1:9" x14ac:dyDescent="0.25">
      <c r="A41" s="42" t="str">
        <f t="shared" si="3"/>
        <v>AVILES</v>
      </c>
      <c r="B41" s="41">
        <f t="shared" si="4"/>
        <v>13055</v>
      </c>
      <c r="C41" s="41">
        <f t="shared" si="5"/>
        <v>11634</v>
      </c>
      <c r="D41" s="41">
        <f t="shared" si="6"/>
        <v>5</v>
      </c>
      <c r="E41" s="42" t="str">
        <f t="shared" si="2"/>
        <v>PASAIA</v>
      </c>
      <c r="F41" s="42">
        <f t="shared" si="7"/>
        <v>14208</v>
      </c>
      <c r="G41" s="42">
        <f t="shared" si="8"/>
        <v>10466</v>
      </c>
    </row>
    <row r="42" spans="1:9" x14ac:dyDescent="0.25">
      <c r="A42" s="42" t="str">
        <f t="shared" si="3"/>
        <v>BAHIA DE ALGECIRAS</v>
      </c>
      <c r="B42" s="41">
        <f t="shared" si="4"/>
        <v>2036</v>
      </c>
      <c r="C42" s="41">
        <f t="shared" si="5"/>
        <v>1965</v>
      </c>
      <c r="D42" s="41">
        <f t="shared" si="6"/>
        <v>16</v>
      </c>
      <c r="E42" s="42" t="str">
        <f t="shared" si="2"/>
        <v>AVILES</v>
      </c>
      <c r="F42" s="42">
        <f t="shared" si="7"/>
        <v>13055</v>
      </c>
      <c r="G42" s="42">
        <f t="shared" si="8"/>
        <v>11634</v>
      </c>
    </row>
    <row r="43" spans="1:9" x14ac:dyDescent="0.25">
      <c r="A43" s="42" t="str">
        <f t="shared" si="3"/>
        <v>BAHIA DE CADIZ</v>
      </c>
      <c r="B43" s="41">
        <f t="shared" si="4"/>
        <v>18662</v>
      </c>
      <c r="C43" s="41">
        <f t="shared" si="5"/>
        <v>16405</v>
      </c>
      <c r="D43" s="41">
        <f t="shared" si="6"/>
        <v>3</v>
      </c>
      <c r="E43" s="42" t="str">
        <f t="shared" si="2"/>
        <v>SANTANDER</v>
      </c>
      <c r="F43" s="42">
        <f t="shared" si="7"/>
        <v>11306</v>
      </c>
      <c r="G43" s="42">
        <f t="shared" si="8"/>
        <v>7207</v>
      </c>
    </row>
    <row r="44" spans="1:9" x14ac:dyDescent="0.25">
      <c r="A44" s="42" t="str">
        <f t="shared" si="3"/>
        <v>BALEARES</v>
      </c>
      <c r="B44" s="41">
        <f t="shared" si="4"/>
        <v>1093</v>
      </c>
      <c r="C44" s="41">
        <f t="shared" si="5"/>
        <v>2776</v>
      </c>
      <c r="D44" s="41">
        <f t="shared" si="6"/>
        <v>18</v>
      </c>
      <c r="E44" s="42" t="str">
        <f t="shared" si="2"/>
        <v>GIJON</v>
      </c>
      <c r="F44" s="42">
        <f t="shared" si="7"/>
        <v>10644</v>
      </c>
      <c r="G44" s="42">
        <f t="shared" si="8"/>
        <v>5729</v>
      </c>
    </row>
    <row r="45" spans="1:9" x14ac:dyDescent="0.25">
      <c r="A45" s="42" t="str">
        <f t="shared" si="3"/>
        <v>BARCELONA</v>
      </c>
      <c r="B45" s="41">
        <f t="shared" si="4"/>
        <v>591</v>
      </c>
      <c r="C45" s="41">
        <f t="shared" si="5"/>
        <v>509</v>
      </c>
      <c r="D45" s="41">
        <f t="shared" si="6"/>
        <v>21</v>
      </c>
      <c r="E45" s="42" t="str">
        <f t="shared" si="2"/>
        <v>CASTELLON</v>
      </c>
      <c r="F45" s="42">
        <f t="shared" si="7"/>
        <v>4926</v>
      </c>
      <c r="G45" s="42">
        <f t="shared" si="8"/>
        <v>4238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SANTA CRUZ DE TENERIFE</v>
      </c>
      <c r="F46" s="42">
        <f t="shared" si="7"/>
        <v>4653</v>
      </c>
      <c r="G46" s="42">
        <f t="shared" si="8"/>
        <v>5369</v>
      </c>
    </row>
    <row r="47" spans="1:9" x14ac:dyDescent="0.25">
      <c r="A47" s="42" t="str">
        <f t="shared" si="3"/>
        <v>CARTAGENA</v>
      </c>
      <c r="B47" s="41">
        <f t="shared" si="4"/>
        <v>848</v>
      </c>
      <c r="C47" s="41">
        <f t="shared" si="5"/>
        <v>1124</v>
      </c>
      <c r="D47" s="41">
        <f t="shared" si="6"/>
        <v>20</v>
      </c>
      <c r="E47" s="42" t="str">
        <f t="shared" si="2"/>
        <v>TARRAGONA</v>
      </c>
      <c r="F47" s="42">
        <f t="shared" si="7"/>
        <v>3679</v>
      </c>
      <c r="G47" s="42">
        <f t="shared" si="8"/>
        <v>3169</v>
      </c>
    </row>
    <row r="48" spans="1:9" x14ac:dyDescent="0.25">
      <c r="A48" s="42" t="str">
        <f t="shared" si="3"/>
        <v>CASTELLON</v>
      </c>
      <c r="B48" s="41">
        <f t="shared" si="4"/>
        <v>4926</v>
      </c>
      <c r="C48" s="41">
        <f t="shared" si="5"/>
        <v>4238</v>
      </c>
      <c r="D48" s="41">
        <f t="shared" si="6"/>
        <v>8</v>
      </c>
      <c r="E48" s="42" t="str">
        <f t="shared" si="2"/>
        <v>ALMERIA</v>
      </c>
      <c r="F48" s="42">
        <f t="shared" si="7"/>
        <v>3411</v>
      </c>
      <c r="G48" s="42">
        <f t="shared" si="8"/>
        <v>4568</v>
      </c>
    </row>
    <row r="49" spans="1:7" x14ac:dyDescent="0.25">
      <c r="A49" s="42" t="str">
        <f t="shared" si="3"/>
        <v>CEUTA</v>
      </c>
      <c r="B49" s="41">
        <f t="shared" si="4"/>
        <v>56</v>
      </c>
      <c r="C49" s="41">
        <f t="shared" si="5"/>
        <v>95</v>
      </c>
      <c r="D49" s="41">
        <f t="shared" si="6"/>
        <v>24</v>
      </c>
      <c r="E49" s="42" t="str">
        <f t="shared" si="2"/>
        <v>LAS PALMAS</v>
      </c>
      <c r="F49" s="42">
        <f t="shared" si="7"/>
        <v>2725</v>
      </c>
      <c r="G49" s="42">
        <f t="shared" si="8"/>
        <v>2688</v>
      </c>
    </row>
    <row r="50" spans="1:7" x14ac:dyDescent="0.25">
      <c r="A50" s="42" t="str">
        <f t="shared" si="3"/>
        <v>FERROL-SAN CIBRAO</v>
      </c>
      <c r="B50" s="41">
        <f t="shared" si="4"/>
        <v>175</v>
      </c>
      <c r="C50" s="41">
        <f t="shared" si="5"/>
        <v>142</v>
      </c>
      <c r="D50" s="41">
        <f t="shared" si="6"/>
        <v>23</v>
      </c>
      <c r="E50" s="42" t="str">
        <f t="shared" si="2"/>
        <v>MARIN Y RIA DE PONTEVEDRA</v>
      </c>
      <c r="F50" s="42">
        <f t="shared" si="7"/>
        <v>2551</v>
      </c>
      <c r="G50" s="42">
        <f t="shared" si="8"/>
        <v>3548</v>
      </c>
    </row>
    <row r="51" spans="1:7" x14ac:dyDescent="0.25">
      <c r="A51" s="42" t="str">
        <f t="shared" si="3"/>
        <v>GIJON</v>
      </c>
      <c r="B51" s="41">
        <f t="shared" si="4"/>
        <v>10644</v>
      </c>
      <c r="C51" s="41">
        <f t="shared" si="5"/>
        <v>5729</v>
      </c>
      <c r="D51" s="41">
        <f t="shared" si="6"/>
        <v>7</v>
      </c>
      <c r="E51" s="42" t="str">
        <f t="shared" si="2"/>
        <v>MOTRIL</v>
      </c>
      <c r="F51" s="42">
        <f t="shared" si="7"/>
        <v>2526</v>
      </c>
      <c r="G51" s="42">
        <f t="shared" si="8"/>
        <v>2888</v>
      </c>
    </row>
    <row r="52" spans="1:7" x14ac:dyDescent="0.25">
      <c r="A52" s="42" t="str">
        <f t="shared" si="3"/>
        <v>HUELVA</v>
      </c>
      <c r="B52" s="41">
        <f t="shared" si="4"/>
        <v>2427</v>
      </c>
      <c r="C52" s="41">
        <f t="shared" si="5"/>
        <v>2417</v>
      </c>
      <c r="D52" s="41">
        <f t="shared" si="6"/>
        <v>15</v>
      </c>
      <c r="E52" s="42" t="str">
        <f t="shared" si="2"/>
        <v>HUELVA</v>
      </c>
      <c r="F52" s="42">
        <f t="shared" si="7"/>
        <v>2427</v>
      </c>
      <c r="G52" s="42">
        <f t="shared" si="8"/>
        <v>2417</v>
      </c>
    </row>
    <row r="53" spans="1:7" x14ac:dyDescent="0.25">
      <c r="A53" s="42" t="str">
        <f t="shared" si="3"/>
        <v>LAS PALMAS</v>
      </c>
      <c r="B53" s="41">
        <f t="shared" si="4"/>
        <v>2725</v>
      </c>
      <c r="C53" s="41">
        <f t="shared" si="5"/>
        <v>2688</v>
      </c>
      <c r="D53" s="41">
        <f t="shared" si="6"/>
        <v>12</v>
      </c>
      <c r="E53" s="42" t="str">
        <f t="shared" si="2"/>
        <v>BAHIA DE ALGECIRAS</v>
      </c>
      <c r="F53" s="42">
        <f t="shared" si="7"/>
        <v>2036</v>
      </c>
      <c r="G53" s="42">
        <f t="shared" si="8"/>
        <v>1965</v>
      </c>
    </row>
    <row r="54" spans="1:7" x14ac:dyDescent="0.25">
      <c r="A54" s="42" t="str">
        <f t="shared" si="3"/>
        <v>MALAGA</v>
      </c>
      <c r="B54" s="41">
        <f t="shared" si="4"/>
        <v>1001</v>
      </c>
      <c r="C54" s="41">
        <f t="shared" si="5"/>
        <v>1109</v>
      </c>
      <c r="D54" s="41">
        <f t="shared" si="6"/>
        <v>19</v>
      </c>
      <c r="E54" s="42" t="str">
        <f t="shared" si="2"/>
        <v>VALENCIA</v>
      </c>
      <c r="F54" s="42">
        <f t="shared" si="7"/>
        <v>1750</v>
      </c>
      <c r="G54" s="42">
        <f t="shared" si="8"/>
        <v>1304</v>
      </c>
    </row>
    <row r="55" spans="1:7" x14ac:dyDescent="0.25">
      <c r="A55" s="42" t="str">
        <f t="shared" si="3"/>
        <v>MARIN Y RIA DE PONTEVEDRA</v>
      </c>
      <c r="B55" s="41">
        <f t="shared" si="4"/>
        <v>2551</v>
      </c>
      <c r="C55" s="41">
        <f t="shared" si="5"/>
        <v>3548</v>
      </c>
      <c r="D55" s="41">
        <f t="shared" si="6"/>
        <v>13</v>
      </c>
      <c r="E55" s="42" t="str">
        <f t="shared" si="2"/>
        <v>BALEARES</v>
      </c>
      <c r="F55" s="42">
        <f t="shared" ref="F55:F65" si="9">LOOKUP(E55,$A$38:$A$65,$B$38:$B$65)</f>
        <v>1093</v>
      </c>
      <c r="G55" s="42">
        <f t="shared" si="8"/>
        <v>2776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MALAGA</v>
      </c>
      <c r="F56" s="42">
        <f t="shared" si="9"/>
        <v>1001</v>
      </c>
      <c r="G56" s="42">
        <f t="shared" si="8"/>
        <v>1109</v>
      </c>
    </row>
    <row r="57" spans="1:7" x14ac:dyDescent="0.25">
      <c r="A57" s="42" t="str">
        <f t="shared" si="3"/>
        <v>MOTRIL</v>
      </c>
      <c r="B57" s="41">
        <f t="shared" si="4"/>
        <v>2526</v>
      </c>
      <c r="C57" s="41">
        <f t="shared" si="5"/>
        <v>2888</v>
      </c>
      <c r="D57" s="41">
        <f t="shared" si="6"/>
        <v>14</v>
      </c>
      <c r="E57" s="42" t="str">
        <f t="shared" si="2"/>
        <v>CARTAGENA</v>
      </c>
      <c r="F57" s="42">
        <f t="shared" si="9"/>
        <v>848</v>
      </c>
      <c r="G57" s="42">
        <f t="shared" si="8"/>
        <v>1124</v>
      </c>
    </row>
    <row r="58" spans="1:7" x14ac:dyDescent="0.25">
      <c r="A58" s="42" t="str">
        <f t="shared" si="3"/>
        <v>PASAIA</v>
      </c>
      <c r="B58" s="41">
        <f t="shared" si="4"/>
        <v>14208</v>
      </c>
      <c r="C58" s="41">
        <f t="shared" si="5"/>
        <v>10466</v>
      </c>
      <c r="D58" s="41">
        <f t="shared" si="6"/>
        <v>4</v>
      </c>
      <c r="E58" s="42" t="str">
        <f t="shared" si="2"/>
        <v>BARCELONA</v>
      </c>
      <c r="F58" s="42">
        <f t="shared" si="9"/>
        <v>591</v>
      </c>
      <c r="G58" s="42">
        <f t="shared" si="8"/>
        <v>509</v>
      </c>
    </row>
    <row r="59" spans="1:7" x14ac:dyDescent="0.25">
      <c r="A59" s="42" t="str">
        <f t="shared" si="3"/>
        <v>SANTA CRUZ DE TENERIFE</v>
      </c>
      <c r="B59" s="41">
        <f t="shared" si="4"/>
        <v>4653</v>
      </c>
      <c r="C59" s="41">
        <f t="shared" si="5"/>
        <v>5369</v>
      </c>
      <c r="D59" s="41">
        <f t="shared" si="6"/>
        <v>9</v>
      </c>
      <c r="E59" s="42" t="str">
        <f t="shared" si="2"/>
        <v>ALICANTE</v>
      </c>
      <c r="F59" s="42">
        <f t="shared" si="9"/>
        <v>478</v>
      </c>
      <c r="G59" s="42">
        <f t="shared" si="8"/>
        <v>660</v>
      </c>
    </row>
    <row r="60" spans="1:7" x14ac:dyDescent="0.25">
      <c r="A60" s="42" t="str">
        <f t="shared" si="3"/>
        <v>SANTANDER</v>
      </c>
      <c r="B60" s="41">
        <f t="shared" si="4"/>
        <v>11306</v>
      </c>
      <c r="C60" s="41">
        <f t="shared" si="5"/>
        <v>7207</v>
      </c>
      <c r="D60" s="41">
        <f t="shared" si="6"/>
        <v>6</v>
      </c>
      <c r="E60" s="42" t="str">
        <f t="shared" si="2"/>
        <v>FERROL-SAN CIBRAO</v>
      </c>
      <c r="F60" s="42">
        <f t="shared" si="9"/>
        <v>175</v>
      </c>
      <c r="G60" s="42">
        <f t="shared" si="8"/>
        <v>142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56</v>
      </c>
      <c r="G61" s="42">
        <f t="shared" si="8"/>
        <v>95</v>
      </c>
    </row>
    <row r="62" spans="1:7" x14ac:dyDescent="0.25">
      <c r="A62" s="42" t="str">
        <f t="shared" si="3"/>
        <v>TARRAGONA</v>
      </c>
      <c r="B62" s="41">
        <f t="shared" si="4"/>
        <v>3679</v>
      </c>
      <c r="C62" s="41">
        <f t="shared" si="5"/>
        <v>3169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1750</v>
      </c>
      <c r="C63" s="41">
        <f t="shared" si="5"/>
        <v>1304</v>
      </c>
      <c r="D63" s="41">
        <f t="shared" si="6"/>
        <v>17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77776</v>
      </c>
      <c r="C64" s="41">
        <f t="shared" si="5"/>
        <v>76749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78" t="s">
        <v>72</v>
      </c>
      <c r="B5" s="76" t="str">
        <f>'Resumen general'!D6</f>
        <v>Mes Noviembre</v>
      </c>
      <c r="C5" s="77"/>
      <c r="D5" s="76" t="str">
        <f>'Resumen general'!F6</f>
        <v>Acumulado desde Enero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5">
        <v>4987</v>
      </c>
      <c r="C7" s="25">
        <v>2921</v>
      </c>
      <c r="D7" s="25">
        <v>64709</v>
      </c>
      <c r="E7" s="25">
        <v>112225</v>
      </c>
      <c r="F7" s="10">
        <f>((E7*100)/D7)-100</f>
        <v>73.430280177409628</v>
      </c>
      <c r="G7" s="1"/>
      <c r="H7" s="1"/>
      <c r="I7" s="1"/>
    </row>
    <row r="8" spans="1:12" x14ac:dyDescent="0.25">
      <c r="A8" s="11" t="s">
        <v>44</v>
      </c>
      <c r="B8" s="26">
        <v>3928</v>
      </c>
      <c r="C8" s="26">
        <v>1348</v>
      </c>
      <c r="D8" s="26">
        <v>36024</v>
      </c>
      <c r="E8" s="26">
        <v>22838</v>
      </c>
      <c r="F8" s="13">
        <f t="shared" ref="F8:F35" si="0">((E8*100)/D8)-100</f>
        <v>-36.603375527426159</v>
      </c>
      <c r="G8" s="1"/>
      <c r="H8" s="1"/>
      <c r="I8" s="1"/>
    </row>
    <row r="9" spans="1:12" x14ac:dyDescent="0.25">
      <c r="A9" s="8" t="s">
        <v>45</v>
      </c>
      <c r="B9" s="25">
        <v>10895</v>
      </c>
      <c r="C9" s="25">
        <v>5344</v>
      </c>
      <c r="D9" s="25">
        <v>157637</v>
      </c>
      <c r="E9" s="25">
        <v>111372</v>
      </c>
      <c r="F9" s="10">
        <f t="shared" si="0"/>
        <v>-29.349074138685708</v>
      </c>
      <c r="G9" s="1"/>
      <c r="H9" s="1"/>
      <c r="I9" s="1"/>
    </row>
    <row r="10" spans="1:12" x14ac:dyDescent="0.25">
      <c r="A10" s="11" t="s">
        <v>46</v>
      </c>
      <c r="B10" s="26">
        <v>3068</v>
      </c>
      <c r="C10" s="26">
        <v>2245</v>
      </c>
      <c r="D10" s="26">
        <v>45948</v>
      </c>
      <c r="E10" s="26">
        <v>31826</v>
      </c>
      <c r="F10" s="13">
        <f t="shared" si="0"/>
        <v>-30.734743623226251</v>
      </c>
      <c r="G10" s="1"/>
      <c r="H10" s="1"/>
      <c r="I10" s="1"/>
    </row>
    <row r="11" spans="1:12" x14ac:dyDescent="0.25">
      <c r="A11" s="8" t="s">
        <v>47</v>
      </c>
      <c r="B11" s="25">
        <v>291205</v>
      </c>
      <c r="C11" s="25">
        <v>277682</v>
      </c>
      <c r="D11" s="25">
        <v>2878323</v>
      </c>
      <c r="E11" s="25">
        <v>3097146</v>
      </c>
      <c r="F11" s="10">
        <f t="shared" si="0"/>
        <v>7.6024476752609047</v>
      </c>
      <c r="G11" s="1"/>
      <c r="H11" s="1"/>
      <c r="I11" s="1"/>
    </row>
    <row r="12" spans="1:12" x14ac:dyDescent="0.25">
      <c r="A12" s="11" t="s">
        <v>48</v>
      </c>
      <c r="B12" s="26">
        <v>14033</v>
      </c>
      <c r="C12" s="26">
        <v>12732</v>
      </c>
      <c r="D12" s="26">
        <v>103051</v>
      </c>
      <c r="E12" s="26">
        <v>104710</v>
      </c>
      <c r="F12" s="13">
        <f t="shared" si="0"/>
        <v>1.6098824853713154</v>
      </c>
      <c r="G12" s="1"/>
      <c r="H12" s="1"/>
      <c r="I12" s="1"/>
    </row>
    <row r="13" spans="1:12" x14ac:dyDescent="0.25">
      <c r="A13" s="8" t="s">
        <v>49</v>
      </c>
      <c r="B13" s="25">
        <v>11790</v>
      </c>
      <c r="C13" s="25">
        <v>8090</v>
      </c>
      <c r="D13" s="25">
        <v>231968</v>
      </c>
      <c r="E13" s="25">
        <v>160076</v>
      </c>
      <c r="F13" s="10">
        <f t="shared" si="0"/>
        <v>-30.992205821492618</v>
      </c>
      <c r="G13" s="1"/>
      <c r="H13" s="1"/>
      <c r="I13" s="1"/>
    </row>
    <row r="14" spans="1:12" x14ac:dyDescent="0.25">
      <c r="A14" s="11" t="s">
        <v>50</v>
      </c>
      <c r="B14" s="26">
        <v>118132</v>
      </c>
      <c r="C14" s="26">
        <v>74064</v>
      </c>
      <c r="D14" s="26">
        <v>1194744</v>
      </c>
      <c r="E14" s="26">
        <v>1110189</v>
      </c>
      <c r="F14" s="13">
        <f t="shared" si="0"/>
        <v>-7.0772483477632022</v>
      </c>
      <c r="G14" s="1"/>
      <c r="H14" s="1"/>
      <c r="I14" s="1"/>
    </row>
    <row r="15" spans="1:12" x14ac:dyDescent="0.25">
      <c r="A15" s="8" t="s">
        <v>51</v>
      </c>
      <c r="B15" s="25">
        <v>10487</v>
      </c>
      <c r="C15" s="25">
        <v>10680</v>
      </c>
      <c r="D15" s="25">
        <v>140498</v>
      </c>
      <c r="E15" s="25">
        <v>118255</v>
      </c>
      <c r="F15" s="10">
        <f t="shared" si="0"/>
        <v>-15.831542086008341</v>
      </c>
      <c r="G15" s="1"/>
      <c r="H15" s="1"/>
      <c r="I15" s="1"/>
    </row>
    <row r="16" spans="1:12" x14ac:dyDescent="0.25">
      <c r="A16" s="11" t="s">
        <v>52</v>
      </c>
      <c r="B16" s="26">
        <v>6867</v>
      </c>
      <c r="C16" s="26">
        <v>3759</v>
      </c>
      <c r="D16" s="26">
        <v>91705</v>
      </c>
      <c r="E16" s="26">
        <v>46294</v>
      </c>
      <c r="F16" s="13">
        <f t="shared" si="0"/>
        <v>-49.518564963742435</v>
      </c>
      <c r="G16" s="1"/>
      <c r="H16" s="1"/>
      <c r="I16" s="1"/>
    </row>
    <row r="17" spans="1:9" x14ac:dyDescent="0.25">
      <c r="A17" s="8" t="s">
        <v>53</v>
      </c>
      <c r="B17" s="25">
        <v>3231</v>
      </c>
      <c r="C17" s="25">
        <v>3227</v>
      </c>
      <c r="D17" s="25">
        <v>50976</v>
      </c>
      <c r="E17" s="25">
        <v>32694</v>
      </c>
      <c r="F17" s="10">
        <f t="shared" si="0"/>
        <v>-35.86393596986818</v>
      </c>
      <c r="G17" s="1"/>
      <c r="H17" s="1"/>
      <c r="I17" s="1"/>
    </row>
    <row r="18" spans="1:9" x14ac:dyDescent="0.25">
      <c r="A18" s="11" t="s">
        <v>54</v>
      </c>
      <c r="B18" s="26">
        <v>32355</v>
      </c>
      <c r="C18" s="26">
        <v>53397</v>
      </c>
      <c r="D18" s="26">
        <v>544242</v>
      </c>
      <c r="E18" s="26">
        <v>428625</v>
      </c>
      <c r="F18" s="13">
        <f t="shared" si="0"/>
        <v>-21.243674688833281</v>
      </c>
      <c r="G18" s="1"/>
      <c r="H18" s="1"/>
      <c r="I18" s="1"/>
    </row>
    <row r="19" spans="1:9" x14ac:dyDescent="0.25">
      <c r="A19" s="8" t="s">
        <v>55</v>
      </c>
      <c r="B19" s="25">
        <v>1689</v>
      </c>
      <c r="C19" s="25">
        <v>1473</v>
      </c>
      <c r="D19" s="25">
        <v>25278</v>
      </c>
      <c r="E19" s="25">
        <v>15890</v>
      </c>
      <c r="F19" s="10">
        <f t="shared" si="0"/>
        <v>-37.139014162512858</v>
      </c>
      <c r="G19" s="1"/>
      <c r="H19" s="1"/>
      <c r="I19" s="1"/>
    </row>
    <row r="20" spans="1:9" x14ac:dyDescent="0.25">
      <c r="A20" s="11" t="s">
        <v>56</v>
      </c>
      <c r="B20" s="26">
        <v>9594</v>
      </c>
      <c r="C20" s="26">
        <v>20247</v>
      </c>
      <c r="D20" s="26">
        <v>111585</v>
      </c>
      <c r="E20" s="26">
        <v>111402</v>
      </c>
      <c r="F20" s="13">
        <f t="shared" si="0"/>
        <v>-0.16400053770668421</v>
      </c>
      <c r="G20" s="1"/>
      <c r="H20" s="1"/>
      <c r="I20" s="1"/>
    </row>
    <row r="21" spans="1:9" x14ac:dyDescent="0.25">
      <c r="A21" s="8" t="s">
        <v>57</v>
      </c>
      <c r="B21" s="25">
        <v>3569</v>
      </c>
      <c r="C21" s="25">
        <v>2913</v>
      </c>
      <c r="D21" s="25">
        <v>37321</v>
      </c>
      <c r="E21" s="25">
        <v>34650</v>
      </c>
      <c r="F21" s="10">
        <f t="shared" si="0"/>
        <v>-7.1568285951609028</v>
      </c>
      <c r="G21" s="1"/>
      <c r="H21" s="1"/>
      <c r="I21" s="1"/>
    </row>
    <row r="22" spans="1:9" x14ac:dyDescent="0.25">
      <c r="A22" s="11" t="s">
        <v>58</v>
      </c>
      <c r="B22" s="26">
        <v>202426</v>
      </c>
      <c r="C22" s="26">
        <v>181894</v>
      </c>
      <c r="D22" s="26">
        <v>2018623</v>
      </c>
      <c r="E22" s="26">
        <v>1959486</v>
      </c>
      <c r="F22" s="13">
        <f t="shared" si="0"/>
        <v>-2.9295712968691987</v>
      </c>
      <c r="G22" s="1"/>
      <c r="H22" s="1"/>
      <c r="I22" s="1"/>
    </row>
    <row r="23" spans="1:9" x14ac:dyDescent="0.25">
      <c r="A23" s="8" t="s">
        <v>59</v>
      </c>
      <c r="B23" s="25">
        <v>12072</v>
      </c>
      <c r="C23" s="25">
        <v>6934</v>
      </c>
      <c r="D23" s="25">
        <v>88037</v>
      </c>
      <c r="E23" s="25">
        <v>66040</v>
      </c>
      <c r="F23" s="10">
        <f t="shared" si="0"/>
        <v>-24.986085395913079</v>
      </c>
      <c r="G23" s="1"/>
      <c r="H23" s="1"/>
      <c r="I23" s="1"/>
    </row>
    <row r="24" spans="1:9" x14ac:dyDescent="0.25">
      <c r="A24" s="11" t="s">
        <v>60</v>
      </c>
      <c r="B24" s="26">
        <v>3911</v>
      </c>
      <c r="C24" s="26">
        <v>928</v>
      </c>
      <c r="D24" s="26">
        <v>38209</v>
      </c>
      <c r="E24" s="26">
        <v>32296</v>
      </c>
      <c r="F24" s="13">
        <f t="shared" si="0"/>
        <v>-15.475411552252083</v>
      </c>
      <c r="G24" s="1"/>
      <c r="H24" s="1"/>
      <c r="I24" s="1"/>
    </row>
    <row r="25" spans="1:9" x14ac:dyDescent="0.25">
      <c r="A25" s="8" t="s">
        <v>61</v>
      </c>
      <c r="B25" s="25">
        <v>78</v>
      </c>
      <c r="C25" s="25">
        <v>0</v>
      </c>
      <c r="D25" s="25">
        <v>20882</v>
      </c>
      <c r="E25" s="25">
        <v>1823</v>
      </c>
      <c r="F25" s="10">
        <f t="shared" si="0"/>
        <v>-91.269993295661337</v>
      </c>
      <c r="G25" s="1"/>
      <c r="H25" s="1"/>
      <c r="I25" s="1"/>
    </row>
    <row r="26" spans="1:9" x14ac:dyDescent="0.25">
      <c r="A26" s="11" t="s">
        <v>62</v>
      </c>
      <c r="B26" s="26">
        <v>1304</v>
      </c>
      <c r="C26" s="26">
        <v>907</v>
      </c>
      <c r="D26" s="26">
        <v>15264</v>
      </c>
      <c r="E26" s="26">
        <v>15438</v>
      </c>
      <c r="F26" s="13">
        <f t="shared" si="0"/>
        <v>1.1399371069182394</v>
      </c>
      <c r="G26" s="1"/>
      <c r="H26" s="1"/>
      <c r="I26" s="1"/>
    </row>
    <row r="27" spans="1:9" x14ac:dyDescent="0.25">
      <c r="A27" s="8" t="s">
        <v>63</v>
      </c>
      <c r="B27" s="25">
        <v>2668</v>
      </c>
      <c r="C27" s="25">
        <v>2881</v>
      </c>
      <c r="D27" s="25">
        <v>35764</v>
      </c>
      <c r="E27" s="25">
        <v>31769</v>
      </c>
      <c r="F27" s="10">
        <f t="shared" si="0"/>
        <v>-11.17045073258025</v>
      </c>
      <c r="G27" s="1"/>
      <c r="H27" s="1"/>
      <c r="I27" s="1"/>
    </row>
    <row r="28" spans="1:9" x14ac:dyDescent="0.25">
      <c r="A28" s="11" t="s">
        <v>64</v>
      </c>
      <c r="B28" s="26">
        <v>98861</v>
      </c>
      <c r="C28" s="26">
        <v>88903</v>
      </c>
      <c r="D28" s="26">
        <v>958045</v>
      </c>
      <c r="E28" s="26">
        <v>929412</v>
      </c>
      <c r="F28" s="13">
        <f t="shared" si="0"/>
        <v>-2.9886905103622468</v>
      </c>
      <c r="G28" s="1"/>
      <c r="H28" s="1"/>
      <c r="I28" s="1"/>
    </row>
    <row r="29" spans="1:9" x14ac:dyDescent="0.25">
      <c r="A29" s="8" t="s">
        <v>65</v>
      </c>
      <c r="B29" s="25">
        <v>4857</v>
      </c>
      <c r="C29" s="25">
        <v>2318</v>
      </c>
      <c r="D29" s="25">
        <v>55449</v>
      </c>
      <c r="E29" s="25">
        <v>45415</v>
      </c>
      <c r="F29" s="10">
        <f t="shared" si="0"/>
        <v>-18.095907951450883</v>
      </c>
      <c r="G29" s="1"/>
      <c r="H29" s="1"/>
      <c r="I29" s="1"/>
    </row>
    <row r="30" spans="1:9" x14ac:dyDescent="0.25">
      <c r="A30" s="11" t="s">
        <v>66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5">
        <v>7649</v>
      </c>
      <c r="C31" s="25">
        <v>18280</v>
      </c>
      <c r="D31" s="25">
        <v>168476</v>
      </c>
      <c r="E31" s="25">
        <v>192987</v>
      </c>
      <c r="F31" s="10">
        <f t="shared" si="0"/>
        <v>14.548659749756638</v>
      </c>
      <c r="G31" s="1"/>
      <c r="H31" s="1"/>
      <c r="I31" s="1"/>
    </row>
    <row r="32" spans="1:9" x14ac:dyDescent="0.25">
      <c r="A32" s="11" t="s">
        <v>68</v>
      </c>
      <c r="B32" s="26">
        <v>26554</v>
      </c>
      <c r="C32" s="26">
        <v>19570</v>
      </c>
      <c r="D32" s="26">
        <v>292850</v>
      </c>
      <c r="E32" s="26">
        <v>255871</v>
      </c>
      <c r="F32" s="13">
        <f t="shared" si="0"/>
        <v>-12.627283592282737</v>
      </c>
      <c r="G32" s="1"/>
      <c r="H32" s="1"/>
      <c r="I32" s="1"/>
    </row>
    <row r="33" spans="1:9" x14ac:dyDescent="0.25">
      <c r="A33" s="8" t="s">
        <v>69</v>
      </c>
      <c r="B33" s="25">
        <v>27771</v>
      </c>
      <c r="C33" s="25">
        <v>22248</v>
      </c>
      <c r="D33" s="25">
        <v>330159</v>
      </c>
      <c r="E33" s="25">
        <v>298232</v>
      </c>
      <c r="F33" s="10">
        <f t="shared" si="0"/>
        <v>-9.6701892118645816</v>
      </c>
      <c r="G33" s="1"/>
      <c r="H33" s="1"/>
      <c r="I33" s="1"/>
    </row>
    <row r="34" spans="1:9" x14ac:dyDescent="0.25">
      <c r="A34" s="11" t="s">
        <v>70</v>
      </c>
      <c r="B34" s="26">
        <v>268</v>
      </c>
      <c r="C34" s="26">
        <v>286</v>
      </c>
      <c r="D34" s="26">
        <v>4309</v>
      </c>
      <c r="E34" s="26">
        <v>5836</v>
      </c>
      <c r="F34" s="13">
        <f t="shared" si="0"/>
        <v>35.43745648642377</v>
      </c>
      <c r="G34" s="1"/>
      <c r="H34" s="1"/>
      <c r="I34" s="1"/>
    </row>
    <row r="35" spans="1:9" x14ac:dyDescent="0.25">
      <c r="A35" s="14" t="s">
        <v>71</v>
      </c>
      <c r="B35" s="15">
        <f>SUM(B7:B34)</f>
        <v>914249</v>
      </c>
      <c r="C35" s="15">
        <f t="shared" ref="C35:E35" si="1">SUM(C7:C34)</f>
        <v>825271</v>
      </c>
      <c r="D35" s="15">
        <f t="shared" si="1"/>
        <v>9740076</v>
      </c>
      <c r="E35" s="15">
        <f t="shared" si="1"/>
        <v>9372797</v>
      </c>
      <c r="F35" s="16">
        <f t="shared" si="0"/>
        <v>-3.7708021990793554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112225</v>
      </c>
      <c r="C38" s="41">
        <f>D7</f>
        <v>64709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3097146</v>
      </c>
      <c r="G38" s="42">
        <f>LOOKUP(E38,$A$38:$A$65,$C$38:$C$65)</f>
        <v>2878323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22838</v>
      </c>
      <c r="C39" s="41">
        <f t="shared" ref="C39:C65" si="5">D8</f>
        <v>36024</v>
      </c>
      <c r="D39" s="41">
        <f t="shared" ref="D39:D65" si="6">_xlfn.RANK.EQ(B39,$B$38:$B$65)+COUNTIF($B$38:$B$65,B39)-1</f>
        <v>23</v>
      </c>
      <c r="E39" s="42" t="str">
        <f t="shared" si="2"/>
        <v>LAS PALMAS</v>
      </c>
      <c r="F39" s="42">
        <f t="shared" ref="F39:F54" si="7">LOOKUP(E39,$A$38:$A$65,$B$38:$B$65)</f>
        <v>1959486</v>
      </c>
      <c r="G39" s="42">
        <f t="shared" ref="G39:G65" si="8">LOOKUP(E39,$A$38:$A$65,$C$38:$C$65)</f>
        <v>2018623</v>
      </c>
    </row>
    <row r="40" spans="1:9" x14ac:dyDescent="0.25">
      <c r="A40" s="42" t="str">
        <f t="shared" si="3"/>
        <v>ALMERIA</v>
      </c>
      <c r="B40" s="41">
        <f t="shared" si="4"/>
        <v>111372</v>
      </c>
      <c r="C40" s="41">
        <f t="shared" si="5"/>
        <v>157637</v>
      </c>
      <c r="D40" s="41">
        <f t="shared" si="6"/>
        <v>13</v>
      </c>
      <c r="E40" s="42" t="str">
        <f t="shared" si="2"/>
        <v>BARCELONA</v>
      </c>
      <c r="F40" s="42">
        <f t="shared" si="7"/>
        <v>1110189</v>
      </c>
      <c r="G40" s="42">
        <f t="shared" si="8"/>
        <v>1194744</v>
      </c>
    </row>
    <row r="41" spans="1:9" x14ac:dyDescent="0.25">
      <c r="A41" s="42" t="str">
        <f t="shared" si="3"/>
        <v>AVILES</v>
      </c>
      <c r="B41" s="41">
        <f t="shared" si="4"/>
        <v>31826</v>
      </c>
      <c r="C41" s="41">
        <f t="shared" si="5"/>
        <v>45948</v>
      </c>
      <c r="D41" s="41">
        <f t="shared" si="6"/>
        <v>21</v>
      </c>
      <c r="E41" s="42" t="str">
        <f t="shared" si="2"/>
        <v>SANTA CRUZ DE TENERIFE</v>
      </c>
      <c r="F41" s="42">
        <f t="shared" si="7"/>
        <v>929412</v>
      </c>
      <c r="G41" s="42">
        <f t="shared" si="8"/>
        <v>958045</v>
      </c>
    </row>
    <row r="42" spans="1:9" x14ac:dyDescent="0.25">
      <c r="A42" s="42" t="str">
        <f t="shared" si="3"/>
        <v>BAHIA DE ALGECIRAS</v>
      </c>
      <c r="B42" s="41">
        <f t="shared" si="4"/>
        <v>3097146</v>
      </c>
      <c r="C42" s="41">
        <f t="shared" si="5"/>
        <v>2878323</v>
      </c>
      <c r="D42" s="41">
        <f t="shared" si="6"/>
        <v>1</v>
      </c>
      <c r="E42" s="42" t="str">
        <f t="shared" si="2"/>
        <v>CEUTA</v>
      </c>
      <c r="F42" s="42">
        <f t="shared" si="7"/>
        <v>428625</v>
      </c>
      <c r="G42" s="42">
        <f t="shared" si="8"/>
        <v>544242</v>
      </c>
    </row>
    <row r="43" spans="1:9" x14ac:dyDescent="0.25">
      <c r="A43" s="42" t="str">
        <f t="shared" si="3"/>
        <v>BAHIA DE CADIZ</v>
      </c>
      <c r="B43" s="41">
        <f t="shared" si="4"/>
        <v>104710</v>
      </c>
      <c r="C43" s="41">
        <f t="shared" si="5"/>
        <v>103051</v>
      </c>
      <c r="D43" s="41">
        <f t="shared" si="6"/>
        <v>14</v>
      </c>
      <c r="E43" s="42" t="str">
        <f t="shared" si="2"/>
        <v>VIGO</v>
      </c>
      <c r="F43" s="42">
        <f t="shared" si="7"/>
        <v>298232</v>
      </c>
      <c r="G43" s="42">
        <f t="shared" si="8"/>
        <v>330159</v>
      </c>
    </row>
    <row r="44" spans="1:9" x14ac:dyDescent="0.25">
      <c r="A44" s="42" t="str">
        <f t="shared" si="3"/>
        <v>BALEARES</v>
      </c>
      <c r="B44" s="41">
        <f t="shared" si="4"/>
        <v>160076</v>
      </c>
      <c r="C44" s="41">
        <f t="shared" si="5"/>
        <v>231968</v>
      </c>
      <c r="D44" s="41">
        <f t="shared" si="6"/>
        <v>9</v>
      </c>
      <c r="E44" s="42" t="str">
        <f t="shared" si="2"/>
        <v>VALENCIA</v>
      </c>
      <c r="F44" s="42">
        <f t="shared" si="7"/>
        <v>255871</v>
      </c>
      <c r="G44" s="42">
        <f t="shared" si="8"/>
        <v>292850</v>
      </c>
    </row>
    <row r="45" spans="1:9" x14ac:dyDescent="0.25">
      <c r="A45" s="42" t="str">
        <f t="shared" si="3"/>
        <v>BARCELONA</v>
      </c>
      <c r="B45" s="41">
        <f t="shared" si="4"/>
        <v>1110189</v>
      </c>
      <c r="C45" s="41">
        <f t="shared" si="5"/>
        <v>1194744</v>
      </c>
      <c r="D45" s="41">
        <f t="shared" si="6"/>
        <v>3</v>
      </c>
      <c r="E45" s="42" t="str">
        <f t="shared" si="2"/>
        <v>TARRAGONA</v>
      </c>
      <c r="F45" s="42">
        <f t="shared" si="7"/>
        <v>192987</v>
      </c>
      <c r="G45" s="42">
        <f t="shared" si="8"/>
        <v>168476</v>
      </c>
    </row>
    <row r="46" spans="1:9" x14ac:dyDescent="0.25">
      <c r="A46" s="42" t="str">
        <f t="shared" si="3"/>
        <v>BILBAO</v>
      </c>
      <c r="B46" s="41">
        <f t="shared" si="4"/>
        <v>118255</v>
      </c>
      <c r="C46" s="41">
        <f t="shared" si="5"/>
        <v>140498</v>
      </c>
      <c r="D46" s="41">
        <f t="shared" si="6"/>
        <v>10</v>
      </c>
      <c r="E46" s="42" t="str">
        <f t="shared" si="2"/>
        <v>BALEARES</v>
      </c>
      <c r="F46" s="42">
        <f t="shared" si="7"/>
        <v>160076</v>
      </c>
      <c r="G46" s="42">
        <f t="shared" si="8"/>
        <v>231968</v>
      </c>
    </row>
    <row r="47" spans="1:9" x14ac:dyDescent="0.25">
      <c r="A47" s="42" t="str">
        <f t="shared" si="3"/>
        <v>CARTAGENA</v>
      </c>
      <c r="B47" s="41">
        <f t="shared" si="4"/>
        <v>46294</v>
      </c>
      <c r="C47" s="41">
        <f t="shared" si="5"/>
        <v>91705</v>
      </c>
      <c r="D47" s="41">
        <f t="shared" si="6"/>
        <v>16</v>
      </c>
      <c r="E47" s="42" t="str">
        <f t="shared" si="2"/>
        <v>BILBAO</v>
      </c>
      <c r="F47" s="42">
        <f t="shared" si="7"/>
        <v>118255</v>
      </c>
      <c r="G47" s="42">
        <f t="shared" si="8"/>
        <v>140498</v>
      </c>
    </row>
    <row r="48" spans="1:9" x14ac:dyDescent="0.25">
      <c r="A48" s="42" t="str">
        <f t="shared" si="3"/>
        <v>CASTELLON</v>
      </c>
      <c r="B48" s="41">
        <f t="shared" si="4"/>
        <v>32694</v>
      </c>
      <c r="C48" s="41">
        <f t="shared" si="5"/>
        <v>50976</v>
      </c>
      <c r="D48" s="41">
        <f t="shared" si="6"/>
        <v>19</v>
      </c>
      <c r="E48" s="42" t="str">
        <f t="shared" si="2"/>
        <v>A CORUÑA</v>
      </c>
      <c r="F48" s="42">
        <f t="shared" si="7"/>
        <v>112225</v>
      </c>
      <c r="G48" s="42">
        <f t="shared" si="8"/>
        <v>64709</v>
      </c>
    </row>
    <row r="49" spans="1:7" x14ac:dyDescent="0.25">
      <c r="A49" s="42" t="str">
        <f t="shared" si="3"/>
        <v>CEUTA</v>
      </c>
      <c r="B49" s="41">
        <f t="shared" si="4"/>
        <v>428625</v>
      </c>
      <c r="C49" s="41">
        <f t="shared" si="5"/>
        <v>544242</v>
      </c>
      <c r="D49" s="41">
        <f t="shared" si="6"/>
        <v>5</v>
      </c>
      <c r="E49" s="42" t="str">
        <f t="shared" si="2"/>
        <v>GIJON</v>
      </c>
      <c r="F49" s="42">
        <f t="shared" si="7"/>
        <v>111402</v>
      </c>
      <c r="G49" s="42">
        <f t="shared" si="8"/>
        <v>111585</v>
      </c>
    </row>
    <row r="50" spans="1:7" x14ac:dyDescent="0.25">
      <c r="A50" s="42" t="str">
        <f t="shared" si="3"/>
        <v>FERROL-SAN CIBRAO</v>
      </c>
      <c r="B50" s="41">
        <f t="shared" si="4"/>
        <v>15890</v>
      </c>
      <c r="C50" s="41">
        <f t="shared" si="5"/>
        <v>25278</v>
      </c>
      <c r="D50" s="41">
        <f t="shared" si="6"/>
        <v>24</v>
      </c>
      <c r="E50" s="42" t="str">
        <f t="shared" si="2"/>
        <v>ALMERIA</v>
      </c>
      <c r="F50" s="42">
        <f t="shared" si="7"/>
        <v>111372</v>
      </c>
      <c r="G50" s="42">
        <f t="shared" si="8"/>
        <v>157637</v>
      </c>
    </row>
    <row r="51" spans="1:7" x14ac:dyDescent="0.25">
      <c r="A51" s="42" t="str">
        <f t="shared" si="3"/>
        <v>GIJON</v>
      </c>
      <c r="B51" s="41">
        <f t="shared" si="4"/>
        <v>111402</v>
      </c>
      <c r="C51" s="41">
        <f t="shared" si="5"/>
        <v>111585</v>
      </c>
      <c r="D51" s="41">
        <f t="shared" si="6"/>
        <v>12</v>
      </c>
      <c r="E51" s="42" t="str">
        <f t="shared" si="2"/>
        <v>BAHIA DE CADIZ</v>
      </c>
      <c r="F51" s="42">
        <f t="shared" si="7"/>
        <v>104710</v>
      </c>
      <c r="G51" s="42">
        <f t="shared" si="8"/>
        <v>103051</v>
      </c>
    </row>
    <row r="52" spans="1:7" x14ac:dyDescent="0.25">
      <c r="A52" s="42" t="str">
        <f t="shared" si="3"/>
        <v>HUELVA</v>
      </c>
      <c r="B52" s="41">
        <f t="shared" si="4"/>
        <v>34650</v>
      </c>
      <c r="C52" s="41">
        <f t="shared" si="5"/>
        <v>37321</v>
      </c>
      <c r="D52" s="41">
        <f t="shared" si="6"/>
        <v>18</v>
      </c>
      <c r="E52" s="42" t="str">
        <f t="shared" si="2"/>
        <v>MALAGA</v>
      </c>
      <c r="F52" s="42">
        <f t="shared" si="7"/>
        <v>66040</v>
      </c>
      <c r="G52" s="42">
        <f t="shared" si="8"/>
        <v>88037</v>
      </c>
    </row>
    <row r="53" spans="1:7" x14ac:dyDescent="0.25">
      <c r="A53" s="42" t="str">
        <f t="shared" si="3"/>
        <v>LAS PALMAS</v>
      </c>
      <c r="B53" s="41">
        <f t="shared" si="4"/>
        <v>1959486</v>
      </c>
      <c r="C53" s="41">
        <f t="shared" si="5"/>
        <v>2018623</v>
      </c>
      <c r="D53" s="41">
        <f t="shared" si="6"/>
        <v>2</v>
      </c>
      <c r="E53" s="42" t="str">
        <f t="shared" si="2"/>
        <v>CARTAGENA</v>
      </c>
      <c r="F53" s="42">
        <f t="shared" si="7"/>
        <v>46294</v>
      </c>
      <c r="G53" s="42">
        <f t="shared" si="8"/>
        <v>91705</v>
      </c>
    </row>
    <row r="54" spans="1:7" x14ac:dyDescent="0.25">
      <c r="A54" s="42" t="str">
        <f t="shared" si="3"/>
        <v>MALAGA</v>
      </c>
      <c r="B54" s="41">
        <f t="shared" si="4"/>
        <v>66040</v>
      </c>
      <c r="C54" s="41">
        <f t="shared" si="5"/>
        <v>88037</v>
      </c>
      <c r="D54" s="41">
        <f t="shared" si="6"/>
        <v>15</v>
      </c>
      <c r="E54" s="42" t="str">
        <f t="shared" si="2"/>
        <v>SANTANDER</v>
      </c>
      <c r="F54" s="42">
        <f t="shared" si="7"/>
        <v>45415</v>
      </c>
      <c r="G54" s="42">
        <f t="shared" si="8"/>
        <v>55449</v>
      </c>
    </row>
    <row r="55" spans="1:7" x14ac:dyDescent="0.25">
      <c r="A55" s="42" t="str">
        <f t="shared" si="3"/>
        <v>MARIN Y RIA DE PONTEVEDRA</v>
      </c>
      <c r="B55" s="41">
        <f t="shared" si="4"/>
        <v>32296</v>
      </c>
      <c r="C55" s="41">
        <f t="shared" si="5"/>
        <v>38209</v>
      </c>
      <c r="D55" s="41">
        <f t="shared" si="6"/>
        <v>20</v>
      </c>
      <c r="E55" s="42" t="str">
        <f t="shared" si="2"/>
        <v>HUELVA</v>
      </c>
      <c r="F55" s="42">
        <f t="shared" ref="F55:F65" si="9">LOOKUP(E55,$A$38:$A$65,$B$38:$B$65)</f>
        <v>34650</v>
      </c>
      <c r="G55" s="42">
        <f t="shared" si="8"/>
        <v>37321</v>
      </c>
    </row>
    <row r="56" spans="1:7" x14ac:dyDescent="0.25">
      <c r="A56" s="42" t="str">
        <f t="shared" si="3"/>
        <v>MELILLA</v>
      </c>
      <c r="B56" s="41">
        <f t="shared" si="4"/>
        <v>1823</v>
      </c>
      <c r="C56" s="41">
        <f t="shared" si="5"/>
        <v>20882</v>
      </c>
      <c r="D56" s="41">
        <f t="shared" si="6"/>
        <v>27</v>
      </c>
      <c r="E56" s="42" t="str">
        <f t="shared" si="2"/>
        <v>CASTELLON</v>
      </c>
      <c r="F56" s="42">
        <f t="shared" si="9"/>
        <v>32694</v>
      </c>
      <c r="G56" s="42">
        <f t="shared" si="8"/>
        <v>50976</v>
      </c>
    </row>
    <row r="57" spans="1:7" x14ac:dyDescent="0.25">
      <c r="A57" s="42" t="str">
        <f t="shared" si="3"/>
        <v>MOTRIL</v>
      </c>
      <c r="B57" s="41">
        <f t="shared" si="4"/>
        <v>15438</v>
      </c>
      <c r="C57" s="41">
        <f t="shared" si="5"/>
        <v>15264</v>
      </c>
      <c r="D57" s="41">
        <f t="shared" si="6"/>
        <v>25</v>
      </c>
      <c r="E57" s="42" t="str">
        <f t="shared" si="2"/>
        <v>MARIN Y RIA DE PONTEVEDRA</v>
      </c>
      <c r="F57" s="42">
        <f t="shared" si="9"/>
        <v>32296</v>
      </c>
      <c r="G57" s="42">
        <f t="shared" si="8"/>
        <v>38209</v>
      </c>
    </row>
    <row r="58" spans="1:7" x14ac:dyDescent="0.25">
      <c r="A58" s="42" t="str">
        <f t="shared" si="3"/>
        <v>PASAIA</v>
      </c>
      <c r="B58" s="41">
        <f t="shared" si="4"/>
        <v>31769</v>
      </c>
      <c r="C58" s="41">
        <f t="shared" si="5"/>
        <v>35764</v>
      </c>
      <c r="D58" s="41">
        <f t="shared" si="6"/>
        <v>22</v>
      </c>
      <c r="E58" s="42" t="str">
        <f t="shared" si="2"/>
        <v>AVILES</v>
      </c>
      <c r="F58" s="42">
        <f t="shared" si="9"/>
        <v>31826</v>
      </c>
      <c r="G58" s="42">
        <f t="shared" si="8"/>
        <v>45948</v>
      </c>
    </row>
    <row r="59" spans="1:7" x14ac:dyDescent="0.25">
      <c r="A59" s="42" t="str">
        <f t="shared" si="3"/>
        <v>SANTA CRUZ DE TENERIFE</v>
      </c>
      <c r="B59" s="41">
        <f t="shared" si="4"/>
        <v>929412</v>
      </c>
      <c r="C59" s="41">
        <f t="shared" si="5"/>
        <v>958045</v>
      </c>
      <c r="D59" s="41">
        <f t="shared" si="6"/>
        <v>4</v>
      </c>
      <c r="E59" s="42" t="str">
        <f t="shared" si="2"/>
        <v>PASAIA</v>
      </c>
      <c r="F59" s="42">
        <f t="shared" si="9"/>
        <v>31769</v>
      </c>
      <c r="G59" s="42">
        <f t="shared" si="8"/>
        <v>35764</v>
      </c>
    </row>
    <row r="60" spans="1:7" x14ac:dyDescent="0.25">
      <c r="A60" s="42" t="str">
        <f t="shared" si="3"/>
        <v>SANTANDER</v>
      </c>
      <c r="B60" s="41">
        <f t="shared" si="4"/>
        <v>45415</v>
      </c>
      <c r="C60" s="41">
        <f t="shared" si="5"/>
        <v>55449</v>
      </c>
      <c r="D60" s="41">
        <f t="shared" si="6"/>
        <v>17</v>
      </c>
      <c r="E60" s="42" t="str">
        <f t="shared" si="2"/>
        <v>ALICANTE</v>
      </c>
      <c r="F60" s="42">
        <f t="shared" si="9"/>
        <v>22838</v>
      </c>
      <c r="G60" s="42">
        <f t="shared" si="8"/>
        <v>36024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FERROL-SAN CIBRAO</v>
      </c>
      <c r="F61" s="42">
        <f t="shared" si="9"/>
        <v>15890</v>
      </c>
      <c r="G61" s="42">
        <f t="shared" si="8"/>
        <v>25278</v>
      </c>
    </row>
    <row r="62" spans="1:7" x14ac:dyDescent="0.25">
      <c r="A62" s="42" t="str">
        <f t="shared" si="3"/>
        <v>TARRAGONA</v>
      </c>
      <c r="B62" s="41">
        <f t="shared" si="4"/>
        <v>192987</v>
      </c>
      <c r="C62" s="41">
        <f t="shared" si="5"/>
        <v>168476</v>
      </c>
      <c r="D62" s="41">
        <f t="shared" si="6"/>
        <v>8</v>
      </c>
      <c r="E62" s="42" t="str">
        <f t="shared" si="2"/>
        <v>MOTRIL</v>
      </c>
      <c r="F62" s="42">
        <f t="shared" si="9"/>
        <v>15438</v>
      </c>
      <c r="G62" s="42">
        <f t="shared" si="8"/>
        <v>15264</v>
      </c>
    </row>
    <row r="63" spans="1:7" x14ac:dyDescent="0.25">
      <c r="A63" s="42" t="str">
        <f t="shared" si="3"/>
        <v>VALENCIA</v>
      </c>
      <c r="B63" s="41">
        <f t="shared" si="4"/>
        <v>255871</v>
      </c>
      <c r="C63" s="41">
        <f t="shared" si="5"/>
        <v>292850</v>
      </c>
      <c r="D63" s="41">
        <f t="shared" si="6"/>
        <v>7</v>
      </c>
      <c r="E63" s="42" t="str">
        <f t="shared" si="2"/>
        <v>VILAGARCIA</v>
      </c>
      <c r="F63" s="42">
        <f t="shared" si="9"/>
        <v>5836</v>
      </c>
      <c r="G63" s="42">
        <f t="shared" si="8"/>
        <v>4309</v>
      </c>
    </row>
    <row r="64" spans="1:7" x14ac:dyDescent="0.25">
      <c r="A64" s="42" t="str">
        <f t="shared" si="3"/>
        <v>VIGO</v>
      </c>
      <c r="B64" s="41">
        <f t="shared" si="4"/>
        <v>298232</v>
      </c>
      <c r="C64" s="41">
        <f t="shared" si="5"/>
        <v>330159</v>
      </c>
      <c r="D64" s="41">
        <f t="shared" si="6"/>
        <v>6</v>
      </c>
      <c r="E64" s="42" t="str">
        <f t="shared" si="2"/>
        <v>MELILLA</v>
      </c>
      <c r="F64" s="42">
        <f t="shared" si="9"/>
        <v>1823</v>
      </c>
      <c r="G64" s="42">
        <f t="shared" si="8"/>
        <v>20882</v>
      </c>
    </row>
    <row r="65" spans="1:7" x14ac:dyDescent="0.25">
      <c r="A65" s="42" t="str">
        <f t="shared" si="3"/>
        <v>VILAGARCIA</v>
      </c>
      <c r="B65" s="41">
        <f t="shared" si="4"/>
        <v>5836</v>
      </c>
      <c r="C65" s="41">
        <f t="shared" si="5"/>
        <v>4309</v>
      </c>
      <c r="D65" s="41">
        <f t="shared" si="6"/>
        <v>26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78" t="s">
        <v>72</v>
      </c>
      <c r="B5" s="76" t="str">
        <f>'Resumen general'!D6</f>
        <v>Mes Noviembre</v>
      </c>
      <c r="C5" s="77"/>
      <c r="D5" s="76" t="str">
        <f>'Resumen general'!F6</f>
        <v>Acumulado desde Enero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7">
        <v>0</v>
      </c>
      <c r="C7" s="27">
        <v>3064</v>
      </c>
      <c r="D7" s="27">
        <v>19259</v>
      </c>
      <c r="E7" s="27">
        <v>3064</v>
      </c>
      <c r="F7" s="10">
        <f>((E7*100)/D7)-100</f>
        <v>-84.090555065164338</v>
      </c>
      <c r="G7" s="1"/>
      <c r="H7" s="1"/>
      <c r="I7" s="1"/>
    </row>
    <row r="8" spans="1:12" x14ac:dyDescent="0.25">
      <c r="A8" s="11" t="s">
        <v>44</v>
      </c>
      <c r="B8" s="28">
        <v>0</v>
      </c>
      <c r="C8" s="28">
        <v>0</v>
      </c>
      <c r="D8" s="28">
        <v>0</v>
      </c>
      <c r="E8" s="28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7">
        <v>19534</v>
      </c>
      <c r="C9" s="27">
        <v>0</v>
      </c>
      <c r="D9" s="27">
        <v>25769</v>
      </c>
      <c r="E9" s="27">
        <v>0</v>
      </c>
      <c r="F9" s="18">
        <f t="shared" si="0"/>
        <v>-100</v>
      </c>
      <c r="G9" s="1"/>
      <c r="H9" s="1"/>
      <c r="I9" s="1"/>
    </row>
    <row r="10" spans="1:12" x14ac:dyDescent="0.25">
      <c r="A10" s="11" t="s">
        <v>46</v>
      </c>
      <c r="B10" s="28">
        <v>0</v>
      </c>
      <c r="C10" s="28">
        <v>0</v>
      </c>
      <c r="D10" s="28">
        <v>0</v>
      </c>
      <c r="E10" s="28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7">
        <v>3476299</v>
      </c>
      <c r="C11" s="27">
        <v>3088383</v>
      </c>
      <c r="D11" s="27">
        <v>37724493</v>
      </c>
      <c r="E11" s="27">
        <v>33830254</v>
      </c>
      <c r="F11" s="10">
        <f t="shared" si="0"/>
        <v>-10.322839858974376</v>
      </c>
      <c r="G11" s="1"/>
      <c r="H11" s="1"/>
      <c r="I11" s="1"/>
    </row>
    <row r="12" spans="1:12" x14ac:dyDescent="0.25">
      <c r="A12" s="11" t="s">
        <v>48</v>
      </c>
      <c r="B12" s="28">
        <v>1147</v>
      </c>
      <c r="C12" s="28">
        <v>1447</v>
      </c>
      <c r="D12" s="28">
        <v>141046</v>
      </c>
      <c r="E12" s="28">
        <v>87583</v>
      </c>
      <c r="F12" s="13">
        <f t="shared" si="0"/>
        <v>-37.904655218864768</v>
      </c>
      <c r="G12" s="1"/>
      <c r="H12" s="1"/>
      <c r="I12" s="1"/>
    </row>
    <row r="13" spans="1:12" x14ac:dyDescent="0.25">
      <c r="A13" s="8" t="s">
        <v>49</v>
      </c>
      <c r="B13" s="27">
        <v>0</v>
      </c>
      <c r="C13" s="27">
        <v>0</v>
      </c>
      <c r="D13" s="27">
        <v>6034</v>
      </c>
      <c r="E13" s="27">
        <v>12320</v>
      </c>
      <c r="F13" s="10">
        <f t="shared" si="0"/>
        <v>104.17633410672855</v>
      </c>
      <c r="G13" s="1"/>
      <c r="H13" s="1"/>
      <c r="I13" s="1"/>
    </row>
    <row r="14" spans="1:12" x14ac:dyDescent="0.25">
      <c r="A14" s="11" t="s">
        <v>50</v>
      </c>
      <c r="B14" s="28">
        <v>710892</v>
      </c>
      <c r="C14" s="28">
        <v>629474</v>
      </c>
      <c r="D14" s="28">
        <v>11599036</v>
      </c>
      <c r="E14" s="28">
        <v>6754116</v>
      </c>
      <c r="F14" s="13">
        <f t="shared" si="0"/>
        <v>-41.770022957080229</v>
      </c>
      <c r="G14" s="1"/>
      <c r="H14" s="1"/>
      <c r="I14" s="1"/>
    </row>
    <row r="15" spans="1:12" x14ac:dyDescent="0.25">
      <c r="A15" s="8" t="s">
        <v>51</v>
      </c>
      <c r="B15" s="27">
        <v>81428</v>
      </c>
      <c r="C15" s="27">
        <v>71912</v>
      </c>
      <c r="D15" s="27">
        <v>622340</v>
      </c>
      <c r="E15" s="27">
        <v>657675</v>
      </c>
      <c r="F15" s="10">
        <f t="shared" si="0"/>
        <v>5.6777645659928595</v>
      </c>
      <c r="G15" s="1"/>
      <c r="H15" s="1"/>
      <c r="I15" s="1"/>
    </row>
    <row r="16" spans="1:12" x14ac:dyDescent="0.25">
      <c r="A16" s="11" t="s">
        <v>52</v>
      </c>
      <c r="B16" s="28">
        <v>0</v>
      </c>
      <c r="C16" s="28">
        <v>88</v>
      </c>
      <c r="D16" s="28">
        <v>128959</v>
      </c>
      <c r="E16" s="28">
        <v>6178</v>
      </c>
      <c r="F16" s="13">
        <f t="shared" si="0"/>
        <v>-95.209330097162663</v>
      </c>
      <c r="G16" s="1"/>
      <c r="H16" s="1"/>
      <c r="I16" s="1"/>
    </row>
    <row r="17" spans="1:9" x14ac:dyDescent="0.25">
      <c r="A17" s="8" t="s">
        <v>53</v>
      </c>
      <c r="B17" s="27">
        <v>5</v>
      </c>
      <c r="C17" s="27">
        <v>0</v>
      </c>
      <c r="D17" s="27">
        <v>8133</v>
      </c>
      <c r="E17" s="27">
        <v>90</v>
      </c>
      <c r="F17" s="10">
        <f t="shared" si="0"/>
        <v>-98.893397270379936</v>
      </c>
      <c r="G17" s="1"/>
      <c r="H17" s="1"/>
      <c r="I17" s="1"/>
    </row>
    <row r="18" spans="1:9" x14ac:dyDescent="0.25">
      <c r="A18" s="11" t="s">
        <v>54</v>
      </c>
      <c r="B18" s="28">
        <v>78843</v>
      </c>
      <c r="C18" s="28">
        <v>39063</v>
      </c>
      <c r="D18" s="28">
        <v>846702</v>
      </c>
      <c r="E18" s="28">
        <v>650616</v>
      </c>
      <c r="F18" s="13">
        <f t="shared" si="0"/>
        <v>-23.15879731003352</v>
      </c>
      <c r="G18" s="1"/>
      <c r="H18" s="1"/>
      <c r="I18" s="1"/>
    </row>
    <row r="19" spans="1:9" x14ac:dyDescent="0.25">
      <c r="A19" s="8" t="s">
        <v>55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28">
        <v>13873</v>
      </c>
      <c r="C20" s="28">
        <v>14226</v>
      </c>
      <c r="D20" s="28">
        <v>441597</v>
      </c>
      <c r="E20" s="28">
        <v>241525</v>
      </c>
      <c r="F20" s="13">
        <f t="shared" si="0"/>
        <v>-45.306467208789918</v>
      </c>
      <c r="G20" s="1"/>
      <c r="H20" s="1"/>
      <c r="I20" s="1"/>
    </row>
    <row r="21" spans="1:9" x14ac:dyDescent="0.25">
      <c r="A21" s="8" t="s">
        <v>57</v>
      </c>
      <c r="B21" s="27">
        <v>0</v>
      </c>
      <c r="C21" s="27">
        <v>6461</v>
      </c>
      <c r="D21" s="27">
        <v>66335</v>
      </c>
      <c r="E21" s="27">
        <v>40410</v>
      </c>
      <c r="F21" s="10">
        <f t="shared" si="0"/>
        <v>-39.081932614758422</v>
      </c>
      <c r="G21" s="1"/>
      <c r="H21" s="1"/>
      <c r="I21" s="1"/>
    </row>
    <row r="22" spans="1:9" x14ac:dyDescent="0.25">
      <c r="A22" s="11" t="s">
        <v>58</v>
      </c>
      <c r="B22" s="28">
        <v>993329</v>
      </c>
      <c r="C22" s="28">
        <v>739804</v>
      </c>
      <c r="D22" s="28">
        <v>10603306</v>
      </c>
      <c r="E22" s="28">
        <v>7403961</v>
      </c>
      <c r="F22" s="13">
        <f t="shared" si="0"/>
        <v>-30.17308941192492</v>
      </c>
      <c r="G22" s="1"/>
      <c r="H22" s="1"/>
      <c r="I22" s="1"/>
    </row>
    <row r="23" spans="1:9" x14ac:dyDescent="0.25">
      <c r="A23" s="8" t="s">
        <v>59</v>
      </c>
      <c r="B23" s="27">
        <v>137747</v>
      </c>
      <c r="C23" s="27">
        <v>54664</v>
      </c>
      <c r="D23" s="27">
        <v>2458755</v>
      </c>
      <c r="E23" s="27">
        <v>563163</v>
      </c>
      <c r="F23" s="10">
        <f t="shared" si="0"/>
        <v>-77.09560326262681</v>
      </c>
      <c r="G23" s="1"/>
      <c r="H23" s="1"/>
      <c r="I23" s="1"/>
    </row>
    <row r="24" spans="1:9" x14ac:dyDescent="0.25">
      <c r="A24" s="11" t="s">
        <v>60</v>
      </c>
      <c r="B24" s="28">
        <v>0</v>
      </c>
      <c r="C24" s="28">
        <v>88</v>
      </c>
      <c r="D24" s="28">
        <v>1618</v>
      </c>
      <c r="E24" s="28">
        <v>336</v>
      </c>
      <c r="F24" s="13">
        <f t="shared" si="0"/>
        <v>-79.233621755253395</v>
      </c>
      <c r="G24" s="1"/>
      <c r="H24" s="1"/>
      <c r="I24" s="1"/>
    </row>
    <row r="25" spans="1:9" x14ac:dyDescent="0.25">
      <c r="A25" s="8" t="s">
        <v>61</v>
      </c>
      <c r="B25" s="27">
        <v>0</v>
      </c>
      <c r="C25" s="27">
        <v>0</v>
      </c>
      <c r="D25" s="27">
        <v>1256</v>
      </c>
      <c r="E25" s="27">
        <v>10</v>
      </c>
      <c r="F25" s="18">
        <f t="shared" si="0"/>
        <v>-99.203821656050962</v>
      </c>
      <c r="G25" s="1"/>
      <c r="H25" s="1"/>
      <c r="I25" s="1"/>
    </row>
    <row r="26" spans="1:9" x14ac:dyDescent="0.25">
      <c r="A26" s="11" t="s">
        <v>62</v>
      </c>
      <c r="B26" s="28">
        <v>0</v>
      </c>
      <c r="C26" s="28">
        <v>0</v>
      </c>
      <c r="D26" s="28">
        <v>2000</v>
      </c>
      <c r="E26" s="28">
        <v>3668</v>
      </c>
      <c r="F26" s="13">
        <f t="shared" si="0"/>
        <v>83.4</v>
      </c>
      <c r="G26" s="1"/>
      <c r="H26" s="1"/>
      <c r="I26" s="1"/>
    </row>
    <row r="27" spans="1:9" x14ac:dyDescent="0.25">
      <c r="A27" s="8" t="s">
        <v>63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28">
        <v>5809</v>
      </c>
      <c r="C28" s="28">
        <v>23395</v>
      </c>
      <c r="D28" s="28">
        <v>143557</v>
      </c>
      <c r="E28" s="28">
        <v>277269</v>
      </c>
      <c r="F28" s="13">
        <f t="shared" si="0"/>
        <v>93.142096867446384</v>
      </c>
      <c r="G28" s="1"/>
      <c r="H28" s="1"/>
      <c r="I28" s="1"/>
    </row>
    <row r="29" spans="1:9" x14ac:dyDescent="0.25">
      <c r="A29" s="8" t="s">
        <v>65</v>
      </c>
      <c r="B29" s="27">
        <v>1090</v>
      </c>
      <c r="C29" s="27">
        <v>96</v>
      </c>
      <c r="D29" s="27">
        <v>5255</v>
      </c>
      <c r="E29" s="27">
        <v>2346</v>
      </c>
      <c r="F29" s="10">
        <f t="shared" si="0"/>
        <v>-55.356803044719314</v>
      </c>
      <c r="G29" s="1"/>
      <c r="H29" s="1"/>
      <c r="I29" s="1"/>
    </row>
    <row r="30" spans="1:9" x14ac:dyDescent="0.25">
      <c r="A30" s="11" t="s">
        <v>66</v>
      </c>
      <c r="B30" s="28">
        <v>0</v>
      </c>
      <c r="C30" s="28">
        <v>419</v>
      </c>
      <c r="D30" s="28">
        <v>0</v>
      </c>
      <c r="E30" s="28">
        <v>5514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7">
        <v>278375</v>
      </c>
      <c r="C31" s="27">
        <v>322703</v>
      </c>
      <c r="D31" s="27">
        <v>3917212</v>
      </c>
      <c r="E31" s="27">
        <v>4603576</v>
      </c>
      <c r="F31" s="10">
        <f t="shared" si="0"/>
        <v>17.521747610290177</v>
      </c>
      <c r="G31" s="1"/>
      <c r="H31" s="1"/>
      <c r="I31" s="1"/>
    </row>
    <row r="32" spans="1:9" x14ac:dyDescent="0.25">
      <c r="A32" s="11" t="s">
        <v>68</v>
      </c>
      <c r="B32" s="28">
        <v>2177375</v>
      </c>
      <c r="C32" s="28">
        <v>2279852</v>
      </c>
      <c r="D32" s="28">
        <v>21596464</v>
      </c>
      <c r="E32" s="28">
        <v>24882823</v>
      </c>
      <c r="F32" s="13">
        <f t="shared" si="0"/>
        <v>15.217116098264981</v>
      </c>
      <c r="G32" s="1"/>
      <c r="H32" s="1"/>
      <c r="I32" s="1"/>
    </row>
    <row r="33" spans="1:9" x14ac:dyDescent="0.25">
      <c r="A33" s="8" t="s">
        <v>69</v>
      </c>
      <c r="B33" s="27">
        <v>10813</v>
      </c>
      <c r="C33" s="27">
        <v>17786</v>
      </c>
      <c r="D33" s="27">
        <v>205815</v>
      </c>
      <c r="E33" s="27">
        <v>180861</v>
      </c>
      <c r="F33" s="10">
        <f t="shared" si="0"/>
        <v>-12.124480722979371</v>
      </c>
      <c r="G33" s="1"/>
      <c r="H33" s="1"/>
      <c r="I33" s="1"/>
    </row>
    <row r="34" spans="1:9" x14ac:dyDescent="0.25">
      <c r="A34" s="11" t="s">
        <v>70</v>
      </c>
      <c r="B34" s="28">
        <v>0</v>
      </c>
      <c r="C34" s="28">
        <v>0</v>
      </c>
      <c r="D34" s="28">
        <v>16965</v>
      </c>
      <c r="E34" s="28">
        <v>24768</v>
      </c>
      <c r="F34" s="13">
        <f t="shared" si="0"/>
        <v>45.9946949602122</v>
      </c>
      <c r="G34" s="1"/>
      <c r="H34" s="1"/>
      <c r="I34" s="1"/>
    </row>
    <row r="35" spans="1:9" x14ac:dyDescent="0.25">
      <c r="A35" s="14" t="s">
        <v>71</v>
      </c>
      <c r="B35" s="15">
        <f>SUM(B7:B34)</f>
        <v>7986559</v>
      </c>
      <c r="C35" s="15">
        <f t="shared" ref="C35:E35" si="1">SUM(C7:C34)</f>
        <v>7292925</v>
      </c>
      <c r="D35" s="15">
        <f t="shared" si="1"/>
        <v>90581906</v>
      </c>
      <c r="E35" s="15">
        <f t="shared" si="1"/>
        <v>80233057</v>
      </c>
      <c r="F35" s="16">
        <f t="shared" si="0"/>
        <v>-11.424852331987807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3064</v>
      </c>
      <c r="C38" s="41">
        <f>D7</f>
        <v>19259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33830254</v>
      </c>
      <c r="G38" s="42">
        <f>LOOKUP(E38,$A$38:$A$65,$C$38:$C$65)</f>
        <v>37724493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21</v>
      </c>
      <c r="E39" s="42" t="str">
        <f t="shared" si="2"/>
        <v>VALENCIA</v>
      </c>
      <c r="F39" s="42">
        <f t="shared" ref="F39:F54" si="7">LOOKUP(E39,$A$38:$A$65,$B$38:$B$65)</f>
        <v>24882823</v>
      </c>
      <c r="G39" s="42">
        <f t="shared" ref="G39:G65" si="8">LOOKUP(E39,$A$38:$A$65,$C$38:$C$65)</f>
        <v>21596464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25769</v>
      </c>
      <c r="D40" s="41">
        <f t="shared" si="6"/>
        <v>28</v>
      </c>
      <c r="E40" s="42" t="str">
        <f t="shared" si="2"/>
        <v>LAS PALMAS</v>
      </c>
      <c r="F40" s="42">
        <f t="shared" si="7"/>
        <v>7403961</v>
      </c>
      <c r="G40" s="42">
        <f t="shared" si="8"/>
        <v>10603306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6754116</v>
      </c>
      <c r="G41" s="42">
        <f t="shared" si="8"/>
        <v>11599036</v>
      </c>
    </row>
    <row r="42" spans="1:9" x14ac:dyDescent="0.25">
      <c r="A42" s="42" t="str">
        <f t="shared" si="3"/>
        <v>BAHIA DE ALGECIRAS</v>
      </c>
      <c r="B42" s="41">
        <f t="shared" si="4"/>
        <v>33830254</v>
      </c>
      <c r="C42" s="41">
        <f t="shared" si="5"/>
        <v>37724493</v>
      </c>
      <c r="D42" s="41">
        <f t="shared" si="6"/>
        <v>1</v>
      </c>
      <c r="E42" s="42" t="str">
        <f t="shared" si="2"/>
        <v>TARRAGONA</v>
      </c>
      <c r="F42" s="42">
        <f t="shared" si="7"/>
        <v>4603576</v>
      </c>
      <c r="G42" s="42">
        <f t="shared" si="8"/>
        <v>3917212</v>
      </c>
    </row>
    <row r="43" spans="1:9" x14ac:dyDescent="0.25">
      <c r="A43" s="42" t="str">
        <f t="shared" si="3"/>
        <v>BAHIA DE CADIZ</v>
      </c>
      <c r="B43" s="41">
        <f t="shared" si="4"/>
        <v>87583</v>
      </c>
      <c r="C43" s="41">
        <f t="shared" si="5"/>
        <v>141046</v>
      </c>
      <c r="D43" s="41">
        <f t="shared" si="6"/>
        <v>12</v>
      </c>
      <c r="E43" s="42" t="str">
        <f t="shared" si="2"/>
        <v>BILBAO</v>
      </c>
      <c r="F43" s="42">
        <f t="shared" si="7"/>
        <v>657675</v>
      </c>
      <c r="G43" s="42">
        <f t="shared" si="8"/>
        <v>622340</v>
      </c>
    </row>
    <row r="44" spans="1:9" x14ac:dyDescent="0.25">
      <c r="A44" s="42" t="str">
        <f t="shared" si="3"/>
        <v>BALEARES</v>
      </c>
      <c r="B44" s="41">
        <f t="shared" si="4"/>
        <v>12320</v>
      </c>
      <c r="C44" s="41">
        <f t="shared" si="5"/>
        <v>6034</v>
      </c>
      <c r="D44" s="41">
        <f t="shared" si="6"/>
        <v>15</v>
      </c>
      <c r="E44" s="42" t="str">
        <f t="shared" si="2"/>
        <v>CEUTA</v>
      </c>
      <c r="F44" s="42">
        <f t="shared" si="7"/>
        <v>650616</v>
      </c>
      <c r="G44" s="42">
        <f t="shared" si="8"/>
        <v>846702</v>
      </c>
    </row>
    <row r="45" spans="1:9" x14ac:dyDescent="0.25">
      <c r="A45" s="42" t="str">
        <f t="shared" si="3"/>
        <v>BARCELONA</v>
      </c>
      <c r="B45" s="41">
        <f t="shared" si="4"/>
        <v>6754116</v>
      </c>
      <c r="C45" s="41">
        <f t="shared" si="5"/>
        <v>11599036</v>
      </c>
      <c r="D45" s="41">
        <f t="shared" si="6"/>
        <v>4</v>
      </c>
      <c r="E45" s="42" t="str">
        <f t="shared" si="2"/>
        <v>MALAGA</v>
      </c>
      <c r="F45" s="42">
        <f t="shared" si="7"/>
        <v>563163</v>
      </c>
      <c r="G45" s="42">
        <f t="shared" si="8"/>
        <v>2458755</v>
      </c>
    </row>
    <row r="46" spans="1:9" x14ac:dyDescent="0.25">
      <c r="A46" s="42" t="str">
        <f t="shared" si="3"/>
        <v>BILBAO</v>
      </c>
      <c r="B46" s="41">
        <f t="shared" si="4"/>
        <v>657675</v>
      </c>
      <c r="C46" s="41">
        <f t="shared" si="5"/>
        <v>622340</v>
      </c>
      <c r="D46" s="41">
        <f t="shared" si="6"/>
        <v>6</v>
      </c>
      <c r="E46" s="42" t="str">
        <f t="shared" si="2"/>
        <v>SANTA CRUZ DE TENERIFE</v>
      </c>
      <c r="F46" s="42">
        <f t="shared" si="7"/>
        <v>277269</v>
      </c>
      <c r="G46" s="42">
        <f t="shared" si="8"/>
        <v>143557</v>
      </c>
    </row>
    <row r="47" spans="1:9" x14ac:dyDescent="0.25">
      <c r="A47" s="42" t="str">
        <f t="shared" si="3"/>
        <v>CARTAGENA</v>
      </c>
      <c r="B47" s="41">
        <f t="shared" si="4"/>
        <v>6178</v>
      </c>
      <c r="C47" s="41">
        <f t="shared" si="5"/>
        <v>128959</v>
      </c>
      <c r="D47" s="41">
        <f t="shared" si="6"/>
        <v>16</v>
      </c>
      <c r="E47" s="42" t="str">
        <f t="shared" si="2"/>
        <v>GIJON</v>
      </c>
      <c r="F47" s="42">
        <f t="shared" si="7"/>
        <v>241525</v>
      </c>
      <c r="G47" s="42">
        <f t="shared" si="8"/>
        <v>441597</v>
      </c>
    </row>
    <row r="48" spans="1:9" x14ac:dyDescent="0.25">
      <c r="A48" s="42" t="str">
        <f t="shared" si="3"/>
        <v>CASTELLON</v>
      </c>
      <c r="B48" s="41">
        <f t="shared" si="4"/>
        <v>90</v>
      </c>
      <c r="C48" s="41">
        <f t="shared" si="5"/>
        <v>8133</v>
      </c>
      <c r="D48" s="41">
        <f t="shared" si="6"/>
        <v>23</v>
      </c>
      <c r="E48" s="42" t="str">
        <f t="shared" si="2"/>
        <v>VIGO</v>
      </c>
      <c r="F48" s="42">
        <f t="shared" si="7"/>
        <v>180861</v>
      </c>
      <c r="G48" s="42">
        <f t="shared" si="8"/>
        <v>205815</v>
      </c>
    </row>
    <row r="49" spans="1:7" x14ac:dyDescent="0.25">
      <c r="A49" s="42" t="str">
        <f t="shared" si="3"/>
        <v>CEUTA</v>
      </c>
      <c r="B49" s="41">
        <f t="shared" si="4"/>
        <v>650616</v>
      </c>
      <c r="C49" s="41">
        <f t="shared" si="5"/>
        <v>846702</v>
      </c>
      <c r="D49" s="41">
        <f t="shared" si="6"/>
        <v>7</v>
      </c>
      <c r="E49" s="42" t="str">
        <f t="shared" si="2"/>
        <v>BAHIA DE CADIZ</v>
      </c>
      <c r="F49" s="42">
        <f t="shared" si="7"/>
        <v>87583</v>
      </c>
      <c r="G49" s="42">
        <f t="shared" si="8"/>
        <v>141046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HUELVA</v>
      </c>
      <c r="F50" s="42">
        <f t="shared" si="7"/>
        <v>40410</v>
      </c>
      <c r="G50" s="42">
        <f t="shared" si="8"/>
        <v>66335</v>
      </c>
    </row>
    <row r="51" spans="1:7" x14ac:dyDescent="0.25">
      <c r="A51" s="42" t="str">
        <f t="shared" si="3"/>
        <v>GIJON</v>
      </c>
      <c r="B51" s="41">
        <f t="shared" si="4"/>
        <v>241525</v>
      </c>
      <c r="C51" s="41">
        <f t="shared" si="5"/>
        <v>441597</v>
      </c>
      <c r="D51" s="41">
        <f t="shared" si="6"/>
        <v>10</v>
      </c>
      <c r="E51" s="42" t="str">
        <f t="shared" si="2"/>
        <v>VILAGARCIA</v>
      </c>
      <c r="F51" s="42">
        <f t="shared" si="7"/>
        <v>24768</v>
      </c>
      <c r="G51" s="42">
        <f t="shared" si="8"/>
        <v>16965</v>
      </c>
    </row>
    <row r="52" spans="1:7" x14ac:dyDescent="0.25">
      <c r="A52" s="42" t="str">
        <f t="shared" si="3"/>
        <v>HUELVA</v>
      </c>
      <c r="B52" s="41">
        <f t="shared" si="4"/>
        <v>40410</v>
      </c>
      <c r="C52" s="41">
        <f t="shared" si="5"/>
        <v>66335</v>
      </c>
      <c r="D52" s="41">
        <f t="shared" si="6"/>
        <v>13</v>
      </c>
      <c r="E52" s="42" t="str">
        <f t="shared" si="2"/>
        <v>BALEARES</v>
      </c>
      <c r="F52" s="42">
        <f t="shared" si="7"/>
        <v>12320</v>
      </c>
      <c r="G52" s="42">
        <f t="shared" si="8"/>
        <v>6034</v>
      </c>
    </row>
    <row r="53" spans="1:7" x14ac:dyDescent="0.25">
      <c r="A53" s="42" t="str">
        <f t="shared" si="3"/>
        <v>LAS PALMAS</v>
      </c>
      <c r="B53" s="41">
        <f t="shared" si="4"/>
        <v>7403961</v>
      </c>
      <c r="C53" s="41">
        <f t="shared" si="5"/>
        <v>10603306</v>
      </c>
      <c r="D53" s="41">
        <f t="shared" si="6"/>
        <v>3</v>
      </c>
      <c r="E53" s="42" t="str">
        <f t="shared" si="2"/>
        <v>CARTAGENA</v>
      </c>
      <c r="F53" s="42">
        <f t="shared" si="7"/>
        <v>6178</v>
      </c>
      <c r="G53" s="42">
        <f t="shared" si="8"/>
        <v>128959</v>
      </c>
    </row>
    <row r="54" spans="1:7" x14ac:dyDescent="0.25">
      <c r="A54" s="42" t="str">
        <f t="shared" si="3"/>
        <v>MALAGA</v>
      </c>
      <c r="B54" s="41">
        <f t="shared" si="4"/>
        <v>563163</v>
      </c>
      <c r="C54" s="41">
        <f t="shared" si="5"/>
        <v>2458755</v>
      </c>
      <c r="D54" s="41">
        <f t="shared" si="6"/>
        <v>8</v>
      </c>
      <c r="E54" s="42" t="str">
        <f t="shared" si="2"/>
        <v>SEVILLA</v>
      </c>
      <c r="F54" s="42">
        <f t="shared" si="7"/>
        <v>5514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336</v>
      </c>
      <c r="C55" s="41">
        <f t="shared" si="5"/>
        <v>1618</v>
      </c>
      <c r="D55" s="41">
        <f t="shared" si="6"/>
        <v>22</v>
      </c>
      <c r="E55" s="42" t="str">
        <f t="shared" si="2"/>
        <v>MOTRIL</v>
      </c>
      <c r="F55" s="42">
        <f t="shared" ref="F55:F65" si="9">LOOKUP(E55,$A$38:$A$65,$B$38:$B$65)</f>
        <v>3668</v>
      </c>
      <c r="G55" s="42">
        <f t="shared" si="8"/>
        <v>2000</v>
      </c>
    </row>
    <row r="56" spans="1:7" x14ac:dyDescent="0.25">
      <c r="A56" s="42" t="str">
        <f t="shared" si="3"/>
        <v>MELILLA</v>
      </c>
      <c r="B56" s="41">
        <f t="shared" si="4"/>
        <v>10</v>
      </c>
      <c r="C56" s="41">
        <f t="shared" si="5"/>
        <v>1256</v>
      </c>
      <c r="D56" s="41">
        <f t="shared" si="6"/>
        <v>24</v>
      </c>
      <c r="E56" s="42" t="str">
        <f t="shared" si="2"/>
        <v>A CORUÑA</v>
      </c>
      <c r="F56" s="42">
        <f t="shared" si="9"/>
        <v>3064</v>
      </c>
      <c r="G56" s="42">
        <f t="shared" si="8"/>
        <v>19259</v>
      </c>
    </row>
    <row r="57" spans="1:7" x14ac:dyDescent="0.25">
      <c r="A57" s="42" t="str">
        <f t="shared" si="3"/>
        <v>MOTRIL</v>
      </c>
      <c r="B57" s="41">
        <f t="shared" si="4"/>
        <v>3668</v>
      </c>
      <c r="C57" s="41">
        <f t="shared" si="5"/>
        <v>2000</v>
      </c>
      <c r="D57" s="41">
        <f t="shared" si="6"/>
        <v>18</v>
      </c>
      <c r="E57" s="42" t="str">
        <f t="shared" si="2"/>
        <v>SANTANDER</v>
      </c>
      <c r="F57" s="42">
        <f t="shared" si="9"/>
        <v>2346</v>
      </c>
      <c r="G57" s="42">
        <f t="shared" si="8"/>
        <v>5255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ALICANTE</v>
      </c>
      <c r="F58" s="42">
        <f t="shared" si="9"/>
        <v>931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277269</v>
      </c>
      <c r="C59" s="41">
        <f t="shared" si="5"/>
        <v>143557</v>
      </c>
      <c r="D59" s="41">
        <f t="shared" si="6"/>
        <v>9</v>
      </c>
      <c r="E59" s="42" t="str">
        <f t="shared" si="2"/>
        <v>MARIN Y RIA DE PONTEVEDRA</v>
      </c>
      <c r="F59" s="42">
        <f t="shared" si="9"/>
        <v>336</v>
      </c>
      <c r="G59" s="42">
        <f t="shared" si="8"/>
        <v>1618</v>
      </c>
    </row>
    <row r="60" spans="1:7" x14ac:dyDescent="0.25">
      <c r="A60" s="42" t="str">
        <f t="shared" si="3"/>
        <v>SANTANDER</v>
      </c>
      <c r="B60" s="41">
        <f t="shared" si="4"/>
        <v>2346</v>
      </c>
      <c r="C60" s="41">
        <f t="shared" si="5"/>
        <v>5255</v>
      </c>
      <c r="D60" s="41">
        <f t="shared" si="6"/>
        <v>20</v>
      </c>
      <c r="E60" s="42" t="str">
        <f t="shared" si="2"/>
        <v>CASTELLON</v>
      </c>
      <c r="F60" s="42">
        <f t="shared" si="9"/>
        <v>90</v>
      </c>
      <c r="G60" s="42">
        <f t="shared" si="8"/>
        <v>8133</v>
      </c>
    </row>
    <row r="61" spans="1:7" x14ac:dyDescent="0.25">
      <c r="A61" s="42" t="str">
        <f t="shared" si="3"/>
        <v>SEVILLA</v>
      </c>
      <c r="B61" s="41">
        <f t="shared" si="4"/>
        <v>5514</v>
      </c>
      <c r="C61" s="41">
        <f t="shared" si="5"/>
        <v>0</v>
      </c>
      <c r="D61" s="41">
        <f t="shared" si="6"/>
        <v>17</v>
      </c>
      <c r="E61" s="42" t="str">
        <f t="shared" si="2"/>
        <v>MELILLA</v>
      </c>
      <c r="F61" s="42">
        <f t="shared" si="9"/>
        <v>10</v>
      </c>
      <c r="G61" s="42">
        <f t="shared" si="8"/>
        <v>1256</v>
      </c>
    </row>
    <row r="62" spans="1:7" x14ac:dyDescent="0.25">
      <c r="A62" s="42" t="str">
        <f t="shared" si="3"/>
        <v>TARRAGONA</v>
      </c>
      <c r="B62" s="41">
        <f t="shared" si="4"/>
        <v>4603576</v>
      </c>
      <c r="C62" s="41">
        <f t="shared" si="5"/>
        <v>3917212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24882823</v>
      </c>
      <c r="C63" s="41">
        <f t="shared" si="5"/>
        <v>21596464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180861</v>
      </c>
      <c r="C64" s="41">
        <f t="shared" si="5"/>
        <v>205815</v>
      </c>
      <c r="D64" s="41">
        <f t="shared" si="6"/>
        <v>11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24768</v>
      </c>
      <c r="C65" s="41">
        <f t="shared" si="5"/>
        <v>16965</v>
      </c>
      <c r="D65" s="41">
        <f t="shared" si="6"/>
        <v>14</v>
      </c>
      <c r="E65" s="42" t="str">
        <f t="shared" si="2"/>
        <v>ALMERIA</v>
      </c>
      <c r="F65" s="42">
        <f t="shared" si="9"/>
        <v>0</v>
      </c>
      <c r="G65" s="42">
        <f t="shared" si="8"/>
        <v>25769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78" t="s">
        <v>72</v>
      </c>
      <c r="B5" s="76" t="str">
        <f>'Resumen general'!D6</f>
        <v>Mes Noviembre</v>
      </c>
      <c r="C5" s="77"/>
      <c r="D5" s="76" t="str">
        <f>'Resumen general'!F6</f>
        <v>Acumulado desde Enero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0">
        <v>0</v>
      </c>
      <c r="C8" s="30">
        <v>0</v>
      </c>
      <c r="D8" s="30">
        <v>0</v>
      </c>
      <c r="E8" s="30">
        <v>931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29">
        <v>3475492</v>
      </c>
      <c r="C11" s="29">
        <v>3087817</v>
      </c>
      <c r="D11" s="29">
        <v>37626744</v>
      </c>
      <c r="E11" s="29">
        <v>32773534</v>
      </c>
      <c r="F11" s="10">
        <f t="shared" si="0"/>
        <v>-12.898299145947888</v>
      </c>
      <c r="G11" s="1"/>
      <c r="H11" s="1"/>
      <c r="I11" s="1"/>
    </row>
    <row r="12" spans="1:12" x14ac:dyDescent="0.25">
      <c r="A12" s="11" t="s">
        <v>48</v>
      </c>
      <c r="B12" s="30">
        <v>562</v>
      </c>
      <c r="C12" s="30">
        <v>147</v>
      </c>
      <c r="D12" s="30">
        <v>6426</v>
      </c>
      <c r="E12" s="30">
        <v>11871</v>
      </c>
      <c r="F12" s="13">
        <f t="shared" si="0"/>
        <v>84.733893557422959</v>
      </c>
      <c r="G12" s="1"/>
      <c r="H12" s="1"/>
      <c r="I12" s="1"/>
    </row>
    <row r="13" spans="1:12" x14ac:dyDescent="0.25">
      <c r="A13" s="8" t="s">
        <v>49</v>
      </c>
      <c r="B13" s="29">
        <v>0</v>
      </c>
      <c r="C13" s="29">
        <v>0</v>
      </c>
      <c r="D13" s="29">
        <v>544</v>
      </c>
      <c r="E13" s="29">
        <v>1324</v>
      </c>
      <c r="F13" s="10">
        <f t="shared" si="0"/>
        <v>143.38235294117646</v>
      </c>
      <c r="G13" s="1"/>
      <c r="H13" s="1"/>
      <c r="I13" s="1"/>
    </row>
    <row r="14" spans="1:12" x14ac:dyDescent="0.25">
      <c r="A14" s="11" t="s">
        <v>50</v>
      </c>
      <c r="B14" s="30">
        <v>674138</v>
      </c>
      <c r="C14" s="30">
        <v>559400</v>
      </c>
      <c r="D14" s="30">
        <v>11010784</v>
      </c>
      <c r="E14" s="30">
        <v>6184024</v>
      </c>
      <c r="F14" s="13">
        <f t="shared" si="0"/>
        <v>-43.836660495746713</v>
      </c>
      <c r="G14" s="1"/>
      <c r="H14" s="1"/>
      <c r="I14" s="1"/>
    </row>
    <row r="15" spans="1:12" x14ac:dyDescent="0.25">
      <c r="A15" s="8" t="s">
        <v>51</v>
      </c>
      <c r="B15" s="29">
        <v>10559</v>
      </c>
      <c r="C15" s="29">
        <v>4479</v>
      </c>
      <c r="D15" s="29">
        <v>210050</v>
      </c>
      <c r="E15" s="29">
        <v>68104</v>
      </c>
      <c r="F15" s="10">
        <f t="shared" si="0"/>
        <v>-67.577243513449176</v>
      </c>
      <c r="G15" s="1"/>
      <c r="H15" s="1"/>
      <c r="I15" s="1"/>
    </row>
    <row r="16" spans="1:12" x14ac:dyDescent="0.25">
      <c r="A16" s="11" t="s">
        <v>52</v>
      </c>
      <c r="B16" s="30">
        <v>0</v>
      </c>
      <c r="C16" s="30">
        <v>88</v>
      </c>
      <c r="D16" s="30">
        <v>280</v>
      </c>
      <c r="E16" s="30">
        <v>708</v>
      </c>
      <c r="F16" s="13">
        <f t="shared" si="0"/>
        <v>152.85714285714286</v>
      </c>
      <c r="G16" s="1"/>
      <c r="H16" s="1"/>
      <c r="I16" s="1"/>
    </row>
    <row r="17" spans="1:9" x14ac:dyDescent="0.25">
      <c r="A17" s="8" t="s">
        <v>53</v>
      </c>
      <c r="B17" s="29">
        <v>0</v>
      </c>
      <c r="C17" s="29">
        <v>0</v>
      </c>
      <c r="D17" s="29">
        <v>5044</v>
      </c>
      <c r="E17" s="29">
        <v>75</v>
      </c>
      <c r="F17" s="10">
        <f t="shared" si="0"/>
        <v>-98.513084853291033</v>
      </c>
      <c r="G17" s="1"/>
      <c r="H17" s="1"/>
      <c r="I17" s="1"/>
    </row>
    <row r="18" spans="1:9" x14ac:dyDescent="0.25">
      <c r="A18" s="11" t="s">
        <v>54</v>
      </c>
      <c r="B18" s="30">
        <v>0</v>
      </c>
      <c r="C18" s="30">
        <v>0</v>
      </c>
      <c r="D18" s="30">
        <v>0</v>
      </c>
      <c r="E18" s="30">
        <v>18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0">
        <v>0</v>
      </c>
      <c r="C20" s="30">
        <v>0</v>
      </c>
      <c r="D20" s="30">
        <v>736</v>
      </c>
      <c r="E20" s="30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57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0">
        <v>987447</v>
      </c>
      <c r="C22" s="30">
        <v>715328</v>
      </c>
      <c r="D22" s="30">
        <v>10478830</v>
      </c>
      <c r="E22" s="30">
        <v>7217889</v>
      </c>
      <c r="F22" s="13">
        <f t="shared" si="0"/>
        <v>-31.119323435917934</v>
      </c>
      <c r="G22" s="1"/>
      <c r="H22" s="1"/>
      <c r="I22" s="1"/>
    </row>
    <row r="23" spans="1:9" x14ac:dyDescent="0.25">
      <c r="A23" s="8" t="s">
        <v>59</v>
      </c>
      <c r="B23" s="29">
        <v>137747</v>
      </c>
      <c r="C23" s="29">
        <v>54664</v>
      </c>
      <c r="D23" s="29">
        <v>2457171</v>
      </c>
      <c r="E23" s="29">
        <v>563049</v>
      </c>
      <c r="F23" s="10">
        <f t="shared" si="0"/>
        <v>-77.085477567495303</v>
      </c>
      <c r="G23" s="1"/>
      <c r="H23" s="1"/>
      <c r="I23" s="1"/>
    </row>
    <row r="24" spans="1:9" x14ac:dyDescent="0.25">
      <c r="A24" s="11" t="s">
        <v>60</v>
      </c>
      <c r="B24" s="30">
        <v>0</v>
      </c>
      <c r="C24" s="30">
        <v>88</v>
      </c>
      <c r="D24" s="30">
        <v>1618</v>
      </c>
      <c r="E24" s="30">
        <v>336</v>
      </c>
      <c r="F24" s="13">
        <f t="shared" si="0"/>
        <v>-79.233621755253395</v>
      </c>
      <c r="G24" s="1"/>
      <c r="H24" s="1"/>
      <c r="I24" s="1"/>
    </row>
    <row r="25" spans="1:9" x14ac:dyDescent="0.25">
      <c r="A25" s="8" t="s">
        <v>61</v>
      </c>
      <c r="B25" s="29">
        <v>0</v>
      </c>
      <c r="C25" s="29">
        <v>0</v>
      </c>
      <c r="D25" s="29">
        <v>1256</v>
      </c>
      <c r="E25" s="29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0">
        <v>2367</v>
      </c>
      <c r="C28" s="30">
        <v>18354</v>
      </c>
      <c r="D28" s="30">
        <v>96251</v>
      </c>
      <c r="E28" s="30">
        <v>221240</v>
      </c>
      <c r="F28" s="13">
        <f t="shared" si="0"/>
        <v>129.85735213140643</v>
      </c>
      <c r="G28" s="1"/>
      <c r="H28" s="1"/>
      <c r="I28" s="1"/>
    </row>
    <row r="29" spans="1:9" x14ac:dyDescent="0.25">
      <c r="A29" s="8" t="s">
        <v>65</v>
      </c>
      <c r="B29" s="29">
        <v>0</v>
      </c>
      <c r="C29" s="29">
        <v>0</v>
      </c>
      <c r="D29" s="29">
        <v>0</v>
      </c>
      <c r="E29" s="29">
        <v>140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0">
        <v>0</v>
      </c>
      <c r="C30" s="30">
        <v>419</v>
      </c>
      <c r="D30" s="30">
        <v>0</v>
      </c>
      <c r="E30" s="30">
        <v>465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29">
        <v>0</v>
      </c>
      <c r="C31" s="29">
        <v>156181</v>
      </c>
      <c r="D31" s="29">
        <v>2349</v>
      </c>
      <c r="E31" s="29">
        <v>1390542</v>
      </c>
      <c r="F31" s="10">
        <f t="shared" si="0"/>
        <v>59097.190293742016</v>
      </c>
      <c r="G31" s="1"/>
      <c r="H31" s="1"/>
      <c r="I31" s="1"/>
    </row>
    <row r="32" spans="1:9" x14ac:dyDescent="0.25">
      <c r="A32" s="11" t="s">
        <v>68</v>
      </c>
      <c r="B32" s="30">
        <v>2173714</v>
      </c>
      <c r="C32" s="30">
        <v>2275202</v>
      </c>
      <c r="D32" s="30">
        <v>21546353</v>
      </c>
      <c r="E32" s="30">
        <v>24868400</v>
      </c>
      <c r="F32" s="13">
        <f t="shared" si="0"/>
        <v>15.418140601335182</v>
      </c>
      <c r="G32" s="1"/>
      <c r="H32" s="1"/>
      <c r="I32" s="1"/>
    </row>
    <row r="33" spans="1:9" x14ac:dyDescent="0.25">
      <c r="A33" s="8" t="s">
        <v>69</v>
      </c>
      <c r="B33" s="29">
        <v>3013</v>
      </c>
      <c r="C33" s="29">
        <v>9118</v>
      </c>
      <c r="D33" s="29">
        <v>38081</v>
      </c>
      <c r="E33" s="29">
        <v>99211</v>
      </c>
      <c r="F33" s="10">
        <f t="shared" si="0"/>
        <v>160.52624668469838</v>
      </c>
      <c r="G33" s="1"/>
      <c r="H33" s="1"/>
      <c r="I33" s="1"/>
    </row>
    <row r="34" spans="1:9" x14ac:dyDescent="0.25">
      <c r="A34" s="11" t="s">
        <v>70</v>
      </c>
      <c r="B34" s="30">
        <v>0</v>
      </c>
      <c r="C34" s="30">
        <v>0</v>
      </c>
      <c r="D34" s="30">
        <v>3432</v>
      </c>
      <c r="E34" s="30">
        <v>9689</v>
      </c>
      <c r="F34" s="13">
        <f t="shared" si="0"/>
        <v>182.3135198135198</v>
      </c>
      <c r="G34" s="1"/>
      <c r="H34" s="1"/>
      <c r="I34" s="1"/>
    </row>
    <row r="35" spans="1:9" x14ac:dyDescent="0.25">
      <c r="A35" s="14" t="s">
        <v>71</v>
      </c>
      <c r="B35" s="15">
        <f>SUM(B7:B34)</f>
        <v>7465039</v>
      </c>
      <c r="C35" s="15">
        <f t="shared" ref="C35:E35" si="1">SUM(C7:C34)</f>
        <v>6881285</v>
      </c>
      <c r="D35" s="15">
        <f t="shared" si="1"/>
        <v>83485949</v>
      </c>
      <c r="E35" s="15">
        <f t="shared" si="1"/>
        <v>73411550</v>
      </c>
      <c r="F35" s="16">
        <f t="shared" si="0"/>
        <v>-12.067179112978636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32773534</v>
      </c>
      <c r="G38" s="42">
        <f>LOOKUP(E38,$A$38:$A$65,$C$38:$C$65)</f>
        <v>37626744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931</v>
      </c>
      <c r="C39" s="41">
        <f t="shared" ref="C39:C65" si="5">D8</f>
        <v>0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24868400</v>
      </c>
      <c r="G39" s="42">
        <f t="shared" ref="G39:G65" si="8">LOOKUP(E39,$A$38:$A$65,$C$38:$C$65)</f>
        <v>21546353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LAS PALMAS</v>
      </c>
      <c r="F40" s="42">
        <f t="shared" si="7"/>
        <v>7217889</v>
      </c>
      <c r="G40" s="42">
        <f t="shared" si="8"/>
        <v>10478830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6184024</v>
      </c>
      <c r="G41" s="42">
        <f t="shared" si="8"/>
        <v>11010784</v>
      </c>
    </row>
    <row r="42" spans="1:9" x14ac:dyDescent="0.25">
      <c r="A42" s="42" t="str">
        <f t="shared" si="3"/>
        <v>BAHIA DE ALGECIRAS</v>
      </c>
      <c r="B42" s="41">
        <f t="shared" si="4"/>
        <v>32773534</v>
      </c>
      <c r="C42" s="41">
        <f t="shared" si="5"/>
        <v>37626744</v>
      </c>
      <c r="D42" s="41">
        <f t="shared" si="6"/>
        <v>1</v>
      </c>
      <c r="E42" s="42" t="str">
        <f t="shared" si="2"/>
        <v>TARRAGONA</v>
      </c>
      <c r="F42" s="42">
        <f t="shared" si="7"/>
        <v>1390542</v>
      </c>
      <c r="G42" s="42">
        <f t="shared" si="8"/>
        <v>2349</v>
      </c>
    </row>
    <row r="43" spans="1:9" x14ac:dyDescent="0.25">
      <c r="A43" s="42" t="str">
        <f t="shared" si="3"/>
        <v>BAHIA DE CADIZ</v>
      </c>
      <c r="B43" s="41">
        <f t="shared" si="4"/>
        <v>11871</v>
      </c>
      <c r="C43" s="41">
        <f t="shared" si="5"/>
        <v>6426</v>
      </c>
      <c r="D43" s="41">
        <f t="shared" si="6"/>
        <v>10</v>
      </c>
      <c r="E43" s="42" t="str">
        <f t="shared" si="2"/>
        <v>MALAGA</v>
      </c>
      <c r="F43" s="42">
        <f t="shared" si="7"/>
        <v>563049</v>
      </c>
      <c r="G43" s="42">
        <f t="shared" si="8"/>
        <v>2457171</v>
      </c>
    </row>
    <row r="44" spans="1:9" x14ac:dyDescent="0.25">
      <c r="A44" s="42" t="str">
        <f t="shared" si="3"/>
        <v>BALEARES</v>
      </c>
      <c r="B44" s="41">
        <f t="shared" si="4"/>
        <v>1324</v>
      </c>
      <c r="C44" s="41">
        <f t="shared" si="5"/>
        <v>544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221240</v>
      </c>
      <c r="G44" s="42">
        <f t="shared" si="8"/>
        <v>96251</v>
      </c>
    </row>
    <row r="45" spans="1:9" x14ac:dyDescent="0.25">
      <c r="A45" s="42" t="str">
        <f t="shared" si="3"/>
        <v>BARCELONA</v>
      </c>
      <c r="B45" s="41">
        <f t="shared" si="4"/>
        <v>6184024</v>
      </c>
      <c r="C45" s="41">
        <f t="shared" si="5"/>
        <v>11010784</v>
      </c>
      <c r="D45" s="41">
        <f t="shared" si="6"/>
        <v>4</v>
      </c>
      <c r="E45" s="42" t="str">
        <f t="shared" si="2"/>
        <v>VIGO</v>
      </c>
      <c r="F45" s="42">
        <f t="shared" si="7"/>
        <v>99211</v>
      </c>
      <c r="G45" s="42">
        <f t="shared" si="8"/>
        <v>38081</v>
      </c>
    </row>
    <row r="46" spans="1:9" x14ac:dyDescent="0.25">
      <c r="A46" s="42" t="str">
        <f t="shared" si="3"/>
        <v>BILBAO</v>
      </c>
      <c r="B46" s="41">
        <f t="shared" si="4"/>
        <v>68104</v>
      </c>
      <c r="C46" s="41">
        <f t="shared" si="5"/>
        <v>210050</v>
      </c>
      <c r="D46" s="41">
        <f t="shared" si="6"/>
        <v>9</v>
      </c>
      <c r="E46" s="42" t="str">
        <f t="shared" si="2"/>
        <v>BILBAO</v>
      </c>
      <c r="F46" s="42">
        <f t="shared" si="7"/>
        <v>68104</v>
      </c>
      <c r="G46" s="42">
        <f t="shared" si="8"/>
        <v>210050</v>
      </c>
    </row>
    <row r="47" spans="1:9" x14ac:dyDescent="0.25">
      <c r="A47" s="42" t="str">
        <f t="shared" si="3"/>
        <v>CARTAGENA</v>
      </c>
      <c r="B47" s="41">
        <f t="shared" si="4"/>
        <v>708</v>
      </c>
      <c r="C47" s="41">
        <f t="shared" si="5"/>
        <v>280</v>
      </c>
      <c r="D47" s="41">
        <f t="shared" si="6"/>
        <v>14</v>
      </c>
      <c r="E47" s="42" t="str">
        <f t="shared" si="2"/>
        <v>BAHIA DE CADIZ</v>
      </c>
      <c r="F47" s="42">
        <f t="shared" si="7"/>
        <v>11871</v>
      </c>
      <c r="G47" s="42">
        <f t="shared" si="8"/>
        <v>6426</v>
      </c>
    </row>
    <row r="48" spans="1:9" x14ac:dyDescent="0.25">
      <c r="A48" s="42" t="str">
        <f t="shared" si="3"/>
        <v>CASTELLON</v>
      </c>
      <c r="B48" s="41">
        <f t="shared" si="4"/>
        <v>75</v>
      </c>
      <c r="C48" s="41">
        <f t="shared" si="5"/>
        <v>5044</v>
      </c>
      <c r="D48" s="41">
        <f t="shared" si="6"/>
        <v>18</v>
      </c>
      <c r="E48" s="42" t="str">
        <f t="shared" si="2"/>
        <v>VILAGARCIA</v>
      </c>
      <c r="F48" s="42">
        <f t="shared" si="7"/>
        <v>9689</v>
      </c>
      <c r="G48" s="42">
        <f t="shared" si="8"/>
        <v>3432</v>
      </c>
    </row>
    <row r="49" spans="1:7" x14ac:dyDescent="0.25">
      <c r="A49" s="42" t="str">
        <f t="shared" si="3"/>
        <v>CEUTA</v>
      </c>
      <c r="B49" s="41">
        <f t="shared" si="4"/>
        <v>18</v>
      </c>
      <c r="C49" s="41">
        <f t="shared" si="5"/>
        <v>0</v>
      </c>
      <c r="D49" s="41">
        <f t="shared" si="6"/>
        <v>19</v>
      </c>
      <c r="E49" s="42" t="str">
        <f t="shared" si="2"/>
        <v>BALEARES</v>
      </c>
      <c r="F49" s="42">
        <f t="shared" si="7"/>
        <v>1324</v>
      </c>
      <c r="G49" s="42">
        <f t="shared" si="8"/>
        <v>544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ALICANTE</v>
      </c>
      <c r="F50" s="42">
        <f t="shared" si="7"/>
        <v>931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736</v>
      </c>
      <c r="D51" s="41">
        <f t="shared" si="6"/>
        <v>28</v>
      </c>
      <c r="E51" s="42" t="str">
        <f t="shared" si="2"/>
        <v>CARTAGENA</v>
      </c>
      <c r="F51" s="42">
        <f t="shared" si="7"/>
        <v>708</v>
      </c>
      <c r="G51" s="42">
        <f t="shared" si="8"/>
        <v>280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SEVILLA</v>
      </c>
      <c r="F52" s="42">
        <f t="shared" si="7"/>
        <v>465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7217889</v>
      </c>
      <c r="C53" s="41">
        <f t="shared" si="5"/>
        <v>10478830</v>
      </c>
      <c r="D53" s="41">
        <f t="shared" si="6"/>
        <v>3</v>
      </c>
      <c r="E53" s="42" t="str">
        <f t="shared" si="2"/>
        <v>MARIN Y RIA DE PONTEVEDRA</v>
      </c>
      <c r="F53" s="42">
        <f t="shared" si="7"/>
        <v>336</v>
      </c>
      <c r="G53" s="42">
        <f t="shared" si="8"/>
        <v>1618</v>
      </c>
    </row>
    <row r="54" spans="1:7" x14ac:dyDescent="0.25">
      <c r="A54" s="42" t="str">
        <f t="shared" si="3"/>
        <v>MALAGA</v>
      </c>
      <c r="B54" s="41">
        <f t="shared" si="4"/>
        <v>563049</v>
      </c>
      <c r="C54" s="41">
        <f t="shared" si="5"/>
        <v>2457171</v>
      </c>
      <c r="D54" s="41">
        <f t="shared" si="6"/>
        <v>6</v>
      </c>
      <c r="E54" s="42" t="str">
        <f t="shared" si="2"/>
        <v>SANTANDER</v>
      </c>
      <c r="F54" s="42">
        <f t="shared" si="7"/>
        <v>140</v>
      </c>
      <c r="G54" s="42">
        <f t="shared" si="8"/>
        <v>0</v>
      </c>
    </row>
    <row r="55" spans="1:7" x14ac:dyDescent="0.25">
      <c r="A55" s="42" t="str">
        <f t="shared" si="3"/>
        <v>MARIN Y RIA DE PONTEVEDRA</v>
      </c>
      <c r="B55" s="41">
        <f t="shared" si="4"/>
        <v>336</v>
      </c>
      <c r="C55" s="41">
        <f t="shared" si="5"/>
        <v>1618</v>
      </c>
      <c r="D55" s="41">
        <f t="shared" si="6"/>
        <v>16</v>
      </c>
      <c r="E55" s="42" t="str">
        <f t="shared" si="2"/>
        <v>CASTELLON</v>
      </c>
      <c r="F55" s="42">
        <f t="shared" ref="F55:F65" si="9">LOOKUP(E55,$A$38:$A$65,$B$38:$B$65)</f>
        <v>75</v>
      </c>
      <c r="G55" s="42">
        <f t="shared" si="8"/>
        <v>5044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1256</v>
      </c>
      <c r="D56" s="41">
        <f t="shared" si="6"/>
        <v>28</v>
      </c>
      <c r="E56" s="42" t="str">
        <f t="shared" si="2"/>
        <v>CEUTA</v>
      </c>
      <c r="F56" s="42">
        <f t="shared" si="9"/>
        <v>18</v>
      </c>
      <c r="G56" s="42">
        <f t="shared" si="8"/>
        <v>0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221240</v>
      </c>
      <c r="C59" s="41">
        <f t="shared" si="5"/>
        <v>96251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140</v>
      </c>
      <c r="C60" s="41">
        <f t="shared" si="5"/>
        <v>0</v>
      </c>
      <c r="D60" s="41">
        <f t="shared" si="6"/>
        <v>17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465</v>
      </c>
      <c r="C61" s="41">
        <f t="shared" si="5"/>
        <v>0</v>
      </c>
      <c r="D61" s="41">
        <f t="shared" si="6"/>
        <v>15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1390542</v>
      </c>
      <c r="C62" s="41">
        <f t="shared" si="5"/>
        <v>2349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24868400</v>
      </c>
      <c r="C63" s="41">
        <f t="shared" si="5"/>
        <v>21546353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99211</v>
      </c>
      <c r="C64" s="41">
        <f t="shared" si="5"/>
        <v>38081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9689</v>
      </c>
      <c r="C65" s="41">
        <f t="shared" si="5"/>
        <v>3432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78" t="s">
        <v>72</v>
      </c>
      <c r="B5" s="76" t="str">
        <f>'Resumen general'!D6</f>
        <v>Mes Noviembre</v>
      </c>
      <c r="C5" s="77"/>
      <c r="D5" s="76" t="str">
        <f>'Resumen general'!F6</f>
        <v>Acumulado desde Enero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1">
        <v>11258</v>
      </c>
      <c r="C7" s="31">
        <v>8562</v>
      </c>
      <c r="D7" s="31">
        <v>113931</v>
      </c>
      <c r="E7" s="31">
        <v>117924</v>
      </c>
      <c r="F7" s="10">
        <f>((E7*100)/D7)-100</f>
        <v>3.5047528767411791</v>
      </c>
      <c r="G7" s="1"/>
      <c r="H7" s="1"/>
      <c r="I7" s="1"/>
    </row>
    <row r="8" spans="1:12" x14ac:dyDescent="0.25">
      <c r="A8" s="11" t="s">
        <v>44</v>
      </c>
      <c r="B8" s="32">
        <v>79797</v>
      </c>
      <c r="C8" s="32">
        <v>87005</v>
      </c>
      <c r="D8" s="32">
        <v>985031</v>
      </c>
      <c r="E8" s="32">
        <v>878695</v>
      </c>
      <c r="F8" s="13">
        <f t="shared" ref="F8:F35" si="0">((E8*100)/D8)-100</f>
        <v>-10.795193247725194</v>
      </c>
      <c r="G8" s="1"/>
      <c r="H8" s="1"/>
      <c r="I8" s="1"/>
    </row>
    <row r="9" spans="1:12" x14ac:dyDescent="0.25">
      <c r="A9" s="8" t="s">
        <v>45</v>
      </c>
      <c r="B9" s="31">
        <v>724</v>
      </c>
      <c r="C9" s="31">
        <v>1108</v>
      </c>
      <c r="D9" s="31">
        <v>1599</v>
      </c>
      <c r="E9" s="31">
        <v>10101</v>
      </c>
      <c r="F9" s="10">
        <f t="shared" si="0"/>
        <v>531.70731707317077</v>
      </c>
      <c r="G9" s="1"/>
      <c r="H9" s="1"/>
      <c r="I9" s="1"/>
    </row>
    <row r="10" spans="1:12" x14ac:dyDescent="0.25">
      <c r="A10" s="11" t="s">
        <v>46</v>
      </c>
      <c r="B10" s="32">
        <v>4216</v>
      </c>
      <c r="C10" s="32">
        <v>0</v>
      </c>
      <c r="D10" s="32">
        <v>55816</v>
      </c>
      <c r="E10" s="32">
        <v>21647</v>
      </c>
      <c r="F10" s="17">
        <f t="shared" si="0"/>
        <v>-61.217213702164251</v>
      </c>
      <c r="G10" s="1"/>
      <c r="H10" s="1"/>
      <c r="I10" s="1"/>
    </row>
    <row r="11" spans="1:12" x14ac:dyDescent="0.25">
      <c r="A11" s="8" t="s">
        <v>47</v>
      </c>
      <c r="B11" s="31">
        <v>3630941</v>
      </c>
      <c r="C11" s="31">
        <v>3272453</v>
      </c>
      <c r="D11" s="31">
        <v>39435481</v>
      </c>
      <c r="E11" s="31">
        <v>34512251</v>
      </c>
      <c r="F11" s="10">
        <f t="shared" si="0"/>
        <v>-12.484265121553861</v>
      </c>
      <c r="G11" s="1"/>
      <c r="H11" s="1"/>
      <c r="I11" s="1"/>
    </row>
    <row r="12" spans="1:12" x14ac:dyDescent="0.25">
      <c r="A12" s="11" t="s">
        <v>48</v>
      </c>
      <c r="B12" s="32">
        <v>84851</v>
      </c>
      <c r="C12" s="32">
        <v>100089</v>
      </c>
      <c r="D12" s="32">
        <v>1160026</v>
      </c>
      <c r="E12" s="32">
        <v>954762</v>
      </c>
      <c r="F12" s="13">
        <f t="shared" si="0"/>
        <v>-17.694775806749163</v>
      </c>
      <c r="G12" s="1"/>
      <c r="H12" s="1"/>
      <c r="I12" s="1"/>
    </row>
    <row r="13" spans="1:12" x14ac:dyDescent="0.25">
      <c r="A13" s="8" t="s">
        <v>49</v>
      </c>
      <c r="B13" s="31">
        <v>36623</v>
      </c>
      <c r="C13" s="31">
        <v>40166</v>
      </c>
      <c r="D13" s="31">
        <v>705427</v>
      </c>
      <c r="E13" s="31">
        <v>559737</v>
      </c>
      <c r="F13" s="10">
        <f t="shared" si="0"/>
        <v>-20.652739404644279</v>
      </c>
      <c r="G13" s="1"/>
      <c r="H13" s="1"/>
      <c r="I13" s="1"/>
    </row>
    <row r="14" spans="1:12" x14ac:dyDescent="0.25">
      <c r="A14" s="11" t="s">
        <v>50</v>
      </c>
      <c r="B14" s="32">
        <v>1654459</v>
      </c>
      <c r="C14" s="32">
        <v>1419758</v>
      </c>
      <c r="D14" s="32">
        <v>23668943</v>
      </c>
      <c r="E14" s="32">
        <v>15939395</v>
      </c>
      <c r="F14" s="13">
        <f t="shared" si="0"/>
        <v>-32.656920927985666</v>
      </c>
      <c r="G14" s="1"/>
      <c r="H14" s="1"/>
      <c r="I14" s="1"/>
    </row>
    <row r="15" spans="1:12" x14ac:dyDescent="0.25">
      <c r="A15" s="8" t="s">
        <v>51</v>
      </c>
      <c r="B15" s="31">
        <v>509125</v>
      </c>
      <c r="C15" s="31">
        <v>404914</v>
      </c>
      <c r="D15" s="31">
        <v>5671194</v>
      </c>
      <c r="E15" s="31">
        <v>4278554</v>
      </c>
      <c r="F15" s="10">
        <f t="shared" si="0"/>
        <v>-24.556380896156966</v>
      </c>
      <c r="G15" s="1"/>
      <c r="H15" s="1"/>
      <c r="I15" s="1"/>
    </row>
    <row r="16" spans="1:12" x14ac:dyDescent="0.25">
      <c r="A16" s="11" t="s">
        <v>52</v>
      </c>
      <c r="B16" s="32">
        <v>32281</v>
      </c>
      <c r="C16" s="32">
        <v>61241</v>
      </c>
      <c r="D16" s="32">
        <v>423521</v>
      </c>
      <c r="E16" s="32">
        <v>542231</v>
      </c>
      <c r="F16" s="13">
        <f t="shared" si="0"/>
        <v>28.02930669317459</v>
      </c>
      <c r="G16" s="1"/>
      <c r="H16" s="1"/>
      <c r="I16" s="1"/>
    </row>
    <row r="17" spans="1:9" x14ac:dyDescent="0.25">
      <c r="A17" s="8" t="s">
        <v>53</v>
      </c>
      <c r="B17" s="31">
        <v>75320</v>
      </c>
      <c r="C17" s="31">
        <v>76749</v>
      </c>
      <c r="D17" s="31">
        <v>1141715</v>
      </c>
      <c r="E17" s="31">
        <v>789717</v>
      </c>
      <c r="F17" s="10">
        <f t="shared" si="0"/>
        <v>-30.830636367219483</v>
      </c>
      <c r="G17" s="1"/>
      <c r="H17" s="1"/>
      <c r="I17" s="1"/>
    </row>
    <row r="18" spans="1:9" x14ac:dyDescent="0.25">
      <c r="A18" s="11" t="s">
        <v>54</v>
      </c>
      <c r="B18" s="32">
        <v>5831</v>
      </c>
      <c r="C18" s="32">
        <v>3960</v>
      </c>
      <c r="D18" s="32">
        <v>70403</v>
      </c>
      <c r="E18" s="32">
        <v>54861</v>
      </c>
      <c r="F18" s="13">
        <f t="shared" si="0"/>
        <v>-22.075763816882798</v>
      </c>
      <c r="G18" s="1"/>
      <c r="H18" s="1"/>
      <c r="I18" s="1"/>
    </row>
    <row r="19" spans="1:9" x14ac:dyDescent="0.25">
      <c r="A19" s="8" t="s">
        <v>55</v>
      </c>
      <c r="B19" s="31">
        <v>41</v>
      </c>
      <c r="C19" s="31">
        <v>433</v>
      </c>
      <c r="D19" s="31">
        <v>713</v>
      </c>
      <c r="E19" s="31">
        <v>3862</v>
      </c>
      <c r="F19" s="10">
        <f t="shared" si="0"/>
        <v>441.65497896213185</v>
      </c>
      <c r="G19" s="1"/>
      <c r="H19" s="1"/>
      <c r="I19" s="1"/>
    </row>
    <row r="20" spans="1:9" x14ac:dyDescent="0.25">
      <c r="A20" s="11" t="s">
        <v>56</v>
      </c>
      <c r="B20" s="32">
        <v>34180</v>
      </c>
      <c r="C20" s="32">
        <v>31893</v>
      </c>
      <c r="D20" s="32">
        <v>301102</v>
      </c>
      <c r="E20" s="32">
        <v>283385</v>
      </c>
      <c r="F20" s="13">
        <f t="shared" si="0"/>
        <v>-5.8840525801887793</v>
      </c>
      <c r="G20" s="1"/>
      <c r="H20" s="1"/>
      <c r="I20" s="1"/>
    </row>
    <row r="21" spans="1:9" x14ac:dyDescent="0.25">
      <c r="A21" s="8" t="s">
        <v>57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2">
        <v>1251332</v>
      </c>
      <c r="C22" s="32">
        <v>991216</v>
      </c>
      <c r="D22" s="32">
        <v>13723815</v>
      </c>
      <c r="E22" s="32">
        <v>10077419</v>
      </c>
      <c r="F22" s="13">
        <f t="shared" si="0"/>
        <v>-26.569842277821436</v>
      </c>
      <c r="G22" s="1"/>
      <c r="H22" s="1"/>
      <c r="I22" s="1"/>
    </row>
    <row r="23" spans="1:9" x14ac:dyDescent="0.25">
      <c r="A23" s="8" t="s">
        <v>59</v>
      </c>
      <c r="B23" s="31">
        <v>153262</v>
      </c>
      <c r="C23" s="31">
        <v>61753</v>
      </c>
      <c r="D23" s="31">
        <v>2591762</v>
      </c>
      <c r="E23" s="31">
        <v>685283</v>
      </c>
      <c r="F23" s="10">
        <f t="shared" si="0"/>
        <v>-73.559184832557932</v>
      </c>
      <c r="G23" s="1"/>
      <c r="H23" s="1"/>
      <c r="I23" s="1"/>
    </row>
    <row r="24" spans="1:9" x14ac:dyDescent="0.25">
      <c r="A24" s="11" t="s">
        <v>60</v>
      </c>
      <c r="B24" s="32">
        <v>24011</v>
      </c>
      <c r="C24" s="32">
        <v>26206</v>
      </c>
      <c r="D24" s="32">
        <v>245879</v>
      </c>
      <c r="E24" s="32">
        <v>240235</v>
      </c>
      <c r="F24" s="13">
        <f t="shared" si="0"/>
        <v>-2.2954379999918615</v>
      </c>
      <c r="G24" s="1"/>
      <c r="H24" s="1"/>
      <c r="I24" s="1"/>
    </row>
    <row r="25" spans="1:9" x14ac:dyDescent="0.25">
      <c r="A25" s="8" t="s">
        <v>61</v>
      </c>
      <c r="B25" s="31">
        <v>18022</v>
      </c>
      <c r="C25" s="31">
        <v>14128</v>
      </c>
      <c r="D25" s="31">
        <v>142953</v>
      </c>
      <c r="E25" s="31">
        <v>161596</v>
      </c>
      <c r="F25" s="10">
        <f t="shared" si="0"/>
        <v>13.041349254650129</v>
      </c>
      <c r="G25" s="1"/>
      <c r="H25" s="1"/>
      <c r="I25" s="1"/>
    </row>
    <row r="26" spans="1:9" x14ac:dyDescent="0.25">
      <c r="A26" s="11" t="s">
        <v>62</v>
      </c>
      <c r="B26" s="32">
        <v>0</v>
      </c>
      <c r="C26" s="32">
        <v>1644</v>
      </c>
      <c r="D26" s="32">
        <v>0</v>
      </c>
      <c r="E26" s="32">
        <v>2414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1">
        <v>158</v>
      </c>
      <c r="C27" s="31">
        <v>0</v>
      </c>
      <c r="D27" s="31">
        <v>430</v>
      </c>
      <c r="E27" s="31">
        <v>0</v>
      </c>
      <c r="F27" s="10">
        <f t="shared" si="0"/>
        <v>-100</v>
      </c>
      <c r="G27" s="1"/>
      <c r="H27" s="1"/>
      <c r="I27" s="1"/>
    </row>
    <row r="28" spans="1:9" x14ac:dyDescent="0.25">
      <c r="A28" s="11" t="s">
        <v>64</v>
      </c>
      <c r="B28" s="32">
        <v>231216</v>
      </c>
      <c r="C28" s="32">
        <v>256811</v>
      </c>
      <c r="D28" s="32">
        <v>2838215</v>
      </c>
      <c r="E28" s="32">
        <v>2556587</v>
      </c>
      <c r="F28" s="13">
        <f t="shared" si="0"/>
        <v>-9.9227155095720434</v>
      </c>
      <c r="G28" s="1"/>
      <c r="H28" s="1"/>
      <c r="I28" s="1"/>
    </row>
    <row r="29" spans="1:9" x14ac:dyDescent="0.25">
      <c r="A29" s="8" t="s">
        <v>65</v>
      </c>
      <c r="B29" s="31">
        <v>877</v>
      </c>
      <c r="C29" s="31">
        <v>1445</v>
      </c>
      <c r="D29" s="31">
        <v>6037</v>
      </c>
      <c r="E29" s="31">
        <v>19453</v>
      </c>
      <c r="F29" s="10">
        <f t="shared" si="0"/>
        <v>222.2295842305781</v>
      </c>
      <c r="G29" s="1"/>
      <c r="H29" s="1"/>
      <c r="I29" s="1"/>
    </row>
    <row r="30" spans="1:9" x14ac:dyDescent="0.25">
      <c r="A30" s="11" t="s">
        <v>66</v>
      </c>
      <c r="B30" s="32">
        <v>84942</v>
      </c>
      <c r="C30" s="32">
        <v>95028</v>
      </c>
      <c r="D30" s="32">
        <v>908049</v>
      </c>
      <c r="E30" s="32">
        <v>907217</v>
      </c>
      <c r="F30" s="13">
        <f t="shared" si="0"/>
        <v>-9.1625011425591651E-2</v>
      </c>
      <c r="G30" s="1"/>
      <c r="H30" s="1"/>
      <c r="I30" s="1"/>
    </row>
    <row r="31" spans="1:9" x14ac:dyDescent="0.25">
      <c r="A31" s="8" t="s">
        <v>67</v>
      </c>
      <c r="B31" s="31">
        <v>36506</v>
      </c>
      <c r="C31" s="31">
        <v>212140</v>
      </c>
      <c r="D31" s="31">
        <v>398569</v>
      </c>
      <c r="E31" s="31">
        <v>1998718</v>
      </c>
      <c r="F31" s="10">
        <f t="shared" si="0"/>
        <v>401.47352152324942</v>
      </c>
      <c r="G31" s="1"/>
      <c r="H31" s="1"/>
      <c r="I31" s="1"/>
    </row>
    <row r="32" spans="1:9" x14ac:dyDescent="0.25">
      <c r="A32" s="11" t="s">
        <v>68</v>
      </c>
      <c r="B32" s="32">
        <v>3538480</v>
      </c>
      <c r="C32" s="32">
        <v>3591786</v>
      </c>
      <c r="D32" s="32">
        <v>38091309</v>
      </c>
      <c r="E32" s="32">
        <v>38929018</v>
      </c>
      <c r="F32" s="13">
        <f t="shared" si="0"/>
        <v>2.1992129490745498</v>
      </c>
      <c r="G32" s="1"/>
      <c r="H32" s="1"/>
      <c r="I32" s="1"/>
    </row>
    <row r="33" spans="1:9" x14ac:dyDescent="0.25">
      <c r="A33" s="8" t="s">
        <v>69</v>
      </c>
      <c r="B33" s="31">
        <v>169438</v>
      </c>
      <c r="C33" s="31">
        <v>166198</v>
      </c>
      <c r="D33" s="31">
        <v>2204058</v>
      </c>
      <c r="E33" s="31">
        <v>1819419</v>
      </c>
      <c r="F33" s="10">
        <f t="shared" si="0"/>
        <v>-17.45140100668857</v>
      </c>
      <c r="G33" s="1"/>
      <c r="H33" s="1"/>
      <c r="I33" s="1"/>
    </row>
    <row r="34" spans="1:9" x14ac:dyDescent="0.25">
      <c r="A34" s="11" t="s">
        <v>70</v>
      </c>
      <c r="B34" s="32">
        <v>11562</v>
      </c>
      <c r="C34" s="32">
        <v>3787</v>
      </c>
      <c r="D34" s="32">
        <v>116341</v>
      </c>
      <c r="E34" s="32">
        <v>123191</v>
      </c>
      <c r="F34" s="13">
        <f t="shared" si="0"/>
        <v>5.8878641235677946</v>
      </c>
      <c r="G34" s="1"/>
      <c r="H34" s="1"/>
      <c r="I34" s="1"/>
    </row>
    <row r="35" spans="1:9" x14ac:dyDescent="0.25">
      <c r="A35" s="14" t="s">
        <v>71</v>
      </c>
      <c r="B35" s="15">
        <f>SUM(B7:B34)</f>
        <v>11679453</v>
      </c>
      <c r="C35" s="15">
        <f t="shared" ref="C35:E35" si="1">SUM(C7:C34)</f>
        <v>10930473</v>
      </c>
      <c r="D35" s="15">
        <f t="shared" si="1"/>
        <v>135002319</v>
      </c>
      <c r="E35" s="15">
        <f t="shared" si="1"/>
        <v>116467672</v>
      </c>
      <c r="F35" s="16">
        <f t="shared" si="0"/>
        <v>-13.729132312164211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117924</v>
      </c>
      <c r="C38" s="41">
        <f>D7</f>
        <v>113931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VALENCIA</v>
      </c>
      <c r="F38" s="42">
        <f>LOOKUP(E38,$A$38:$A$65,$B$38:$B$65)</f>
        <v>38929018</v>
      </c>
      <c r="G38" s="42">
        <f>LOOKUP(E38,$A$38:$A$65,$C$38:$C$65)</f>
        <v>38091309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878695</v>
      </c>
      <c r="C39" s="41">
        <f t="shared" ref="C39:C65" si="5">D8</f>
        <v>985031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34512251</v>
      </c>
      <c r="G39" s="42">
        <f t="shared" ref="G39:G65" si="8">LOOKUP(E39,$A$38:$A$65,$C$38:$C$65)</f>
        <v>39435481</v>
      </c>
    </row>
    <row r="40" spans="1:9" x14ac:dyDescent="0.25">
      <c r="A40" s="42" t="str">
        <f t="shared" si="3"/>
        <v>ALMERIA</v>
      </c>
      <c r="B40" s="41">
        <f t="shared" si="4"/>
        <v>10101</v>
      </c>
      <c r="C40" s="41">
        <f t="shared" si="5"/>
        <v>1599</v>
      </c>
      <c r="D40" s="41">
        <f t="shared" si="6"/>
        <v>24</v>
      </c>
      <c r="E40" s="42" t="str">
        <f t="shared" si="2"/>
        <v>BARCELONA</v>
      </c>
      <c r="F40" s="42">
        <f t="shared" si="7"/>
        <v>15939395</v>
      </c>
      <c r="G40" s="42">
        <f t="shared" si="8"/>
        <v>23668943</v>
      </c>
    </row>
    <row r="41" spans="1:9" x14ac:dyDescent="0.25">
      <c r="A41" s="42" t="str">
        <f t="shared" si="3"/>
        <v>AVILES</v>
      </c>
      <c r="B41" s="41">
        <f t="shared" si="4"/>
        <v>21647</v>
      </c>
      <c r="C41" s="41">
        <f t="shared" si="5"/>
        <v>55816</v>
      </c>
      <c r="D41" s="41">
        <f t="shared" si="6"/>
        <v>22</v>
      </c>
      <c r="E41" s="42" t="str">
        <f t="shared" si="2"/>
        <v>LAS PALMAS</v>
      </c>
      <c r="F41" s="42">
        <f t="shared" si="7"/>
        <v>10077419</v>
      </c>
      <c r="G41" s="42">
        <f t="shared" si="8"/>
        <v>13723815</v>
      </c>
    </row>
    <row r="42" spans="1:9" x14ac:dyDescent="0.25">
      <c r="A42" s="42" t="str">
        <f t="shared" si="3"/>
        <v>BAHIA DE ALGECIRAS</v>
      </c>
      <c r="B42" s="41">
        <f t="shared" si="4"/>
        <v>34512251</v>
      </c>
      <c r="C42" s="41">
        <f t="shared" si="5"/>
        <v>39435481</v>
      </c>
      <c r="D42" s="41">
        <f t="shared" si="6"/>
        <v>2</v>
      </c>
      <c r="E42" s="42" t="str">
        <f t="shared" si="2"/>
        <v>BILBAO</v>
      </c>
      <c r="F42" s="42">
        <f t="shared" si="7"/>
        <v>4278554</v>
      </c>
      <c r="G42" s="42">
        <f t="shared" si="8"/>
        <v>5671194</v>
      </c>
    </row>
    <row r="43" spans="1:9" x14ac:dyDescent="0.25">
      <c r="A43" s="42" t="str">
        <f t="shared" si="3"/>
        <v>BAHIA DE CADIZ</v>
      </c>
      <c r="B43" s="41">
        <f t="shared" si="4"/>
        <v>954762</v>
      </c>
      <c r="C43" s="41">
        <f t="shared" si="5"/>
        <v>1160026</v>
      </c>
      <c r="D43" s="41">
        <f t="shared" si="6"/>
        <v>9</v>
      </c>
      <c r="E43" s="42" t="str">
        <f t="shared" si="2"/>
        <v>SANTA CRUZ DE TENERIFE</v>
      </c>
      <c r="F43" s="42">
        <f t="shared" si="7"/>
        <v>2556587</v>
      </c>
      <c r="G43" s="42">
        <f t="shared" si="8"/>
        <v>2838215</v>
      </c>
    </row>
    <row r="44" spans="1:9" x14ac:dyDescent="0.25">
      <c r="A44" s="42" t="str">
        <f t="shared" si="3"/>
        <v>BALEARES</v>
      </c>
      <c r="B44" s="41">
        <f t="shared" si="4"/>
        <v>559737</v>
      </c>
      <c r="C44" s="41">
        <f t="shared" si="5"/>
        <v>705427</v>
      </c>
      <c r="D44" s="41">
        <f t="shared" si="6"/>
        <v>14</v>
      </c>
      <c r="E44" s="42" t="str">
        <f t="shared" si="2"/>
        <v>TARRAGONA</v>
      </c>
      <c r="F44" s="42">
        <f t="shared" si="7"/>
        <v>1998718</v>
      </c>
      <c r="G44" s="42">
        <f t="shared" si="8"/>
        <v>398569</v>
      </c>
    </row>
    <row r="45" spans="1:9" x14ac:dyDescent="0.25">
      <c r="A45" s="42" t="str">
        <f t="shared" si="3"/>
        <v>BARCELONA</v>
      </c>
      <c r="B45" s="41">
        <f t="shared" si="4"/>
        <v>15939395</v>
      </c>
      <c r="C45" s="41">
        <f t="shared" si="5"/>
        <v>23668943</v>
      </c>
      <c r="D45" s="41">
        <f t="shared" si="6"/>
        <v>3</v>
      </c>
      <c r="E45" s="42" t="str">
        <f t="shared" si="2"/>
        <v>VIGO</v>
      </c>
      <c r="F45" s="42">
        <f t="shared" si="7"/>
        <v>1819419</v>
      </c>
      <c r="G45" s="42">
        <f t="shared" si="8"/>
        <v>2204058</v>
      </c>
    </row>
    <row r="46" spans="1:9" x14ac:dyDescent="0.25">
      <c r="A46" s="42" t="str">
        <f t="shared" si="3"/>
        <v>BILBAO</v>
      </c>
      <c r="B46" s="41">
        <f t="shared" si="4"/>
        <v>4278554</v>
      </c>
      <c r="C46" s="41">
        <f t="shared" si="5"/>
        <v>5671194</v>
      </c>
      <c r="D46" s="41">
        <f t="shared" si="6"/>
        <v>5</v>
      </c>
      <c r="E46" s="42" t="str">
        <f t="shared" si="2"/>
        <v>BAHIA DE CADIZ</v>
      </c>
      <c r="F46" s="42">
        <f t="shared" si="7"/>
        <v>954762</v>
      </c>
      <c r="G46" s="42">
        <f t="shared" si="8"/>
        <v>1160026</v>
      </c>
    </row>
    <row r="47" spans="1:9" x14ac:dyDescent="0.25">
      <c r="A47" s="42" t="str">
        <f t="shared" si="3"/>
        <v>CARTAGENA</v>
      </c>
      <c r="B47" s="41">
        <f t="shared" si="4"/>
        <v>542231</v>
      </c>
      <c r="C47" s="41">
        <f t="shared" si="5"/>
        <v>423521</v>
      </c>
      <c r="D47" s="41">
        <f t="shared" si="6"/>
        <v>15</v>
      </c>
      <c r="E47" s="42" t="str">
        <f t="shared" si="2"/>
        <v>SEVILLA</v>
      </c>
      <c r="F47" s="42">
        <f t="shared" si="7"/>
        <v>907217</v>
      </c>
      <c r="G47" s="42">
        <f t="shared" si="8"/>
        <v>908049</v>
      </c>
    </row>
    <row r="48" spans="1:9" x14ac:dyDescent="0.25">
      <c r="A48" s="42" t="str">
        <f t="shared" si="3"/>
        <v>CASTELLON</v>
      </c>
      <c r="B48" s="41">
        <f t="shared" si="4"/>
        <v>789717</v>
      </c>
      <c r="C48" s="41">
        <f t="shared" si="5"/>
        <v>1141715</v>
      </c>
      <c r="D48" s="41">
        <f t="shared" si="6"/>
        <v>12</v>
      </c>
      <c r="E48" s="42" t="str">
        <f t="shared" si="2"/>
        <v>ALICANTE</v>
      </c>
      <c r="F48" s="42">
        <f t="shared" si="7"/>
        <v>878695</v>
      </c>
      <c r="G48" s="42">
        <f t="shared" si="8"/>
        <v>985031</v>
      </c>
    </row>
    <row r="49" spans="1:7" x14ac:dyDescent="0.25">
      <c r="A49" s="42" t="str">
        <f t="shared" si="3"/>
        <v>CEUTA</v>
      </c>
      <c r="B49" s="41">
        <f t="shared" si="4"/>
        <v>54861</v>
      </c>
      <c r="C49" s="41">
        <f t="shared" si="5"/>
        <v>70403</v>
      </c>
      <c r="D49" s="41">
        <f t="shared" si="6"/>
        <v>21</v>
      </c>
      <c r="E49" s="42" t="str">
        <f t="shared" si="2"/>
        <v>CASTELLON</v>
      </c>
      <c r="F49" s="42">
        <f t="shared" si="7"/>
        <v>789717</v>
      </c>
      <c r="G49" s="42">
        <f t="shared" si="8"/>
        <v>1141715</v>
      </c>
    </row>
    <row r="50" spans="1:7" x14ac:dyDescent="0.25">
      <c r="A50" s="42" t="str">
        <f t="shared" si="3"/>
        <v>FERROL-SAN CIBRAO</v>
      </c>
      <c r="B50" s="41">
        <f t="shared" si="4"/>
        <v>3862</v>
      </c>
      <c r="C50" s="41">
        <f t="shared" si="5"/>
        <v>713</v>
      </c>
      <c r="D50" s="41">
        <f t="shared" si="6"/>
        <v>25</v>
      </c>
      <c r="E50" s="42" t="str">
        <f t="shared" si="2"/>
        <v>MALAGA</v>
      </c>
      <c r="F50" s="42">
        <f t="shared" si="7"/>
        <v>685283</v>
      </c>
      <c r="G50" s="42">
        <f t="shared" si="8"/>
        <v>2591762</v>
      </c>
    </row>
    <row r="51" spans="1:7" x14ac:dyDescent="0.25">
      <c r="A51" s="42" t="str">
        <f t="shared" si="3"/>
        <v>GIJON</v>
      </c>
      <c r="B51" s="41">
        <f t="shared" si="4"/>
        <v>283385</v>
      </c>
      <c r="C51" s="41">
        <f t="shared" si="5"/>
        <v>301102</v>
      </c>
      <c r="D51" s="41">
        <f t="shared" si="6"/>
        <v>16</v>
      </c>
      <c r="E51" s="42" t="str">
        <f t="shared" si="2"/>
        <v>BALEARES</v>
      </c>
      <c r="F51" s="42">
        <f t="shared" si="7"/>
        <v>559737</v>
      </c>
      <c r="G51" s="42">
        <f t="shared" si="8"/>
        <v>705427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542231</v>
      </c>
      <c r="G52" s="42">
        <f t="shared" si="8"/>
        <v>423521</v>
      </c>
    </row>
    <row r="53" spans="1:7" x14ac:dyDescent="0.25">
      <c r="A53" s="42" t="str">
        <f t="shared" si="3"/>
        <v>LAS PALMAS</v>
      </c>
      <c r="B53" s="41">
        <f t="shared" si="4"/>
        <v>10077419</v>
      </c>
      <c r="C53" s="41">
        <f t="shared" si="5"/>
        <v>13723815</v>
      </c>
      <c r="D53" s="41">
        <f t="shared" si="6"/>
        <v>4</v>
      </c>
      <c r="E53" s="42" t="str">
        <f t="shared" si="2"/>
        <v>GIJON</v>
      </c>
      <c r="F53" s="42">
        <f t="shared" si="7"/>
        <v>283385</v>
      </c>
      <c r="G53" s="42">
        <f t="shared" si="8"/>
        <v>301102</v>
      </c>
    </row>
    <row r="54" spans="1:7" x14ac:dyDescent="0.25">
      <c r="A54" s="42" t="str">
        <f t="shared" si="3"/>
        <v>MALAGA</v>
      </c>
      <c r="B54" s="41">
        <f t="shared" si="4"/>
        <v>685283</v>
      </c>
      <c r="C54" s="41">
        <f t="shared" si="5"/>
        <v>2591762</v>
      </c>
      <c r="D54" s="41">
        <f t="shared" si="6"/>
        <v>13</v>
      </c>
      <c r="E54" s="42" t="str">
        <f t="shared" si="2"/>
        <v>MARIN Y RIA DE PONTEVEDRA</v>
      </c>
      <c r="F54" s="42">
        <f t="shared" si="7"/>
        <v>240235</v>
      </c>
      <c r="G54" s="42">
        <f t="shared" si="8"/>
        <v>245879</v>
      </c>
    </row>
    <row r="55" spans="1:7" x14ac:dyDescent="0.25">
      <c r="A55" s="42" t="str">
        <f t="shared" si="3"/>
        <v>MARIN Y RIA DE PONTEVEDRA</v>
      </c>
      <c r="B55" s="41">
        <f t="shared" si="4"/>
        <v>240235</v>
      </c>
      <c r="C55" s="41">
        <f t="shared" si="5"/>
        <v>245879</v>
      </c>
      <c r="D55" s="41">
        <f t="shared" si="6"/>
        <v>17</v>
      </c>
      <c r="E55" s="42" t="str">
        <f t="shared" si="2"/>
        <v>MELILLA</v>
      </c>
      <c r="F55" s="42">
        <f t="shared" ref="F55:F65" si="9">LOOKUP(E55,$A$38:$A$65,$B$38:$B$65)</f>
        <v>161596</v>
      </c>
      <c r="G55" s="42">
        <f t="shared" si="8"/>
        <v>142953</v>
      </c>
    </row>
    <row r="56" spans="1:7" x14ac:dyDescent="0.25">
      <c r="A56" s="42" t="str">
        <f t="shared" si="3"/>
        <v>MELILLA</v>
      </c>
      <c r="B56" s="41">
        <f t="shared" si="4"/>
        <v>161596</v>
      </c>
      <c r="C56" s="41">
        <f t="shared" si="5"/>
        <v>142953</v>
      </c>
      <c r="D56" s="41">
        <f t="shared" si="6"/>
        <v>18</v>
      </c>
      <c r="E56" s="42" t="str">
        <f t="shared" si="2"/>
        <v>VILAGARCIA</v>
      </c>
      <c r="F56" s="42">
        <f t="shared" si="9"/>
        <v>123191</v>
      </c>
      <c r="G56" s="42">
        <f t="shared" si="8"/>
        <v>116341</v>
      </c>
    </row>
    <row r="57" spans="1:7" x14ac:dyDescent="0.25">
      <c r="A57" s="42" t="str">
        <f t="shared" si="3"/>
        <v>MOTRIL</v>
      </c>
      <c r="B57" s="41">
        <f t="shared" si="4"/>
        <v>2414</v>
      </c>
      <c r="C57" s="41">
        <f t="shared" si="5"/>
        <v>0</v>
      </c>
      <c r="D57" s="41">
        <f t="shared" si="6"/>
        <v>26</v>
      </c>
      <c r="E57" s="42" t="str">
        <f t="shared" si="2"/>
        <v>A CORUÑA</v>
      </c>
      <c r="F57" s="42">
        <f t="shared" si="9"/>
        <v>117924</v>
      </c>
      <c r="G57" s="42">
        <f t="shared" si="8"/>
        <v>113931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430</v>
      </c>
      <c r="D58" s="41">
        <f t="shared" si="6"/>
        <v>28</v>
      </c>
      <c r="E58" s="42" t="str">
        <f t="shared" si="2"/>
        <v>CEUTA</v>
      </c>
      <c r="F58" s="42">
        <f t="shared" si="9"/>
        <v>54861</v>
      </c>
      <c r="G58" s="42">
        <f t="shared" si="8"/>
        <v>70403</v>
      </c>
    </row>
    <row r="59" spans="1:7" x14ac:dyDescent="0.25">
      <c r="A59" s="42" t="str">
        <f t="shared" si="3"/>
        <v>SANTA CRUZ DE TENERIFE</v>
      </c>
      <c r="B59" s="41">
        <f t="shared" si="4"/>
        <v>2556587</v>
      </c>
      <c r="C59" s="41">
        <f t="shared" si="5"/>
        <v>2838215</v>
      </c>
      <c r="D59" s="41">
        <f t="shared" si="6"/>
        <v>6</v>
      </c>
      <c r="E59" s="42" t="str">
        <f t="shared" si="2"/>
        <v>AVILES</v>
      </c>
      <c r="F59" s="42">
        <f t="shared" si="9"/>
        <v>21647</v>
      </c>
      <c r="G59" s="42">
        <f t="shared" si="8"/>
        <v>55816</v>
      </c>
    </row>
    <row r="60" spans="1:7" x14ac:dyDescent="0.25">
      <c r="A60" s="42" t="str">
        <f t="shared" si="3"/>
        <v>SANTANDER</v>
      </c>
      <c r="B60" s="41">
        <f t="shared" si="4"/>
        <v>19453</v>
      </c>
      <c r="C60" s="41">
        <f t="shared" si="5"/>
        <v>6037</v>
      </c>
      <c r="D60" s="41">
        <f t="shared" si="6"/>
        <v>23</v>
      </c>
      <c r="E60" s="42" t="str">
        <f t="shared" si="2"/>
        <v>SANTANDER</v>
      </c>
      <c r="F60" s="42">
        <f t="shared" si="9"/>
        <v>19453</v>
      </c>
      <c r="G60" s="42">
        <f t="shared" si="8"/>
        <v>6037</v>
      </c>
    </row>
    <row r="61" spans="1:7" x14ac:dyDescent="0.25">
      <c r="A61" s="42" t="str">
        <f t="shared" si="3"/>
        <v>SEVILLA</v>
      </c>
      <c r="B61" s="41">
        <f t="shared" si="4"/>
        <v>907217</v>
      </c>
      <c r="C61" s="41">
        <f t="shared" si="5"/>
        <v>908049</v>
      </c>
      <c r="D61" s="41">
        <f t="shared" si="6"/>
        <v>10</v>
      </c>
      <c r="E61" s="42" t="str">
        <f t="shared" si="2"/>
        <v>ALMERIA</v>
      </c>
      <c r="F61" s="42">
        <f t="shared" si="9"/>
        <v>10101</v>
      </c>
      <c r="G61" s="42">
        <f t="shared" si="8"/>
        <v>1599</v>
      </c>
    </row>
    <row r="62" spans="1:7" x14ac:dyDescent="0.25">
      <c r="A62" s="42" t="str">
        <f t="shared" si="3"/>
        <v>TARRAGONA</v>
      </c>
      <c r="B62" s="41">
        <f t="shared" si="4"/>
        <v>1998718</v>
      </c>
      <c r="C62" s="41">
        <f t="shared" si="5"/>
        <v>398569</v>
      </c>
      <c r="D62" s="41">
        <f t="shared" si="6"/>
        <v>7</v>
      </c>
      <c r="E62" s="42" t="str">
        <f t="shared" si="2"/>
        <v>FERROL-SAN CIBRAO</v>
      </c>
      <c r="F62" s="42">
        <f t="shared" si="9"/>
        <v>3862</v>
      </c>
      <c r="G62" s="42">
        <f t="shared" si="8"/>
        <v>713</v>
      </c>
    </row>
    <row r="63" spans="1:7" x14ac:dyDescent="0.25">
      <c r="A63" s="42" t="str">
        <f t="shared" si="3"/>
        <v>VALENCIA</v>
      </c>
      <c r="B63" s="41">
        <f t="shared" si="4"/>
        <v>38929018</v>
      </c>
      <c r="C63" s="41">
        <f t="shared" si="5"/>
        <v>38091309</v>
      </c>
      <c r="D63" s="41">
        <f t="shared" si="6"/>
        <v>1</v>
      </c>
      <c r="E63" s="42" t="str">
        <f t="shared" si="2"/>
        <v>MOTRIL</v>
      </c>
      <c r="F63" s="42">
        <f t="shared" si="9"/>
        <v>2414</v>
      </c>
      <c r="G63" s="42">
        <f t="shared" si="8"/>
        <v>0</v>
      </c>
    </row>
    <row r="64" spans="1:7" x14ac:dyDescent="0.25">
      <c r="A64" s="42" t="str">
        <f t="shared" si="3"/>
        <v>VIGO</v>
      </c>
      <c r="B64" s="41">
        <f t="shared" si="4"/>
        <v>1819419</v>
      </c>
      <c r="C64" s="41">
        <f t="shared" si="5"/>
        <v>2204058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123191</v>
      </c>
      <c r="C65" s="41">
        <f t="shared" si="5"/>
        <v>116341</v>
      </c>
      <c r="D65" s="41">
        <f t="shared" si="6"/>
        <v>19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78" t="s">
        <v>72</v>
      </c>
      <c r="B5" s="76" t="str">
        <f>'Resumen general'!D6</f>
        <v>Mes Noviembre</v>
      </c>
      <c r="C5" s="77"/>
      <c r="D5" s="76" t="str">
        <f>'Resumen general'!F6</f>
        <v>Acumulado desde Enero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4">
        <v>18624</v>
      </c>
      <c r="C8" s="34">
        <v>15376</v>
      </c>
      <c r="D8" s="34">
        <v>304921</v>
      </c>
      <c r="E8" s="34">
        <v>165079</v>
      </c>
      <c r="F8" s="13">
        <f t="shared" ref="F8:F35" si="0">((E8*100)/D8)-100</f>
        <v>-45.861715001590575</v>
      </c>
      <c r="G8" s="1"/>
      <c r="H8" s="1"/>
      <c r="I8" s="1"/>
    </row>
    <row r="9" spans="1:12" x14ac:dyDescent="0.25">
      <c r="A9" s="8" t="s">
        <v>45</v>
      </c>
      <c r="B9" s="33">
        <v>42366</v>
      </c>
      <c r="C9" s="33">
        <v>39198</v>
      </c>
      <c r="D9" s="33">
        <v>372285</v>
      </c>
      <c r="E9" s="33">
        <v>382503</v>
      </c>
      <c r="F9" s="10">
        <f t="shared" si="0"/>
        <v>2.7446714210886825</v>
      </c>
      <c r="G9" s="1"/>
      <c r="H9" s="1"/>
      <c r="I9" s="1"/>
    </row>
    <row r="10" spans="1:12" x14ac:dyDescent="0.25">
      <c r="A10" s="11" t="s">
        <v>46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3">
        <v>397312</v>
      </c>
      <c r="C11" s="33">
        <v>394477</v>
      </c>
      <c r="D11" s="33">
        <v>4035530</v>
      </c>
      <c r="E11" s="33">
        <v>3933144</v>
      </c>
      <c r="F11" s="10">
        <f t="shared" si="0"/>
        <v>-2.5371140841475608</v>
      </c>
      <c r="G11" s="1"/>
      <c r="H11" s="1"/>
      <c r="I11" s="1"/>
    </row>
    <row r="12" spans="1:12" x14ac:dyDescent="0.25">
      <c r="A12" s="11" t="s">
        <v>48</v>
      </c>
      <c r="B12" s="34">
        <v>107424</v>
      </c>
      <c r="C12" s="34">
        <v>102011</v>
      </c>
      <c r="D12" s="34">
        <v>1265790</v>
      </c>
      <c r="E12" s="34">
        <v>1098845</v>
      </c>
      <c r="F12" s="13">
        <f t="shared" si="0"/>
        <v>-13.188996595011815</v>
      </c>
      <c r="G12" s="1"/>
      <c r="H12" s="1"/>
      <c r="I12" s="1"/>
    </row>
    <row r="13" spans="1:12" x14ac:dyDescent="0.25">
      <c r="A13" s="8" t="s">
        <v>49</v>
      </c>
      <c r="B13" s="33">
        <v>571401</v>
      </c>
      <c r="C13" s="33">
        <v>581811</v>
      </c>
      <c r="D13" s="33">
        <v>8380194</v>
      </c>
      <c r="E13" s="33">
        <v>7349874</v>
      </c>
      <c r="F13" s="10">
        <f t="shared" si="0"/>
        <v>-12.294703440039697</v>
      </c>
      <c r="G13" s="1"/>
      <c r="H13" s="1"/>
      <c r="I13" s="1"/>
    </row>
    <row r="14" spans="1:12" x14ac:dyDescent="0.25">
      <c r="A14" s="11" t="s">
        <v>50</v>
      </c>
      <c r="B14" s="34">
        <v>725813</v>
      </c>
      <c r="C14" s="34">
        <v>724257</v>
      </c>
      <c r="D14" s="34">
        <v>9514069</v>
      </c>
      <c r="E14" s="34">
        <v>7732095</v>
      </c>
      <c r="F14" s="13">
        <f t="shared" si="0"/>
        <v>-18.729883081571089</v>
      </c>
      <c r="G14" s="1"/>
      <c r="H14" s="1"/>
      <c r="I14" s="1"/>
    </row>
    <row r="15" spans="1:12" x14ac:dyDescent="0.25">
      <c r="A15" s="8" t="s">
        <v>51</v>
      </c>
      <c r="B15" s="33">
        <v>48051</v>
      </c>
      <c r="C15" s="33">
        <v>71933</v>
      </c>
      <c r="D15" s="33">
        <v>569567</v>
      </c>
      <c r="E15" s="33">
        <v>709083</v>
      </c>
      <c r="F15" s="10">
        <f t="shared" si="0"/>
        <v>24.49509890846906</v>
      </c>
      <c r="G15" s="1"/>
      <c r="H15" s="1"/>
      <c r="I15" s="1"/>
    </row>
    <row r="16" spans="1:12" x14ac:dyDescent="0.25">
      <c r="A16" s="11" t="s">
        <v>52</v>
      </c>
      <c r="B16" s="34">
        <v>0</v>
      </c>
      <c r="C16" s="34">
        <v>333</v>
      </c>
      <c r="D16" s="34">
        <v>0</v>
      </c>
      <c r="E16" s="34">
        <v>3602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33">
        <v>25363</v>
      </c>
      <c r="C17" s="33">
        <v>23014</v>
      </c>
      <c r="D17" s="33">
        <v>158501</v>
      </c>
      <c r="E17" s="33">
        <v>247540</v>
      </c>
      <c r="F17" s="10">
        <f t="shared" si="0"/>
        <v>56.175670815957005</v>
      </c>
      <c r="G17" s="1"/>
      <c r="H17" s="1"/>
      <c r="I17" s="1"/>
    </row>
    <row r="18" spans="1:9" x14ac:dyDescent="0.25">
      <c r="A18" s="11" t="s">
        <v>54</v>
      </c>
      <c r="B18" s="34">
        <v>83620</v>
      </c>
      <c r="C18" s="34">
        <v>77787</v>
      </c>
      <c r="D18" s="34">
        <v>903639</v>
      </c>
      <c r="E18" s="34">
        <v>857791</v>
      </c>
      <c r="F18" s="13">
        <f t="shared" si="0"/>
        <v>-5.0737075314367814</v>
      </c>
      <c r="G18" s="1"/>
      <c r="H18" s="1"/>
      <c r="I18" s="1"/>
    </row>
    <row r="19" spans="1:9" x14ac:dyDescent="0.25">
      <c r="A19" s="8" t="s">
        <v>55</v>
      </c>
      <c r="B19" s="33">
        <v>11670</v>
      </c>
      <c r="C19" s="33">
        <v>13144</v>
      </c>
      <c r="D19" s="33">
        <v>179185</v>
      </c>
      <c r="E19" s="33">
        <v>130044</v>
      </c>
      <c r="F19" s="10">
        <f t="shared" si="0"/>
        <v>-27.424728632419004</v>
      </c>
      <c r="G19" s="1"/>
      <c r="H19" s="1"/>
      <c r="I19" s="1"/>
    </row>
    <row r="20" spans="1:9" x14ac:dyDescent="0.25">
      <c r="A20" s="11" t="s">
        <v>56</v>
      </c>
      <c r="B20" s="34">
        <v>0</v>
      </c>
      <c r="C20" s="34">
        <v>250</v>
      </c>
      <c r="D20" s="34">
        <v>0</v>
      </c>
      <c r="E20" s="34">
        <v>7756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4">
        <v>185378</v>
      </c>
      <c r="C22" s="34">
        <v>201677</v>
      </c>
      <c r="D22" s="34">
        <v>2376807</v>
      </c>
      <c r="E22" s="34">
        <v>2076385</v>
      </c>
      <c r="F22" s="13">
        <f t="shared" si="0"/>
        <v>-12.639730529235237</v>
      </c>
      <c r="G22" s="1"/>
      <c r="H22" s="1"/>
      <c r="I22" s="1"/>
    </row>
    <row r="23" spans="1:9" x14ac:dyDescent="0.25">
      <c r="A23" s="8" t="s">
        <v>59</v>
      </c>
      <c r="B23" s="33">
        <v>36371</v>
      </c>
      <c r="C23" s="33">
        <v>40476</v>
      </c>
      <c r="D23" s="33">
        <v>420287</v>
      </c>
      <c r="E23" s="33">
        <v>493909</v>
      </c>
      <c r="F23" s="10">
        <f t="shared" si="0"/>
        <v>17.517077616010013</v>
      </c>
      <c r="G23" s="1"/>
      <c r="H23" s="1"/>
      <c r="I23" s="1"/>
    </row>
    <row r="24" spans="1:9" x14ac:dyDescent="0.25">
      <c r="A24" s="11" t="s">
        <v>60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33">
        <v>42015</v>
      </c>
      <c r="C25" s="33">
        <v>45108</v>
      </c>
      <c r="D25" s="33">
        <v>467079</v>
      </c>
      <c r="E25" s="33">
        <v>507063</v>
      </c>
      <c r="F25" s="10">
        <f t="shared" si="0"/>
        <v>8.5604362431194687</v>
      </c>
      <c r="G25" s="1"/>
      <c r="H25" s="1"/>
      <c r="I25" s="1"/>
    </row>
    <row r="26" spans="1:9" x14ac:dyDescent="0.25">
      <c r="A26" s="11" t="s">
        <v>62</v>
      </c>
      <c r="B26" s="34">
        <v>0</v>
      </c>
      <c r="C26" s="34">
        <v>4008</v>
      </c>
      <c r="D26" s="34">
        <v>3064</v>
      </c>
      <c r="E26" s="34">
        <v>26659</v>
      </c>
      <c r="F26" s="13">
        <f t="shared" si="0"/>
        <v>770.07180156657967</v>
      </c>
      <c r="G26" s="1"/>
      <c r="H26" s="1"/>
      <c r="I26" s="1"/>
    </row>
    <row r="27" spans="1:9" x14ac:dyDescent="0.25">
      <c r="A27" s="8" t="s">
        <v>63</v>
      </c>
      <c r="B27" s="33">
        <v>33909</v>
      </c>
      <c r="C27" s="33">
        <v>37537</v>
      </c>
      <c r="D27" s="33">
        <v>572689</v>
      </c>
      <c r="E27" s="33">
        <v>372209</v>
      </c>
      <c r="F27" s="10">
        <f t="shared" si="0"/>
        <v>-35.006783786662567</v>
      </c>
      <c r="G27" s="1"/>
      <c r="H27" s="1"/>
      <c r="I27" s="1"/>
    </row>
    <row r="28" spans="1:9" x14ac:dyDescent="0.25">
      <c r="A28" s="11" t="s">
        <v>64</v>
      </c>
      <c r="B28" s="34">
        <v>250535</v>
      </c>
      <c r="C28" s="34">
        <v>284489</v>
      </c>
      <c r="D28" s="34">
        <v>3229539</v>
      </c>
      <c r="E28" s="34">
        <v>2997617</v>
      </c>
      <c r="F28" s="13">
        <f t="shared" si="0"/>
        <v>-7.1812726212626643</v>
      </c>
      <c r="G28" s="1"/>
      <c r="H28" s="1"/>
      <c r="I28" s="1"/>
    </row>
    <row r="29" spans="1:9" x14ac:dyDescent="0.25">
      <c r="A29" s="8" t="s">
        <v>65</v>
      </c>
      <c r="B29" s="33">
        <v>79051</v>
      </c>
      <c r="C29" s="33">
        <v>63792</v>
      </c>
      <c r="D29" s="33">
        <v>947957</v>
      </c>
      <c r="E29" s="33">
        <v>695489</v>
      </c>
      <c r="F29" s="10">
        <f t="shared" si="0"/>
        <v>-26.632853599899576</v>
      </c>
      <c r="G29" s="1"/>
      <c r="H29" s="1"/>
      <c r="I29" s="1"/>
    </row>
    <row r="30" spans="1:9" x14ac:dyDescent="0.25">
      <c r="A30" s="11" t="s">
        <v>66</v>
      </c>
      <c r="B30" s="34">
        <v>22926</v>
      </c>
      <c r="C30" s="34">
        <v>19422</v>
      </c>
      <c r="D30" s="34">
        <v>248999</v>
      </c>
      <c r="E30" s="34">
        <v>220680</v>
      </c>
      <c r="F30" s="13">
        <f t="shared" si="0"/>
        <v>-11.373138044731107</v>
      </c>
      <c r="G30" s="1"/>
      <c r="H30" s="1"/>
      <c r="I30" s="1"/>
    </row>
    <row r="31" spans="1:9" x14ac:dyDescent="0.25">
      <c r="A31" s="8" t="s">
        <v>67</v>
      </c>
      <c r="B31" s="33">
        <v>10617</v>
      </c>
      <c r="C31" s="33">
        <v>18862</v>
      </c>
      <c r="D31" s="33">
        <v>342147</v>
      </c>
      <c r="E31" s="33">
        <v>132743</v>
      </c>
      <c r="F31" s="10">
        <f t="shared" si="0"/>
        <v>-61.202933242144461</v>
      </c>
      <c r="G31" s="1"/>
      <c r="H31" s="1"/>
      <c r="I31" s="1"/>
    </row>
    <row r="32" spans="1:9" x14ac:dyDescent="0.25">
      <c r="A32" s="11" t="s">
        <v>68</v>
      </c>
      <c r="B32" s="34">
        <v>343356</v>
      </c>
      <c r="C32" s="34">
        <v>409477</v>
      </c>
      <c r="D32" s="34">
        <v>4507228</v>
      </c>
      <c r="E32" s="34">
        <v>4112208</v>
      </c>
      <c r="F32" s="13">
        <f t="shared" si="0"/>
        <v>-8.7641450576718114</v>
      </c>
      <c r="G32" s="1"/>
      <c r="H32" s="1"/>
      <c r="I32" s="1"/>
    </row>
    <row r="33" spans="1:9" x14ac:dyDescent="0.25">
      <c r="A33" s="8" t="s">
        <v>69</v>
      </c>
      <c r="B33" s="33">
        <v>90949</v>
      </c>
      <c r="C33" s="33">
        <v>78359</v>
      </c>
      <c r="D33" s="33">
        <v>1281858</v>
      </c>
      <c r="E33" s="33">
        <v>826049</v>
      </c>
      <c r="F33" s="10">
        <f t="shared" si="0"/>
        <v>-35.558462793850808</v>
      </c>
      <c r="G33" s="1"/>
      <c r="H33" s="1"/>
      <c r="I33" s="1"/>
    </row>
    <row r="34" spans="1:9" x14ac:dyDescent="0.25">
      <c r="A34" s="11" t="s">
        <v>70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3126751</v>
      </c>
      <c r="C35" s="15">
        <f t="shared" ref="C35:E35" si="1">SUM(C7:C34)</f>
        <v>3246798</v>
      </c>
      <c r="D35" s="15">
        <f t="shared" si="1"/>
        <v>40081335</v>
      </c>
      <c r="E35" s="15">
        <f t="shared" si="1"/>
        <v>35078367</v>
      </c>
      <c r="F35" s="16">
        <f t="shared" si="0"/>
        <v>-12.482039333270706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BARCELONA</v>
      </c>
      <c r="F38" s="42">
        <f>LOOKUP(E38,$A$38:$A$65,$B$38:$B$65)</f>
        <v>7732095</v>
      </c>
      <c r="G38" s="42">
        <f>LOOKUP(E38,$A$38:$A$65,$C$38:$C$65)</f>
        <v>9514069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165079</v>
      </c>
      <c r="C39" s="41">
        <f t="shared" ref="C39:C65" si="5">D8</f>
        <v>304921</v>
      </c>
      <c r="D39" s="41">
        <f t="shared" ref="D39:D65" si="6">_xlfn.RANK.EQ(B39,$B$38:$B$65)+COUNTIF($B$38:$B$65,B39)-1</f>
        <v>18</v>
      </c>
      <c r="E39" s="42" t="str">
        <f t="shared" si="2"/>
        <v>BALEARES</v>
      </c>
      <c r="F39" s="42">
        <f t="shared" ref="F39:F54" si="7">LOOKUP(E39,$A$38:$A$65,$B$38:$B$65)</f>
        <v>7349874</v>
      </c>
      <c r="G39" s="42">
        <f t="shared" ref="G39:G65" si="8">LOOKUP(E39,$A$38:$A$65,$C$38:$C$65)</f>
        <v>8380194</v>
      </c>
    </row>
    <row r="40" spans="1:9" x14ac:dyDescent="0.25">
      <c r="A40" s="42" t="str">
        <f t="shared" si="3"/>
        <v>ALMERIA</v>
      </c>
      <c r="B40" s="41">
        <f t="shared" si="4"/>
        <v>382503</v>
      </c>
      <c r="C40" s="41">
        <f t="shared" si="5"/>
        <v>372285</v>
      </c>
      <c r="D40" s="41">
        <f t="shared" si="6"/>
        <v>14</v>
      </c>
      <c r="E40" s="42" t="str">
        <f t="shared" si="2"/>
        <v>VALENCIA</v>
      </c>
      <c r="F40" s="42">
        <f t="shared" si="7"/>
        <v>4112208</v>
      </c>
      <c r="G40" s="42">
        <f t="shared" si="8"/>
        <v>4507228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3933144</v>
      </c>
      <c r="G41" s="42">
        <f t="shared" si="8"/>
        <v>4035530</v>
      </c>
    </row>
    <row r="42" spans="1:9" x14ac:dyDescent="0.25">
      <c r="A42" s="42" t="str">
        <f t="shared" si="3"/>
        <v>BAHIA DE ALGECIRAS</v>
      </c>
      <c r="B42" s="41">
        <f t="shared" si="4"/>
        <v>3933144</v>
      </c>
      <c r="C42" s="41">
        <f t="shared" si="5"/>
        <v>4035530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2997617</v>
      </c>
      <c r="G42" s="42">
        <f t="shared" si="8"/>
        <v>3229539</v>
      </c>
    </row>
    <row r="43" spans="1:9" x14ac:dyDescent="0.25">
      <c r="A43" s="42" t="str">
        <f t="shared" si="3"/>
        <v>BAHIA DE CADIZ</v>
      </c>
      <c r="B43" s="41">
        <f t="shared" si="4"/>
        <v>1098845</v>
      </c>
      <c r="C43" s="41">
        <f t="shared" si="5"/>
        <v>1265790</v>
      </c>
      <c r="D43" s="41">
        <f t="shared" si="6"/>
        <v>7</v>
      </c>
      <c r="E43" s="42" t="str">
        <f t="shared" si="2"/>
        <v>LAS PALMAS</v>
      </c>
      <c r="F43" s="42">
        <f t="shared" si="7"/>
        <v>2076385</v>
      </c>
      <c r="G43" s="42">
        <f t="shared" si="8"/>
        <v>2376807</v>
      </c>
    </row>
    <row r="44" spans="1:9" x14ac:dyDescent="0.25">
      <c r="A44" s="42" t="str">
        <f t="shared" si="3"/>
        <v>BALEARES</v>
      </c>
      <c r="B44" s="41">
        <f t="shared" si="4"/>
        <v>7349874</v>
      </c>
      <c r="C44" s="41">
        <f t="shared" si="5"/>
        <v>8380194</v>
      </c>
      <c r="D44" s="41">
        <f t="shared" si="6"/>
        <v>2</v>
      </c>
      <c r="E44" s="42" t="str">
        <f t="shared" si="2"/>
        <v>BAHIA DE CADIZ</v>
      </c>
      <c r="F44" s="42">
        <f t="shared" si="7"/>
        <v>1098845</v>
      </c>
      <c r="G44" s="42">
        <f t="shared" si="8"/>
        <v>1265790</v>
      </c>
    </row>
    <row r="45" spans="1:9" x14ac:dyDescent="0.25">
      <c r="A45" s="42" t="str">
        <f t="shared" si="3"/>
        <v>BARCELONA</v>
      </c>
      <c r="B45" s="41">
        <f t="shared" si="4"/>
        <v>7732095</v>
      </c>
      <c r="C45" s="41">
        <f t="shared" si="5"/>
        <v>9514069</v>
      </c>
      <c r="D45" s="41">
        <f t="shared" si="6"/>
        <v>1</v>
      </c>
      <c r="E45" s="42" t="str">
        <f t="shared" si="2"/>
        <v>CEUTA</v>
      </c>
      <c r="F45" s="42">
        <f t="shared" si="7"/>
        <v>857791</v>
      </c>
      <c r="G45" s="42">
        <f t="shared" si="8"/>
        <v>903639</v>
      </c>
    </row>
    <row r="46" spans="1:9" x14ac:dyDescent="0.25">
      <c r="A46" s="42" t="str">
        <f t="shared" si="3"/>
        <v>BILBAO</v>
      </c>
      <c r="B46" s="41">
        <f t="shared" si="4"/>
        <v>709083</v>
      </c>
      <c r="C46" s="41">
        <f t="shared" si="5"/>
        <v>569567</v>
      </c>
      <c r="D46" s="41">
        <f t="shared" si="6"/>
        <v>10</v>
      </c>
      <c r="E46" s="42" t="str">
        <f t="shared" si="2"/>
        <v>VIGO</v>
      </c>
      <c r="F46" s="42">
        <f t="shared" si="7"/>
        <v>826049</v>
      </c>
      <c r="G46" s="42">
        <f t="shared" si="8"/>
        <v>1281858</v>
      </c>
    </row>
    <row r="47" spans="1:9" x14ac:dyDescent="0.25">
      <c r="A47" s="42" t="str">
        <f t="shared" si="3"/>
        <v>CARTAGENA</v>
      </c>
      <c r="B47" s="41">
        <f t="shared" si="4"/>
        <v>3602</v>
      </c>
      <c r="C47" s="41">
        <f t="shared" si="5"/>
        <v>0</v>
      </c>
      <c r="D47" s="41">
        <f t="shared" si="6"/>
        <v>23</v>
      </c>
      <c r="E47" s="42" t="str">
        <f t="shared" si="2"/>
        <v>BILBAO</v>
      </c>
      <c r="F47" s="42">
        <f t="shared" si="7"/>
        <v>709083</v>
      </c>
      <c r="G47" s="42">
        <f t="shared" si="8"/>
        <v>569567</v>
      </c>
    </row>
    <row r="48" spans="1:9" x14ac:dyDescent="0.25">
      <c r="A48" s="42" t="str">
        <f t="shared" si="3"/>
        <v>CASTELLON</v>
      </c>
      <c r="B48" s="41">
        <f t="shared" si="4"/>
        <v>247540</v>
      </c>
      <c r="C48" s="41">
        <f t="shared" si="5"/>
        <v>158501</v>
      </c>
      <c r="D48" s="41">
        <f t="shared" si="6"/>
        <v>16</v>
      </c>
      <c r="E48" s="42" t="str">
        <f t="shared" si="2"/>
        <v>SANTANDER</v>
      </c>
      <c r="F48" s="42">
        <f t="shared" si="7"/>
        <v>695489</v>
      </c>
      <c r="G48" s="42">
        <f t="shared" si="8"/>
        <v>947957</v>
      </c>
    </row>
    <row r="49" spans="1:7" x14ac:dyDescent="0.25">
      <c r="A49" s="42" t="str">
        <f t="shared" si="3"/>
        <v>CEUTA</v>
      </c>
      <c r="B49" s="41">
        <f t="shared" si="4"/>
        <v>857791</v>
      </c>
      <c r="C49" s="41">
        <f t="shared" si="5"/>
        <v>903639</v>
      </c>
      <c r="D49" s="41">
        <f t="shared" si="6"/>
        <v>8</v>
      </c>
      <c r="E49" s="42" t="str">
        <f t="shared" si="2"/>
        <v>MELILLA</v>
      </c>
      <c r="F49" s="42">
        <f t="shared" si="7"/>
        <v>507063</v>
      </c>
      <c r="G49" s="42">
        <f t="shared" si="8"/>
        <v>467079</v>
      </c>
    </row>
    <row r="50" spans="1:7" x14ac:dyDescent="0.25">
      <c r="A50" s="42" t="str">
        <f t="shared" si="3"/>
        <v>FERROL-SAN CIBRAO</v>
      </c>
      <c r="B50" s="41">
        <f t="shared" si="4"/>
        <v>130044</v>
      </c>
      <c r="C50" s="41">
        <f t="shared" si="5"/>
        <v>179185</v>
      </c>
      <c r="D50" s="41">
        <f t="shared" si="6"/>
        <v>20</v>
      </c>
      <c r="E50" s="42" t="str">
        <f t="shared" si="2"/>
        <v>MALAGA</v>
      </c>
      <c r="F50" s="42">
        <f t="shared" si="7"/>
        <v>493909</v>
      </c>
      <c r="G50" s="42">
        <f t="shared" si="8"/>
        <v>420287</v>
      </c>
    </row>
    <row r="51" spans="1:7" x14ac:dyDescent="0.25">
      <c r="A51" s="42" t="str">
        <f t="shared" si="3"/>
        <v>GIJON</v>
      </c>
      <c r="B51" s="41">
        <f t="shared" si="4"/>
        <v>7756</v>
      </c>
      <c r="C51" s="41">
        <f t="shared" si="5"/>
        <v>0</v>
      </c>
      <c r="D51" s="41">
        <f t="shared" si="6"/>
        <v>22</v>
      </c>
      <c r="E51" s="42" t="str">
        <f t="shared" si="2"/>
        <v>ALMERIA</v>
      </c>
      <c r="F51" s="42">
        <f t="shared" si="7"/>
        <v>382503</v>
      </c>
      <c r="G51" s="42">
        <f t="shared" si="8"/>
        <v>372285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PASAIA</v>
      </c>
      <c r="F52" s="42">
        <f t="shared" si="7"/>
        <v>372209</v>
      </c>
      <c r="G52" s="42">
        <f t="shared" si="8"/>
        <v>572689</v>
      </c>
    </row>
    <row r="53" spans="1:7" x14ac:dyDescent="0.25">
      <c r="A53" s="42" t="str">
        <f t="shared" si="3"/>
        <v>LAS PALMAS</v>
      </c>
      <c r="B53" s="41">
        <f t="shared" si="4"/>
        <v>2076385</v>
      </c>
      <c r="C53" s="41">
        <f t="shared" si="5"/>
        <v>2376807</v>
      </c>
      <c r="D53" s="41">
        <f t="shared" si="6"/>
        <v>6</v>
      </c>
      <c r="E53" s="42" t="str">
        <f t="shared" si="2"/>
        <v>CASTELLON</v>
      </c>
      <c r="F53" s="42">
        <f t="shared" si="7"/>
        <v>247540</v>
      </c>
      <c r="G53" s="42">
        <f t="shared" si="8"/>
        <v>158501</v>
      </c>
    </row>
    <row r="54" spans="1:7" x14ac:dyDescent="0.25">
      <c r="A54" s="42" t="str">
        <f t="shared" si="3"/>
        <v>MALAGA</v>
      </c>
      <c r="B54" s="41">
        <f t="shared" si="4"/>
        <v>493909</v>
      </c>
      <c r="C54" s="41">
        <f t="shared" si="5"/>
        <v>420287</v>
      </c>
      <c r="D54" s="41">
        <f t="shared" si="6"/>
        <v>13</v>
      </c>
      <c r="E54" s="42" t="str">
        <f t="shared" si="2"/>
        <v>SEVILLA</v>
      </c>
      <c r="F54" s="42">
        <f t="shared" si="7"/>
        <v>220680</v>
      </c>
      <c r="G54" s="42">
        <f t="shared" si="8"/>
        <v>248999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ALICANTE</v>
      </c>
      <c r="F55" s="42">
        <f t="shared" ref="F55:F65" si="9">LOOKUP(E55,$A$38:$A$65,$B$38:$B$65)</f>
        <v>165079</v>
      </c>
      <c r="G55" s="42">
        <f t="shared" si="8"/>
        <v>304921</v>
      </c>
    </row>
    <row r="56" spans="1:7" x14ac:dyDescent="0.25">
      <c r="A56" s="42" t="str">
        <f t="shared" si="3"/>
        <v>MELILLA</v>
      </c>
      <c r="B56" s="41">
        <f t="shared" si="4"/>
        <v>507063</v>
      </c>
      <c r="C56" s="41">
        <f t="shared" si="5"/>
        <v>467079</v>
      </c>
      <c r="D56" s="41">
        <f t="shared" si="6"/>
        <v>12</v>
      </c>
      <c r="E56" s="42" t="str">
        <f t="shared" si="2"/>
        <v>TARRAGONA</v>
      </c>
      <c r="F56" s="42">
        <f t="shared" si="9"/>
        <v>132743</v>
      </c>
      <c r="G56" s="42">
        <f t="shared" si="8"/>
        <v>342147</v>
      </c>
    </row>
    <row r="57" spans="1:7" x14ac:dyDescent="0.25">
      <c r="A57" s="42" t="str">
        <f t="shared" si="3"/>
        <v>MOTRIL</v>
      </c>
      <c r="B57" s="41">
        <f t="shared" si="4"/>
        <v>26659</v>
      </c>
      <c r="C57" s="41">
        <f t="shared" si="5"/>
        <v>3064</v>
      </c>
      <c r="D57" s="41">
        <f t="shared" si="6"/>
        <v>21</v>
      </c>
      <c r="E57" s="42" t="str">
        <f t="shared" si="2"/>
        <v>FERROL-SAN CIBRAO</v>
      </c>
      <c r="F57" s="42">
        <f t="shared" si="9"/>
        <v>130044</v>
      </c>
      <c r="G57" s="42">
        <f t="shared" si="8"/>
        <v>179185</v>
      </c>
    </row>
    <row r="58" spans="1:7" x14ac:dyDescent="0.25">
      <c r="A58" s="42" t="str">
        <f t="shared" si="3"/>
        <v>PASAIA</v>
      </c>
      <c r="B58" s="41">
        <f t="shared" si="4"/>
        <v>372209</v>
      </c>
      <c r="C58" s="41">
        <f t="shared" si="5"/>
        <v>572689</v>
      </c>
      <c r="D58" s="41">
        <f t="shared" si="6"/>
        <v>15</v>
      </c>
      <c r="E58" s="42" t="str">
        <f t="shared" si="2"/>
        <v>MOTRIL</v>
      </c>
      <c r="F58" s="42">
        <f t="shared" si="9"/>
        <v>26659</v>
      </c>
      <c r="G58" s="42">
        <f t="shared" si="8"/>
        <v>3064</v>
      </c>
    </row>
    <row r="59" spans="1:7" x14ac:dyDescent="0.25">
      <c r="A59" s="42" t="str">
        <f t="shared" si="3"/>
        <v>SANTA CRUZ DE TENERIFE</v>
      </c>
      <c r="B59" s="41">
        <f t="shared" si="4"/>
        <v>2997617</v>
      </c>
      <c r="C59" s="41">
        <f t="shared" si="5"/>
        <v>3229539</v>
      </c>
      <c r="D59" s="41">
        <f t="shared" si="6"/>
        <v>5</v>
      </c>
      <c r="E59" s="42" t="str">
        <f t="shared" si="2"/>
        <v>GIJON</v>
      </c>
      <c r="F59" s="42">
        <f t="shared" si="9"/>
        <v>7756</v>
      </c>
      <c r="G59" s="42">
        <f t="shared" si="8"/>
        <v>0</v>
      </c>
    </row>
    <row r="60" spans="1:7" x14ac:dyDescent="0.25">
      <c r="A60" s="42" t="str">
        <f t="shared" si="3"/>
        <v>SANTANDER</v>
      </c>
      <c r="B60" s="41">
        <f t="shared" si="4"/>
        <v>695489</v>
      </c>
      <c r="C60" s="41">
        <f t="shared" si="5"/>
        <v>947957</v>
      </c>
      <c r="D60" s="41">
        <f t="shared" si="6"/>
        <v>11</v>
      </c>
      <c r="E60" s="42" t="str">
        <f t="shared" si="2"/>
        <v>CARTAGENA</v>
      </c>
      <c r="F60" s="42">
        <f t="shared" si="9"/>
        <v>3602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220680</v>
      </c>
      <c r="C61" s="41">
        <f t="shared" si="5"/>
        <v>248999</v>
      </c>
      <c r="D61" s="41">
        <f t="shared" si="6"/>
        <v>17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132743</v>
      </c>
      <c r="C62" s="41">
        <f t="shared" si="5"/>
        <v>342147</v>
      </c>
      <c r="D62" s="41">
        <f t="shared" si="6"/>
        <v>19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4112208</v>
      </c>
      <c r="C63" s="41">
        <f t="shared" si="5"/>
        <v>4507228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826049</v>
      </c>
      <c r="C64" s="41">
        <f t="shared" si="5"/>
        <v>1281858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78" t="s">
        <v>72</v>
      </c>
      <c r="B5" s="76" t="str">
        <f>'Resumen general'!D6</f>
        <v>Mes Noviembre</v>
      </c>
      <c r="C5" s="77"/>
      <c r="D5" s="76" t="str">
        <f>'Resumen general'!F6</f>
        <v>Acumulado desde Enero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5">
        <v>795</v>
      </c>
      <c r="C7" s="35">
        <v>623</v>
      </c>
      <c r="D7" s="35">
        <v>7336</v>
      </c>
      <c r="E7" s="35">
        <v>7396</v>
      </c>
      <c r="F7" s="10">
        <f>((E7*100)/D7)-100</f>
        <v>0.817884405670668</v>
      </c>
      <c r="G7" s="1"/>
      <c r="H7" s="1"/>
      <c r="I7" s="1"/>
    </row>
    <row r="8" spans="1:12" x14ac:dyDescent="0.25">
      <c r="A8" s="11" t="s">
        <v>44</v>
      </c>
      <c r="B8" s="36">
        <v>11671</v>
      </c>
      <c r="C8" s="36">
        <v>12341</v>
      </c>
      <c r="D8" s="36">
        <v>142602</v>
      </c>
      <c r="E8" s="36">
        <v>120785</v>
      </c>
      <c r="F8" s="13">
        <f t="shared" ref="F8:F35" si="0">((E8*100)/D8)-100</f>
        <v>-15.29922441480484</v>
      </c>
      <c r="G8" s="1"/>
      <c r="H8" s="1"/>
      <c r="I8" s="1"/>
    </row>
    <row r="9" spans="1:12" x14ac:dyDescent="0.25">
      <c r="A9" s="8" t="s">
        <v>45</v>
      </c>
      <c r="B9" s="35">
        <v>69</v>
      </c>
      <c r="C9" s="35">
        <v>138</v>
      </c>
      <c r="D9" s="35">
        <v>202</v>
      </c>
      <c r="E9" s="35">
        <v>1044.5</v>
      </c>
      <c r="F9" s="10">
        <f t="shared" si="0"/>
        <v>417.0792079207921</v>
      </c>
      <c r="G9" s="1"/>
      <c r="H9" s="1"/>
      <c r="I9" s="1"/>
    </row>
    <row r="10" spans="1:12" x14ac:dyDescent="0.25">
      <c r="A10" s="11" t="s">
        <v>46</v>
      </c>
      <c r="B10" s="36">
        <v>511</v>
      </c>
      <c r="C10" s="36">
        <v>0</v>
      </c>
      <c r="D10" s="36">
        <v>7048</v>
      </c>
      <c r="E10" s="36">
        <v>2575</v>
      </c>
      <c r="F10" s="17">
        <f t="shared" si="0"/>
        <v>-63.464812712826337</v>
      </c>
      <c r="G10" s="1"/>
      <c r="H10" s="1"/>
      <c r="I10" s="1"/>
    </row>
    <row r="11" spans="1:12" x14ac:dyDescent="0.25">
      <c r="A11" s="8" t="s">
        <v>47</v>
      </c>
      <c r="B11" s="35">
        <v>295665</v>
      </c>
      <c r="C11" s="35">
        <v>267927</v>
      </c>
      <c r="D11" s="35">
        <v>3051099</v>
      </c>
      <c r="E11" s="35">
        <v>2773530</v>
      </c>
      <c r="F11" s="10">
        <f t="shared" si="0"/>
        <v>-9.0973449239110238</v>
      </c>
      <c r="G11" s="1"/>
      <c r="H11" s="1"/>
      <c r="I11" s="1"/>
    </row>
    <row r="12" spans="1:12" x14ac:dyDescent="0.25">
      <c r="A12" s="11" t="s">
        <v>48</v>
      </c>
      <c r="B12" s="36">
        <v>9065.5</v>
      </c>
      <c r="C12" s="36">
        <v>10096.5</v>
      </c>
      <c r="D12" s="36">
        <v>117463</v>
      </c>
      <c r="E12" s="36">
        <v>97637</v>
      </c>
      <c r="F12" s="13">
        <f t="shared" si="0"/>
        <v>-16.878506423299257</v>
      </c>
      <c r="G12" s="1"/>
      <c r="H12" s="1"/>
      <c r="I12" s="1"/>
    </row>
    <row r="13" spans="1:12" x14ac:dyDescent="0.25">
      <c r="A13" s="8" t="s">
        <v>49</v>
      </c>
      <c r="B13" s="35">
        <v>10893</v>
      </c>
      <c r="C13" s="35">
        <v>6371</v>
      </c>
      <c r="D13" s="35">
        <v>166532</v>
      </c>
      <c r="E13" s="35">
        <v>121632</v>
      </c>
      <c r="F13" s="10">
        <f t="shared" si="0"/>
        <v>-26.961785122378885</v>
      </c>
      <c r="G13" s="1"/>
      <c r="H13" s="1"/>
      <c r="I13" s="1"/>
    </row>
    <row r="14" spans="1:12" x14ac:dyDescent="0.25">
      <c r="A14" s="11" t="s">
        <v>50</v>
      </c>
      <c r="B14" s="36">
        <v>172526</v>
      </c>
      <c r="C14" s="36">
        <v>142856</v>
      </c>
      <c r="D14" s="36">
        <v>2411030.5</v>
      </c>
      <c r="E14" s="36">
        <v>1650403.5</v>
      </c>
      <c r="F14" s="13">
        <f t="shared" si="0"/>
        <v>-31.547796678640111</v>
      </c>
      <c r="G14" s="1"/>
      <c r="H14" s="1"/>
      <c r="I14" s="1"/>
    </row>
    <row r="15" spans="1:12" x14ac:dyDescent="0.25">
      <c r="A15" s="8" t="s">
        <v>51</v>
      </c>
      <c r="B15" s="35">
        <v>44531</v>
      </c>
      <c r="C15" s="35">
        <v>35958</v>
      </c>
      <c r="D15" s="35">
        <v>513988.5</v>
      </c>
      <c r="E15" s="35">
        <v>399828.25</v>
      </c>
      <c r="F15" s="10">
        <f t="shared" si="0"/>
        <v>-22.210662300810228</v>
      </c>
      <c r="G15" s="1"/>
      <c r="H15" s="1"/>
      <c r="I15" s="1"/>
    </row>
    <row r="16" spans="1:12" x14ac:dyDescent="0.25">
      <c r="A16" s="11" t="s">
        <v>52</v>
      </c>
      <c r="B16" s="36">
        <v>3928</v>
      </c>
      <c r="C16" s="36">
        <v>5688</v>
      </c>
      <c r="D16" s="36">
        <v>43487</v>
      </c>
      <c r="E16" s="36">
        <v>53776</v>
      </c>
      <c r="F16" s="13">
        <f t="shared" si="0"/>
        <v>23.659944351185416</v>
      </c>
      <c r="G16" s="1"/>
      <c r="H16" s="1"/>
      <c r="I16" s="1"/>
    </row>
    <row r="17" spans="1:9" x14ac:dyDescent="0.25">
      <c r="A17" s="8" t="s">
        <v>53</v>
      </c>
      <c r="B17" s="35">
        <v>6094</v>
      </c>
      <c r="C17" s="35">
        <v>5525</v>
      </c>
      <c r="D17" s="35">
        <v>83799</v>
      </c>
      <c r="E17" s="35">
        <v>60886</v>
      </c>
      <c r="F17" s="10">
        <f t="shared" si="0"/>
        <v>-27.34280838673493</v>
      </c>
      <c r="G17" s="1"/>
      <c r="H17" s="1"/>
      <c r="I17" s="1"/>
    </row>
    <row r="18" spans="1:9" x14ac:dyDescent="0.25">
      <c r="A18" s="11" t="s">
        <v>54</v>
      </c>
      <c r="B18" s="36">
        <v>1299</v>
      </c>
      <c r="C18" s="36">
        <v>1114</v>
      </c>
      <c r="D18" s="36">
        <v>14377</v>
      </c>
      <c r="E18" s="36">
        <v>12577</v>
      </c>
      <c r="F18" s="13">
        <f t="shared" si="0"/>
        <v>-12.519997217778396</v>
      </c>
      <c r="G18" s="1"/>
      <c r="H18" s="1"/>
      <c r="I18" s="1"/>
    </row>
    <row r="19" spans="1:9" x14ac:dyDescent="0.25">
      <c r="A19" s="8" t="s">
        <v>55</v>
      </c>
      <c r="B19" s="35">
        <v>14</v>
      </c>
      <c r="C19" s="35">
        <v>42</v>
      </c>
      <c r="D19" s="35">
        <v>457</v>
      </c>
      <c r="E19" s="35">
        <v>380</v>
      </c>
      <c r="F19" s="10">
        <f t="shared" si="0"/>
        <v>-16.849015317286657</v>
      </c>
      <c r="G19" s="1"/>
      <c r="H19" s="1"/>
      <c r="I19" s="1"/>
    </row>
    <row r="20" spans="1:9" x14ac:dyDescent="0.25">
      <c r="A20" s="11" t="s">
        <v>56</v>
      </c>
      <c r="B20" s="36">
        <v>2913</v>
      </c>
      <c r="C20" s="36">
        <v>2447</v>
      </c>
      <c r="D20" s="36">
        <v>24126</v>
      </c>
      <c r="E20" s="36">
        <v>24683</v>
      </c>
      <c r="F20" s="13">
        <f t="shared" si="0"/>
        <v>2.308712592224154</v>
      </c>
      <c r="G20" s="1"/>
      <c r="H20" s="1"/>
      <c r="I20" s="1"/>
    </row>
    <row r="21" spans="1:9" x14ac:dyDescent="0.25">
      <c r="A21" s="8" t="s">
        <v>57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6">
        <v>107086</v>
      </c>
      <c r="C22" s="36">
        <v>94670</v>
      </c>
      <c r="D22" s="36">
        <v>1217192</v>
      </c>
      <c r="E22" s="36">
        <v>924352</v>
      </c>
      <c r="F22" s="13">
        <f t="shared" si="0"/>
        <v>-24.058653030910492</v>
      </c>
      <c r="G22" s="1"/>
      <c r="H22" s="1"/>
      <c r="I22" s="1"/>
    </row>
    <row r="23" spans="1:9" x14ac:dyDescent="0.25">
      <c r="A23" s="8" t="s">
        <v>59</v>
      </c>
      <c r="B23" s="35">
        <v>34498</v>
      </c>
      <c r="C23" s="35">
        <v>28455</v>
      </c>
      <c r="D23" s="35">
        <v>401210</v>
      </c>
      <c r="E23" s="35">
        <v>264809</v>
      </c>
      <c r="F23" s="10">
        <f t="shared" si="0"/>
        <v>-33.997407841280122</v>
      </c>
      <c r="G23" s="1"/>
      <c r="H23" s="1"/>
      <c r="I23" s="1"/>
    </row>
    <row r="24" spans="1:9" x14ac:dyDescent="0.25">
      <c r="A24" s="11" t="s">
        <v>60</v>
      </c>
      <c r="B24" s="36">
        <v>2560</v>
      </c>
      <c r="C24" s="36">
        <v>3006</v>
      </c>
      <c r="D24" s="36">
        <v>28338</v>
      </c>
      <c r="E24" s="36">
        <v>26599</v>
      </c>
      <c r="F24" s="13">
        <f t="shared" si="0"/>
        <v>-6.1366363187239727</v>
      </c>
      <c r="G24" s="1"/>
      <c r="H24" s="1"/>
      <c r="I24" s="1"/>
    </row>
    <row r="25" spans="1:9" x14ac:dyDescent="0.25">
      <c r="A25" s="8" t="s">
        <v>61</v>
      </c>
      <c r="B25" s="35">
        <v>2310</v>
      </c>
      <c r="C25" s="35">
        <v>2117</v>
      </c>
      <c r="D25" s="35">
        <v>19980</v>
      </c>
      <c r="E25" s="35">
        <v>23417</v>
      </c>
      <c r="F25" s="10">
        <f t="shared" si="0"/>
        <v>17.202202202202201</v>
      </c>
      <c r="G25" s="1"/>
      <c r="H25" s="1"/>
      <c r="I25" s="1"/>
    </row>
    <row r="26" spans="1:9" x14ac:dyDescent="0.25">
      <c r="A26" s="11" t="s">
        <v>62</v>
      </c>
      <c r="B26" s="36">
        <v>0</v>
      </c>
      <c r="C26" s="36">
        <v>229</v>
      </c>
      <c r="D26" s="36">
        <v>0</v>
      </c>
      <c r="E26" s="36">
        <v>381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5">
        <v>2.5</v>
      </c>
      <c r="C27" s="35">
        <v>0</v>
      </c>
      <c r="D27" s="35">
        <v>7.5</v>
      </c>
      <c r="E27" s="35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64</v>
      </c>
      <c r="B28" s="36">
        <v>30398</v>
      </c>
      <c r="C28" s="36">
        <v>32696</v>
      </c>
      <c r="D28" s="36">
        <v>370410</v>
      </c>
      <c r="E28" s="36">
        <v>317364</v>
      </c>
      <c r="F28" s="13">
        <f t="shared" si="0"/>
        <v>-14.320887665019839</v>
      </c>
      <c r="G28" s="1"/>
      <c r="H28" s="1"/>
      <c r="I28" s="1"/>
    </row>
    <row r="29" spans="1:9" x14ac:dyDescent="0.25">
      <c r="A29" s="8" t="s">
        <v>65</v>
      </c>
      <c r="B29" s="35">
        <v>80</v>
      </c>
      <c r="C29" s="35">
        <v>126</v>
      </c>
      <c r="D29" s="35">
        <v>1311</v>
      </c>
      <c r="E29" s="35">
        <v>1742</v>
      </c>
      <c r="F29" s="10">
        <f t="shared" si="0"/>
        <v>32.875667429443183</v>
      </c>
      <c r="G29" s="1"/>
      <c r="H29" s="1"/>
      <c r="I29" s="1"/>
    </row>
    <row r="30" spans="1:9" x14ac:dyDescent="0.25">
      <c r="A30" s="11" t="s">
        <v>66</v>
      </c>
      <c r="B30" s="36">
        <v>11333</v>
      </c>
      <c r="C30" s="36">
        <v>12929</v>
      </c>
      <c r="D30" s="36">
        <v>120523</v>
      </c>
      <c r="E30" s="36">
        <v>119172</v>
      </c>
      <c r="F30" s="13">
        <f t="shared" si="0"/>
        <v>-1.1209478688714967</v>
      </c>
      <c r="G30" s="1"/>
      <c r="H30" s="1"/>
      <c r="I30" s="1"/>
    </row>
    <row r="31" spans="1:9" x14ac:dyDescent="0.25">
      <c r="A31" s="8" t="s">
        <v>67</v>
      </c>
      <c r="B31" s="35">
        <v>3977</v>
      </c>
      <c r="C31" s="35">
        <v>19515</v>
      </c>
      <c r="D31" s="35">
        <v>44049</v>
      </c>
      <c r="E31" s="35">
        <v>182648</v>
      </c>
      <c r="F31" s="10">
        <f t="shared" si="0"/>
        <v>314.64732457036484</v>
      </c>
      <c r="G31" s="1"/>
      <c r="H31" s="1"/>
      <c r="I31" s="1"/>
    </row>
    <row r="32" spans="1:9" x14ac:dyDescent="0.25">
      <c r="A32" s="11" t="s">
        <v>68</v>
      </c>
      <c r="B32" s="36">
        <v>292954</v>
      </c>
      <c r="C32" s="36">
        <v>303516</v>
      </c>
      <c r="D32" s="36">
        <v>3334155</v>
      </c>
      <c r="E32" s="36">
        <v>3349192</v>
      </c>
      <c r="F32" s="13">
        <f t="shared" si="0"/>
        <v>0.45099882878869835</v>
      </c>
      <c r="G32" s="1"/>
      <c r="H32" s="1"/>
      <c r="I32" s="1"/>
    </row>
    <row r="33" spans="1:9" x14ac:dyDescent="0.25">
      <c r="A33" s="8" t="s">
        <v>69</v>
      </c>
      <c r="B33" s="35">
        <v>17465</v>
      </c>
      <c r="C33" s="35">
        <v>17019</v>
      </c>
      <c r="D33" s="35">
        <v>232514</v>
      </c>
      <c r="E33" s="35">
        <v>179812</v>
      </c>
      <c r="F33" s="10">
        <f t="shared" si="0"/>
        <v>-22.666162037554727</v>
      </c>
      <c r="G33" s="1"/>
      <c r="H33" s="1"/>
      <c r="I33" s="1"/>
    </row>
    <row r="34" spans="1:9" x14ac:dyDescent="0.25">
      <c r="A34" s="11" t="s">
        <v>70</v>
      </c>
      <c r="B34" s="36">
        <v>1456</v>
      </c>
      <c r="C34" s="36">
        <v>623</v>
      </c>
      <c r="D34" s="36">
        <v>14624</v>
      </c>
      <c r="E34" s="36">
        <v>16042</v>
      </c>
      <c r="F34" s="13">
        <f t="shared" si="0"/>
        <v>9.6963894967177282</v>
      </c>
      <c r="G34" s="1"/>
      <c r="H34" s="1"/>
      <c r="I34" s="1"/>
    </row>
    <row r="35" spans="1:9" x14ac:dyDescent="0.25">
      <c r="A35" s="14" t="s">
        <v>71</v>
      </c>
      <c r="B35" s="15">
        <f>SUM(B7:B34)</f>
        <v>1064094</v>
      </c>
      <c r="C35" s="15">
        <f t="shared" ref="C35:E35" si="1">SUM(C7:C34)</f>
        <v>1006027.5</v>
      </c>
      <c r="D35" s="15">
        <f t="shared" si="1"/>
        <v>12367860.5</v>
      </c>
      <c r="E35" s="15">
        <f t="shared" si="1"/>
        <v>10732663.25</v>
      </c>
      <c r="F35" s="16">
        <f t="shared" si="0"/>
        <v>-13.221342931544228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7396</v>
      </c>
      <c r="C38" s="41">
        <f>D7</f>
        <v>7336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VALENCIA</v>
      </c>
      <c r="F38" s="42">
        <f>LOOKUP(E38,$A$38:$A$65,$B$38:$B$65)</f>
        <v>3349192</v>
      </c>
      <c r="G38" s="42">
        <f>LOOKUP(E38,$A$38:$A$65,$C$38:$C$65)</f>
        <v>3334155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120785</v>
      </c>
      <c r="C39" s="41">
        <f t="shared" ref="C39:C65" si="5">D8</f>
        <v>142602</v>
      </c>
      <c r="D39" s="41">
        <f t="shared" ref="D39:D65" si="6">_xlfn.RANK.EQ(B39,$B$38:$B$65)+COUNTIF($B$38:$B$65,B39)-1</f>
        <v>11</v>
      </c>
      <c r="E39" s="42" t="str">
        <f t="shared" si="2"/>
        <v>BAHIA DE ALGECIRAS</v>
      </c>
      <c r="F39" s="42">
        <f t="shared" ref="F39:F54" si="7">LOOKUP(E39,$A$38:$A$65,$B$38:$B$65)</f>
        <v>2773530</v>
      </c>
      <c r="G39" s="42">
        <f t="shared" ref="G39:G65" si="8">LOOKUP(E39,$A$38:$A$65,$C$38:$C$65)</f>
        <v>3051099</v>
      </c>
    </row>
    <row r="40" spans="1:9" x14ac:dyDescent="0.25">
      <c r="A40" s="42" t="str">
        <f t="shared" si="3"/>
        <v>ALMERIA</v>
      </c>
      <c r="B40" s="41">
        <f t="shared" si="4"/>
        <v>1044.5</v>
      </c>
      <c r="C40" s="41">
        <f t="shared" si="5"/>
        <v>202</v>
      </c>
      <c r="D40" s="41">
        <f t="shared" si="6"/>
        <v>24</v>
      </c>
      <c r="E40" s="42" t="str">
        <f t="shared" si="2"/>
        <v>BARCELONA</v>
      </c>
      <c r="F40" s="42">
        <f t="shared" si="7"/>
        <v>1650403.5</v>
      </c>
      <c r="G40" s="42">
        <f t="shared" si="8"/>
        <v>2411030.5</v>
      </c>
    </row>
    <row r="41" spans="1:9" x14ac:dyDescent="0.25">
      <c r="A41" s="42" t="str">
        <f t="shared" si="3"/>
        <v>AVILES</v>
      </c>
      <c r="B41" s="41">
        <f t="shared" si="4"/>
        <v>2575</v>
      </c>
      <c r="C41" s="41">
        <f t="shared" si="5"/>
        <v>7048</v>
      </c>
      <c r="D41" s="41">
        <f t="shared" si="6"/>
        <v>22</v>
      </c>
      <c r="E41" s="42" t="str">
        <f t="shared" si="2"/>
        <v>LAS PALMAS</v>
      </c>
      <c r="F41" s="42">
        <f t="shared" si="7"/>
        <v>924352</v>
      </c>
      <c r="G41" s="42">
        <f t="shared" si="8"/>
        <v>1217192</v>
      </c>
    </row>
    <row r="42" spans="1:9" x14ac:dyDescent="0.25">
      <c r="A42" s="42" t="str">
        <f t="shared" si="3"/>
        <v>BAHIA DE ALGECIRAS</v>
      </c>
      <c r="B42" s="41">
        <f t="shared" si="4"/>
        <v>2773530</v>
      </c>
      <c r="C42" s="41">
        <f t="shared" si="5"/>
        <v>3051099</v>
      </c>
      <c r="D42" s="41">
        <f t="shared" si="6"/>
        <v>2</v>
      </c>
      <c r="E42" s="42" t="str">
        <f t="shared" si="2"/>
        <v>BILBAO</v>
      </c>
      <c r="F42" s="42">
        <f t="shared" si="7"/>
        <v>399828.25</v>
      </c>
      <c r="G42" s="42">
        <f t="shared" si="8"/>
        <v>513988.5</v>
      </c>
    </row>
    <row r="43" spans="1:9" x14ac:dyDescent="0.25">
      <c r="A43" s="42" t="str">
        <f t="shared" si="3"/>
        <v>BAHIA DE CADIZ</v>
      </c>
      <c r="B43" s="41">
        <f t="shared" si="4"/>
        <v>97637</v>
      </c>
      <c r="C43" s="41">
        <f t="shared" si="5"/>
        <v>117463</v>
      </c>
      <c r="D43" s="41">
        <f t="shared" si="6"/>
        <v>13</v>
      </c>
      <c r="E43" s="42" t="str">
        <f t="shared" si="2"/>
        <v>SANTA CRUZ DE TENERIFE</v>
      </c>
      <c r="F43" s="42">
        <f t="shared" si="7"/>
        <v>317364</v>
      </c>
      <c r="G43" s="42">
        <f t="shared" si="8"/>
        <v>370410</v>
      </c>
    </row>
    <row r="44" spans="1:9" x14ac:dyDescent="0.25">
      <c r="A44" s="42" t="str">
        <f t="shared" si="3"/>
        <v>BALEARES</v>
      </c>
      <c r="B44" s="41">
        <f t="shared" si="4"/>
        <v>121632</v>
      </c>
      <c r="C44" s="41">
        <f t="shared" si="5"/>
        <v>166532</v>
      </c>
      <c r="D44" s="41">
        <f t="shared" si="6"/>
        <v>10</v>
      </c>
      <c r="E44" s="42" t="str">
        <f t="shared" si="2"/>
        <v>MALAGA</v>
      </c>
      <c r="F44" s="42">
        <f t="shared" si="7"/>
        <v>264809</v>
      </c>
      <c r="G44" s="42">
        <f t="shared" si="8"/>
        <v>401210</v>
      </c>
    </row>
    <row r="45" spans="1:9" x14ac:dyDescent="0.25">
      <c r="A45" s="42" t="str">
        <f t="shared" si="3"/>
        <v>BARCELONA</v>
      </c>
      <c r="B45" s="41">
        <f t="shared" si="4"/>
        <v>1650403.5</v>
      </c>
      <c r="C45" s="41">
        <f t="shared" si="5"/>
        <v>2411030.5</v>
      </c>
      <c r="D45" s="41">
        <f t="shared" si="6"/>
        <v>3</v>
      </c>
      <c r="E45" s="42" t="str">
        <f t="shared" si="2"/>
        <v>TARRAGONA</v>
      </c>
      <c r="F45" s="42">
        <f t="shared" si="7"/>
        <v>182648</v>
      </c>
      <c r="G45" s="42">
        <f t="shared" si="8"/>
        <v>44049</v>
      </c>
    </row>
    <row r="46" spans="1:9" x14ac:dyDescent="0.25">
      <c r="A46" s="42" t="str">
        <f t="shared" si="3"/>
        <v>BILBAO</v>
      </c>
      <c r="B46" s="41">
        <f t="shared" si="4"/>
        <v>399828.25</v>
      </c>
      <c r="C46" s="41">
        <f t="shared" si="5"/>
        <v>513988.5</v>
      </c>
      <c r="D46" s="41">
        <f t="shared" si="6"/>
        <v>5</v>
      </c>
      <c r="E46" s="42" t="str">
        <f t="shared" si="2"/>
        <v>VIGO</v>
      </c>
      <c r="F46" s="42">
        <f t="shared" si="7"/>
        <v>179812</v>
      </c>
      <c r="G46" s="42">
        <f t="shared" si="8"/>
        <v>232514</v>
      </c>
    </row>
    <row r="47" spans="1:9" x14ac:dyDescent="0.25">
      <c r="A47" s="42" t="str">
        <f t="shared" si="3"/>
        <v>CARTAGENA</v>
      </c>
      <c r="B47" s="41">
        <f t="shared" si="4"/>
        <v>53776</v>
      </c>
      <c r="C47" s="41">
        <f t="shared" si="5"/>
        <v>43487</v>
      </c>
      <c r="D47" s="41">
        <f t="shared" si="6"/>
        <v>15</v>
      </c>
      <c r="E47" s="42" t="str">
        <f t="shared" si="2"/>
        <v>BALEARES</v>
      </c>
      <c r="F47" s="42">
        <f t="shared" si="7"/>
        <v>121632</v>
      </c>
      <c r="G47" s="42">
        <f t="shared" si="8"/>
        <v>166532</v>
      </c>
    </row>
    <row r="48" spans="1:9" x14ac:dyDescent="0.25">
      <c r="A48" s="42" t="str">
        <f t="shared" si="3"/>
        <v>CASTELLON</v>
      </c>
      <c r="B48" s="41">
        <f t="shared" si="4"/>
        <v>60886</v>
      </c>
      <c r="C48" s="41">
        <f t="shared" si="5"/>
        <v>83799</v>
      </c>
      <c r="D48" s="41">
        <f t="shared" si="6"/>
        <v>14</v>
      </c>
      <c r="E48" s="42" t="str">
        <f t="shared" si="2"/>
        <v>ALICANTE</v>
      </c>
      <c r="F48" s="42">
        <f t="shared" si="7"/>
        <v>120785</v>
      </c>
      <c r="G48" s="42">
        <f t="shared" si="8"/>
        <v>142602</v>
      </c>
    </row>
    <row r="49" spans="1:7" x14ac:dyDescent="0.25">
      <c r="A49" s="42" t="str">
        <f t="shared" si="3"/>
        <v>CEUTA</v>
      </c>
      <c r="B49" s="41">
        <f t="shared" si="4"/>
        <v>12577</v>
      </c>
      <c r="C49" s="41">
        <f t="shared" si="5"/>
        <v>14377</v>
      </c>
      <c r="D49" s="41">
        <f t="shared" si="6"/>
        <v>20</v>
      </c>
      <c r="E49" s="42" t="str">
        <f t="shared" si="2"/>
        <v>SEVILLA</v>
      </c>
      <c r="F49" s="42">
        <f t="shared" si="7"/>
        <v>119172</v>
      </c>
      <c r="G49" s="42">
        <f t="shared" si="8"/>
        <v>120523</v>
      </c>
    </row>
    <row r="50" spans="1:7" x14ac:dyDescent="0.25">
      <c r="A50" s="42" t="str">
        <f t="shared" si="3"/>
        <v>FERROL-SAN CIBRAO</v>
      </c>
      <c r="B50" s="41">
        <f t="shared" si="4"/>
        <v>380</v>
      </c>
      <c r="C50" s="41">
        <f t="shared" si="5"/>
        <v>457</v>
      </c>
      <c r="D50" s="41">
        <f t="shared" si="6"/>
        <v>26</v>
      </c>
      <c r="E50" s="42" t="str">
        <f t="shared" si="2"/>
        <v>BAHIA DE CADIZ</v>
      </c>
      <c r="F50" s="42">
        <f t="shared" si="7"/>
        <v>97637</v>
      </c>
      <c r="G50" s="42">
        <f t="shared" si="8"/>
        <v>117463</v>
      </c>
    </row>
    <row r="51" spans="1:7" x14ac:dyDescent="0.25">
      <c r="A51" s="42" t="str">
        <f t="shared" si="3"/>
        <v>GIJON</v>
      </c>
      <c r="B51" s="41">
        <f t="shared" si="4"/>
        <v>24683</v>
      </c>
      <c r="C51" s="41">
        <f t="shared" si="5"/>
        <v>24126</v>
      </c>
      <c r="D51" s="41">
        <f t="shared" si="6"/>
        <v>17</v>
      </c>
      <c r="E51" s="42" t="str">
        <f t="shared" si="2"/>
        <v>CASTELLON</v>
      </c>
      <c r="F51" s="42">
        <f t="shared" si="7"/>
        <v>60886</v>
      </c>
      <c r="G51" s="42">
        <f t="shared" si="8"/>
        <v>83799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53776</v>
      </c>
      <c r="G52" s="42">
        <f t="shared" si="8"/>
        <v>43487</v>
      </c>
    </row>
    <row r="53" spans="1:7" x14ac:dyDescent="0.25">
      <c r="A53" s="42" t="str">
        <f t="shared" si="3"/>
        <v>LAS PALMAS</v>
      </c>
      <c r="B53" s="41">
        <f t="shared" si="4"/>
        <v>924352</v>
      </c>
      <c r="C53" s="41">
        <f t="shared" si="5"/>
        <v>1217192</v>
      </c>
      <c r="D53" s="41">
        <f t="shared" si="6"/>
        <v>4</v>
      </c>
      <c r="E53" s="42" t="str">
        <f t="shared" si="2"/>
        <v>MARIN Y RIA DE PONTEVEDRA</v>
      </c>
      <c r="F53" s="42">
        <f t="shared" si="7"/>
        <v>26599</v>
      </c>
      <c r="G53" s="42">
        <f t="shared" si="8"/>
        <v>28338</v>
      </c>
    </row>
    <row r="54" spans="1:7" x14ac:dyDescent="0.25">
      <c r="A54" s="42" t="str">
        <f t="shared" si="3"/>
        <v>MALAGA</v>
      </c>
      <c r="B54" s="41">
        <f t="shared" si="4"/>
        <v>264809</v>
      </c>
      <c r="C54" s="41">
        <f t="shared" si="5"/>
        <v>401210</v>
      </c>
      <c r="D54" s="41">
        <f t="shared" si="6"/>
        <v>7</v>
      </c>
      <c r="E54" s="42" t="str">
        <f t="shared" si="2"/>
        <v>GIJON</v>
      </c>
      <c r="F54" s="42">
        <f t="shared" si="7"/>
        <v>24683</v>
      </c>
      <c r="G54" s="42">
        <f t="shared" si="8"/>
        <v>24126</v>
      </c>
    </row>
    <row r="55" spans="1:7" x14ac:dyDescent="0.25">
      <c r="A55" s="42" t="str">
        <f t="shared" si="3"/>
        <v>MARIN Y RIA DE PONTEVEDRA</v>
      </c>
      <c r="B55" s="41">
        <f t="shared" si="4"/>
        <v>26599</v>
      </c>
      <c r="C55" s="41">
        <f t="shared" si="5"/>
        <v>28338</v>
      </c>
      <c r="D55" s="41">
        <f t="shared" si="6"/>
        <v>16</v>
      </c>
      <c r="E55" s="42" t="str">
        <f t="shared" si="2"/>
        <v>MELILLA</v>
      </c>
      <c r="F55" s="42">
        <f t="shared" ref="F55:F65" si="9">LOOKUP(E55,$A$38:$A$65,$B$38:$B$65)</f>
        <v>23417</v>
      </c>
      <c r="G55" s="42">
        <f t="shared" si="8"/>
        <v>19980</v>
      </c>
    </row>
    <row r="56" spans="1:7" x14ac:dyDescent="0.25">
      <c r="A56" s="42" t="str">
        <f t="shared" si="3"/>
        <v>MELILLA</v>
      </c>
      <c r="B56" s="41">
        <f t="shared" si="4"/>
        <v>23417</v>
      </c>
      <c r="C56" s="41">
        <f t="shared" si="5"/>
        <v>19980</v>
      </c>
      <c r="D56" s="41">
        <f t="shared" si="6"/>
        <v>18</v>
      </c>
      <c r="E56" s="42" t="str">
        <f t="shared" si="2"/>
        <v>VILAGARCIA</v>
      </c>
      <c r="F56" s="42">
        <f t="shared" si="9"/>
        <v>16042</v>
      </c>
      <c r="G56" s="42">
        <f t="shared" si="8"/>
        <v>14624</v>
      </c>
    </row>
    <row r="57" spans="1:7" x14ac:dyDescent="0.25">
      <c r="A57" s="42" t="str">
        <f t="shared" si="3"/>
        <v>MOTRIL</v>
      </c>
      <c r="B57" s="41">
        <f t="shared" si="4"/>
        <v>381</v>
      </c>
      <c r="C57" s="41">
        <f t="shared" si="5"/>
        <v>0</v>
      </c>
      <c r="D57" s="41">
        <f t="shared" si="6"/>
        <v>25</v>
      </c>
      <c r="E57" s="42" t="str">
        <f t="shared" si="2"/>
        <v>CEUTA</v>
      </c>
      <c r="F57" s="42">
        <f t="shared" si="9"/>
        <v>12577</v>
      </c>
      <c r="G57" s="42">
        <f t="shared" si="8"/>
        <v>14377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7.5</v>
      </c>
      <c r="D58" s="41">
        <f t="shared" si="6"/>
        <v>28</v>
      </c>
      <c r="E58" s="42" t="str">
        <f t="shared" si="2"/>
        <v>A CORUÑA</v>
      </c>
      <c r="F58" s="42">
        <f t="shared" si="9"/>
        <v>7396</v>
      </c>
      <c r="G58" s="42">
        <f t="shared" si="8"/>
        <v>7336</v>
      </c>
    </row>
    <row r="59" spans="1:7" x14ac:dyDescent="0.25">
      <c r="A59" s="42" t="str">
        <f t="shared" si="3"/>
        <v>SANTA CRUZ DE TENERIFE</v>
      </c>
      <c r="B59" s="41">
        <f t="shared" si="4"/>
        <v>317364</v>
      </c>
      <c r="C59" s="41">
        <f t="shared" si="5"/>
        <v>370410</v>
      </c>
      <c r="D59" s="41">
        <f t="shared" si="6"/>
        <v>6</v>
      </c>
      <c r="E59" s="42" t="str">
        <f t="shared" si="2"/>
        <v>AVILES</v>
      </c>
      <c r="F59" s="42">
        <f t="shared" si="9"/>
        <v>2575</v>
      </c>
      <c r="G59" s="42">
        <f t="shared" si="8"/>
        <v>7048</v>
      </c>
    </row>
    <row r="60" spans="1:7" x14ac:dyDescent="0.25">
      <c r="A60" s="42" t="str">
        <f t="shared" si="3"/>
        <v>SANTANDER</v>
      </c>
      <c r="B60" s="41">
        <f t="shared" si="4"/>
        <v>1742</v>
      </c>
      <c r="C60" s="41">
        <f t="shared" si="5"/>
        <v>1311</v>
      </c>
      <c r="D60" s="41">
        <f t="shared" si="6"/>
        <v>23</v>
      </c>
      <c r="E60" s="42" t="str">
        <f t="shared" si="2"/>
        <v>SANTANDER</v>
      </c>
      <c r="F60" s="42">
        <f t="shared" si="9"/>
        <v>1742</v>
      </c>
      <c r="G60" s="42">
        <f t="shared" si="8"/>
        <v>1311</v>
      </c>
    </row>
    <row r="61" spans="1:7" x14ac:dyDescent="0.25">
      <c r="A61" s="42" t="str">
        <f t="shared" si="3"/>
        <v>SEVILLA</v>
      </c>
      <c r="B61" s="41">
        <f t="shared" si="4"/>
        <v>119172</v>
      </c>
      <c r="C61" s="41">
        <f t="shared" si="5"/>
        <v>120523</v>
      </c>
      <c r="D61" s="41">
        <f t="shared" si="6"/>
        <v>12</v>
      </c>
      <c r="E61" s="42" t="str">
        <f t="shared" si="2"/>
        <v>ALMERIA</v>
      </c>
      <c r="F61" s="42">
        <f t="shared" si="9"/>
        <v>1044.5</v>
      </c>
      <c r="G61" s="42">
        <f t="shared" si="8"/>
        <v>202</v>
      </c>
    </row>
    <row r="62" spans="1:7" x14ac:dyDescent="0.25">
      <c r="A62" s="42" t="str">
        <f t="shared" si="3"/>
        <v>TARRAGONA</v>
      </c>
      <c r="B62" s="41">
        <f t="shared" si="4"/>
        <v>182648</v>
      </c>
      <c r="C62" s="41">
        <f t="shared" si="5"/>
        <v>44049</v>
      </c>
      <c r="D62" s="41">
        <f t="shared" si="6"/>
        <v>8</v>
      </c>
      <c r="E62" s="42" t="str">
        <f t="shared" si="2"/>
        <v>MOTRIL</v>
      </c>
      <c r="F62" s="42">
        <f t="shared" si="9"/>
        <v>381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3349192</v>
      </c>
      <c r="C63" s="41">
        <f t="shared" si="5"/>
        <v>3334155</v>
      </c>
      <c r="D63" s="41">
        <f t="shared" si="6"/>
        <v>1</v>
      </c>
      <c r="E63" s="42" t="str">
        <f t="shared" si="2"/>
        <v>FERROL-SAN CIBRAO</v>
      </c>
      <c r="F63" s="42">
        <f t="shared" si="9"/>
        <v>380</v>
      </c>
      <c r="G63" s="42">
        <f t="shared" si="8"/>
        <v>457</v>
      </c>
    </row>
    <row r="64" spans="1:7" x14ac:dyDescent="0.25">
      <c r="A64" s="42" t="str">
        <f t="shared" si="3"/>
        <v>VIGO</v>
      </c>
      <c r="B64" s="41">
        <f t="shared" si="4"/>
        <v>179812</v>
      </c>
      <c r="C64" s="41">
        <f t="shared" si="5"/>
        <v>232514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16042</v>
      </c>
      <c r="C65" s="41">
        <f t="shared" si="5"/>
        <v>14624</v>
      </c>
      <c r="D65" s="41">
        <f t="shared" si="6"/>
        <v>19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78" t="s">
        <v>72</v>
      </c>
      <c r="B5" s="76" t="str">
        <f>'Resumen general'!D6</f>
        <v>Mes Noviembre</v>
      </c>
      <c r="C5" s="77"/>
      <c r="D5" s="76" t="str">
        <f>'Resumen general'!F6</f>
        <v>Acumulado desde Enero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38">
        <v>0</v>
      </c>
      <c r="C8" s="38">
        <v>0</v>
      </c>
      <c r="D8" s="38">
        <v>0</v>
      </c>
      <c r="E8" s="38">
        <v>76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45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46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37">
        <v>283069</v>
      </c>
      <c r="C11" s="37">
        <v>252733</v>
      </c>
      <c r="D11" s="37">
        <v>2903832</v>
      </c>
      <c r="E11" s="37">
        <v>2635816</v>
      </c>
      <c r="F11" s="10">
        <f t="shared" si="0"/>
        <v>-9.2297350535430382</v>
      </c>
      <c r="G11" s="1"/>
      <c r="H11" s="1"/>
      <c r="I11" s="1"/>
    </row>
    <row r="12" spans="1:12" x14ac:dyDescent="0.25">
      <c r="A12" s="11" t="s">
        <v>48</v>
      </c>
      <c r="B12" s="38">
        <v>36.5</v>
      </c>
      <c r="C12" s="38">
        <v>10</v>
      </c>
      <c r="D12" s="38">
        <v>1019</v>
      </c>
      <c r="E12" s="38">
        <v>1021</v>
      </c>
      <c r="F12" s="13">
        <f t="shared" si="0"/>
        <v>0.19627085377821629</v>
      </c>
      <c r="G12" s="1"/>
      <c r="H12" s="1"/>
      <c r="I12" s="1"/>
    </row>
    <row r="13" spans="1:12" x14ac:dyDescent="0.25">
      <c r="A13" s="8" t="s">
        <v>49</v>
      </c>
      <c r="B13" s="37">
        <v>0</v>
      </c>
      <c r="C13" s="37">
        <v>0</v>
      </c>
      <c r="D13" s="37">
        <v>179</v>
      </c>
      <c r="E13" s="37">
        <v>335</v>
      </c>
      <c r="F13" s="10">
        <f t="shared" si="0"/>
        <v>87.150837988826822</v>
      </c>
      <c r="G13" s="1"/>
      <c r="H13" s="1"/>
      <c r="I13" s="1"/>
    </row>
    <row r="14" spans="1:12" x14ac:dyDescent="0.25">
      <c r="A14" s="11" t="s">
        <v>50</v>
      </c>
      <c r="B14" s="38">
        <v>56374.5</v>
      </c>
      <c r="C14" s="38">
        <v>49881</v>
      </c>
      <c r="D14" s="38">
        <v>940042.5</v>
      </c>
      <c r="E14" s="38">
        <v>550541.5</v>
      </c>
      <c r="F14" s="13">
        <f t="shared" si="0"/>
        <v>-41.434403231768776</v>
      </c>
      <c r="G14" s="1"/>
      <c r="H14" s="1"/>
      <c r="I14" s="1"/>
    </row>
    <row r="15" spans="1:12" x14ac:dyDescent="0.25">
      <c r="A15" s="8" t="s">
        <v>51</v>
      </c>
      <c r="B15" s="37">
        <v>589.5</v>
      </c>
      <c r="C15" s="37">
        <v>296.5</v>
      </c>
      <c r="D15" s="37">
        <v>12915.75</v>
      </c>
      <c r="E15" s="37">
        <v>4131</v>
      </c>
      <c r="F15" s="10">
        <f t="shared" si="0"/>
        <v>-68.015794669299112</v>
      </c>
      <c r="G15" s="1"/>
      <c r="H15" s="1"/>
      <c r="I15" s="1"/>
    </row>
    <row r="16" spans="1:12" x14ac:dyDescent="0.25">
      <c r="A16" s="11" t="s">
        <v>52</v>
      </c>
      <c r="B16" s="38">
        <v>0</v>
      </c>
      <c r="C16" s="38">
        <v>5</v>
      </c>
      <c r="D16" s="38">
        <v>12</v>
      </c>
      <c r="E16" s="38">
        <v>315</v>
      </c>
      <c r="F16" s="13">
        <f t="shared" si="0"/>
        <v>2525</v>
      </c>
      <c r="G16" s="1"/>
      <c r="H16" s="1"/>
      <c r="I16" s="1"/>
    </row>
    <row r="17" spans="1:9" x14ac:dyDescent="0.25">
      <c r="A17" s="8" t="s">
        <v>53</v>
      </c>
      <c r="B17" s="37">
        <v>0</v>
      </c>
      <c r="C17" s="37">
        <v>0</v>
      </c>
      <c r="D17" s="37">
        <v>297</v>
      </c>
      <c r="E17" s="37">
        <v>4</v>
      </c>
      <c r="F17" s="10">
        <f t="shared" si="0"/>
        <v>-98.653198653198658</v>
      </c>
      <c r="G17" s="1"/>
      <c r="H17" s="1"/>
      <c r="I17" s="1"/>
    </row>
    <row r="18" spans="1:9" x14ac:dyDescent="0.25">
      <c r="A18" s="11" t="s">
        <v>54</v>
      </c>
      <c r="B18" s="38">
        <v>0</v>
      </c>
      <c r="C18" s="38">
        <v>0</v>
      </c>
      <c r="D18" s="38">
        <v>0</v>
      </c>
      <c r="E18" s="38">
        <v>4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55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38">
        <v>0</v>
      </c>
      <c r="C20" s="38">
        <v>0</v>
      </c>
      <c r="D20" s="38">
        <v>52</v>
      </c>
      <c r="E20" s="38">
        <v>0</v>
      </c>
      <c r="F20" s="17">
        <f t="shared" si="0"/>
        <v>-100</v>
      </c>
      <c r="G20" s="1"/>
      <c r="H20" s="1"/>
      <c r="I20" s="1"/>
    </row>
    <row r="21" spans="1:9" x14ac:dyDescent="0.25">
      <c r="A21" s="8" t="s">
        <v>57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38">
        <v>71908</v>
      </c>
      <c r="C22" s="38">
        <v>56316</v>
      </c>
      <c r="D22" s="38">
        <v>776297</v>
      </c>
      <c r="E22" s="38">
        <v>544099</v>
      </c>
      <c r="F22" s="13">
        <f t="shared" si="0"/>
        <v>-29.91097479444079</v>
      </c>
      <c r="G22" s="1"/>
      <c r="H22" s="1"/>
      <c r="I22" s="1"/>
    </row>
    <row r="23" spans="1:9" x14ac:dyDescent="0.25">
      <c r="A23" s="8" t="s">
        <v>59</v>
      </c>
      <c r="B23" s="37">
        <v>32775</v>
      </c>
      <c r="C23" s="37">
        <v>27342</v>
      </c>
      <c r="D23" s="37">
        <v>384349</v>
      </c>
      <c r="E23" s="37">
        <v>250205</v>
      </c>
      <c r="F23" s="10">
        <f t="shared" si="0"/>
        <v>-34.901612857064805</v>
      </c>
      <c r="G23" s="1"/>
      <c r="H23" s="1"/>
      <c r="I23" s="1"/>
    </row>
    <row r="24" spans="1:9" x14ac:dyDescent="0.25">
      <c r="A24" s="11" t="s">
        <v>60</v>
      </c>
      <c r="B24" s="38">
        <v>0</v>
      </c>
      <c r="C24" s="38">
        <v>44</v>
      </c>
      <c r="D24" s="38">
        <v>114</v>
      </c>
      <c r="E24" s="38">
        <v>61</v>
      </c>
      <c r="F24" s="13">
        <f t="shared" si="0"/>
        <v>-46.491228070175438</v>
      </c>
      <c r="G24" s="1"/>
      <c r="H24" s="1"/>
      <c r="I24" s="1"/>
    </row>
    <row r="25" spans="1:9" x14ac:dyDescent="0.25">
      <c r="A25" s="8" t="s">
        <v>61</v>
      </c>
      <c r="B25" s="37">
        <v>0</v>
      </c>
      <c r="C25" s="37">
        <v>0</v>
      </c>
      <c r="D25" s="37">
        <v>73</v>
      </c>
      <c r="E25" s="37">
        <v>0</v>
      </c>
      <c r="F25" s="18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38">
        <v>197</v>
      </c>
      <c r="C28" s="38">
        <v>1384</v>
      </c>
      <c r="D28" s="38">
        <v>7853</v>
      </c>
      <c r="E28" s="38">
        <v>15634</v>
      </c>
      <c r="F28" s="13">
        <f t="shared" si="0"/>
        <v>99.083152935184017</v>
      </c>
      <c r="G28" s="1"/>
      <c r="H28" s="1"/>
      <c r="I28" s="1"/>
    </row>
    <row r="29" spans="1:9" x14ac:dyDescent="0.25">
      <c r="A29" s="8" t="s">
        <v>65</v>
      </c>
      <c r="B29" s="37">
        <v>0</v>
      </c>
      <c r="C29" s="37">
        <v>0</v>
      </c>
      <c r="D29" s="37">
        <v>0</v>
      </c>
      <c r="E29" s="37">
        <v>70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38">
        <v>0</v>
      </c>
      <c r="C30" s="38">
        <v>265</v>
      </c>
      <c r="D30" s="38">
        <v>0</v>
      </c>
      <c r="E30" s="38">
        <v>269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37">
        <v>0</v>
      </c>
      <c r="C31" s="37">
        <v>13874</v>
      </c>
      <c r="D31" s="37">
        <v>875</v>
      </c>
      <c r="E31" s="37">
        <v>122441</v>
      </c>
      <c r="F31" s="10">
        <f t="shared" si="0"/>
        <v>13893.257142857143</v>
      </c>
      <c r="G31" s="1"/>
      <c r="H31" s="1"/>
      <c r="I31" s="1"/>
    </row>
    <row r="32" spans="1:9" x14ac:dyDescent="0.25">
      <c r="A32" s="11" t="s">
        <v>68</v>
      </c>
      <c r="B32" s="38">
        <v>142860</v>
      </c>
      <c r="C32" s="38">
        <v>149925</v>
      </c>
      <c r="D32" s="38">
        <v>1456904</v>
      </c>
      <c r="E32" s="38">
        <v>1673711</v>
      </c>
      <c r="F32" s="13">
        <f t="shared" si="0"/>
        <v>14.881351139127901</v>
      </c>
      <c r="G32" s="1"/>
      <c r="H32" s="1"/>
      <c r="I32" s="1"/>
    </row>
    <row r="33" spans="1:9" x14ac:dyDescent="0.25">
      <c r="A33" s="8" t="s">
        <v>69</v>
      </c>
      <c r="B33" s="37">
        <v>270</v>
      </c>
      <c r="C33" s="37">
        <v>649</v>
      </c>
      <c r="D33" s="37">
        <v>2988</v>
      </c>
      <c r="E33" s="37">
        <v>6460</v>
      </c>
      <c r="F33" s="10">
        <f t="shared" si="0"/>
        <v>116.19812583668005</v>
      </c>
      <c r="G33" s="1"/>
      <c r="H33" s="1"/>
      <c r="I33" s="1"/>
    </row>
    <row r="34" spans="1:9" x14ac:dyDescent="0.25">
      <c r="A34" s="11" t="s">
        <v>70</v>
      </c>
      <c r="B34" s="38">
        <v>0</v>
      </c>
      <c r="C34" s="38">
        <v>0</v>
      </c>
      <c r="D34" s="38">
        <v>485</v>
      </c>
      <c r="E34" s="38">
        <v>619</v>
      </c>
      <c r="F34" s="13">
        <f t="shared" si="0"/>
        <v>27.628865979381445</v>
      </c>
      <c r="G34" s="1"/>
      <c r="H34" s="1"/>
      <c r="I34" s="1"/>
    </row>
    <row r="35" spans="1:9" x14ac:dyDescent="0.25">
      <c r="A35" s="14" t="s">
        <v>71</v>
      </c>
      <c r="B35" s="15">
        <f>SUM(B7:B34)</f>
        <v>588079.5</v>
      </c>
      <c r="C35" s="15">
        <f t="shared" ref="C35:E35" si="1">SUM(C7:C34)</f>
        <v>552724.5</v>
      </c>
      <c r="D35" s="15">
        <f t="shared" si="1"/>
        <v>6488287.25</v>
      </c>
      <c r="E35" s="15">
        <f t="shared" si="1"/>
        <v>5805812.5</v>
      </c>
      <c r="F35" s="16">
        <f t="shared" si="0"/>
        <v>-10.518565589092873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2635816</v>
      </c>
      <c r="G38" s="42">
        <f>LOOKUP(E38,$A$38:$A$65,$C$38:$C$65)</f>
        <v>2903832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76</v>
      </c>
      <c r="C39" s="41">
        <f t="shared" ref="C39:C65" si="5">D8</f>
        <v>0</v>
      </c>
      <c r="D39" s="41">
        <f t="shared" ref="D39:D65" si="6">_xlfn.RANK.EQ(B39,$B$38:$B$65)+COUNTIF($B$38:$B$65,B39)-1</f>
        <v>15</v>
      </c>
      <c r="E39" s="42" t="str">
        <f t="shared" si="2"/>
        <v>VALENCIA</v>
      </c>
      <c r="F39" s="42">
        <f t="shared" ref="F39:F54" si="7">LOOKUP(E39,$A$38:$A$65,$B$38:$B$65)</f>
        <v>1673711</v>
      </c>
      <c r="G39" s="42">
        <f t="shared" ref="G39:G65" si="8">LOOKUP(E39,$A$38:$A$65,$C$38:$C$65)</f>
        <v>1456904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550541.5</v>
      </c>
      <c r="G40" s="42">
        <f t="shared" si="8"/>
        <v>940042.5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544099</v>
      </c>
      <c r="G41" s="42">
        <f t="shared" si="8"/>
        <v>776297</v>
      </c>
    </row>
    <row r="42" spans="1:9" x14ac:dyDescent="0.25">
      <c r="A42" s="42" t="str">
        <f t="shared" si="3"/>
        <v>BAHIA DE ALGECIRAS</v>
      </c>
      <c r="B42" s="41">
        <f t="shared" si="4"/>
        <v>2635816</v>
      </c>
      <c r="C42" s="41">
        <f t="shared" si="5"/>
        <v>2903832</v>
      </c>
      <c r="D42" s="41">
        <f t="shared" si="6"/>
        <v>1</v>
      </c>
      <c r="E42" s="42" t="str">
        <f t="shared" si="2"/>
        <v>MALAGA</v>
      </c>
      <c r="F42" s="42">
        <f t="shared" si="7"/>
        <v>250205</v>
      </c>
      <c r="G42" s="42">
        <f t="shared" si="8"/>
        <v>384349</v>
      </c>
    </row>
    <row r="43" spans="1:9" x14ac:dyDescent="0.25">
      <c r="A43" s="42" t="str">
        <f t="shared" si="3"/>
        <v>BAHIA DE CADIZ</v>
      </c>
      <c r="B43" s="41">
        <f t="shared" si="4"/>
        <v>1021</v>
      </c>
      <c r="C43" s="41">
        <f t="shared" si="5"/>
        <v>1019</v>
      </c>
      <c r="D43" s="41">
        <f t="shared" si="6"/>
        <v>10</v>
      </c>
      <c r="E43" s="42" t="str">
        <f t="shared" si="2"/>
        <v>TARRAGONA</v>
      </c>
      <c r="F43" s="42">
        <f t="shared" si="7"/>
        <v>122441</v>
      </c>
      <c r="G43" s="42">
        <f t="shared" si="8"/>
        <v>875</v>
      </c>
    </row>
    <row r="44" spans="1:9" x14ac:dyDescent="0.25">
      <c r="A44" s="42" t="str">
        <f t="shared" si="3"/>
        <v>BALEARES</v>
      </c>
      <c r="B44" s="41">
        <f t="shared" si="4"/>
        <v>335</v>
      </c>
      <c r="C44" s="41">
        <f t="shared" si="5"/>
        <v>179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15634</v>
      </c>
      <c r="G44" s="42">
        <f t="shared" si="8"/>
        <v>7853</v>
      </c>
    </row>
    <row r="45" spans="1:9" x14ac:dyDescent="0.25">
      <c r="A45" s="42" t="str">
        <f t="shared" si="3"/>
        <v>BARCELONA</v>
      </c>
      <c r="B45" s="41">
        <f t="shared" si="4"/>
        <v>550541.5</v>
      </c>
      <c r="C45" s="41">
        <f t="shared" si="5"/>
        <v>940042.5</v>
      </c>
      <c r="D45" s="41">
        <f t="shared" si="6"/>
        <v>3</v>
      </c>
      <c r="E45" s="42" t="str">
        <f t="shared" si="2"/>
        <v>VIGO</v>
      </c>
      <c r="F45" s="42">
        <f t="shared" si="7"/>
        <v>6460</v>
      </c>
      <c r="G45" s="42">
        <f t="shared" si="8"/>
        <v>2988</v>
      </c>
    </row>
    <row r="46" spans="1:9" x14ac:dyDescent="0.25">
      <c r="A46" s="42" t="str">
        <f t="shared" si="3"/>
        <v>BILBAO</v>
      </c>
      <c r="B46" s="41">
        <f t="shared" si="4"/>
        <v>4131</v>
      </c>
      <c r="C46" s="41">
        <f t="shared" si="5"/>
        <v>12915.75</v>
      </c>
      <c r="D46" s="41">
        <f t="shared" si="6"/>
        <v>9</v>
      </c>
      <c r="E46" s="42" t="str">
        <f t="shared" si="2"/>
        <v>BILBAO</v>
      </c>
      <c r="F46" s="42">
        <f t="shared" si="7"/>
        <v>4131</v>
      </c>
      <c r="G46" s="42">
        <f t="shared" si="8"/>
        <v>12915.75</v>
      </c>
    </row>
    <row r="47" spans="1:9" x14ac:dyDescent="0.25">
      <c r="A47" s="42" t="str">
        <f t="shared" si="3"/>
        <v>CARTAGENA</v>
      </c>
      <c r="B47" s="41">
        <f t="shared" si="4"/>
        <v>315</v>
      </c>
      <c r="C47" s="41">
        <f t="shared" si="5"/>
        <v>12</v>
      </c>
      <c r="D47" s="41">
        <f t="shared" si="6"/>
        <v>13</v>
      </c>
      <c r="E47" s="42" t="str">
        <f t="shared" si="2"/>
        <v>BAHIA DE CADIZ</v>
      </c>
      <c r="F47" s="42">
        <f t="shared" si="7"/>
        <v>1021</v>
      </c>
      <c r="G47" s="42">
        <f t="shared" si="8"/>
        <v>1019</v>
      </c>
    </row>
    <row r="48" spans="1:9" x14ac:dyDescent="0.25">
      <c r="A48" s="42" t="str">
        <f t="shared" si="3"/>
        <v>CASTELLON</v>
      </c>
      <c r="B48" s="41">
        <f t="shared" si="4"/>
        <v>4</v>
      </c>
      <c r="C48" s="41">
        <f t="shared" si="5"/>
        <v>297</v>
      </c>
      <c r="D48" s="41">
        <f t="shared" si="6"/>
        <v>19</v>
      </c>
      <c r="E48" s="42" t="str">
        <f t="shared" si="2"/>
        <v>VILAGARCIA</v>
      </c>
      <c r="F48" s="42">
        <f t="shared" si="7"/>
        <v>619</v>
      </c>
      <c r="G48" s="42">
        <f t="shared" si="8"/>
        <v>485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0</v>
      </c>
      <c r="D49" s="41">
        <f t="shared" si="6"/>
        <v>19</v>
      </c>
      <c r="E49" s="42" t="str">
        <f t="shared" si="2"/>
        <v>BALEARES</v>
      </c>
      <c r="F49" s="42">
        <f t="shared" si="7"/>
        <v>335</v>
      </c>
      <c r="G49" s="42">
        <f t="shared" si="8"/>
        <v>179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CARTAGENA</v>
      </c>
      <c r="F50" s="42">
        <f t="shared" si="7"/>
        <v>315</v>
      </c>
      <c r="G50" s="42">
        <f t="shared" si="8"/>
        <v>12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52</v>
      </c>
      <c r="D51" s="41">
        <f t="shared" si="6"/>
        <v>28</v>
      </c>
      <c r="E51" s="42" t="str">
        <f t="shared" si="2"/>
        <v>SEVILLA</v>
      </c>
      <c r="F51" s="42">
        <f t="shared" si="7"/>
        <v>269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ALICANTE</v>
      </c>
      <c r="F52" s="42">
        <f t="shared" si="7"/>
        <v>76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544099</v>
      </c>
      <c r="C53" s="41">
        <f t="shared" si="5"/>
        <v>776297</v>
      </c>
      <c r="D53" s="41">
        <f t="shared" si="6"/>
        <v>4</v>
      </c>
      <c r="E53" s="42" t="str">
        <f t="shared" si="2"/>
        <v>SANTANDER</v>
      </c>
      <c r="F53" s="42">
        <f t="shared" si="7"/>
        <v>70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250205</v>
      </c>
      <c r="C54" s="41">
        <f t="shared" si="5"/>
        <v>384349</v>
      </c>
      <c r="D54" s="41">
        <f t="shared" si="6"/>
        <v>5</v>
      </c>
      <c r="E54" s="42" t="str">
        <f t="shared" si="2"/>
        <v>MARIN Y RIA DE PONTEVEDRA</v>
      </c>
      <c r="F54" s="42">
        <f t="shared" si="7"/>
        <v>61</v>
      </c>
      <c r="G54" s="42">
        <f t="shared" si="8"/>
        <v>114</v>
      </c>
    </row>
    <row r="55" spans="1:7" x14ac:dyDescent="0.25">
      <c r="A55" s="42" t="str">
        <f t="shared" si="3"/>
        <v>MARIN Y RIA DE PONTEVEDRA</v>
      </c>
      <c r="B55" s="41">
        <f t="shared" si="4"/>
        <v>61</v>
      </c>
      <c r="C55" s="41">
        <f t="shared" si="5"/>
        <v>114</v>
      </c>
      <c r="D55" s="41">
        <f t="shared" si="6"/>
        <v>17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73</v>
      </c>
      <c r="D56" s="41">
        <f t="shared" si="6"/>
        <v>28</v>
      </c>
      <c r="E56" s="42" t="str">
        <f t="shared" si="2"/>
        <v>CASTELLON</v>
      </c>
      <c r="F56" s="42">
        <f t="shared" si="9"/>
        <v>4</v>
      </c>
      <c r="G56" s="42">
        <f t="shared" si="8"/>
        <v>297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15634</v>
      </c>
      <c r="C59" s="41">
        <f t="shared" si="5"/>
        <v>7853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70</v>
      </c>
      <c r="C60" s="41">
        <f t="shared" si="5"/>
        <v>0</v>
      </c>
      <c r="D60" s="41">
        <f t="shared" si="6"/>
        <v>16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269</v>
      </c>
      <c r="C61" s="41">
        <f t="shared" si="5"/>
        <v>0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122441</v>
      </c>
      <c r="C62" s="41">
        <f t="shared" si="5"/>
        <v>875</v>
      </c>
      <c r="D62" s="41">
        <f t="shared" si="6"/>
        <v>6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1673711</v>
      </c>
      <c r="C63" s="41">
        <f t="shared" si="5"/>
        <v>1456904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6460</v>
      </c>
      <c r="C64" s="41">
        <f t="shared" si="5"/>
        <v>2988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619</v>
      </c>
      <c r="C65" s="41">
        <f t="shared" si="5"/>
        <v>485</v>
      </c>
      <c r="D65" s="41">
        <f t="shared" si="6"/>
        <v>11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selection activeCell="M1" sqref="A1:M36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2" customFormat="1" ht="22.5" customHeight="1" x14ac:dyDescent="0.35">
      <c r="F1" s="3" t="s">
        <v>93</v>
      </c>
    </row>
    <row r="2" spans="1:12" s="2" customFormat="1" ht="21" x14ac:dyDescent="0.35"/>
    <row r="5" spans="1:12" x14ac:dyDescent="0.25">
      <c r="A5" s="78" t="s">
        <v>72</v>
      </c>
      <c r="B5" s="76" t="str">
        <f>'Resumen general'!D6</f>
        <v>Mes Noviembre</v>
      </c>
      <c r="C5" s="77"/>
      <c r="D5" s="76" t="s">
        <v>39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198</v>
      </c>
      <c r="C7" s="9">
        <v>4</v>
      </c>
      <c r="D7" s="9">
        <v>546</v>
      </c>
      <c r="E7" s="9">
        <v>509</v>
      </c>
      <c r="F7" s="10">
        <f>((E7*100)/D7)-100</f>
        <v>-6.7765567765567738</v>
      </c>
      <c r="G7" s="1"/>
      <c r="H7" s="1"/>
      <c r="I7" s="1"/>
    </row>
    <row r="8" spans="1:12" x14ac:dyDescent="0.25">
      <c r="A8" s="11" t="s">
        <v>44</v>
      </c>
      <c r="B8" s="12">
        <v>10886</v>
      </c>
      <c r="C8" s="12">
        <v>11504</v>
      </c>
      <c r="D8" s="12">
        <v>132511</v>
      </c>
      <c r="E8" s="12">
        <v>110769</v>
      </c>
      <c r="F8" s="13">
        <f t="shared" ref="F8:F35" si="0">((E8*100)/D8)-100</f>
        <v>-16.407694455554633</v>
      </c>
      <c r="G8" s="1"/>
      <c r="H8" s="1"/>
      <c r="I8" s="1"/>
    </row>
    <row r="9" spans="1:12" x14ac:dyDescent="0.25">
      <c r="A9" s="8" t="s">
        <v>45</v>
      </c>
      <c r="B9" s="9">
        <v>1</v>
      </c>
      <c r="C9" s="9">
        <v>71</v>
      </c>
      <c r="D9" s="9">
        <v>107</v>
      </c>
      <c r="E9" s="9">
        <v>290</v>
      </c>
      <c r="F9" s="10">
        <f t="shared" si="0"/>
        <v>171.02803738317755</v>
      </c>
      <c r="G9" s="1"/>
      <c r="H9" s="1"/>
      <c r="I9" s="1"/>
    </row>
    <row r="10" spans="1:12" x14ac:dyDescent="0.25">
      <c r="A10" s="11" t="s">
        <v>46</v>
      </c>
      <c r="B10" s="12">
        <v>510</v>
      </c>
      <c r="C10" s="12">
        <v>0</v>
      </c>
      <c r="D10" s="12">
        <v>6808</v>
      </c>
      <c r="E10" s="12">
        <v>2384</v>
      </c>
      <c r="F10" s="17">
        <f t="shared" si="0"/>
        <v>-64.982373678025851</v>
      </c>
      <c r="G10" s="1"/>
      <c r="H10" s="1"/>
      <c r="I10" s="1"/>
    </row>
    <row r="11" spans="1:12" x14ac:dyDescent="0.25">
      <c r="A11" s="8" t="s">
        <v>47</v>
      </c>
      <c r="B11" s="9">
        <v>1495</v>
      </c>
      <c r="C11" s="9">
        <v>989</v>
      </c>
      <c r="D11" s="9">
        <v>12234</v>
      </c>
      <c r="E11" s="9">
        <v>9972</v>
      </c>
      <c r="F11" s="10">
        <f t="shared" si="0"/>
        <v>-18.489455615497789</v>
      </c>
      <c r="G11" s="1"/>
      <c r="H11" s="1"/>
      <c r="I11" s="1"/>
    </row>
    <row r="12" spans="1:12" x14ac:dyDescent="0.25">
      <c r="A12" s="11" t="s">
        <v>48</v>
      </c>
      <c r="B12" s="12">
        <v>4360</v>
      </c>
      <c r="C12" s="12">
        <v>5803.5</v>
      </c>
      <c r="D12" s="12">
        <v>55310</v>
      </c>
      <c r="E12" s="12">
        <v>54802</v>
      </c>
      <c r="F12" s="13">
        <f t="shared" si="0"/>
        <v>-0.91845959139395461</v>
      </c>
      <c r="G12" s="1"/>
      <c r="H12" s="1"/>
      <c r="I12" s="1"/>
    </row>
    <row r="13" spans="1:12" x14ac:dyDescent="0.25">
      <c r="A13" s="8" t="s">
        <v>49</v>
      </c>
      <c r="B13" s="9">
        <v>10893</v>
      </c>
      <c r="C13" s="9">
        <v>6371</v>
      </c>
      <c r="D13" s="9">
        <v>166303</v>
      </c>
      <c r="E13" s="9">
        <v>121295</v>
      </c>
      <c r="F13" s="10">
        <f t="shared" si="0"/>
        <v>-27.06385332796161</v>
      </c>
      <c r="G13" s="1"/>
      <c r="H13" s="1"/>
      <c r="I13" s="1"/>
    </row>
    <row r="14" spans="1:12" x14ac:dyDescent="0.25">
      <c r="A14" s="11" t="s">
        <v>50</v>
      </c>
      <c r="B14" s="12">
        <v>23967</v>
      </c>
      <c r="C14" s="12">
        <v>16385</v>
      </c>
      <c r="D14" s="12">
        <v>285209</v>
      </c>
      <c r="E14" s="12">
        <v>208288.5</v>
      </c>
      <c r="F14" s="13">
        <f t="shared" si="0"/>
        <v>-26.9698712172477</v>
      </c>
      <c r="G14" s="1"/>
      <c r="H14" s="1"/>
      <c r="I14" s="1"/>
    </row>
    <row r="15" spans="1:12" x14ac:dyDescent="0.25">
      <c r="A15" s="8" t="s">
        <v>51</v>
      </c>
      <c r="B15" s="9">
        <v>5573.75</v>
      </c>
      <c r="C15" s="9">
        <v>3665</v>
      </c>
      <c r="D15" s="9">
        <v>72505.5</v>
      </c>
      <c r="E15" s="9">
        <v>50119.25</v>
      </c>
      <c r="F15" s="10">
        <f t="shared" si="0"/>
        <v>-30.875243947010915</v>
      </c>
      <c r="G15" s="1"/>
      <c r="H15" s="1"/>
      <c r="I15" s="1"/>
    </row>
    <row r="16" spans="1:12" x14ac:dyDescent="0.25">
      <c r="A16" s="11" t="s">
        <v>52</v>
      </c>
      <c r="B16" s="12">
        <v>2596</v>
      </c>
      <c r="C16" s="12">
        <v>3949</v>
      </c>
      <c r="D16" s="12">
        <v>19735</v>
      </c>
      <c r="E16" s="12">
        <v>27013</v>
      </c>
      <c r="F16" s="13">
        <f t="shared" si="0"/>
        <v>36.878642006587285</v>
      </c>
      <c r="G16" s="1"/>
      <c r="H16" s="1"/>
      <c r="I16" s="1"/>
    </row>
    <row r="17" spans="1:9" x14ac:dyDescent="0.25">
      <c r="A17" s="8" t="s">
        <v>53</v>
      </c>
      <c r="B17" s="9">
        <v>56</v>
      </c>
      <c r="C17" s="9">
        <v>84</v>
      </c>
      <c r="D17" s="9">
        <v>1579</v>
      </c>
      <c r="E17" s="9">
        <v>553</v>
      </c>
      <c r="F17" s="10">
        <f t="shared" si="0"/>
        <v>-64.977834072197595</v>
      </c>
      <c r="G17" s="1"/>
      <c r="H17" s="1"/>
      <c r="I17" s="1"/>
    </row>
    <row r="18" spans="1:9" x14ac:dyDescent="0.25">
      <c r="A18" s="11" t="s">
        <v>54</v>
      </c>
      <c r="B18" s="12">
        <v>1174</v>
      </c>
      <c r="C18" s="12">
        <v>1085</v>
      </c>
      <c r="D18" s="12">
        <v>13097</v>
      </c>
      <c r="E18" s="12">
        <v>11872</v>
      </c>
      <c r="F18" s="13">
        <f t="shared" si="0"/>
        <v>-9.3532870122928955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221</v>
      </c>
      <c r="E19" s="9">
        <v>0</v>
      </c>
      <c r="F19" s="18">
        <f t="shared" si="0"/>
        <v>-100</v>
      </c>
      <c r="G19" s="1"/>
      <c r="H19" s="1"/>
      <c r="I19" s="1"/>
    </row>
    <row r="20" spans="1:9" x14ac:dyDescent="0.25">
      <c r="A20" s="11" t="s">
        <v>56</v>
      </c>
      <c r="B20" s="12">
        <v>933</v>
      </c>
      <c r="C20" s="12">
        <v>783</v>
      </c>
      <c r="D20" s="12">
        <v>7584</v>
      </c>
      <c r="E20" s="12">
        <v>9519</v>
      </c>
      <c r="F20" s="13">
        <f t="shared" si="0"/>
        <v>25.514240506329116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28134</v>
      </c>
      <c r="C22" s="12">
        <v>30176</v>
      </c>
      <c r="D22" s="12">
        <v>354984</v>
      </c>
      <c r="E22" s="12">
        <v>299384</v>
      </c>
      <c r="F22" s="13">
        <f t="shared" si="0"/>
        <v>-15.662677754490346</v>
      </c>
      <c r="G22" s="1"/>
      <c r="H22" s="1"/>
      <c r="I22" s="1"/>
    </row>
    <row r="23" spans="1:9" x14ac:dyDescent="0.25">
      <c r="A23" s="8" t="s">
        <v>59</v>
      </c>
      <c r="B23" s="9">
        <v>1079</v>
      </c>
      <c r="C23" s="9">
        <v>853</v>
      </c>
      <c r="D23" s="9">
        <v>9361</v>
      </c>
      <c r="E23" s="9">
        <v>10906</v>
      </c>
      <c r="F23" s="10">
        <f t="shared" si="0"/>
        <v>16.504646939429549</v>
      </c>
      <c r="G23" s="1"/>
      <c r="H23" s="1"/>
      <c r="I23" s="1"/>
    </row>
    <row r="24" spans="1:9" x14ac:dyDescent="0.25">
      <c r="A24" s="11" t="s">
        <v>60</v>
      </c>
      <c r="B24" s="12">
        <v>1634</v>
      </c>
      <c r="C24" s="12">
        <v>1846</v>
      </c>
      <c r="D24" s="12">
        <v>21784</v>
      </c>
      <c r="E24" s="12">
        <v>13313</v>
      </c>
      <c r="F24" s="13">
        <f t="shared" si="0"/>
        <v>-38.886338597135513</v>
      </c>
      <c r="G24" s="1"/>
      <c r="H24" s="1"/>
      <c r="I24" s="1"/>
    </row>
    <row r="25" spans="1:9" x14ac:dyDescent="0.25">
      <c r="A25" s="8" t="s">
        <v>61</v>
      </c>
      <c r="B25" s="9">
        <v>1200</v>
      </c>
      <c r="C25" s="9">
        <v>1006</v>
      </c>
      <c r="D25" s="9">
        <v>14724</v>
      </c>
      <c r="E25" s="9">
        <v>11598</v>
      </c>
      <c r="F25" s="10">
        <f t="shared" si="0"/>
        <v>-21.230643846780765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119</v>
      </c>
      <c r="D26" s="12">
        <v>0</v>
      </c>
      <c r="E26" s="12">
        <v>227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26198</v>
      </c>
      <c r="C28" s="12">
        <v>27267</v>
      </c>
      <c r="D28" s="12">
        <v>317954</v>
      </c>
      <c r="E28" s="12">
        <v>264214</v>
      </c>
      <c r="F28" s="13">
        <f t="shared" si="0"/>
        <v>-16.901815985960226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0</v>
      </c>
      <c r="E29" s="9">
        <v>0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66</v>
      </c>
      <c r="B30" s="12">
        <v>9997</v>
      </c>
      <c r="C30" s="12">
        <v>10228</v>
      </c>
      <c r="D30" s="12">
        <v>104386</v>
      </c>
      <c r="E30" s="12">
        <v>100663</v>
      </c>
      <c r="F30" s="13">
        <f t="shared" si="0"/>
        <v>-3.5665702297242916</v>
      </c>
      <c r="G30" s="1"/>
      <c r="H30" s="1"/>
      <c r="I30" s="1"/>
    </row>
    <row r="31" spans="1:9" x14ac:dyDescent="0.25">
      <c r="A31" s="8" t="s">
        <v>67</v>
      </c>
      <c r="B31" s="9">
        <v>1695</v>
      </c>
      <c r="C31" s="9">
        <v>853</v>
      </c>
      <c r="D31" s="9">
        <v>18927</v>
      </c>
      <c r="E31" s="9">
        <v>13624</v>
      </c>
      <c r="F31" s="10">
        <f t="shared" si="0"/>
        <v>-28.018175093781366</v>
      </c>
      <c r="G31" s="1"/>
      <c r="H31" s="1"/>
      <c r="I31" s="1"/>
    </row>
    <row r="32" spans="1:9" x14ac:dyDescent="0.25">
      <c r="A32" s="11" t="s">
        <v>68</v>
      </c>
      <c r="B32" s="12">
        <v>6753</v>
      </c>
      <c r="C32" s="12">
        <v>12258</v>
      </c>
      <c r="D32" s="12">
        <v>159541</v>
      </c>
      <c r="E32" s="12">
        <v>143050</v>
      </c>
      <c r="F32" s="13">
        <f t="shared" si="0"/>
        <v>-10.336527914454592</v>
      </c>
      <c r="G32" s="1"/>
      <c r="H32" s="1"/>
      <c r="I32" s="1"/>
    </row>
    <row r="33" spans="1:9" x14ac:dyDescent="0.25">
      <c r="A33" s="8" t="s">
        <v>69</v>
      </c>
      <c r="B33" s="9">
        <v>3426</v>
      </c>
      <c r="C33" s="9">
        <v>4596</v>
      </c>
      <c r="D33" s="9">
        <v>53247</v>
      </c>
      <c r="E33" s="9">
        <v>44234</v>
      </c>
      <c r="F33" s="10">
        <f t="shared" si="0"/>
        <v>-16.926775217383138</v>
      </c>
      <c r="G33" s="1"/>
      <c r="H33" s="1"/>
      <c r="I33" s="1"/>
    </row>
    <row r="34" spans="1:9" x14ac:dyDescent="0.25">
      <c r="A34" s="11" t="s">
        <v>70</v>
      </c>
      <c r="B34" s="12">
        <v>791</v>
      </c>
      <c r="C34" s="12">
        <v>0</v>
      </c>
      <c r="D34" s="12">
        <v>10900</v>
      </c>
      <c r="E34" s="12">
        <v>10331</v>
      </c>
      <c r="F34" s="13">
        <f t="shared" si="0"/>
        <v>-5.2201834862385255</v>
      </c>
      <c r="G34" s="1"/>
      <c r="H34" s="1"/>
      <c r="I34" s="1"/>
    </row>
    <row r="35" spans="1:9" x14ac:dyDescent="0.25">
      <c r="A35" s="14" t="s">
        <v>71</v>
      </c>
      <c r="B35" s="15">
        <f>SUM(B7:B34)</f>
        <v>143549.75</v>
      </c>
      <c r="C35" s="15">
        <f t="shared" ref="C35:E35" si="1">SUM(C7:C34)</f>
        <v>139895.5</v>
      </c>
      <c r="D35" s="15">
        <f t="shared" si="1"/>
        <v>1839557.5</v>
      </c>
      <c r="E35" s="15">
        <f t="shared" si="1"/>
        <v>1518929.75</v>
      </c>
      <c r="F35" s="16">
        <f t="shared" si="0"/>
        <v>-17.429612828085013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509</v>
      </c>
      <c r="C38" s="41">
        <f>D7</f>
        <v>546</v>
      </c>
      <c r="D38" s="41">
        <f>_xlfn.RANK.EQ(B38,$B$38:$B$65)+COUNTIF($B$38:$B$65,B38)-1</f>
        <v>22</v>
      </c>
      <c r="E38" s="42" t="str">
        <f t="shared" ref="E38:E65" si="2">INDEX($A$38:$B$65,MATCH(ROW()-37,$D$38:$D$65,0),1)</f>
        <v>LAS PALMAS</v>
      </c>
      <c r="F38" s="42">
        <f>LOOKUP(E38,$A$38:$A$65,$B$38:$B$65)</f>
        <v>299384</v>
      </c>
      <c r="G38" s="42">
        <f>LOOKUP(E38,$A$38:$A$65,$C$38:$C$65)</f>
        <v>354984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110769</v>
      </c>
      <c r="C39" s="41">
        <f t="shared" ref="C39:C65" si="5">D8</f>
        <v>132511</v>
      </c>
      <c r="D39" s="41">
        <f t="shared" ref="D39:D65" si="6">_xlfn.RANK.EQ(B39,$B$38:$B$65)+COUNTIF($B$38:$B$65,B39)-1</f>
        <v>6</v>
      </c>
      <c r="E39" s="42" t="str">
        <f t="shared" si="2"/>
        <v>SANTA CRUZ DE TENERIFE</v>
      </c>
      <c r="F39" s="42">
        <f t="shared" ref="F39:F65" si="7">LOOKUP(E39,$A$38:$A$65,$B$38:$B$65)</f>
        <v>264214</v>
      </c>
      <c r="G39" s="42">
        <f t="shared" ref="G39:G65" si="8">LOOKUP(E39,$A$38:$A$65,$C$38:$C$65)</f>
        <v>317954</v>
      </c>
    </row>
    <row r="40" spans="1:9" x14ac:dyDescent="0.25">
      <c r="A40" s="42" t="str">
        <f t="shared" si="3"/>
        <v>ALMERIA</v>
      </c>
      <c r="B40" s="41">
        <f t="shared" si="4"/>
        <v>290</v>
      </c>
      <c r="C40" s="41">
        <f t="shared" si="5"/>
        <v>107</v>
      </c>
      <c r="D40" s="41">
        <f t="shared" si="6"/>
        <v>23</v>
      </c>
      <c r="E40" s="42" t="str">
        <f t="shared" si="2"/>
        <v>BARCELONA</v>
      </c>
      <c r="F40" s="42">
        <f t="shared" si="7"/>
        <v>208288.5</v>
      </c>
      <c r="G40" s="42">
        <f t="shared" si="8"/>
        <v>285209</v>
      </c>
    </row>
    <row r="41" spans="1:9" x14ac:dyDescent="0.25">
      <c r="A41" s="42" t="str">
        <f t="shared" si="3"/>
        <v>AVILES</v>
      </c>
      <c r="B41" s="41">
        <f t="shared" si="4"/>
        <v>2384</v>
      </c>
      <c r="C41" s="41">
        <f t="shared" si="5"/>
        <v>6808</v>
      </c>
      <c r="D41" s="41">
        <f t="shared" si="6"/>
        <v>20</v>
      </c>
      <c r="E41" s="42" t="str">
        <f t="shared" si="2"/>
        <v>VALENCIA</v>
      </c>
      <c r="F41" s="42">
        <f t="shared" si="7"/>
        <v>143050</v>
      </c>
      <c r="G41" s="42">
        <f t="shared" si="8"/>
        <v>159541</v>
      </c>
    </row>
    <row r="42" spans="1:9" x14ac:dyDescent="0.25">
      <c r="A42" s="42" t="str">
        <f t="shared" si="3"/>
        <v>BAHIA DE ALGECIRAS</v>
      </c>
      <c r="B42" s="41">
        <f t="shared" si="4"/>
        <v>9972</v>
      </c>
      <c r="C42" s="41">
        <f t="shared" si="5"/>
        <v>12234</v>
      </c>
      <c r="D42" s="41">
        <f t="shared" si="6"/>
        <v>18</v>
      </c>
      <c r="E42" s="42" t="str">
        <f t="shared" si="2"/>
        <v>BALEARES</v>
      </c>
      <c r="F42" s="42">
        <f t="shared" si="7"/>
        <v>121295</v>
      </c>
      <c r="G42" s="42">
        <f t="shared" si="8"/>
        <v>166303</v>
      </c>
    </row>
    <row r="43" spans="1:9" x14ac:dyDescent="0.25">
      <c r="A43" s="42" t="str">
        <f t="shared" si="3"/>
        <v>BAHIA DE CADIZ</v>
      </c>
      <c r="B43" s="41">
        <f t="shared" si="4"/>
        <v>54802</v>
      </c>
      <c r="C43" s="41">
        <f t="shared" si="5"/>
        <v>55310</v>
      </c>
      <c r="D43" s="41">
        <f t="shared" si="6"/>
        <v>8</v>
      </c>
      <c r="E43" s="42" t="str">
        <f t="shared" si="2"/>
        <v>ALICANTE</v>
      </c>
      <c r="F43" s="42">
        <f t="shared" si="7"/>
        <v>110769</v>
      </c>
      <c r="G43" s="42">
        <f t="shared" si="8"/>
        <v>132511</v>
      </c>
    </row>
    <row r="44" spans="1:9" x14ac:dyDescent="0.25">
      <c r="A44" s="42" t="str">
        <f t="shared" si="3"/>
        <v>BALEARES</v>
      </c>
      <c r="B44" s="41">
        <f t="shared" si="4"/>
        <v>121295</v>
      </c>
      <c r="C44" s="41">
        <f t="shared" si="5"/>
        <v>166303</v>
      </c>
      <c r="D44" s="41">
        <f t="shared" si="6"/>
        <v>5</v>
      </c>
      <c r="E44" s="42" t="str">
        <f t="shared" si="2"/>
        <v>SEVILLA</v>
      </c>
      <c r="F44" s="42">
        <f t="shared" si="7"/>
        <v>100663</v>
      </c>
      <c r="G44" s="42">
        <f t="shared" si="8"/>
        <v>104386</v>
      </c>
    </row>
    <row r="45" spans="1:9" x14ac:dyDescent="0.25">
      <c r="A45" s="42" t="str">
        <f t="shared" si="3"/>
        <v>BARCELONA</v>
      </c>
      <c r="B45" s="41">
        <f t="shared" si="4"/>
        <v>208288.5</v>
      </c>
      <c r="C45" s="41">
        <f t="shared" si="5"/>
        <v>285209</v>
      </c>
      <c r="D45" s="41">
        <f t="shared" si="6"/>
        <v>3</v>
      </c>
      <c r="E45" s="42" t="str">
        <f t="shared" si="2"/>
        <v>BAHIA DE CADIZ</v>
      </c>
      <c r="F45" s="42">
        <f t="shared" si="7"/>
        <v>54802</v>
      </c>
      <c r="G45" s="42">
        <f t="shared" si="8"/>
        <v>55310</v>
      </c>
    </row>
    <row r="46" spans="1:9" x14ac:dyDescent="0.25">
      <c r="A46" s="42" t="str">
        <f t="shared" si="3"/>
        <v>BILBAO</v>
      </c>
      <c r="B46" s="41">
        <f t="shared" si="4"/>
        <v>50119.25</v>
      </c>
      <c r="C46" s="41">
        <f t="shared" si="5"/>
        <v>72505.5</v>
      </c>
      <c r="D46" s="41">
        <f t="shared" si="6"/>
        <v>9</v>
      </c>
      <c r="E46" s="42" t="str">
        <f t="shared" si="2"/>
        <v>BILBAO</v>
      </c>
      <c r="F46" s="42">
        <f t="shared" si="7"/>
        <v>50119.25</v>
      </c>
      <c r="G46" s="42">
        <f t="shared" si="8"/>
        <v>72505.5</v>
      </c>
    </row>
    <row r="47" spans="1:9" x14ac:dyDescent="0.25">
      <c r="A47" s="42" t="str">
        <f t="shared" si="3"/>
        <v>CARTAGENA</v>
      </c>
      <c r="B47" s="41">
        <f t="shared" si="4"/>
        <v>27013</v>
      </c>
      <c r="C47" s="41">
        <f t="shared" si="5"/>
        <v>19735</v>
      </c>
      <c r="D47" s="41">
        <f t="shared" si="6"/>
        <v>11</v>
      </c>
      <c r="E47" s="42" t="str">
        <f t="shared" si="2"/>
        <v>VIGO</v>
      </c>
      <c r="F47" s="42">
        <f t="shared" si="7"/>
        <v>44234</v>
      </c>
      <c r="G47" s="42">
        <f t="shared" si="8"/>
        <v>53247</v>
      </c>
    </row>
    <row r="48" spans="1:9" x14ac:dyDescent="0.25">
      <c r="A48" s="42" t="str">
        <f t="shared" si="3"/>
        <v>CASTELLON</v>
      </c>
      <c r="B48" s="41">
        <f t="shared" si="4"/>
        <v>553</v>
      </c>
      <c r="C48" s="41">
        <f t="shared" si="5"/>
        <v>1579</v>
      </c>
      <c r="D48" s="41">
        <f t="shared" si="6"/>
        <v>21</v>
      </c>
      <c r="E48" s="42" t="str">
        <f t="shared" si="2"/>
        <v>CARTAGENA</v>
      </c>
      <c r="F48" s="42">
        <f t="shared" si="7"/>
        <v>27013</v>
      </c>
      <c r="G48" s="42">
        <f t="shared" si="8"/>
        <v>19735</v>
      </c>
    </row>
    <row r="49" spans="1:7" x14ac:dyDescent="0.25">
      <c r="A49" s="42" t="str">
        <f t="shared" si="3"/>
        <v>CEUTA</v>
      </c>
      <c r="B49" s="41">
        <f t="shared" si="4"/>
        <v>11872</v>
      </c>
      <c r="C49" s="41">
        <f t="shared" si="5"/>
        <v>13097</v>
      </c>
      <c r="D49" s="41">
        <f t="shared" si="6"/>
        <v>14</v>
      </c>
      <c r="E49" s="42" t="str">
        <f t="shared" si="2"/>
        <v>TARRAGONA</v>
      </c>
      <c r="F49" s="42">
        <f t="shared" si="7"/>
        <v>13624</v>
      </c>
      <c r="G49" s="42">
        <f t="shared" si="8"/>
        <v>18927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221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13313</v>
      </c>
      <c r="G50" s="42">
        <f t="shared" si="8"/>
        <v>21784</v>
      </c>
    </row>
    <row r="51" spans="1:7" x14ac:dyDescent="0.25">
      <c r="A51" s="42" t="str">
        <f t="shared" si="3"/>
        <v>GIJON</v>
      </c>
      <c r="B51" s="41">
        <f t="shared" si="4"/>
        <v>9519</v>
      </c>
      <c r="C51" s="41">
        <f t="shared" si="5"/>
        <v>7584</v>
      </c>
      <c r="D51" s="41">
        <f t="shared" si="6"/>
        <v>19</v>
      </c>
      <c r="E51" s="42" t="str">
        <f t="shared" si="2"/>
        <v>CEUTA</v>
      </c>
      <c r="F51" s="42">
        <f t="shared" si="7"/>
        <v>11872</v>
      </c>
      <c r="G51" s="42">
        <f t="shared" si="8"/>
        <v>13097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11598</v>
      </c>
      <c r="G52" s="42">
        <f t="shared" si="8"/>
        <v>14724</v>
      </c>
    </row>
    <row r="53" spans="1:7" x14ac:dyDescent="0.25">
      <c r="A53" s="42" t="str">
        <f t="shared" si="3"/>
        <v>LAS PALMAS</v>
      </c>
      <c r="B53" s="41">
        <f t="shared" si="4"/>
        <v>299384</v>
      </c>
      <c r="C53" s="41">
        <f t="shared" si="5"/>
        <v>354984</v>
      </c>
      <c r="D53" s="41">
        <f t="shared" si="6"/>
        <v>1</v>
      </c>
      <c r="E53" s="42" t="str">
        <f t="shared" si="2"/>
        <v>MALAGA</v>
      </c>
      <c r="F53" s="42">
        <f t="shared" si="7"/>
        <v>10906</v>
      </c>
      <c r="G53" s="42">
        <f t="shared" si="8"/>
        <v>9361</v>
      </c>
    </row>
    <row r="54" spans="1:7" x14ac:dyDescent="0.25">
      <c r="A54" s="42" t="str">
        <f t="shared" si="3"/>
        <v>MALAGA</v>
      </c>
      <c r="B54" s="41">
        <f t="shared" si="4"/>
        <v>10906</v>
      </c>
      <c r="C54" s="41">
        <f t="shared" si="5"/>
        <v>9361</v>
      </c>
      <c r="D54" s="41">
        <f t="shared" si="6"/>
        <v>16</v>
      </c>
      <c r="E54" s="42" t="str">
        <f t="shared" si="2"/>
        <v>VILAGARCIA</v>
      </c>
      <c r="F54" s="42">
        <f t="shared" si="7"/>
        <v>10331</v>
      </c>
      <c r="G54" s="42">
        <f t="shared" si="8"/>
        <v>10900</v>
      </c>
    </row>
    <row r="55" spans="1:7" x14ac:dyDescent="0.25">
      <c r="A55" s="42" t="str">
        <f t="shared" si="3"/>
        <v>MARIN Y RIA DE PONTEVEDRA</v>
      </c>
      <c r="B55" s="41">
        <f t="shared" si="4"/>
        <v>13313</v>
      </c>
      <c r="C55" s="41">
        <f t="shared" si="5"/>
        <v>21784</v>
      </c>
      <c r="D55" s="41">
        <f t="shared" si="6"/>
        <v>13</v>
      </c>
      <c r="E55" s="42" t="str">
        <f t="shared" si="2"/>
        <v>BAHIA DE ALGECIRAS</v>
      </c>
      <c r="F55" s="42">
        <f t="shared" si="7"/>
        <v>9972</v>
      </c>
      <c r="G55" s="42">
        <f t="shared" si="8"/>
        <v>12234</v>
      </c>
    </row>
    <row r="56" spans="1:7" x14ac:dyDescent="0.25">
      <c r="A56" s="42" t="str">
        <f t="shared" si="3"/>
        <v>MELILLA</v>
      </c>
      <c r="B56" s="41">
        <f t="shared" si="4"/>
        <v>11598</v>
      </c>
      <c r="C56" s="41">
        <f t="shared" si="5"/>
        <v>14724</v>
      </c>
      <c r="D56" s="41">
        <f t="shared" si="6"/>
        <v>15</v>
      </c>
      <c r="E56" s="42" t="str">
        <f t="shared" si="2"/>
        <v>GIJON</v>
      </c>
      <c r="F56" s="42">
        <f t="shared" si="7"/>
        <v>9519</v>
      </c>
      <c r="G56" s="42">
        <f t="shared" si="8"/>
        <v>7584</v>
      </c>
    </row>
    <row r="57" spans="1:7" x14ac:dyDescent="0.25">
      <c r="A57" s="42" t="str">
        <f t="shared" si="3"/>
        <v>MOTRIL</v>
      </c>
      <c r="B57" s="41">
        <f t="shared" si="4"/>
        <v>227</v>
      </c>
      <c r="C57" s="41">
        <f t="shared" si="5"/>
        <v>0</v>
      </c>
      <c r="D57" s="41">
        <f t="shared" si="6"/>
        <v>24</v>
      </c>
      <c r="E57" s="42" t="str">
        <f t="shared" si="2"/>
        <v>AVILES</v>
      </c>
      <c r="F57" s="42">
        <f t="shared" si="7"/>
        <v>2384</v>
      </c>
      <c r="G57" s="42">
        <f t="shared" si="8"/>
        <v>6808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CASTELLON</v>
      </c>
      <c r="F58" s="42">
        <f t="shared" si="7"/>
        <v>553</v>
      </c>
      <c r="G58" s="42">
        <f t="shared" si="8"/>
        <v>1579</v>
      </c>
    </row>
    <row r="59" spans="1:7" x14ac:dyDescent="0.25">
      <c r="A59" s="42" t="str">
        <f t="shared" si="3"/>
        <v>SANTA CRUZ DE TENERIFE</v>
      </c>
      <c r="B59" s="41">
        <f t="shared" si="4"/>
        <v>264214</v>
      </c>
      <c r="C59" s="41">
        <f t="shared" si="5"/>
        <v>317954</v>
      </c>
      <c r="D59" s="41">
        <f t="shared" si="6"/>
        <v>2</v>
      </c>
      <c r="E59" s="42" t="str">
        <f t="shared" si="2"/>
        <v>A CORUÑA</v>
      </c>
      <c r="F59" s="42">
        <f t="shared" si="7"/>
        <v>509</v>
      </c>
      <c r="G59" s="42">
        <f t="shared" si="8"/>
        <v>546</v>
      </c>
    </row>
    <row r="60" spans="1:7" x14ac:dyDescent="0.25">
      <c r="A60" s="42" t="str">
        <f t="shared" si="3"/>
        <v>SANTANDER</v>
      </c>
      <c r="B60" s="41">
        <f t="shared" si="4"/>
        <v>0</v>
      </c>
      <c r="C60" s="41">
        <f t="shared" si="5"/>
        <v>0</v>
      </c>
      <c r="D60" s="41">
        <f t="shared" si="6"/>
        <v>28</v>
      </c>
      <c r="E60" s="42" t="str">
        <f t="shared" si="2"/>
        <v>ALMERIA</v>
      </c>
      <c r="F60" s="42">
        <f t="shared" si="7"/>
        <v>290</v>
      </c>
      <c r="G60" s="42">
        <f t="shared" si="8"/>
        <v>107</v>
      </c>
    </row>
    <row r="61" spans="1:7" x14ac:dyDescent="0.25">
      <c r="A61" s="42" t="str">
        <f t="shared" si="3"/>
        <v>SEVILLA</v>
      </c>
      <c r="B61" s="41">
        <f t="shared" si="4"/>
        <v>100663</v>
      </c>
      <c r="C61" s="41">
        <f t="shared" si="5"/>
        <v>104386</v>
      </c>
      <c r="D61" s="41">
        <f t="shared" si="6"/>
        <v>7</v>
      </c>
      <c r="E61" s="42" t="str">
        <f t="shared" si="2"/>
        <v>MOTRIL</v>
      </c>
      <c r="F61" s="42">
        <f t="shared" si="7"/>
        <v>227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13624</v>
      </c>
      <c r="C62" s="41">
        <f t="shared" si="5"/>
        <v>18927</v>
      </c>
      <c r="D62" s="41">
        <f t="shared" si="6"/>
        <v>12</v>
      </c>
      <c r="E62" s="42" t="e">
        <f t="shared" si="2"/>
        <v>#N/A</v>
      </c>
      <c r="F62" s="42" t="e">
        <f t="shared" si="7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143050</v>
      </c>
      <c r="C63" s="41">
        <f t="shared" si="5"/>
        <v>159541</v>
      </c>
      <c r="D63" s="41">
        <f t="shared" si="6"/>
        <v>4</v>
      </c>
      <c r="E63" s="42" t="e">
        <f t="shared" si="2"/>
        <v>#N/A</v>
      </c>
      <c r="F63" s="42" t="e">
        <f t="shared" si="7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44234</v>
      </c>
      <c r="C64" s="41">
        <f t="shared" si="5"/>
        <v>53247</v>
      </c>
      <c r="D64" s="41">
        <f t="shared" si="6"/>
        <v>10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10331</v>
      </c>
      <c r="C65" s="41">
        <f t="shared" si="5"/>
        <v>10900</v>
      </c>
      <c r="D65" s="41">
        <f t="shared" si="6"/>
        <v>17</v>
      </c>
      <c r="E65" s="42" t="str">
        <f t="shared" si="2"/>
        <v>FERROL-SAN CIBRAO</v>
      </c>
      <c r="F65" s="42">
        <f t="shared" si="7"/>
        <v>0</v>
      </c>
      <c r="G65" s="42">
        <f t="shared" si="8"/>
        <v>221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A5:A6"/>
    <mergeCell ref="B5:C5"/>
    <mergeCell ref="D5:F5"/>
  </mergeCells>
  <pageMargins left="0.39370078740157483" right="0" top="0.51181102362204722" bottom="0.51181102362204722" header="0" footer="0.31496062992125984"/>
  <pageSetup paperSize="9" scale="9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tabSelected="1" workbookViewId="0">
      <selection activeCell="F1" sqref="F1:L2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80" t="s">
        <v>94</v>
      </c>
      <c r="G1" s="81"/>
      <c r="H1" s="81"/>
      <c r="I1" s="81"/>
      <c r="J1" s="81"/>
      <c r="K1" s="81"/>
      <c r="L1" s="81"/>
    </row>
    <row r="2" spans="1:12" s="2" customFormat="1" ht="21" x14ac:dyDescent="0.35">
      <c r="F2" s="81"/>
      <c r="G2" s="81"/>
      <c r="H2" s="81"/>
      <c r="I2" s="81"/>
      <c r="J2" s="81"/>
      <c r="K2" s="81"/>
      <c r="L2" s="81"/>
    </row>
    <row r="5" spans="1:12" x14ac:dyDescent="0.25">
      <c r="A5" s="78" t="s">
        <v>72</v>
      </c>
      <c r="B5" s="76" t="str">
        <f>'Resumen general'!D6</f>
        <v>Mes Noviembre</v>
      </c>
      <c r="C5" s="77"/>
      <c r="D5" s="76" t="s">
        <v>39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597</v>
      </c>
      <c r="C7" s="9">
        <v>619</v>
      </c>
      <c r="D7" s="9">
        <v>6790</v>
      </c>
      <c r="E7" s="9">
        <v>6887</v>
      </c>
      <c r="F7" s="10">
        <f>((E7*100)/D7)-100</f>
        <v>1.4285714285714306</v>
      </c>
      <c r="G7" s="1"/>
      <c r="H7" s="1"/>
      <c r="I7" s="1"/>
    </row>
    <row r="8" spans="1:12" x14ac:dyDescent="0.25">
      <c r="A8" s="11" t="s">
        <v>44</v>
      </c>
      <c r="B8" s="12">
        <v>785</v>
      </c>
      <c r="C8" s="12">
        <v>837</v>
      </c>
      <c r="D8" s="12">
        <v>10091</v>
      </c>
      <c r="E8" s="12">
        <v>9940</v>
      </c>
      <c r="F8" s="13">
        <f t="shared" ref="F8:F35" si="0">((E8*100)/D8)-100</f>
        <v>-1.4963829154692263</v>
      </c>
      <c r="G8" s="1"/>
      <c r="H8" s="1"/>
      <c r="I8" s="1"/>
    </row>
    <row r="9" spans="1:12" x14ac:dyDescent="0.25">
      <c r="A9" s="8" t="s">
        <v>45</v>
      </c>
      <c r="B9" s="9">
        <v>68</v>
      </c>
      <c r="C9" s="9">
        <v>67</v>
      </c>
      <c r="D9" s="9">
        <v>95</v>
      </c>
      <c r="E9" s="9">
        <v>754.5</v>
      </c>
      <c r="F9" s="10">
        <f t="shared" si="0"/>
        <v>694.21052631578948</v>
      </c>
      <c r="G9" s="1"/>
      <c r="H9" s="1"/>
      <c r="I9" s="1"/>
    </row>
    <row r="10" spans="1:12" x14ac:dyDescent="0.25">
      <c r="A10" s="11" t="s">
        <v>46</v>
      </c>
      <c r="B10" s="12">
        <v>1</v>
      </c>
      <c r="C10" s="12">
        <v>0</v>
      </c>
      <c r="D10" s="12">
        <v>240</v>
      </c>
      <c r="E10" s="12">
        <v>191</v>
      </c>
      <c r="F10" s="17">
        <f t="shared" si="0"/>
        <v>-20.416666666666671</v>
      </c>
      <c r="G10" s="1"/>
      <c r="H10" s="1"/>
      <c r="I10" s="1"/>
    </row>
    <row r="11" spans="1:12" x14ac:dyDescent="0.25">
      <c r="A11" s="8" t="s">
        <v>47</v>
      </c>
      <c r="B11" s="9">
        <v>11101</v>
      </c>
      <c r="C11" s="9">
        <v>14188</v>
      </c>
      <c r="D11" s="9">
        <v>134979</v>
      </c>
      <c r="E11" s="9">
        <v>127719</v>
      </c>
      <c r="F11" s="10">
        <f t="shared" si="0"/>
        <v>-5.3786144511368406</v>
      </c>
      <c r="G11" s="1"/>
      <c r="H11" s="1"/>
      <c r="I11" s="1"/>
    </row>
    <row r="12" spans="1:12" x14ac:dyDescent="0.25">
      <c r="A12" s="11" t="s">
        <v>48</v>
      </c>
      <c r="B12" s="12">
        <v>4669</v>
      </c>
      <c r="C12" s="12">
        <v>4283</v>
      </c>
      <c r="D12" s="12">
        <v>61134</v>
      </c>
      <c r="E12" s="12">
        <v>41814</v>
      </c>
      <c r="F12" s="13">
        <f t="shared" si="0"/>
        <v>-31.602708803611733</v>
      </c>
      <c r="G12" s="1"/>
      <c r="H12" s="1"/>
      <c r="I12" s="1"/>
    </row>
    <row r="13" spans="1:12" x14ac:dyDescent="0.25">
      <c r="A13" s="8" t="s">
        <v>49</v>
      </c>
      <c r="B13" s="9">
        <v>0</v>
      </c>
      <c r="C13" s="9">
        <v>0</v>
      </c>
      <c r="D13" s="9">
        <v>50</v>
      </c>
      <c r="E13" s="9">
        <v>2</v>
      </c>
      <c r="F13" s="10">
        <f t="shared" si="0"/>
        <v>-96</v>
      </c>
      <c r="G13" s="1"/>
      <c r="H13" s="1"/>
      <c r="I13" s="1"/>
    </row>
    <row r="14" spans="1:12" x14ac:dyDescent="0.25">
      <c r="A14" s="11" t="s">
        <v>50</v>
      </c>
      <c r="B14" s="12">
        <v>92184.5</v>
      </c>
      <c r="C14" s="12">
        <v>76590</v>
      </c>
      <c r="D14" s="12">
        <v>1185777</v>
      </c>
      <c r="E14" s="12">
        <v>891573.5</v>
      </c>
      <c r="F14" s="13">
        <f t="shared" si="0"/>
        <v>-24.811031079199552</v>
      </c>
      <c r="G14" s="1"/>
      <c r="H14" s="1"/>
      <c r="I14" s="1"/>
    </row>
    <row r="15" spans="1:12" x14ac:dyDescent="0.25">
      <c r="A15" s="8" t="s">
        <v>51</v>
      </c>
      <c r="B15" s="9">
        <v>38367.75</v>
      </c>
      <c r="C15" s="9">
        <v>31996.5</v>
      </c>
      <c r="D15" s="9">
        <v>428567.25</v>
      </c>
      <c r="E15" s="9">
        <v>345578</v>
      </c>
      <c r="F15" s="10">
        <f t="shared" si="0"/>
        <v>-19.364347135717907</v>
      </c>
      <c r="G15" s="1"/>
      <c r="H15" s="1"/>
      <c r="I15" s="1"/>
    </row>
    <row r="16" spans="1:12" x14ac:dyDescent="0.25">
      <c r="A16" s="11" t="s">
        <v>52</v>
      </c>
      <c r="B16" s="12">
        <v>1332</v>
      </c>
      <c r="C16" s="12">
        <v>1734</v>
      </c>
      <c r="D16" s="12">
        <v>23740</v>
      </c>
      <c r="E16" s="12">
        <v>26448</v>
      </c>
      <c r="F16" s="13">
        <f t="shared" si="0"/>
        <v>11.406908171861843</v>
      </c>
      <c r="G16" s="1"/>
      <c r="H16" s="1"/>
      <c r="I16" s="1"/>
    </row>
    <row r="17" spans="1:9" x14ac:dyDescent="0.25">
      <c r="A17" s="8" t="s">
        <v>53</v>
      </c>
      <c r="B17" s="9">
        <v>6038</v>
      </c>
      <c r="C17" s="9">
        <v>5441</v>
      </c>
      <c r="D17" s="9">
        <v>81923</v>
      </c>
      <c r="E17" s="9">
        <v>60329</v>
      </c>
      <c r="F17" s="10">
        <f t="shared" si="0"/>
        <v>-26.358897989575581</v>
      </c>
      <c r="G17" s="1"/>
      <c r="H17" s="1"/>
      <c r="I17" s="1"/>
    </row>
    <row r="18" spans="1:9" x14ac:dyDescent="0.25">
      <c r="A18" s="11" t="s">
        <v>54</v>
      </c>
      <c r="B18" s="12">
        <v>125</v>
      </c>
      <c r="C18" s="12">
        <v>29</v>
      </c>
      <c r="D18" s="12">
        <v>1280</v>
      </c>
      <c r="E18" s="12">
        <v>701</v>
      </c>
      <c r="F18" s="13">
        <f t="shared" si="0"/>
        <v>-45.234375</v>
      </c>
      <c r="G18" s="1"/>
      <c r="H18" s="1"/>
      <c r="I18" s="1"/>
    </row>
    <row r="19" spans="1:9" x14ac:dyDescent="0.25">
      <c r="A19" s="8" t="s">
        <v>55</v>
      </c>
      <c r="B19" s="9">
        <v>12</v>
      </c>
      <c r="C19" s="9">
        <v>42</v>
      </c>
      <c r="D19" s="9">
        <v>234</v>
      </c>
      <c r="E19" s="9">
        <v>380</v>
      </c>
      <c r="F19" s="10">
        <f t="shared" si="0"/>
        <v>62.393162393162385</v>
      </c>
      <c r="G19" s="1"/>
      <c r="H19" s="1"/>
      <c r="I19" s="1"/>
    </row>
    <row r="20" spans="1:9" x14ac:dyDescent="0.25">
      <c r="A20" s="11" t="s">
        <v>56</v>
      </c>
      <c r="B20" s="12">
        <v>1980</v>
      </c>
      <c r="C20" s="12">
        <v>1664</v>
      </c>
      <c r="D20" s="12">
        <v>16490</v>
      </c>
      <c r="E20" s="12">
        <v>15164</v>
      </c>
      <c r="F20" s="13">
        <f t="shared" si="0"/>
        <v>-8.0412371134020617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7044</v>
      </c>
      <c r="C22" s="12">
        <v>8178</v>
      </c>
      <c r="D22" s="12">
        <v>85822</v>
      </c>
      <c r="E22" s="12">
        <v>80867</v>
      </c>
      <c r="F22" s="13">
        <f t="shared" si="0"/>
        <v>-5.7735778704761032</v>
      </c>
      <c r="G22" s="1"/>
      <c r="H22" s="1"/>
      <c r="I22" s="1"/>
    </row>
    <row r="23" spans="1:9" x14ac:dyDescent="0.25">
      <c r="A23" s="8" t="s">
        <v>59</v>
      </c>
      <c r="B23" s="9">
        <v>644</v>
      </c>
      <c r="C23" s="9">
        <v>260</v>
      </c>
      <c r="D23" s="9">
        <v>7500</v>
      </c>
      <c r="E23" s="9">
        <v>3698</v>
      </c>
      <c r="F23" s="10">
        <f t="shared" si="0"/>
        <v>-50.693333333333335</v>
      </c>
      <c r="G23" s="1"/>
      <c r="H23" s="1"/>
      <c r="I23" s="1"/>
    </row>
    <row r="24" spans="1:9" x14ac:dyDescent="0.25">
      <c r="A24" s="11" t="s">
        <v>60</v>
      </c>
      <c r="B24" s="12">
        <v>926</v>
      </c>
      <c r="C24" s="12">
        <v>1116</v>
      </c>
      <c r="D24" s="12">
        <v>6440</v>
      </c>
      <c r="E24" s="12">
        <v>13225</v>
      </c>
      <c r="F24" s="13">
        <f t="shared" si="0"/>
        <v>105.35714285714286</v>
      </c>
      <c r="G24" s="1"/>
      <c r="H24" s="1"/>
      <c r="I24" s="1"/>
    </row>
    <row r="25" spans="1:9" x14ac:dyDescent="0.25">
      <c r="A25" s="8" t="s">
        <v>61</v>
      </c>
      <c r="B25" s="9">
        <v>1110</v>
      </c>
      <c r="C25" s="9">
        <v>1111</v>
      </c>
      <c r="D25" s="9">
        <v>5183</v>
      </c>
      <c r="E25" s="9">
        <v>11819</v>
      </c>
      <c r="F25" s="10">
        <f t="shared" si="0"/>
        <v>128.03395716766352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110</v>
      </c>
      <c r="D26" s="12">
        <v>0</v>
      </c>
      <c r="E26" s="12">
        <v>154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2.5</v>
      </c>
      <c r="C27" s="9">
        <v>0</v>
      </c>
      <c r="D27" s="9">
        <v>7.5</v>
      </c>
      <c r="E27" s="9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64</v>
      </c>
      <c r="B28" s="12">
        <v>4003</v>
      </c>
      <c r="C28" s="12">
        <v>4045</v>
      </c>
      <c r="D28" s="12">
        <v>44603</v>
      </c>
      <c r="E28" s="12">
        <v>37516</v>
      </c>
      <c r="F28" s="13">
        <f t="shared" si="0"/>
        <v>-15.889065757908668</v>
      </c>
      <c r="G28" s="1"/>
      <c r="H28" s="1"/>
      <c r="I28" s="1"/>
    </row>
    <row r="29" spans="1:9" x14ac:dyDescent="0.25">
      <c r="A29" s="8" t="s">
        <v>65</v>
      </c>
      <c r="B29" s="9">
        <v>80</v>
      </c>
      <c r="C29" s="9">
        <v>126</v>
      </c>
      <c r="D29" s="9">
        <v>1311</v>
      </c>
      <c r="E29" s="9">
        <v>1672</v>
      </c>
      <c r="F29" s="10">
        <f t="shared" si="0"/>
        <v>27.536231884057969</v>
      </c>
      <c r="G29" s="1"/>
      <c r="H29" s="1"/>
      <c r="I29" s="1"/>
    </row>
    <row r="30" spans="1:9" x14ac:dyDescent="0.25">
      <c r="A30" s="11" t="s">
        <v>66</v>
      </c>
      <c r="B30" s="12">
        <v>1336</v>
      </c>
      <c r="C30" s="12">
        <v>2436</v>
      </c>
      <c r="D30" s="12">
        <v>16137</v>
      </c>
      <c r="E30" s="12">
        <v>18240</v>
      </c>
      <c r="F30" s="13">
        <f t="shared" si="0"/>
        <v>13.032162111916719</v>
      </c>
      <c r="G30" s="1"/>
      <c r="H30" s="1"/>
      <c r="I30" s="1"/>
    </row>
    <row r="31" spans="1:9" x14ac:dyDescent="0.25">
      <c r="A31" s="8" t="s">
        <v>67</v>
      </c>
      <c r="B31" s="9">
        <v>2282</v>
      </c>
      <c r="C31" s="9">
        <v>4788</v>
      </c>
      <c r="D31" s="9">
        <v>24247</v>
      </c>
      <c r="E31" s="9">
        <v>46583</v>
      </c>
      <c r="F31" s="10">
        <f t="shared" si="0"/>
        <v>92.118612611869509</v>
      </c>
      <c r="G31" s="1"/>
      <c r="H31" s="1"/>
      <c r="I31" s="1"/>
    </row>
    <row r="32" spans="1:9" x14ac:dyDescent="0.25">
      <c r="A32" s="11" t="s">
        <v>68</v>
      </c>
      <c r="B32" s="12">
        <v>143341</v>
      </c>
      <c r="C32" s="12">
        <v>141333</v>
      </c>
      <c r="D32" s="12">
        <v>1717710</v>
      </c>
      <c r="E32" s="12">
        <v>1532431</v>
      </c>
      <c r="F32" s="13">
        <f t="shared" si="0"/>
        <v>-10.786395840974322</v>
      </c>
      <c r="G32" s="1"/>
      <c r="H32" s="1"/>
      <c r="I32" s="1"/>
    </row>
    <row r="33" spans="1:9" x14ac:dyDescent="0.25">
      <c r="A33" s="8" t="s">
        <v>69</v>
      </c>
      <c r="B33" s="9">
        <v>13769</v>
      </c>
      <c r="C33" s="9">
        <v>11774</v>
      </c>
      <c r="D33" s="9">
        <v>176279</v>
      </c>
      <c r="E33" s="9">
        <v>129118</v>
      </c>
      <c r="F33" s="10">
        <f t="shared" si="0"/>
        <v>-26.753612171614321</v>
      </c>
      <c r="G33" s="1"/>
      <c r="H33" s="1"/>
      <c r="I33" s="1"/>
    </row>
    <row r="34" spans="1:9" x14ac:dyDescent="0.25">
      <c r="A34" s="11" t="s">
        <v>70</v>
      </c>
      <c r="B34" s="12">
        <v>665</v>
      </c>
      <c r="C34" s="12">
        <v>623</v>
      </c>
      <c r="D34" s="12">
        <v>3239</v>
      </c>
      <c r="E34" s="12">
        <v>5092</v>
      </c>
      <c r="F34" s="13">
        <f t="shared" si="0"/>
        <v>57.209015128125969</v>
      </c>
      <c r="G34" s="1"/>
      <c r="H34" s="1"/>
      <c r="I34" s="1"/>
    </row>
    <row r="35" spans="1:9" x14ac:dyDescent="0.25">
      <c r="A35" s="14" t="s">
        <v>71</v>
      </c>
      <c r="B35" s="15">
        <f>SUM(B7:B34)</f>
        <v>332462.75</v>
      </c>
      <c r="C35" s="15">
        <f t="shared" ref="C35:E35" si="1">SUM(C7:C34)</f>
        <v>313390.5</v>
      </c>
      <c r="D35" s="15">
        <f t="shared" si="1"/>
        <v>4039868.75</v>
      </c>
      <c r="E35" s="15">
        <f t="shared" si="1"/>
        <v>3407896</v>
      </c>
      <c r="F35" s="16">
        <f t="shared" si="0"/>
        <v>-15.64339806831596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6887</v>
      </c>
      <c r="C38" s="41">
        <f>D7</f>
        <v>6790</v>
      </c>
      <c r="D38" s="41">
        <f>_xlfn.RANK.EQ(B38,$B$38:$B$65)+COUNTIF($B$38:$B$65,B38)-1</f>
        <v>17</v>
      </c>
      <c r="E38" s="42" t="str">
        <f t="shared" ref="E38:E65" si="2">INDEX($A$38:$B$65,MATCH(ROW()-37,$D$38:$D$65,0),1)</f>
        <v>VALENCIA</v>
      </c>
      <c r="F38" s="42">
        <f>LOOKUP(E38,$A$38:$A$65,$B$38:$B$65)</f>
        <v>1532431</v>
      </c>
      <c r="G38" s="42">
        <f>LOOKUP(E38,$A$38:$A$65,$C$38:$C$65)</f>
        <v>1717710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9940</v>
      </c>
      <c r="C39" s="41">
        <f t="shared" ref="C39:C65" si="5">D8</f>
        <v>10091</v>
      </c>
      <c r="D39" s="41">
        <f t="shared" ref="D39:D65" si="6">_xlfn.RANK.EQ(B39,$B$38:$B$65)+COUNTIF($B$38:$B$65,B39)-1</f>
        <v>16</v>
      </c>
      <c r="E39" s="42" t="str">
        <f t="shared" si="2"/>
        <v>BARCELONA</v>
      </c>
      <c r="F39" s="42">
        <f t="shared" ref="F39:F65" si="7">LOOKUP(E39,$A$38:$A$65,$B$38:$B$65)</f>
        <v>891573.5</v>
      </c>
      <c r="G39" s="42">
        <f t="shared" ref="G39:G65" si="8">LOOKUP(E39,$A$38:$A$65,$C$38:$C$65)</f>
        <v>1185777</v>
      </c>
    </row>
    <row r="40" spans="1:9" x14ac:dyDescent="0.25">
      <c r="A40" s="42" t="str">
        <f t="shared" si="3"/>
        <v>ALMERIA</v>
      </c>
      <c r="B40" s="41">
        <f t="shared" si="4"/>
        <v>754.5</v>
      </c>
      <c r="C40" s="41">
        <f t="shared" si="5"/>
        <v>95</v>
      </c>
      <c r="D40" s="41">
        <f t="shared" si="6"/>
        <v>21</v>
      </c>
      <c r="E40" s="42" t="str">
        <f t="shared" si="2"/>
        <v>BILBAO</v>
      </c>
      <c r="F40" s="42">
        <f t="shared" si="7"/>
        <v>345578</v>
      </c>
      <c r="G40" s="42">
        <f t="shared" si="8"/>
        <v>428567.25</v>
      </c>
    </row>
    <row r="41" spans="1:9" x14ac:dyDescent="0.25">
      <c r="A41" s="42" t="str">
        <f t="shared" si="3"/>
        <v>AVILES</v>
      </c>
      <c r="B41" s="41">
        <f t="shared" si="4"/>
        <v>191</v>
      </c>
      <c r="C41" s="41">
        <f t="shared" si="5"/>
        <v>240</v>
      </c>
      <c r="D41" s="41">
        <f t="shared" si="6"/>
        <v>24</v>
      </c>
      <c r="E41" s="42" t="str">
        <f t="shared" si="2"/>
        <v>VIGO</v>
      </c>
      <c r="F41" s="42">
        <f t="shared" si="7"/>
        <v>129118</v>
      </c>
      <c r="G41" s="42">
        <f t="shared" si="8"/>
        <v>176279</v>
      </c>
    </row>
    <row r="42" spans="1:9" x14ac:dyDescent="0.25">
      <c r="A42" s="42" t="str">
        <f t="shared" si="3"/>
        <v>BAHIA DE ALGECIRAS</v>
      </c>
      <c r="B42" s="41">
        <f t="shared" si="4"/>
        <v>127719</v>
      </c>
      <c r="C42" s="41">
        <f t="shared" si="5"/>
        <v>134979</v>
      </c>
      <c r="D42" s="41">
        <f t="shared" si="6"/>
        <v>5</v>
      </c>
      <c r="E42" s="42" t="str">
        <f t="shared" si="2"/>
        <v>BAHIA DE ALGECIRAS</v>
      </c>
      <c r="F42" s="42">
        <f t="shared" si="7"/>
        <v>127719</v>
      </c>
      <c r="G42" s="42">
        <f t="shared" si="8"/>
        <v>134979</v>
      </c>
    </row>
    <row r="43" spans="1:9" x14ac:dyDescent="0.25">
      <c r="A43" s="42" t="str">
        <f t="shared" si="3"/>
        <v>BAHIA DE CADIZ</v>
      </c>
      <c r="B43" s="41">
        <f t="shared" si="4"/>
        <v>41814</v>
      </c>
      <c r="C43" s="41">
        <f t="shared" si="5"/>
        <v>61134</v>
      </c>
      <c r="D43" s="41">
        <f t="shared" si="6"/>
        <v>9</v>
      </c>
      <c r="E43" s="42" t="str">
        <f t="shared" si="2"/>
        <v>LAS PALMAS</v>
      </c>
      <c r="F43" s="42">
        <f t="shared" si="7"/>
        <v>80867</v>
      </c>
      <c r="G43" s="42">
        <f t="shared" si="8"/>
        <v>85822</v>
      </c>
    </row>
    <row r="44" spans="1:9" x14ac:dyDescent="0.25">
      <c r="A44" s="42" t="str">
        <f t="shared" si="3"/>
        <v>BALEARES</v>
      </c>
      <c r="B44" s="41">
        <f t="shared" si="4"/>
        <v>2</v>
      </c>
      <c r="C44" s="41">
        <f t="shared" si="5"/>
        <v>50</v>
      </c>
      <c r="D44" s="41">
        <f t="shared" si="6"/>
        <v>26</v>
      </c>
      <c r="E44" s="42" t="str">
        <f t="shared" si="2"/>
        <v>CASTELLON</v>
      </c>
      <c r="F44" s="42">
        <f t="shared" si="7"/>
        <v>60329</v>
      </c>
      <c r="G44" s="42">
        <f t="shared" si="8"/>
        <v>81923</v>
      </c>
    </row>
    <row r="45" spans="1:9" x14ac:dyDescent="0.25">
      <c r="A45" s="42" t="str">
        <f t="shared" si="3"/>
        <v>BARCELONA</v>
      </c>
      <c r="B45" s="41">
        <f t="shared" si="4"/>
        <v>891573.5</v>
      </c>
      <c r="C45" s="41">
        <f t="shared" si="5"/>
        <v>1185777</v>
      </c>
      <c r="D45" s="41">
        <f t="shared" si="6"/>
        <v>2</v>
      </c>
      <c r="E45" s="42" t="str">
        <f t="shared" si="2"/>
        <v>TARRAGONA</v>
      </c>
      <c r="F45" s="42">
        <f t="shared" si="7"/>
        <v>46583</v>
      </c>
      <c r="G45" s="42">
        <f t="shared" si="8"/>
        <v>24247</v>
      </c>
    </row>
    <row r="46" spans="1:9" x14ac:dyDescent="0.25">
      <c r="A46" s="42" t="str">
        <f t="shared" si="3"/>
        <v>BILBAO</v>
      </c>
      <c r="B46" s="41">
        <f t="shared" si="4"/>
        <v>345578</v>
      </c>
      <c r="C46" s="41">
        <f t="shared" si="5"/>
        <v>428567.25</v>
      </c>
      <c r="D46" s="41">
        <f t="shared" si="6"/>
        <v>3</v>
      </c>
      <c r="E46" s="42" t="str">
        <f t="shared" si="2"/>
        <v>BAHIA DE CADIZ</v>
      </c>
      <c r="F46" s="42">
        <f t="shared" si="7"/>
        <v>41814</v>
      </c>
      <c r="G46" s="42">
        <f t="shared" si="8"/>
        <v>61134</v>
      </c>
    </row>
    <row r="47" spans="1:9" x14ac:dyDescent="0.25">
      <c r="A47" s="42" t="str">
        <f t="shared" si="3"/>
        <v>CARTAGENA</v>
      </c>
      <c r="B47" s="41">
        <f t="shared" si="4"/>
        <v>26448</v>
      </c>
      <c r="C47" s="41">
        <f t="shared" si="5"/>
        <v>23740</v>
      </c>
      <c r="D47" s="41">
        <f t="shared" si="6"/>
        <v>11</v>
      </c>
      <c r="E47" s="42" t="str">
        <f t="shared" si="2"/>
        <v>SANTA CRUZ DE TENERIFE</v>
      </c>
      <c r="F47" s="42">
        <f t="shared" si="7"/>
        <v>37516</v>
      </c>
      <c r="G47" s="42">
        <f t="shared" si="8"/>
        <v>44603</v>
      </c>
    </row>
    <row r="48" spans="1:9" x14ac:dyDescent="0.25">
      <c r="A48" s="42" t="str">
        <f t="shared" si="3"/>
        <v>CASTELLON</v>
      </c>
      <c r="B48" s="41">
        <f t="shared" si="4"/>
        <v>60329</v>
      </c>
      <c r="C48" s="41">
        <f t="shared" si="5"/>
        <v>81923</v>
      </c>
      <c r="D48" s="41">
        <f t="shared" si="6"/>
        <v>7</v>
      </c>
      <c r="E48" s="42" t="str">
        <f t="shared" si="2"/>
        <v>CARTAGENA</v>
      </c>
      <c r="F48" s="42">
        <f t="shared" si="7"/>
        <v>26448</v>
      </c>
      <c r="G48" s="42">
        <f t="shared" si="8"/>
        <v>23740</v>
      </c>
    </row>
    <row r="49" spans="1:7" x14ac:dyDescent="0.25">
      <c r="A49" s="42" t="str">
        <f t="shared" si="3"/>
        <v>CEUTA</v>
      </c>
      <c r="B49" s="41">
        <f t="shared" si="4"/>
        <v>701</v>
      </c>
      <c r="C49" s="41">
        <f t="shared" si="5"/>
        <v>1280</v>
      </c>
      <c r="D49" s="41">
        <f t="shared" si="6"/>
        <v>22</v>
      </c>
      <c r="E49" s="42" t="str">
        <f t="shared" si="2"/>
        <v>SEVILLA</v>
      </c>
      <c r="F49" s="42">
        <f t="shared" si="7"/>
        <v>18240</v>
      </c>
      <c r="G49" s="42">
        <f t="shared" si="8"/>
        <v>16137</v>
      </c>
    </row>
    <row r="50" spans="1:7" x14ac:dyDescent="0.25">
      <c r="A50" s="42" t="str">
        <f t="shared" si="3"/>
        <v>FERROL-SAN CIBRAO</v>
      </c>
      <c r="B50" s="41">
        <f t="shared" si="4"/>
        <v>380</v>
      </c>
      <c r="C50" s="41">
        <f t="shared" si="5"/>
        <v>234</v>
      </c>
      <c r="D50" s="41">
        <f t="shared" si="6"/>
        <v>23</v>
      </c>
      <c r="E50" s="42" t="str">
        <f t="shared" si="2"/>
        <v>GIJON</v>
      </c>
      <c r="F50" s="42">
        <f t="shared" si="7"/>
        <v>15164</v>
      </c>
      <c r="G50" s="42">
        <f t="shared" si="8"/>
        <v>16490</v>
      </c>
    </row>
    <row r="51" spans="1:7" x14ac:dyDescent="0.25">
      <c r="A51" s="42" t="str">
        <f t="shared" si="3"/>
        <v>GIJON</v>
      </c>
      <c r="B51" s="41">
        <f t="shared" si="4"/>
        <v>15164</v>
      </c>
      <c r="C51" s="41">
        <f t="shared" si="5"/>
        <v>16490</v>
      </c>
      <c r="D51" s="41">
        <f t="shared" si="6"/>
        <v>13</v>
      </c>
      <c r="E51" s="42" t="str">
        <f t="shared" si="2"/>
        <v>MARIN Y RIA DE PONTEVEDRA</v>
      </c>
      <c r="F51" s="42">
        <f t="shared" si="7"/>
        <v>13225</v>
      </c>
      <c r="G51" s="42">
        <f t="shared" si="8"/>
        <v>6440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MELILLA</v>
      </c>
      <c r="F52" s="42">
        <f t="shared" si="7"/>
        <v>11819</v>
      </c>
      <c r="G52" s="42">
        <f t="shared" si="8"/>
        <v>5183</v>
      </c>
    </row>
    <row r="53" spans="1:7" x14ac:dyDescent="0.25">
      <c r="A53" s="42" t="str">
        <f t="shared" si="3"/>
        <v>LAS PALMAS</v>
      </c>
      <c r="B53" s="41">
        <f t="shared" si="4"/>
        <v>80867</v>
      </c>
      <c r="C53" s="41">
        <f t="shared" si="5"/>
        <v>85822</v>
      </c>
      <c r="D53" s="41">
        <f t="shared" si="6"/>
        <v>6</v>
      </c>
      <c r="E53" s="42" t="str">
        <f t="shared" si="2"/>
        <v>ALICANTE</v>
      </c>
      <c r="F53" s="42">
        <f t="shared" si="7"/>
        <v>9940</v>
      </c>
      <c r="G53" s="42">
        <f t="shared" si="8"/>
        <v>10091</v>
      </c>
    </row>
    <row r="54" spans="1:7" x14ac:dyDescent="0.25">
      <c r="A54" s="42" t="str">
        <f t="shared" si="3"/>
        <v>MALAGA</v>
      </c>
      <c r="B54" s="41">
        <f t="shared" si="4"/>
        <v>3698</v>
      </c>
      <c r="C54" s="41">
        <f t="shared" si="5"/>
        <v>7500</v>
      </c>
      <c r="D54" s="41">
        <f t="shared" si="6"/>
        <v>19</v>
      </c>
      <c r="E54" s="42" t="str">
        <f t="shared" si="2"/>
        <v>A CORUÑA</v>
      </c>
      <c r="F54" s="42">
        <f t="shared" si="7"/>
        <v>6887</v>
      </c>
      <c r="G54" s="42">
        <f t="shared" si="8"/>
        <v>6790</v>
      </c>
    </row>
    <row r="55" spans="1:7" x14ac:dyDescent="0.25">
      <c r="A55" s="42" t="str">
        <f t="shared" si="3"/>
        <v>MARIN Y RIA DE PONTEVEDRA</v>
      </c>
      <c r="B55" s="41">
        <f t="shared" si="4"/>
        <v>13225</v>
      </c>
      <c r="C55" s="41">
        <f t="shared" si="5"/>
        <v>6440</v>
      </c>
      <c r="D55" s="41">
        <f t="shared" si="6"/>
        <v>14</v>
      </c>
      <c r="E55" s="42" t="str">
        <f t="shared" si="2"/>
        <v>VILAGARCIA</v>
      </c>
      <c r="F55" s="42">
        <f t="shared" si="7"/>
        <v>5092</v>
      </c>
      <c r="G55" s="42">
        <f t="shared" si="8"/>
        <v>3239</v>
      </c>
    </row>
    <row r="56" spans="1:7" x14ac:dyDescent="0.25">
      <c r="A56" s="42" t="str">
        <f t="shared" si="3"/>
        <v>MELILLA</v>
      </c>
      <c r="B56" s="41">
        <f t="shared" si="4"/>
        <v>11819</v>
      </c>
      <c r="C56" s="41">
        <f t="shared" si="5"/>
        <v>5183</v>
      </c>
      <c r="D56" s="41">
        <f t="shared" si="6"/>
        <v>15</v>
      </c>
      <c r="E56" s="42" t="str">
        <f t="shared" si="2"/>
        <v>MALAGA</v>
      </c>
      <c r="F56" s="42">
        <f t="shared" si="7"/>
        <v>3698</v>
      </c>
      <c r="G56" s="42">
        <f t="shared" si="8"/>
        <v>7500</v>
      </c>
    </row>
    <row r="57" spans="1:7" x14ac:dyDescent="0.25">
      <c r="A57" s="42" t="str">
        <f t="shared" si="3"/>
        <v>MOTRIL</v>
      </c>
      <c r="B57" s="41">
        <f t="shared" si="4"/>
        <v>154</v>
      </c>
      <c r="C57" s="41">
        <f t="shared" si="5"/>
        <v>0</v>
      </c>
      <c r="D57" s="41">
        <f t="shared" si="6"/>
        <v>25</v>
      </c>
      <c r="E57" s="42" t="str">
        <f t="shared" si="2"/>
        <v>SANTANDER</v>
      </c>
      <c r="F57" s="42">
        <f t="shared" si="7"/>
        <v>1672</v>
      </c>
      <c r="G57" s="42">
        <f t="shared" si="8"/>
        <v>1311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7.5</v>
      </c>
      <c r="D58" s="41">
        <f t="shared" si="6"/>
        <v>28</v>
      </c>
      <c r="E58" s="42" t="str">
        <f t="shared" si="2"/>
        <v>ALMERIA</v>
      </c>
      <c r="F58" s="42">
        <f t="shared" si="7"/>
        <v>754.5</v>
      </c>
      <c r="G58" s="42">
        <f t="shared" si="8"/>
        <v>95</v>
      </c>
    </row>
    <row r="59" spans="1:7" x14ac:dyDescent="0.25">
      <c r="A59" s="42" t="str">
        <f t="shared" si="3"/>
        <v>SANTA CRUZ DE TENERIFE</v>
      </c>
      <c r="B59" s="41">
        <f t="shared" si="4"/>
        <v>37516</v>
      </c>
      <c r="C59" s="41">
        <f t="shared" si="5"/>
        <v>44603</v>
      </c>
      <c r="D59" s="41">
        <f t="shared" si="6"/>
        <v>10</v>
      </c>
      <c r="E59" s="42" t="str">
        <f t="shared" si="2"/>
        <v>CEUTA</v>
      </c>
      <c r="F59" s="42">
        <f t="shared" si="7"/>
        <v>701</v>
      </c>
      <c r="G59" s="42">
        <f t="shared" si="8"/>
        <v>1280</v>
      </c>
    </row>
    <row r="60" spans="1:7" x14ac:dyDescent="0.25">
      <c r="A60" s="42" t="str">
        <f t="shared" si="3"/>
        <v>SANTANDER</v>
      </c>
      <c r="B60" s="41">
        <f t="shared" si="4"/>
        <v>1672</v>
      </c>
      <c r="C60" s="41">
        <f t="shared" si="5"/>
        <v>1311</v>
      </c>
      <c r="D60" s="41">
        <f t="shared" si="6"/>
        <v>20</v>
      </c>
      <c r="E60" s="42" t="str">
        <f t="shared" si="2"/>
        <v>FERROL-SAN CIBRAO</v>
      </c>
      <c r="F60" s="42">
        <f t="shared" si="7"/>
        <v>380</v>
      </c>
      <c r="G60" s="42">
        <f t="shared" si="8"/>
        <v>234</v>
      </c>
    </row>
    <row r="61" spans="1:7" x14ac:dyDescent="0.25">
      <c r="A61" s="42" t="str">
        <f t="shared" si="3"/>
        <v>SEVILLA</v>
      </c>
      <c r="B61" s="41">
        <f t="shared" si="4"/>
        <v>18240</v>
      </c>
      <c r="C61" s="41">
        <f t="shared" si="5"/>
        <v>16137</v>
      </c>
      <c r="D61" s="41">
        <f t="shared" si="6"/>
        <v>12</v>
      </c>
      <c r="E61" s="42" t="str">
        <f t="shared" si="2"/>
        <v>AVILES</v>
      </c>
      <c r="F61" s="42">
        <f t="shared" si="7"/>
        <v>191</v>
      </c>
      <c r="G61" s="42">
        <f t="shared" si="8"/>
        <v>240</v>
      </c>
    </row>
    <row r="62" spans="1:7" x14ac:dyDescent="0.25">
      <c r="A62" s="42" t="str">
        <f t="shared" si="3"/>
        <v>TARRAGONA</v>
      </c>
      <c r="B62" s="41">
        <f t="shared" si="4"/>
        <v>46583</v>
      </c>
      <c r="C62" s="41">
        <f t="shared" si="5"/>
        <v>24247</v>
      </c>
      <c r="D62" s="41">
        <f t="shared" si="6"/>
        <v>8</v>
      </c>
      <c r="E62" s="42" t="str">
        <f t="shared" si="2"/>
        <v>MOTRIL</v>
      </c>
      <c r="F62" s="42">
        <f t="shared" si="7"/>
        <v>154</v>
      </c>
      <c r="G62" s="42">
        <f t="shared" si="8"/>
        <v>0</v>
      </c>
    </row>
    <row r="63" spans="1:7" x14ac:dyDescent="0.25">
      <c r="A63" s="42" t="str">
        <f t="shared" si="3"/>
        <v>VALENCIA</v>
      </c>
      <c r="B63" s="41">
        <f t="shared" si="4"/>
        <v>1532431</v>
      </c>
      <c r="C63" s="41">
        <f t="shared" si="5"/>
        <v>1717710</v>
      </c>
      <c r="D63" s="41">
        <f t="shared" si="6"/>
        <v>1</v>
      </c>
      <c r="E63" s="42" t="str">
        <f t="shared" si="2"/>
        <v>BALEARES</v>
      </c>
      <c r="F63" s="42">
        <f t="shared" si="7"/>
        <v>2</v>
      </c>
      <c r="G63" s="42">
        <f t="shared" si="8"/>
        <v>50</v>
      </c>
    </row>
    <row r="64" spans="1:7" x14ac:dyDescent="0.25">
      <c r="A64" s="42" t="str">
        <f t="shared" si="3"/>
        <v>VIGO</v>
      </c>
      <c r="B64" s="41">
        <f t="shared" si="4"/>
        <v>129118</v>
      </c>
      <c r="C64" s="41">
        <f t="shared" si="5"/>
        <v>176279</v>
      </c>
      <c r="D64" s="41">
        <f t="shared" si="6"/>
        <v>4</v>
      </c>
      <c r="E64" s="42" t="e">
        <f t="shared" si="2"/>
        <v>#N/A</v>
      </c>
      <c r="F64" s="42" t="e">
        <f t="shared" si="7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5092</v>
      </c>
      <c r="C65" s="41">
        <f t="shared" si="5"/>
        <v>3239</v>
      </c>
      <c r="D65" s="41">
        <f t="shared" si="6"/>
        <v>18</v>
      </c>
      <c r="E65" s="42" t="str">
        <f t="shared" si="2"/>
        <v>HUELVA</v>
      </c>
      <c r="F65" s="42">
        <f t="shared" si="7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4">
    <mergeCell ref="A5:A6"/>
    <mergeCell ref="B5:C5"/>
    <mergeCell ref="D5:F5"/>
    <mergeCell ref="F1:L2"/>
  </mergeCells>
  <pageMargins left="0.39370078740157483" right="0" top="0.51181102362204722" bottom="0.51181102362204722" header="0" footer="0.31496062992125984"/>
  <pageSetup paperSize="9" scale="90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/>
    <row r="5" spans="1:12" x14ac:dyDescent="0.25">
      <c r="A5" s="78" t="s">
        <v>72</v>
      </c>
      <c r="B5" s="76" t="str">
        <f>'Resumen general'!D6</f>
        <v>Mes Noviembre</v>
      </c>
      <c r="C5" s="77"/>
      <c r="D5" s="76" t="str">
        <f>'Resumen general'!F6</f>
        <v>Acumulado desde Enero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2325</v>
      </c>
      <c r="C7" s="9">
        <v>3329</v>
      </c>
      <c r="D7" s="9">
        <v>62119</v>
      </c>
      <c r="E7" s="9">
        <v>51460</v>
      </c>
      <c r="F7" s="10">
        <f>((E7*100)/D7)-100</f>
        <v>-17.159001271752601</v>
      </c>
      <c r="G7" s="1"/>
      <c r="H7" s="1"/>
      <c r="I7" s="1"/>
    </row>
    <row r="8" spans="1:12" x14ac:dyDescent="0.25">
      <c r="A8" s="11" t="s">
        <v>44</v>
      </c>
      <c r="B8" s="12">
        <v>22281</v>
      </c>
      <c r="C8" s="12">
        <v>21358</v>
      </c>
      <c r="D8" s="12">
        <v>329029</v>
      </c>
      <c r="E8" s="12">
        <v>303329</v>
      </c>
      <c r="F8" s="13">
        <f t="shared" ref="F8:F35" si="0">((E8*100)/D8)-100</f>
        <v>-7.8108616565713049</v>
      </c>
      <c r="G8" s="1"/>
      <c r="H8" s="1"/>
      <c r="I8" s="1"/>
    </row>
    <row r="9" spans="1:12" x14ac:dyDescent="0.25">
      <c r="A9" s="8" t="s">
        <v>45</v>
      </c>
      <c r="B9" s="9">
        <v>47352</v>
      </c>
      <c r="C9" s="9">
        <v>52349</v>
      </c>
      <c r="D9" s="9">
        <v>1094299</v>
      </c>
      <c r="E9" s="9">
        <v>1121845</v>
      </c>
      <c r="F9" s="10">
        <f t="shared" si="0"/>
        <v>2.5172279239951791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278005</v>
      </c>
      <c r="C11" s="9">
        <v>303370</v>
      </c>
      <c r="D11" s="9">
        <v>4644269</v>
      </c>
      <c r="E11" s="9">
        <v>4451588</v>
      </c>
      <c r="F11" s="10">
        <f t="shared" si="0"/>
        <v>-4.1487906923565419</v>
      </c>
      <c r="G11" s="1"/>
      <c r="H11" s="1"/>
      <c r="I11" s="1"/>
    </row>
    <row r="12" spans="1:12" x14ac:dyDescent="0.25">
      <c r="A12" s="11" t="s">
        <v>48</v>
      </c>
      <c r="B12" s="12">
        <v>27570</v>
      </c>
      <c r="C12" s="12">
        <v>18861</v>
      </c>
      <c r="D12" s="12">
        <v>239926</v>
      </c>
      <c r="E12" s="12">
        <v>245093</v>
      </c>
      <c r="F12" s="13">
        <f t="shared" si="0"/>
        <v>2.1535806873786072</v>
      </c>
      <c r="G12" s="1"/>
      <c r="H12" s="1"/>
      <c r="I12" s="1"/>
    </row>
    <row r="13" spans="1:12" x14ac:dyDescent="0.25">
      <c r="A13" s="8" t="s">
        <v>49</v>
      </c>
      <c r="B13" s="9">
        <v>186822</v>
      </c>
      <c r="C13" s="9">
        <v>180152</v>
      </c>
      <c r="D13" s="9">
        <v>5549518</v>
      </c>
      <c r="E13" s="9">
        <v>4862997</v>
      </c>
      <c r="F13" s="10">
        <f t="shared" si="0"/>
        <v>-12.370822114641314</v>
      </c>
      <c r="G13" s="1"/>
      <c r="H13" s="1"/>
      <c r="I13" s="1"/>
    </row>
    <row r="14" spans="1:12" x14ac:dyDescent="0.25">
      <c r="A14" s="11" t="s">
        <v>50</v>
      </c>
      <c r="B14" s="12">
        <v>222240</v>
      </c>
      <c r="C14" s="12">
        <v>226738</v>
      </c>
      <c r="D14" s="12">
        <v>3126571</v>
      </c>
      <c r="E14" s="12">
        <v>3090939</v>
      </c>
      <c r="F14" s="13">
        <f t="shared" si="0"/>
        <v>-1.1396510746117769</v>
      </c>
      <c r="G14" s="1"/>
      <c r="H14" s="1"/>
      <c r="I14" s="1"/>
    </row>
    <row r="15" spans="1:12" x14ac:dyDescent="0.25">
      <c r="A15" s="8" t="s">
        <v>51</v>
      </c>
      <c r="B15" s="9">
        <v>10123</v>
      </c>
      <c r="C15" s="9">
        <v>7715</v>
      </c>
      <c r="D15" s="9">
        <v>170129</v>
      </c>
      <c r="E15" s="9">
        <v>156903</v>
      </c>
      <c r="F15" s="10">
        <f t="shared" si="0"/>
        <v>-7.7741008293706528</v>
      </c>
      <c r="G15" s="1"/>
      <c r="H15" s="1"/>
      <c r="I15" s="1"/>
    </row>
    <row r="16" spans="1:12" x14ac:dyDescent="0.25">
      <c r="A16" s="11" t="s">
        <v>52</v>
      </c>
      <c r="B16" s="12">
        <v>9373</v>
      </c>
      <c r="C16" s="12">
        <v>10096</v>
      </c>
      <c r="D16" s="12">
        <v>32178</v>
      </c>
      <c r="E16" s="12">
        <v>63230</v>
      </c>
      <c r="F16" s="13">
        <f t="shared" si="0"/>
        <v>96.500714774069252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145459</v>
      </c>
      <c r="C18" s="12">
        <v>135733</v>
      </c>
      <c r="D18" s="12">
        <v>2251798</v>
      </c>
      <c r="E18" s="12">
        <v>1964253</v>
      </c>
      <c r="F18" s="13">
        <f t="shared" si="0"/>
        <v>-12.76957346973397</v>
      </c>
      <c r="G18" s="1"/>
      <c r="H18" s="1"/>
      <c r="I18" s="1"/>
    </row>
    <row r="19" spans="1:9" x14ac:dyDescent="0.25">
      <c r="A19" s="8" t="s">
        <v>55</v>
      </c>
      <c r="B19" s="9">
        <v>1546</v>
      </c>
      <c r="C19" s="9">
        <v>0</v>
      </c>
      <c r="D19" s="9">
        <v>3151</v>
      </c>
      <c r="E19" s="9">
        <v>2445</v>
      </c>
      <c r="F19" s="10">
        <f t="shared" si="0"/>
        <v>-22.405585528403677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6125</v>
      </c>
      <c r="E20" s="12">
        <v>4537</v>
      </c>
      <c r="F20" s="13">
        <f t="shared" si="0"/>
        <v>-25.926530612244903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201</v>
      </c>
      <c r="E21" s="9">
        <v>525</v>
      </c>
      <c r="F21" s="10">
        <f t="shared" si="0"/>
        <v>161.19402985074629</v>
      </c>
      <c r="G21" s="1"/>
      <c r="H21" s="1"/>
      <c r="I21" s="1"/>
    </row>
    <row r="22" spans="1:9" x14ac:dyDescent="0.25">
      <c r="A22" s="11" t="s">
        <v>58</v>
      </c>
      <c r="B22" s="12">
        <v>131370</v>
      </c>
      <c r="C22" s="12">
        <v>141848</v>
      </c>
      <c r="D22" s="12">
        <v>1132031</v>
      </c>
      <c r="E22" s="12">
        <v>1235264</v>
      </c>
      <c r="F22" s="13">
        <f t="shared" si="0"/>
        <v>9.1192732354502652</v>
      </c>
      <c r="G22" s="1"/>
      <c r="H22" s="1"/>
      <c r="I22" s="1"/>
    </row>
    <row r="23" spans="1:9" x14ac:dyDescent="0.25">
      <c r="A23" s="8" t="s">
        <v>59</v>
      </c>
      <c r="B23" s="9">
        <v>67142</v>
      </c>
      <c r="C23" s="9">
        <v>72681</v>
      </c>
      <c r="D23" s="9">
        <v>589689</v>
      </c>
      <c r="E23" s="9">
        <v>722856</v>
      </c>
      <c r="F23" s="10">
        <f t="shared" si="0"/>
        <v>22.582581665928984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30172</v>
      </c>
      <c r="C25" s="9">
        <v>38307</v>
      </c>
      <c r="D25" s="9">
        <v>494530</v>
      </c>
      <c r="E25" s="9">
        <v>541367</v>
      </c>
      <c r="F25" s="10">
        <f t="shared" si="0"/>
        <v>9.4710128809172289</v>
      </c>
      <c r="G25" s="1"/>
      <c r="H25" s="1"/>
      <c r="I25" s="1"/>
    </row>
    <row r="26" spans="1:9" x14ac:dyDescent="0.25">
      <c r="A26" s="11" t="s">
        <v>62</v>
      </c>
      <c r="B26" s="12">
        <v>447</v>
      </c>
      <c r="C26" s="12">
        <v>116</v>
      </c>
      <c r="D26" s="12">
        <v>2676</v>
      </c>
      <c r="E26" s="12">
        <v>3460</v>
      </c>
      <c r="F26" s="13">
        <f t="shared" si="0"/>
        <v>29.297458893871436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358488</v>
      </c>
      <c r="C28" s="12">
        <v>386272</v>
      </c>
      <c r="D28" s="12">
        <v>4241155</v>
      </c>
      <c r="E28" s="12">
        <v>3913524</v>
      </c>
      <c r="F28" s="13">
        <f t="shared" si="0"/>
        <v>-7.7250418812799779</v>
      </c>
      <c r="G28" s="1"/>
      <c r="H28" s="1"/>
      <c r="I28" s="1"/>
    </row>
    <row r="29" spans="1:9" x14ac:dyDescent="0.25">
      <c r="A29" s="8" t="s">
        <v>65</v>
      </c>
      <c r="B29" s="9">
        <v>6653</v>
      </c>
      <c r="C29" s="9">
        <v>6968</v>
      </c>
      <c r="D29" s="9">
        <v>164766</v>
      </c>
      <c r="E29" s="9">
        <v>159949</v>
      </c>
      <c r="F29" s="10">
        <f t="shared" si="0"/>
        <v>-2.9235400507386231</v>
      </c>
      <c r="G29" s="1"/>
      <c r="H29" s="1"/>
      <c r="I29" s="1"/>
    </row>
    <row r="30" spans="1:9" x14ac:dyDescent="0.25">
      <c r="A30" s="11" t="s">
        <v>66</v>
      </c>
      <c r="B30" s="12">
        <v>1914</v>
      </c>
      <c r="C30" s="12">
        <v>13263</v>
      </c>
      <c r="D30" s="12">
        <v>17393</v>
      </c>
      <c r="E30" s="12">
        <v>95079</v>
      </c>
      <c r="F30" s="13">
        <f t="shared" si="0"/>
        <v>446.65095153222558</v>
      </c>
      <c r="G30" s="1"/>
      <c r="H30" s="1"/>
      <c r="I30" s="1"/>
    </row>
    <row r="31" spans="1:9" x14ac:dyDescent="0.25">
      <c r="A31" s="8" t="s">
        <v>67</v>
      </c>
      <c r="B31" s="9">
        <v>172</v>
      </c>
      <c r="C31" s="9">
        <v>292</v>
      </c>
      <c r="D31" s="9">
        <v>2847</v>
      </c>
      <c r="E31" s="9">
        <v>2223</v>
      </c>
      <c r="F31" s="10">
        <f t="shared" si="0"/>
        <v>-21.917808219178085</v>
      </c>
      <c r="G31" s="1"/>
      <c r="H31" s="1"/>
      <c r="I31" s="1"/>
    </row>
    <row r="32" spans="1:9" x14ac:dyDescent="0.25">
      <c r="A32" s="11" t="s">
        <v>68</v>
      </c>
      <c r="B32" s="12">
        <v>16617</v>
      </c>
      <c r="C32" s="12">
        <v>18759</v>
      </c>
      <c r="D32" s="12">
        <v>421484</v>
      </c>
      <c r="E32" s="12">
        <v>409079</v>
      </c>
      <c r="F32" s="13">
        <f t="shared" si="0"/>
        <v>-2.9431722200605464</v>
      </c>
      <c r="G32" s="1"/>
      <c r="H32" s="1"/>
      <c r="I32" s="1"/>
    </row>
    <row r="33" spans="1:9" x14ac:dyDescent="0.25">
      <c r="A33" s="8" t="s">
        <v>69</v>
      </c>
      <c r="B33" s="9">
        <v>67223</v>
      </c>
      <c r="C33" s="9">
        <v>62833</v>
      </c>
      <c r="D33" s="9">
        <v>1192107</v>
      </c>
      <c r="E33" s="9">
        <v>1099897</v>
      </c>
      <c r="F33" s="10">
        <f t="shared" si="0"/>
        <v>-7.7350439180375616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5289</v>
      </c>
      <c r="E34" s="12">
        <v>3549</v>
      </c>
      <c r="F34" s="13">
        <f t="shared" si="0"/>
        <v>-32.898468519568922</v>
      </c>
      <c r="G34" s="1"/>
      <c r="H34" s="1"/>
      <c r="I34" s="1"/>
    </row>
    <row r="35" spans="1:9" x14ac:dyDescent="0.25">
      <c r="A35" s="14" t="s">
        <v>71</v>
      </c>
      <c r="B35" s="15">
        <f>SUM(B7:B34)</f>
        <v>1633294</v>
      </c>
      <c r="C35" s="15">
        <f t="shared" ref="C35:E35" si="1">SUM(C7:C34)</f>
        <v>1701040</v>
      </c>
      <c r="D35" s="15">
        <f t="shared" si="1"/>
        <v>25773280</v>
      </c>
      <c r="E35" s="15">
        <f t="shared" si="1"/>
        <v>24505391</v>
      </c>
      <c r="F35" s="16">
        <f t="shared" si="0"/>
        <v>-4.9193932631003889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51460</v>
      </c>
      <c r="C38" s="41">
        <f>D7</f>
        <v>62119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BALEARES</v>
      </c>
      <c r="F38" s="42">
        <f>LOOKUP(E38,$A$38:$A$65,$B$38:$B$65)</f>
        <v>4862997</v>
      </c>
      <c r="G38" s="42">
        <f>LOOKUP(E38,$A$38:$A$65,$C$38:$C$65)</f>
        <v>5549518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303329</v>
      </c>
      <c r="C39" s="41">
        <f t="shared" ref="C39:C65" si="5">D8</f>
        <v>329029</v>
      </c>
      <c r="D39" s="41">
        <f t="shared" ref="D39:D65" si="6">_xlfn.RANK.EQ(B39,$B$38:$B$65)+COUNTIF($B$38:$B$65,B39)-1</f>
        <v>12</v>
      </c>
      <c r="E39" s="42" t="str">
        <f t="shared" si="2"/>
        <v>BAHIA DE ALGECIRAS</v>
      </c>
      <c r="F39" s="42">
        <f t="shared" ref="F39:F54" si="7">LOOKUP(E39,$A$38:$A$65,$B$38:$B$65)</f>
        <v>4451588</v>
      </c>
      <c r="G39" s="42">
        <f t="shared" ref="G39:G65" si="8">LOOKUP(E39,$A$38:$A$65,$C$38:$C$65)</f>
        <v>4644269</v>
      </c>
    </row>
    <row r="40" spans="1:9" x14ac:dyDescent="0.25">
      <c r="A40" s="42" t="str">
        <f t="shared" si="3"/>
        <v>ALMERIA</v>
      </c>
      <c r="B40" s="41">
        <f t="shared" si="4"/>
        <v>1121845</v>
      </c>
      <c r="C40" s="41">
        <f t="shared" si="5"/>
        <v>1094299</v>
      </c>
      <c r="D40" s="41">
        <f t="shared" si="6"/>
        <v>7</v>
      </c>
      <c r="E40" s="42" t="str">
        <f t="shared" si="2"/>
        <v>SANTA CRUZ DE TENERIFE</v>
      </c>
      <c r="F40" s="42">
        <f t="shared" si="7"/>
        <v>3913524</v>
      </c>
      <c r="G40" s="42">
        <f t="shared" si="8"/>
        <v>4241155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3090939</v>
      </c>
      <c r="G41" s="42">
        <f t="shared" si="8"/>
        <v>3126571</v>
      </c>
    </row>
    <row r="42" spans="1:9" x14ac:dyDescent="0.25">
      <c r="A42" s="42" t="str">
        <f t="shared" si="3"/>
        <v>BAHIA DE ALGECIRAS</v>
      </c>
      <c r="B42" s="41">
        <f t="shared" si="4"/>
        <v>4451588</v>
      </c>
      <c r="C42" s="41">
        <f t="shared" si="5"/>
        <v>4644269</v>
      </c>
      <c r="D42" s="41">
        <f t="shared" si="6"/>
        <v>2</v>
      </c>
      <c r="E42" s="42" t="str">
        <f t="shared" si="2"/>
        <v>CEUTA</v>
      </c>
      <c r="F42" s="42">
        <f t="shared" si="7"/>
        <v>1964253</v>
      </c>
      <c r="G42" s="42">
        <f t="shared" si="8"/>
        <v>2251798</v>
      </c>
    </row>
    <row r="43" spans="1:9" x14ac:dyDescent="0.25">
      <c r="A43" s="42" t="str">
        <f t="shared" si="3"/>
        <v>BAHIA DE CADIZ</v>
      </c>
      <c r="B43" s="41">
        <f t="shared" si="4"/>
        <v>245093</v>
      </c>
      <c r="C43" s="41">
        <f t="shared" si="5"/>
        <v>239926</v>
      </c>
      <c r="D43" s="41">
        <f t="shared" si="6"/>
        <v>13</v>
      </c>
      <c r="E43" s="42" t="str">
        <f t="shared" si="2"/>
        <v>LAS PALMAS</v>
      </c>
      <c r="F43" s="42">
        <f t="shared" si="7"/>
        <v>1235264</v>
      </c>
      <c r="G43" s="42">
        <f t="shared" si="8"/>
        <v>1132031</v>
      </c>
    </row>
    <row r="44" spans="1:9" x14ac:dyDescent="0.25">
      <c r="A44" s="42" t="str">
        <f t="shared" si="3"/>
        <v>BALEARES</v>
      </c>
      <c r="B44" s="41">
        <f t="shared" si="4"/>
        <v>4862997</v>
      </c>
      <c r="C44" s="41">
        <f t="shared" si="5"/>
        <v>5549518</v>
      </c>
      <c r="D44" s="41">
        <f t="shared" si="6"/>
        <v>1</v>
      </c>
      <c r="E44" s="42" t="str">
        <f t="shared" si="2"/>
        <v>ALMERIA</v>
      </c>
      <c r="F44" s="42">
        <f t="shared" si="7"/>
        <v>1121845</v>
      </c>
      <c r="G44" s="42">
        <f t="shared" si="8"/>
        <v>1094299</v>
      </c>
    </row>
    <row r="45" spans="1:9" x14ac:dyDescent="0.25">
      <c r="A45" s="42" t="str">
        <f t="shared" si="3"/>
        <v>BARCELONA</v>
      </c>
      <c r="B45" s="41">
        <f t="shared" si="4"/>
        <v>3090939</v>
      </c>
      <c r="C45" s="41">
        <f t="shared" si="5"/>
        <v>3126571</v>
      </c>
      <c r="D45" s="41">
        <f t="shared" si="6"/>
        <v>4</v>
      </c>
      <c r="E45" s="42" t="str">
        <f t="shared" si="2"/>
        <v>VIGO</v>
      </c>
      <c r="F45" s="42">
        <f t="shared" si="7"/>
        <v>1099897</v>
      </c>
      <c r="G45" s="42">
        <f t="shared" si="8"/>
        <v>1192107</v>
      </c>
    </row>
    <row r="46" spans="1:9" x14ac:dyDescent="0.25">
      <c r="A46" s="42" t="str">
        <f t="shared" si="3"/>
        <v>BILBAO</v>
      </c>
      <c r="B46" s="41">
        <f t="shared" si="4"/>
        <v>156903</v>
      </c>
      <c r="C46" s="41">
        <f t="shared" si="5"/>
        <v>170129</v>
      </c>
      <c r="D46" s="41">
        <f t="shared" si="6"/>
        <v>15</v>
      </c>
      <c r="E46" s="42" t="str">
        <f t="shared" si="2"/>
        <v>MALAGA</v>
      </c>
      <c r="F46" s="42">
        <f t="shared" si="7"/>
        <v>722856</v>
      </c>
      <c r="G46" s="42">
        <f t="shared" si="8"/>
        <v>589689</v>
      </c>
    </row>
    <row r="47" spans="1:9" x14ac:dyDescent="0.25">
      <c r="A47" s="42" t="str">
        <f t="shared" si="3"/>
        <v>CARTAGENA</v>
      </c>
      <c r="B47" s="41">
        <f t="shared" si="4"/>
        <v>63230</v>
      </c>
      <c r="C47" s="41">
        <f t="shared" si="5"/>
        <v>32178</v>
      </c>
      <c r="D47" s="41">
        <f t="shared" si="6"/>
        <v>17</v>
      </c>
      <c r="E47" s="42" t="str">
        <f t="shared" si="2"/>
        <v>MELILLA</v>
      </c>
      <c r="F47" s="42">
        <f t="shared" si="7"/>
        <v>541367</v>
      </c>
      <c r="G47" s="42">
        <f t="shared" si="8"/>
        <v>494530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409079</v>
      </c>
      <c r="G48" s="42">
        <f t="shared" si="8"/>
        <v>421484</v>
      </c>
    </row>
    <row r="49" spans="1:7" x14ac:dyDescent="0.25">
      <c r="A49" s="42" t="str">
        <f t="shared" si="3"/>
        <v>CEUTA</v>
      </c>
      <c r="B49" s="41">
        <f t="shared" si="4"/>
        <v>1964253</v>
      </c>
      <c r="C49" s="41">
        <f t="shared" si="5"/>
        <v>2251798</v>
      </c>
      <c r="D49" s="41">
        <f t="shared" si="6"/>
        <v>5</v>
      </c>
      <c r="E49" s="42" t="str">
        <f t="shared" si="2"/>
        <v>ALICANTE</v>
      </c>
      <c r="F49" s="42">
        <f t="shared" si="7"/>
        <v>303329</v>
      </c>
      <c r="G49" s="42">
        <f t="shared" si="8"/>
        <v>329029</v>
      </c>
    </row>
    <row r="50" spans="1:7" x14ac:dyDescent="0.25">
      <c r="A50" s="42" t="str">
        <f t="shared" si="3"/>
        <v>FERROL-SAN CIBRAO</v>
      </c>
      <c r="B50" s="41">
        <f t="shared" si="4"/>
        <v>2445</v>
      </c>
      <c r="C50" s="41">
        <f t="shared" si="5"/>
        <v>3151</v>
      </c>
      <c r="D50" s="41">
        <f t="shared" si="6"/>
        <v>22</v>
      </c>
      <c r="E50" s="42" t="str">
        <f t="shared" si="2"/>
        <v>BAHIA DE CADIZ</v>
      </c>
      <c r="F50" s="42">
        <f t="shared" si="7"/>
        <v>245093</v>
      </c>
      <c r="G50" s="42">
        <f t="shared" si="8"/>
        <v>239926</v>
      </c>
    </row>
    <row r="51" spans="1:7" x14ac:dyDescent="0.25">
      <c r="A51" s="42" t="str">
        <f t="shared" si="3"/>
        <v>GIJON</v>
      </c>
      <c r="B51" s="41">
        <f t="shared" si="4"/>
        <v>4537</v>
      </c>
      <c r="C51" s="41">
        <f t="shared" si="5"/>
        <v>6125</v>
      </c>
      <c r="D51" s="41">
        <f t="shared" si="6"/>
        <v>19</v>
      </c>
      <c r="E51" s="42" t="str">
        <f t="shared" si="2"/>
        <v>SANTANDER</v>
      </c>
      <c r="F51" s="42">
        <f t="shared" si="7"/>
        <v>159949</v>
      </c>
      <c r="G51" s="42">
        <f t="shared" si="8"/>
        <v>164766</v>
      </c>
    </row>
    <row r="52" spans="1:7" x14ac:dyDescent="0.25">
      <c r="A52" s="42" t="str">
        <f t="shared" si="3"/>
        <v>HUELVA</v>
      </c>
      <c r="B52" s="41">
        <f t="shared" si="4"/>
        <v>525</v>
      </c>
      <c r="C52" s="41">
        <f t="shared" si="5"/>
        <v>201</v>
      </c>
      <c r="D52" s="41">
        <f t="shared" si="6"/>
        <v>24</v>
      </c>
      <c r="E52" s="42" t="str">
        <f t="shared" si="2"/>
        <v>BILBAO</v>
      </c>
      <c r="F52" s="42">
        <f t="shared" si="7"/>
        <v>156903</v>
      </c>
      <c r="G52" s="42">
        <f t="shared" si="8"/>
        <v>170129</v>
      </c>
    </row>
    <row r="53" spans="1:7" x14ac:dyDescent="0.25">
      <c r="A53" s="42" t="str">
        <f t="shared" si="3"/>
        <v>LAS PALMAS</v>
      </c>
      <c r="B53" s="41">
        <f t="shared" si="4"/>
        <v>1235264</v>
      </c>
      <c r="C53" s="41">
        <f t="shared" si="5"/>
        <v>1132031</v>
      </c>
      <c r="D53" s="41">
        <f t="shared" si="6"/>
        <v>6</v>
      </c>
      <c r="E53" s="42" t="str">
        <f t="shared" si="2"/>
        <v>SEVILLA</v>
      </c>
      <c r="F53" s="42">
        <f t="shared" si="7"/>
        <v>95079</v>
      </c>
      <c r="G53" s="42">
        <f t="shared" si="8"/>
        <v>17393</v>
      </c>
    </row>
    <row r="54" spans="1:7" x14ac:dyDescent="0.25">
      <c r="A54" s="42" t="str">
        <f t="shared" si="3"/>
        <v>MALAGA</v>
      </c>
      <c r="B54" s="41">
        <f t="shared" si="4"/>
        <v>722856</v>
      </c>
      <c r="C54" s="41">
        <f t="shared" si="5"/>
        <v>589689</v>
      </c>
      <c r="D54" s="41">
        <f t="shared" si="6"/>
        <v>9</v>
      </c>
      <c r="E54" s="42" t="str">
        <f t="shared" si="2"/>
        <v>CARTAGENA</v>
      </c>
      <c r="F54" s="42">
        <f t="shared" si="7"/>
        <v>63230</v>
      </c>
      <c r="G54" s="42">
        <f t="shared" si="8"/>
        <v>32178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A CORUÑA</v>
      </c>
      <c r="F55" s="42">
        <f t="shared" ref="F55:F65" si="9">LOOKUP(E55,$A$38:$A$65,$B$38:$B$65)</f>
        <v>51460</v>
      </c>
      <c r="G55" s="42">
        <f t="shared" si="8"/>
        <v>62119</v>
      </c>
    </row>
    <row r="56" spans="1:7" x14ac:dyDescent="0.25">
      <c r="A56" s="42" t="str">
        <f t="shared" si="3"/>
        <v>MELILLA</v>
      </c>
      <c r="B56" s="41">
        <f t="shared" si="4"/>
        <v>541367</v>
      </c>
      <c r="C56" s="41">
        <f t="shared" si="5"/>
        <v>494530</v>
      </c>
      <c r="D56" s="41">
        <f t="shared" si="6"/>
        <v>10</v>
      </c>
      <c r="E56" s="42" t="str">
        <f t="shared" si="2"/>
        <v>GIJON</v>
      </c>
      <c r="F56" s="42">
        <f t="shared" si="9"/>
        <v>4537</v>
      </c>
      <c r="G56" s="42">
        <f t="shared" si="8"/>
        <v>6125</v>
      </c>
    </row>
    <row r="57" spans="1:7" x14ac:dyDescent="0.25">
      <c r="A57" s="42" t="str">
        <f t="shared" si="3"/>
        <v>MOTRIL</v>
      </c>
      <c r="B57" s="41">
        <f t="shared" si="4"/>
        <v>3460</v>
      </c>
      <c r="C57" s="41">
        <f t="shared" si="5"/>
        <v>2676</v>
      </c>
      <c r="D57" s="41">
        <f t="shared" si="6"/>
        <v>21</v>
      </c>
      <c r="E57" s="42" t="str">
        <f t="shared" si="2"/>
        <v>VILAGARCIA</v>
      </c>
      <c r="F57" s="42">
        <f t="shared" si="9"/>
        <v>3549</v>
      </c>
      <c r="G57" s="42">
        <f t="shared" si="8"/>
        <v>5289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3460</v>
      </c>
      <c r="G58" s="42">
        <f t="shared" si="8"/>
        <v>2676</v>
      </c>
    </row>
    <row r="59" spans="1:7" x14ac:dyDescent="0.25">
      <c r="A59" s="42" t="str">
        <f t="shared" si="3"/>
        <v>SANTA CRUZ DE TENERIFE</v>
      </c>
      <c r="B59" s="41">
        <f t="shared" si="4"/>
        <v>3913524</v>
      </c>
      <c r="C59" s="41">
        <f t="shared" si="5"/>
        <v>4241155</v>
      </c>
      <c r="D59" s="41">
        <f t="shared" si="6"/>
        <v>3</v>
      </c>
      <c r="E59" s="42" t="str">
        <f t="shared" si="2"/>
        <v>FERROL-SAN CIBRAO</v>
      </c>
      <c r="F59" s="42">
        <f t="shared" si="9"/>
        <v>2445</v>
      </c>
      <c r="G59" s="42">
        <f t="shared" si="8"/>
        <v>3151</v>
      </c>
    </row>
    <row r="60" spans="1:7" x14ac:dyDescent="0.25">
      <c r="A60" s="42" t="str">
        <f t="shared" si="3"/>
        <v>SANTANDER</v>
      </c>
      <c r="B60" s="41">
        <f t="shared" si="4"/>
        <v>159949</v>
      </c>
      <c r="C60" s="41">
        <f t="shared" si="5"/>
        <v>164766</v>
      </c>
      <c r="D60" s="41">
        <f t="shared" si="6"/>
        <v>14</v>
      </c>
      <c r="E60" s="42" t="str">
        <f t="shared" si="2"/>
        <v>TARRAGONA</v>
      </c>
      <c r="F60" s="42">
        <f t="shared" si="9"/>
        <v>2223</v>
      </c>
      <c r="G60" s="42">
        <f t="shared" si="8"/>
        <v>2847</v>
      </c>
    </row>
    <row r="61" spans="1:7" x14ac:dyDescent="0.25">
      <c r="A61" s="42" t="str">
        <f t="shared" si="3"/>
        <v>SEVILLA</v>
      </c>
      <c r="B61" s="41">
        <f t="shared" si="4"/>
        <v>95079</v>
      </c>
      <c r="C61" s="41">
        <f t="shared" si="5"/>
        <v>17393</v>
      </c>
      <c r="D61" s="41">
        <f t="shared" si="6"/>
        <v>16</v>
      </c>
      <c r="E61" s="42" t="str">
        <f t="shared" si="2"/>
        <v>HUELVA</v>
      </c>
      <c r="F61" s="42">
        <f t="shared" si="9"/>
        <v>525</v>
      </c>
      <c r="G61" s="42">
        <f t="shared" si="8"/>
        <v>201</v>
      </c>
    </row>
    <row r="62" spans="1:7" x14ac:dyDescent="0.25">
      <c r="A62" s="42" t="str">
        <f t="shared" si="3"/>
        <v>TARRAGONA</v>
      </c>
      <c r="B62" s="41">
        <f t="shared" si="4"/>
        <v>2223</v>
      </c>
      <c r="C62" s="41">
        <f t="shared" si="5"/>
        <v>2847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409079</v>
      </c>
      <c r="C63" s="41">
        <f t="shared" si="5"/>
        <v>421484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1099897</v>
      </c>
      <c r="C64" s="41">
        <f t="shared" si="5"/>
        <v>1192107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3549</v>
      </c>
      <c r="C65" s="41">
        <f t="shared" si="5"/>
        <v>5289</v>
      </c>
      <c r="D65" s="41">
        <f t="shared" si="6"/>
        <v>20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/>
    <row r="5" spans="1:12" x14ac:dyDescent="0.25">
      <c r="A5" s="78" t="s">
        <v>72</v>
      </c>
      <c r="B5" s="76" t="str">
        <f>'Resumen general'!D6</f>
        <v>Mes Noviembre</v>
      </c>
      <c r="C5" s="77"/>
      <c r="D5" s="76" t="str">
        <f>'Resumen general'!F6</f>
        <v>Acumulado desde Enero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2325</v>
      </c>
      <c r="C7" s="9">
        <v>3329</v>
      </c>
      <c r="D7" s="9">
        <v>54905</v>
      </c>
      <c r="E7" s="9">
        <v>51460</v>
      </c>
      <c r="F7" s="10">
        <f>((E7*100)/D7)-100</f>
        <v>-6.2744740916127881</v>
      </c>
      <c r="G7" s="1"/>
      <c r="H7" s="1"/>
      <c r="I7" s="1"/>
    </row>
    <row r="8" spans="1:12" x14ac:dyDescent="0.25">
      <c r="A8" s="11" t="s">
        <v>44</v>
      </c>
      <c r="B8" s="12">
        <v>10245</v>
      </c>
      <c r="C8" s="12">
        <v>9804</v>
      </c>
      <c r="D8" s="12">
        <v>76754</v>
      </c>
      <c r="E8" s="12">
        <v>90857</v>
      </c>
      <c r="F8" s="13">
        <f t="shared" ref="F8:F35" si="0">((E8*100)/D8)-100</f>
        <v>18.37428668212732</v>
      </c>
      <c r="G8" s="1"/>
      <c r="H8" s="1"/>
      <c r="I8" s="1"/>
    </row>
    <row r="9" spans="1:12" x14ac:dyDescent="0.25">
      <c r="A9" s="8" t="s">
        <v>45</v>
      </c>
      <c r="B9" s="9">
        <v>4539</v>
      </c>
      <c r="C9" s="9">
        <v>3810</v>
      </c>
      <c r="D9" s="9">
        <v>58149</v>
      </c>
      <c r="E9" s="9">
        <v>34583</v>
      </c>
      <c r="F9" s="10">
        <f t="shared" si="0"/>
        <v>-40.52692221706306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162</v>
      </c>
      <c r="E11" s="9">
        <v>0</v>
      </c>
      <c r="F11" s="10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25967</v>
      </c>
      <c r="C12" s="12">
        <v>17269</v>
      </c>
      <c r="D12" s="12">
        <v>212914</v>
      </c>
      <c r="E12" s="12">
        <v>224920</v>
      </c>
      <c r="F12" s="13">
        <f t="shared" si="0"/>
        <v>5.6388964558460231</v>
      </c>
      <c r="G12" s="1"/>
      <c r="H12" s="1"/>
      <c r="I12" s="1"/>
    </row>
    <row r="13" spans="1:12" x14ac:dyDescent="0.25">
      <c r="A13" s="8" t="s">
        <v>49</v>
      </c>
      <c r="B13" s="9">
        <v>60763</v>
      </c>
      <c r="C13" s="9">
        <v>57214</v>
      </c>
      <c r="D13" s="9">
        <v>1306634</v>
      </c>
      <c r="E13" s="9">
        <v>1229042</v>
      </c>
      <c r="F13" s="10">
        <f t="shared" si="0"/>
        <v>-5.9383117230992042</v>
      </c>
      <c r="G13" s="1"/>
      <c r="H13" s="1"/>
      <c r="I13" s="1"/>
    </row>
    <row r="14" spans="1:12" x14ac:dyDescent="0.25">
      <c r="A14" s="11" t="s">
        <v>50</v>
      </c>
      <c r="B14" s="12">
        <v>183419</v>
      </c>
      <c r="C14" s="12">
        <v>195845</v>
      </c>
      <c r="D14" s="12">
        <v>2013842</v>
      </c>
      <c r="E14" s="12">
        <v>2085265</v>
      </c>
      <c r="F14" s="13">
        <f t="shared" si="0"/>
        <v>3.5466039540341256</v>
      </c>
      <c r="G14" s="1"/>
      <c r="H14" s="1"/>
      <c r="I14" s="1"/>
    </row>
    <row r="15" spans="1:12" x14ac:dyDescent="0.25">
      <c r="A15" s="8" t="s">
        <v>51</v>
      </c>
      <c r="B15" s="9">
        <v>778</v>
      </c>
      <c r="C15" s="9">
        <v>763</v>
      </c>
      <c r="D15" s="9">
        <v>37126</v>
      </c>
      <c r="E15" s="9">
        <v>28446</v>
      </c>
      <c r="F15" s="10">
        <f t="shared" si="0"/>
        <v>-23.379841620427726</v>
      </c>
      <c r="G15" s="1"/>
      <c r="H15" s="1"/>
      <c r="I15" s="1"/>
    </row>
    <row r="16" spans="1:12" x14ac:dyDescent="0.25">
      <c r="A16" s="11" t="s">
        <v>52</v>
      </c>
      <c r="B16" s="12">
        <v>9373</v>
      </c>
      <c r="C16" s="12">
        <v>10096</v>
      </c>
      <c r="D16" s="12">
        <v>32178</v>
      </c>
      <c r="E16" s="12">
        <v>63230</v>
      </c>
      <c r="F16" s="13">
        <f t="shared" si="0"/>
        <v>96.500714774069252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1204</v>
      </c>
      <c r="C18" s="12">
        <v>0</v>
      </c>
      <c r="D18" s="12">
        <v>31600</v>
      </c>
      <c r="E18" s="12">
        <v>8206</v>
      </c>
      <c r="F18" s="13">
        <f t="shared" si="0"/>
        <v>-74.031645569620252</v>
      </c>
      <c r="G18" s="1"/>
      <c r="H18" s="1"/>
      <c r="I18" s="1"/>
    </row>
    <row r="19" spans="1:9" x14ac:dyDescent="0.25">
      <c r="A19" s="8" t="s">
        <v>55</v>
      </c>
      <c r="B19" s="9">
        <v>1546</v>
      </c>
      <c r="C19" s="9">
        <v>0</v>
      </c>
      <c r="D19" s="9">
        <v>3123</v>
      </c>
      <c r="E19" s="9">
        <v>2445</v>
      </c>
      <c r="F19" s="10">
        <f t="shared" si="0"/>
        <v>-21.709894332372713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6125</v>
      </c>
      <c r="E20" s="12">
        <v>4537</v>
      </c>
      <c r="F20" s="13">
        <f t="shared" si="0"/>
        <v>-25.926530612244903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201</v>
      </c>
      <c r="E21" s="9">
        <v>525</v>
      </c>
      <c r="F21" s="18">
        <f t="shared" si="0"/>
        <v>161.19402985074629</v>
      </c>
      <c r="G21" s="1"/>
      <c r="H21" s="1"/>
      <c r="I21" s="1"/>
    </row>
    <row r="22" spans="1:9" x14ac:dyDescent="0.25">
      <c r="A22" s="11" t="s">
        <v>58</v>
      </c>
      <c r="B22" s="12">
        <v>86709</v>
      </c>
      <c r="C22" s="12">
        <v>92293</v>
      </c>
      <c r="D22" s="12">
        <v>484308</v>
      </c>
      <c r="E22" s="12">
        <v>510370</v>
      </c>
      <c r="F22" s="13">
        <f t="shared" si="0"/>
        <v>5.3812862888905357</v>
      </c>
      <c r="G22" s="1"/>
      <c r="H22" s="1"/>
      <c r="I22" s="1"/>
    </row>
    <row r="23" spans="1:9" x14ac:dyDescent="0.25">
      <c r="A23" s="8" t="s">
        <v>59</v>
      </c>
      <c r="B23" s="9">
        <v>51986</v>
      </c>
      <c r="C23" s="9">
        <v>54909</v>
      </c>
      <c r="D23" s="9">
        <v>320657</v>
      </c>
      <c r="E23" s="9">
        <v>444923</v>
      </c>
      <c r="F23" s="10">
        <f t="shared" si="0"/>
        <v>38.753559098974904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603</v>
      </c>
      <c r="C25" s="9">
        <v>0</v>
      </c>
      <c r="D25" s="9">
        <v>1390</v>
      </c>
      <c r="E25" s="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12">
        <v>447</v>
      </c>
      <c r="C26" s="12">
        <v>116</v>
      </c>
      <c r="D26" s="12">
        <v>2676</v>
      </c>
      <c r="E26" s="12">
        <v>3460</v>
      </c>
      <c r="F26" s="13">
        <f t="shared" si="0"/>
        <v>29.297458893871436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68807</v>
      </c>
      <c r="C28" s="12">
        <v>106941</v>
      </c>
      <c r="D28" s="12">
        <v>465555</v>
      </c>
      <c r="E28" s="12">
        <v>482540</v>
      </c>
      <c r="F28" s="13">
        <f t="shared" si="0"/>
        <v>3.6483337092287655</v>
      </c>
      <c r="G28" s="1"/>
      <c r="H28" s="1"/>
      <c r="I28" s="1"/>
    </row>
    <row r="29" spans="1:9" x14ac:dyDescent="0.25">
      <c r="A29" s="8" t="s">
        <v>65</v>
      </c>
      <c r="B29" s="9">
        <v>1089</v>
      </c>
      <c r="C29" s="9">
        <v>424</v>
      </c>
      <c r="D29" s="9">
        <v>19966</v>
      </c>
      <c r="E29" s="9">
        <v>13664</v>
      </c>
      <c r="F29" s="10">
        <f t="shared" si="0"/>
        <v>-31.56365821897225</v>
      </c>
      <c r="G29" s="1"/>
      <c r="H29" s="1"/>
      <c r="I29" s="1"/>
    </row>
    <row r="30" spans="1:9" x14ac:dyDescent="0.25">
      <c r="A30" s="11" t="s">
        <v>66</v>
      </c>
      <c r="B30" s="12">
        <v>1914</v>
      </c>
      <c r="C30" s="12">
        <v>1473</v>
      </c>
      <c r="D30" s="12">
        <v>17393</v>
      </c>
      <c r="E30" s="12">
        <v>20338</v>
      </c>
      <c r="F30" s="13">
        <f t="shared" si="0"/>
        <v>16.932099120335764</v>
      </c>
      <c r="G30" s="1"/>
      <c r="H30" s="1"/>
      <c r="I30" s="1"/>
    </row>
    <row r="31" spans="1:9" x14ac:dyDescent="0.25">
      <c r="A31" s="8" t="s">
        <v>67</v>
      </c>
      <c r="B31" s="9">
        <v>172</v>
      </c>
      <c r="C31" s="9">
        <v>292</v>
      </c>
      <c r="D31" s="9">
        <v>2847</v>
      </c>
      <c r="E31" s="9">
        <v>2223</v>
      </c>
      <c r="F31" s="10">
        <f t="shared" si="0"/>
        <v>-21.917808219178085</v>
      </c>
      <c r="G31" s="1"/>
      <c r="H31" s="1"/>
      <c r="I31" s="1"/>
    </row>
    <row r="32" spans="1:9" x14ac:dyDescent="0.25">
      <c r="A32" s="11" t="s">
        <v>68</v>
      </c>
      <c r="B32" s="12">
        <v>7642</v>
      </c>
      <c r="C32" s="12">
        <v>7635</v>
      </c>
      <c r="D32" s="12">
        <v>198150</v>
      </c>
      <c r="E32" s="12">
        <v>177654</v>
      </c>
      <c r="F32" s="13">
        <f t="shared" si="0"/>
        <v>-10.343679031037098</v>
      </c>
      <c r="G32" s="1"/>
      <c r="H32" s="1"/>
      <c r="I32" s="1"/>
    </row>
    <row r="33" spans="1:9" x14ac:dyDescent="0.25">
      <c r="A33" s="8" t="s">
        <v>69</v>
      </c>
      <c r="B33" s="9">
        <v>14304</v>
      </c>
      <c r="C33" s="9">
        <v>19853</v>
      </c>
      <c r="D33" s="9">
        <v>209813</v>
      </c>
      <c r="E33" s="9">
        <v>215394</v>
      </c>
      <c r="F33" s="10">
        <f t="shared" si="0"/>
        <v>2.6599877033358297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5289</v>
      </c>
      <c r="E34" s="12">
        <v>3549</v>
      </c>
      <c r="F34" s="13">
        <f t="shared" si="0"/>
        <v>-32.898468519568922</v>
      </c>
      <c r="G34" s="1"/>
      <c r="H34" s="1"/>
      <c r="I34" s="1"/>
    </row>
    <row r="35" spans="1:9" x14ac:dyDescent="0.25">
      <c r="A35" s="14" t="s">
        <v>71</v>
      </c>
      <c r="B35" s="15">
        <f>SUM(B7:B34)</f>
        <v>533832</v>
      </c>
      <c r="C35" s="15">
        <f t="shared" ref="C35:E35" si="1">SUM(C7:C34)</f>
        <v>582066</v>
      </c>
      <c r="D35" s="15">
        <f t="shared" si="1"/>
        <v>5561757</v>
      </c>
      <c r="E35" s="15">
        <f t="shared" si="1"/>
        <v>5697631</v>
      </c>
      <c r="F35" s="16">
        <f t="shared" si="0"/>
        <v>2.4430049712707671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51460</v>
      </c>
      <c r="C38" s="41">
        <f>D7</f>
        <v>54905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2085265</v>
      </c>
      <c r="G38" s="42">
        <f>LOOKUP(E38,$A$38:$A$65,$C$38:$C$65)</f>
        <v>2013842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90857</v>
      </c>
      <c r="C39" s="41">
        <f t="shared" ref="C39:C65" si="5">D8</f>
        <v>76754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1229042</v>
      </c>
      <c r="G39" s="42">
        <f t="shared" ref="G39:G65" si="8">LOOKUP(E39,$A$38:$A$65,$C$38:$C$65)</f>
        <v>1306634</v>
      </c>
    </row>
    <row r="40" spans="1:9" x14ac:dyDescent="0.25">
      <c r="A40" s="42" t="str">
        <f t="shared" si="3"/>
        <v>ALMERIA</v>
      </c>
      <c r="B40" s="41">
        <f t="shared" si="4"/>
        <v>34583</v>
      </c>
      <c r="C40" s="41">
        <f t="shared" si="5"/>
        <v>58149</v>
      </c>
      <c r="D40" s="41">
        <f t="shared" si="6"/>
        <v>12</v>
      </c>
      <c r="E40" s="42" t="str">
        <f t="shared" si="2"/>
        <v>LAS PALMAS</v>
      </c>
      <c r="F40" s="42">
        <f t="shared" si="7"/>
        <v>510370</v>
      </c>
      <c r="G40" s="42">
        <f t="shared" si="8"/>
        <v>484308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482540</v>
      </c>
      <c r="G41" s="42">
        <f t="shared" si="8"/>
        <v>465555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162</v>
      </c>
      <c r="D42" s="41">
        <f t="shared" si="6"/>
        <v>28</v>
      </c>
      <c r="E42" s="42" t="str">
        <f t="shared" si="2"/>
        <v>MALAGA</v>
      </c>
      <c r="F42" s="42">
        <f t="shared" si="7"/>
        <v>444923</v>
      </c>
      <c r="G42" s="42">
        <f t="shared" si="8"/>
        <v>320657</v>
      </c>
    </row>
    <row r="43" spans="1:9" x14ac:dyDescent="0.25">
      <c r="A43" s="42" t="str">
        <f t="shared" si="3"/>
        <v>BAHIA DE CADIZ</v>
      </c>
      <c r="B43" s="41">
        <f t="shared" si="4"/>
        <v>224920</v>
      </c>
      <c r="C43" s="41">
        <f t="shared" si="5"/>
        <v>212914</v>
      </c>
      <c r="D43" s="41">
        <f t="shared" si="6"/>
        <v>6</v>
      </c>
      <c r="E43" s="42" t="str">
        <f t="shared" si="2"/>
        <v>BAHIA DE CADIZ</v>
      </c>
      <c r="F43" s="42">
        <f t="shared" si="7"/>
        <v>224920</v>
      </c>
      <c r="G43" s="42">
        <f t="shared" si="8"/>
        <v>212914</v>
      </c>
    </row>
    <row r="44" spans="1:9" x14ac:dyDescent="0.25">
      <c r="A44" s="42" t="str">
        <f t="shared" si="3"/>
        <v>BALEARES</v>
      </c>
      <c r="B44" s="41">
        <f t="shared" si="4"/>
        <v>1229042</v>
      </c>
      <c r="C44" s="41">
        <f t="shared" si="5"/>
        <v>1306634</v>
      </c>
      <c r="D44" s="41">
        <f t="shared" si="6"/>
        <v>2</v>
      </c>
      <c r="E44" s="42" t="str">
        <f t="shared" si="2"/>
        <v>VIGO</v>
      </c>
      <c r="F44" s="42">
        <f t="shared" si="7"/>
        <v>215394</v>
      </c>
      <c r="G44" s="42">
        <f t="shared" si="8"/>
        <v>209813</v>
      </c>
    </row>
    <row r="45" spans="1:9" x14ac:dyDescent="0.25">
      <c r="A45" s="42" t="str">
        <f t="shared" si="3"/>
        <v>BARCELONA</v>
      </c>
      <c r="B45" s="41">
        <f t="shared" si="4"/>
        <v>2085265</v>
      </c>
      <c r="C45" s="41">
        <f t="shared" si="5"/>
        <v>2013842</v>
      </c>
      <c r="D45" s="41">
        <f t="shared" si="6"/>
        <v>1</v>
      </c>
      <c r="E45" s="42" t="str">
        <f t="shared" si="2"/>
        <v>VALENCIA</v>
      </c>
      <c r="F45" s="42">
        <f t="shared" si="7"/>
        <v>177654</v>
      </c>
      <c r="G45" s="42">
        <f t="shared" si="8"/>
        <v>198150</v>
      </c>
    </row>
    <row r="46" spans="1:9" x14ac:dyDescent="0.25">
      <c r="A46" s="42" t="str">
        <f t="shared" si="3"/>
        <v>BILBAO</v>
      </c>
      <c r="B46" s="41">
        <f t="shared" si="4"/>
        <v>28446</v>
      </c>
      <c r="C46" s="41">
        <f t="shared" si="5"/>
        <v>37126</v>
      </c>
      <c r="D46" s="41">
        <f t="shared" si="6"/>
        <v>13</v>
      </c>
      <c r="E46" s="42" t="str">
        <f t="shared" si="2"/>
        <v>ALICANTE</v>
      </c>
      <c r="F46" s="42">
        <f t="shared" si="7"/>
        <v>90857</v>
      </c>
      <c r="G46" s="42">
        <f t="shared" si="8"/>
        <v>76754</v>
      </c>
    </row>
    <row r="47" spans="1:9" x14ac:dyDescent="0.25">
      <c r="A47" s="42" t="str">
        <f t="shared" si="3"/>
        <v>CARTAGENA</v>
      </c>
      <c r="B47" s="41">
        <f t="shared" si="4"/>
        <v>63230</v>
      </c>
      <c r="C47" s="41">
        <f t="shared" si="5"/>
        <v>32178</v>
      </c>
      <c r="D47" s="41">
        <f t="shared" si="6"/>
        <v>10</v>
      </c>
      <c r="E47" s="42" t="str">
        <f t="shared" si="2"/>
        <v>CARTAGENA</v>
      </c>
      <c r="F47" s="42">
        <f t="shared" si="7"/>
        <v>63230</v>
      </c>
      <c r="G47" s="42">
        <f t="shared" si="8"/>
        <v>32178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 CORUÑA</v>
      </c>
      <c r="F48" s="42">
        <f t="shared" si="7"/>
        <v>51460</v>
      </c>
      <c r="G48" s="42">
        <f t="shared" si="8"/>
        <v>54905</v>
      </c>
    </row>
    <row r="49" spans="1:7" x14ac:dyDescent="0.25">
      <c r="A49" s="42" t="str">
        <f t="shared" si="3"/>
        <v>CEUTA</v>
      </c>
      <c r="B49" s="41">
        <f t="shared" si="4"/>
        <v>8206</v>
      </c>
      <c r="C49" s="41">
        <f t="shared" si="5"/>
        <v>31600</v>
      </c>
      <c r="D49" s="41">
        <f t="shared" si="6"/>
        <v>16</v>
      </c>
      <c r="E49" s="42" t="str">
        <f t="shared" si="2"/>
        <v>ALMERIA</v>
      </c>
      <c r="F49" s="42">
        <f t="shared" si="7"/>
        <v>34583</v>
      </c>
      <c r="G49" s="42">
        <f t="shared" si="8"/>
        <v>58149</v>
      </c>
    </row>
    <row r="50" spans="1:7" x14ac:dyDescent="0.25">
      <c r="A50" s="42" t="str">
        <f t="shared" si="3"/>
        <v>FERROL-SAN CIBRAO</v>
      </c>
      <c r="B50" s="41">
        <f t="shared" si="4"/>
        <v>2445</v>
      </c>
      <c r="C50" s="41">
        <f t="shared" si="5"/>
        <v>3123</v>
      </c>
      <c r="D50" s="41">
        <f t="shared" si="6"/>
        <v>20</v>
      </c>
      <c r="E50" s="42" t="str">
        <f t="shared" si="2"/>
        <v>BILBAO</v>
      </c>
      <c r="F50" s="42">
        <f t="shared" si="7"/>
        <v>28446</v>
      </c>
      <c r="G50" s="42">
        <f t="shared" si="8"/>
        <v>37126</v>
      </c>
    </row>
    <row r="51" spans="1:7" x14ac:dyDescent="0.25">
      <c r="A51" s="42" t="str">
        <f t="shared" si="3"/>
        <v>GIJON</v>
      </c>
      <c r="B51" s="41">
        <f t="shared" si="4"/>
        <v>4537</v>
      </c>
      <c r="C51" s="41">
        <f t="shared" si="5"/>
        <v>6125</v>
      </c>
      <c r="D51" s="41">
        <f t="shared" si="6"/>
        <v>17</v>
      </c>
      <c r="E51" s="42" t="str">
        <f t="shared" si="2"/>
        <v>SEVILLA</v>
      </c>
      <c r="F51" s="42">
        <f t="shared" si="7"/>
        <v>20338</v>
      </c>
      <c r="G51" s="42">
        <f t="shared" si="8"/>
        <v>17393</v>
      </c>
    </row>
    <row r="52" spans="1:7" x14ac:dyDescent="0.25">
      <c r="A52" s="42" t="str">
        <f t="shared" si="3"/>
        <v>HUELVA</v>
      </c>
      <c r="B52" s="41">
        <f t="shared" si="4"/>
        <v>525</v>
      </c>
      <c r="C52" s="41">
        <f t="shared" si="5"/>
        <v>201</v>
      </c>
      <c r="D52" s="41">
        <f t="shared" si="6"/>
        <v>22</v>
      </c>
      <c r="E52" s="42" t="str">
        <f t="shared" si="2"/>
        <v>SANTANDER</v>
      </c>
      <c r="F52" s="42">
        <f t="shared" si="7"/>
        <v>13664</v>
      </c>
      <c r="G52" s="42">
        <f t="shared" si="8"/>
        <v>19966</v>
      </c>
    </row>
    <row r="53" spans="1:7" x14ac:dyDescent="0.25">
      <c r="A53" s="42" t="str">
        <f t="shared" si="3"/>
        <v>LAS PALMAS</v>
      </c>
      <c r="B53" s="41">
        <f t="shared" si="4"/>
        <v>510370</v>
      </c>
      <c r="C53" s="41">
        <f t="shared" si="5"/>
        <v>484308</v>
      </c>
      <c r="D53" s="41">
        <f t="shared" si="6"/>
        <v>3</v>
      </c>
      <c r="E53" s="42" t="str">
        <f t="shared" si="2"/>
        <v>CEUTA</v>
      </c>
      <c r="F53" s="42">
        <f t="shared" si="7"/>
        <v>8206</v>
      </c>
      <c r="G53" s="42">
        <f t="shared" si="8"/>
        <v>31600</v>
      </c>
    </row>
    <row r="54" spans="1:7" x14ac:dyDescent="0.25">
      <c r="A54" s="42" t="str">
        <f t="shared" si="3"/>
        <v>MALAGA</v>
      </c>
      <c r="B54" s="41">
        <f t="shared" si="4"/>
        <v>444923</v>
      </c>
      <c r="C54" s="41">
        <f t="shared" si="5"/>
        <v>320657</v>
      </c>
      <c r="D54" s="41">
        <f t="shared" si="6"/>
        <v>5</v>
      </c>
      <c r="E54" s="42" t="str">
        <f t="shared" si="2"/>
        <v>GIJON</v>
      </c>
      <c r="F54" s="42">
        <f t="shared" si="7"/>
        <v>4537</v>
      </c>
      <c r="G54" s="42">
        <f t="shared" si="8"/>
        <v>6125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VILAGARCIA</v>
      </c>
      <c r="F55" s="42">
        <f t="shared" ref="F55:F65" si="9">LOOKUP(E55,$A$38:$A$65,$B$38:$B$65)</f>
        <v>3549</v>
      </c>
      <c r="G55" s="42">
        <f t="shared" si="8"/>
        <v>5289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1390</v>
      </c>
      <c r="D56" s="41">
        <f t="shared" si="6"/>
        <v>28</v>
      </c>
      <c r="E56" s="42" t="str">
        <f t="shared" si="2"/>
        <v>MOTRIL</v>
      </c>
      <c r="F56" s="42">
        <f t="shared" si="9"/>
        <v>3460</v>
      </c>
      <c r="G56" s="42">
        <f t="shared" si="8"/>
        <v>2676</v>
      </c>
    </row>
    <row r="57" spans="1:7" x14ac:dyDescent="0.25">
      <c r="A57" s="42" t="str">
        <f t="shared" si="3"/>
        <v>MOTRIL</v>
      </c>
      <c r="B57" s="41">
        <f t="shared" si="4"/>
        <v>3460</v>
      </c>
      <c r="C57" s="41">
        <f t="shared" si="5"/>
        <v>2676</v>
      </c>
      <c r="D57" s="41">
        <f t="shared" si="6"/>
        <v>19</v>
      </c>
      <c r="E57" s="42" t="str">
        <f t="shared" si="2"/>
        <v>FERROL-SAN CIBRAO</v>
      </c>
      <c r="F57" s="42">
        <f t="shared" si="9"/>
        <v>2445</v>
      </c>
      <c r="G57" s="42">
        <f t="shared" si="8"/>
        <v>3123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2223</v>
      </c>
      <c r="G58" s="42">
        <f t="shared" si="8"/>
        <v>2847</v>
      </c>
    </row>
    <row r="59" spans="1:7" x14ac:dyDescent="0.25">
      <c r="A59" s="42" t="str">
        <f t="shared" si="3"/>
        <v>SANTA CRUZ DE TENERIFE</v>
      </c>
      <c r="B59" s="41">
        <f t="shared" si="4"/>
        <v>482540</v>
      </c>
      <c r="C59" s="41">
        <f t="shared" si="5"/>
        <v>465555</v>
      </c>
      <c r="D59" s="41">
        <f t="shared" si="6"/>
        <v>4</v>
      </c>
      <c r="E59" s="42" t="str">
        <f t="shared" si="2"/>
        <v>HUELVA</v>
      </c>
      <c r="F59" s="42">
        <f t="shared" si="9"/>
        <v>525</v>
      </c>
      <c r="G59" s="42">
        <f t="shared" si="8"/>
        <v>201</v>
      </c>
    </row>
    <row r="60" spans="1:7" x14ac:dyDescent="0.25">
      <c r="A60" s="42" t="str">
        <f t="shared" si="3"/>
        <v>SANTANDER</v>
      </c>
      <c r="B60" s="41">
        <f t="shared" si="4"/>
        <v>13664</v>
      </c>
      <c r="C60" s="41">
        <f t="shared" si="5"/>
        <v>19966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20338</v>
      </c>
      <c r="C61" s="41">
        <f t="shared" si="5"/>
        <v>17393</v>
      </c>
      <c r="D61" s="41">
        <f t="shared" si="6"/>
        <v>14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2223</v>
      </c>
      <c r="C62" s="41">
        <f t="shared" si="5"/>
        <v>2847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177654</v>
      </c>
      <c r="C63" s="41">
        <f t="shared" si="5"/>
        <v>198150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215394</v>
      </c>
      <c r="C64" s="41">
        <f t="shared" si="5"/>
        <v>209813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3549</v>
      </c>
      <c r="C65" s="41">
        <f t="shared" si="5"/>
        <v>5289</v>
      </c>
      <c r="D65" s="41">
        <f t="shared" si="6"/>
        <v>18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78" t="s">
        <v>72</v>
      </c>
      <c r="B5" s="76" t="str">
        <f>'Resumen general'!D6</f>
        <v>Mes Noviembre</v>
      </c>
      <c r="C5" s="77"/>
      <c r="D5" s="76" t="str">
        <f>'Resumen general'!F6</f>
        <v>Acumulado desde Enero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44</v>
      </c>
      <c r="B8" s="12">
        <v>2748</v>
      </c>
      <c r="C8" s="12">
        <v>2886</v>
      </c>
      <c r="D8" s="12">
        <v>57370</v>
      </c>
      <c r="E8" s="12">
        <v>49232</v>
      </c>
      <c r="F8" s="13">
        <f t="shared" ref="F8:F35" si="0">((E8*100)/D8)-100</f>
        <v>-14.185114171169602</v>
      </c>
      <c r="G8" s="1"/>
      <c r="H8" s="1"/>
      <c r="I8" s="1"/>
    </row>
    <row r="9" spans="1:12" x14ac:dyDescent="0.25">
      <c r="A9" s="8" t="s">
        <v>45</v>
      </c>
      <c r="B9" s="9">
        <v>9280</v>
      </c>
      <c r="C9" s="9">
        <v>9022</v>
      </c>
      <c r="D9" s="9">
        <v>227996</v>
      </c>
      <c r="E9" s="9">
        <v>236760</v>
      </c>
      <c r="F9" s="10">
        <f t="shared" si="0"/>
        <v>3.843927086440118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67585</v>
      </c>
      <c r="C11" s="9">
        <v>77775</v>
      </c>
      <c r="D11" s="9">
        <v>1201124</v>
      </c>
      <c r="E11" s="9">
        <v>1112288</v>
      </c>
      <c r="F11" s="10">
        <f t="shared" si="0"/>
        <v>-7.3960723455696495</v>
      </c>
      <c r="G11" s="1"/>
      <c r="H11" s="1"/>
      <c r="I11" s="1"/>
    </row>
    <row r="12" spans="1:12" x14ac:dyDescent="0.25">
      <c r="A12" s="11" t="s">
        <v>48</v>
      </c>
      <c r="B12" s="12">
        <v>958</v>
      </c>
      <c r="C12" s="12">
        <v>764</v>
      </c>
      <c r="D12" s="12">
        <v>16869</v>
      </c>
      <c r="E12" s="12">
        <v>12245</v>
      </c>
      <c r="F12" s="13">
        <f t="shared" si="0"/>
        <v>-27.411227695773306</v>
      </c>
      <c r="G12" s="1"/>
      <c r="H12" s="1"/>
      <c r="I12" s="1"/>
    </row>
    <row r="13" spans="1:12" x14ac:dyDescent="0.25">
      <c r="A13" s="8" t="s">
        <v>49</v>
      </c>
      <c r="B13" s="9">
        <v>19808</v>
      </c>
      <c r="C13" s="9">
        <v>18810</v>
      </c>
      <c r="D13" s="9">
        <v>467154</v>
      </c>
      <c r="E13" s="9">
        <v>403498</v>
      </c>
      <c r="F13" s="10">
        <f t="shared" si="0"/>
        <v>-13.626341634664371</v>
      </c>
      <c r="G13" s="1"/>
      <c r="H13" s="1"/>
      <c r="I13" s="1"/>
    </row>
    <row r="14" spans="1:12" x14ac:dyDescent="0.25">
      <c r="A14" s="11" t="s">
        <v>50</v>
      </c>
      <c r="B14" s="12">
        <v>10600</v>
      </c>
      <c r="C14" s="12">
        <v>10546</v>
      </c>
      <c r="D14" s="12">
        <v>256345</v>
      </c>
      <c r="E14" s="12">
        <v>254494</v>
      </c>
      <c r="F14" s="13">
        <f t="shared" si="0"/>
        <v>-0.72207376777389243</v>
      </c>
      <c r="G14" s="1"/>
      <c r="H14" s="1"/>
      <c r="I14" s="1"/>
    </row>
    <row r="15" spans="1:12" x14ac:dyDescent="0.25">
      <c r="A15" s="8" t="s">
        <v>51</v>
      </c>
      <c r="B15" s="9">
        <v>2459</v>
      </c>
      <c r="C15" s="9">
        <v>2148</v>
      </c>
      <c r="D15" s="9">
        <v>33775</v>
      </c>
      <c r="E15" s="9">
        <v>35227</v>
      </c>
      <c r="F15" s="10">
        <f t="shared" si="0"/>
        <v>4.299037749814957</v>
      </c>
      <c r="G15" s="1"/>
      <c r="H15" s="1"/>
      <c r="I15" s="1"/>
    </row>
    <row r="16" spans="1:12" x14ac:dyDescent="0.25">
      <c r="A16" s="11" t="s">
        <v>52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31365</v>
      </c>
      <c r="C18" s="12">
        <v>26915</v>
      </c>
      <c r="D18" s="12">
        <v>575566</v>
      </c>
      <c r="E18" s="12">
        <v>425734</v>
      </c>
      <c r="F18" s="13">
        <f t="shared" si="0"/>
        <v>-26.032114475142734</v>
      </c>
      <c r="G18" s="1"/>
      <c r="H18" s="1"/>
      <c r="I18" s="1"/>
    </row>
    <row r="19" spans="1:9" x14ac:dyDescent="0.25">
      <c r="A19" s="8" t="s">
        <v>55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0</v>
      </c>
      <c r="E20" s="12">
        <v>0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58</v>
      </c>
      <c r="B22" s="12">
        <v>12374</v>
      </c>
      <c r="C22" s="12">
        <v>12116</v>
      </c>
      <c r="D22" s="12">
        <v>197198</v>
      </c>
      <c r="E22" s="12">
        <v>193873</v>
      </c>
      <c r="F22" s="13">
        <f t="shared" si="0"/>
        <v>-1.6861225773080832</v>
      </c>
      <c r="G22" s="1"/>
      <c r="H22" s="1"/>
      <c r="I22" s="1"/>
    </row>
    <row r="23" spans="1:9" x14ac:dyDescent="0.25">
      <c r="A23" s="8" t="s">
        <v>59</v>
      </c>
      <c r="B23" s="9">
        <v>1692</v>
      </c>
      <c r="C23" s="9">
        <v>1644</v>
      </c>
      <c r="D23" s="9">
        <v>37055</v>
      </c>
      <c r="E23" s="9">
        <v>34304</v>
      </c>
      <c r="F23" s="10">
        <f t="shared" si="0"/>
        <v>-7.424099311833757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61</v>
      </c>
      <c r="B25" s="9">
        <v>4541</v>
      </c>
      <c r="C25" s="9">
        <v>4784</v>
      </c>
      <c r="D25" s="9">
        <v>82522</v>
      </c>
      <c r="E25" s="9">
        <v>85756</v>
      </c>
      <c r="F25" s="10">
        <f t="shared" si="0"/>
        <v>3.918954945347906</v>
      </c>
      <c r="G25" s="1"/>
      <c r="H25" s="1"/>
      <c r="I25" s="1"/>
    </row>
    <row r="26" spans="1:9" x14ac:dyDescent="0.25">
      <c r="A26" s="11" t="s">
        <v>62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46135</v>
      </c>
      <c r="C28" s="12">
        <v>50553</v>
      </c>
      <c r="D28" s="12">
        <v>654087</v>
      </c>
      <c r="E28" s="12">
        <v>669920</v>
      </c>
      <c r="F28" s="13">
        <f t="shared" si="0"/>
        <v>2.4206260023513693</v>
      </c>
      <c r="G28" s="1"/>
      <c r="H28" s="1"/>
      <c r="I28" s="1"/>
    </row>
    <row r="29" spans="1:9" x14ac:dyDescent="0.25">
      <c r="A29" s="8" t="s">
        <v>65</v>
      </c>
      <c r="B29" s="9">
        <v>2178</v>
      </c>
      <c r="C29" s="9">
        <v>3000</v>
      </c>
      <c r="D29" s="9">
        <v>52565</v>
      </c>
      <c r="E29" s="9">
        <v>55190</v>
      </c>
      <c r="F29" s="10">
        <f t="shared" si="0"/>
        <v>4.9938171787310921</v>
      </c>
      <c r="G29" s="1"/>
      <c r="H29" s="1"/>
      <c r="I29" s="1"/>
    </row>
    <row r="30" spans="1:9" x14ac:dyDescent="0.25">
      <c r="A30" s="11" t="s">
        <v>66</v>
      </c>
      <c r="B30" s="12">
        <v>0</v>
      </c>
      <c r="C30" s="12">
        <v>0</v>
      </c>
      <c r="D30" s="12">
        <v>0</v>
      </c>
      <c r="E30" s="12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67</v>
      </c>
      <c r="B31" s="9">
        <v>0</v>
      </c>
      <c r="C31" s="9">
        <v>52</v>
      </c>
      <c r="D31" s="9">
        <v>88</v>
      </c>
      <c r="E31" s="9">
        <v>88</v>
      </c>
      <c r="F31" s="10">
        <f t="shared" si="0"/>
        <v>0</v>
      </c>
      <c r="G31" s="1"/>
      <c r="H31" s="1"/>
      <c r="I31" s="1"/>
    </row>
    <row r="32" spans="1:9" x14ac:dyDescent="0.25">
      <c r="A32" s="11" t="s">
        <v>68</v>
      </c>
      <c r="B32" s="12">
        <v>3943</v>
      </c>
      <c r="C32" s="12">
        <v>4598</v>
      </c>
      <c r="D32" s="12">
        <v>67285</v>
      </c>
      <c r="E32" s="12">
        <v>70173</v>
      </c>
      <c r="F32" s="13">
        <f t="shared" si="0"/>
        <v>4.2921899383220676</v>
      </c>
      <c r="G32" s="1"/>
      <c r="H32" s="1"/>
      <c r="I32" s="1"/>
    </row>
    <row r="33" spans="1:9" x14ac:dyDescent="0.25">
      <c r="A33" s="8" t="s">
        <v>69</v>
      </c>
      <c r="B33" s="9">
        <v>0</v>
      </c>
      <c r="C33" s="9">
        <v>0</v>
      </c>
      <c r="D33" s="9">
        <v>0</v>
      </c>
      <c r="E33" s="9">
        <v>0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71</v>
      </c>
      <c r="B35" s="15">
        <f>SUM(B7:B34)</f>
        <v>215666</v>
      </c>
      <c r="C35" s="15">
        <f t="shared" ref="C35:E35" si="1">SUM(C7:C34)</f>
        <v>225613</v>
      </c>
      <c r="D35" s="15">
        <f t="shared" si="1"/>
        <v>3926999</v>
      </c>
      <c r="E35" s="15">
        <f t="shared" si="1"/>
        <v>3638782</v>
      </c>
      <c r="F35" s="16">
        <f t="shared" si="0"/>
        <v>-7.3393703436135382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1112288</v>
      </c>
      <c r="G38" s="42">
        <f>LOOKUP(E38,$A$38:$A$65,$C$38:$C$65)</f>
        <v>1201124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49232</v>
      </c>
      <c r="C39" s="41">
        <f t="shared" ref="C39:C65" si="5">D8</f>
        <v>57370</v>
      </c>
      <c r="D39" s="41">
        <f t="shared" ref="D39:D65" si="6">_xlfn.RANK.EQ(B39,$B$38:$B$65)+COUNTIF($B$38:$B$65,B39)-1</f>
        <v>11</v>
      </c>
      <c r="E39" s="42" t="str">
        <f t="shared" si="2"/>
        <v>SANTA CRUZ DE TENERIFE</v>
      </c>
      <c r="F39" s="42">
        <f t="shared" ref="F39:F54" si="7">LOOKUP(E39,$A$38:$A$65,$B$38:$B$65)</f>
        <v>669920</v>
      </c>
      <c r="G39" s="42">
        <f t="shared" ref="G39:G65" si="8">LOOKUP(E39,$A$38:$A$65,$C$38:$C$65)</f>
        <v>654087</v>
      </c>
    </row>
    <row r="40" spans="1:9" x14ac:dyDescent="0.25">
      <c r="A40" s="42" t="str">
        <f t="shared" si="3"/>
        <v>ALMERIA</v>
      </c>
      <c r="B40" s="41">
        <f t="shared" si="4"/>
        <v>236760</v>
      </c>
      <c r="C40" s="41">
        <f t="shared" si="5"/>
        <v>227996</v>
      </c>
      <c r="D40" s="41">
        <f t="shared" si="6"/>
        <v>6</v>
      </c>
      <c r="E40" s="42" t="str">
        <f t="shared" si="2"/>
        <v>CEUTA</v>
      </c>
      <c r="F40" s="42">
        <f t="shared" si="7"/>
        <v>425734</v>
      </c>
      <c r="G40" s="42">
        <f t="shared" si="8"/>
        <v>575566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BALEARES</v>
      </c>
      <c r="F41" s="42">
        <f t="shared" si="7"/>
        <v>403498</v>
      </c>
      <c r="G41" s="42">
        <f t="shared" si="8"/>
        <v>467154</v>
      </c>
    </row>
    <row r="42" spans="1:9" x14ac:dyDescent="0.25">
      <c r="A42" s="42" t="str">
        <f t="shared" si="3"/>
        <v>BAHIA DE ALGECIRAS</v>
      </c>
      <c r="B42" s="41">
        <f t="shared" si="4"/>
        <v>1112288</v>
      </c>
      <c r="C42" s="41">
        <f t="shared" si="5"/>
        <v>1201124</v>
      </c>
      <c r="D42" s="41">
        <f t="shared" si="6"/>
        <v>1</v>
      </c>
      <c r="E42" s="42" t="str">
        <f t="shared" si="2"/>
        <v>BARCELONA</v>
      </c>
      <c r="F42" s="42">
        <f t="shared" si="7"/>
        <v>254494</v>
      </c>
      <c r="G42" s="42">
        <f t="shared" si="8"/>
        <v>256345</v>
      </c>
    </row>
    <row r="43" spans="1:9" x14ac:dyDescent="0.25">
      <c r="A43" s="42" t="str">
        <f t="shared" si="3"/>
        <v>BAHIA DE CADIZ</v>
      </c>
      <c r="B43" s="41">
        <f t="shared" si="4"/>
        <v>12245</v>
      </c>
      <c r="C43" s="41">
        <f t="shared" si="5"/>
        <v>16869</v>
      </c>
      <c r="D43" s="41">
        <f t="shared" si="6"/>
        <v>14</v>
      </c>
      <c r="E43" s="42" t="str">
        <f t="shared" si="2"/>
        <v>ALMERIA</v>
      </c>
      <c r="F43" s="42">
        <f t="shared" si="7"/>
        <v>236760</v>
      </c>
      <c r="G43" s="42">
        <f t="shared" si="8"/>
        <v>227996</v>
      </c>
    </row>
    <row r="44" spans="1:9" x14ac:dyDescent="0.25">
      <c r="A44" s="42" t="str">
        <f t="shared" si="3"/>
        <v>BALEARES</v>
      </c>
      <c r="B44" s="41">
        <f t="shared" si="4"/>
        <v>403498</v>
      </c>
      <c r="C44" s="41">
        <f t="shared" si="5"/>
        <v>467154</v>
      </c>
      <c r="D44" s="41">
        <f t="shared" si="6"/>
        <v>4</v>
      </c>
      <c r="E44" s="42" t="str">
        <f t="shared" si="2"/>
        <v>LAS PALMAS</v>
      </c>
      <c r="F44" s="42">
        <f t="shared" si="7"/>
        <v>193873</v>
      </c>
      <c r="G44" s="42">
        <f t="shared" si="8"/>
        <v>197198</v>
      </c>
    </row>
    <row r="45" spans="1:9" x14ac:dyDescent="0.25">
      <c r="A45" s="42" t="str">
        <f t="shared" si="3"/>
        <v>BARCELONA</v>
      </c>
      <c r="B45" s="41">
        <f t="shared" si="4"/>
        <v>254494</v>
      </c>
      <c r="C45" s="41">
        <f t="shared" si="5"/>
        <v>256345</v>
      </c>
      <c r="D45" s="41">
        <f t="shared" si="6"/>
        <v>5</v>
      </c>
      <c r="E45" s="42" t="str">
        <f t="shared" si="2"/>
        <v>MELILLA</v>
      </c>
      <c r="F45" s="42">
        <f t="shared" si="7"/>
        <v>85756</v>
      </c>
      <c r="G45" s="42">
        <f t="shared" si="8"/>
        <v>82522</v>
      </c>
    </row>
    <row r="46" spans="1:9" x14ac:dyDescent="0.25">
      <c r="A46" s="42" t="str">
        <f t="shared" si="3"/>
        <v>BILBAO</v>
      </c>
      <c r="B46" s="41">
        <f t="shared" si="4"/>
        <v>35227</v>
      </c>
      <c r="C46" s="41">
        <f t="shared" si="5"/>
        <v>33775</v>
      </c>
      <c r="D46" s="41">
        <f t="shared" si="6"/>
        <v>12</v>
      </c>
      <c r="E46" s="42" t="str">
        <f t="shared" si="2"/>
        <v>VALENCIA</v>
      </c>
      <c r="F46" s="42">
        <f t="shared" si="7"/>
        <v>70173</v>
      </c>
      <c r="G46" s="42">
        <f t="shared" si="8"/>
        <v>67285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SANTANDER</v>
      </c>
      <c r="F47" s="42">
        <f t="shared" si="7"/>
        <v>55190</v>
      </c>
      <c r="G47" s="42">
        <f t="shared" si="8"/>
        <v>52565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49232</v>
      </c>
      <c r="G48" s="42">
        <f t="shared" si="8"/>
        <v>57370</v>
      </c>
    </row>
    <row r="49" spans="1:7" x14ac:dyDescent="0.25">
      <c r="A49" s="42" t="str">
        <f t="shared" si="3"/>
        <v>CEUTA</v>
      </c>
      <c r="B49" s="41">
        <f t="shared" si="4"/>
        <v>425734</v>
      </c>
      <c r="C49" s="41">
        <f t="shared" si="5"/>
        <v>575566</v>
      </c>
      <c r="D49" s="41">
        <f t="shared" si="6"/>
        <v>3</v>
      </c>
      <c r="E49" s="42" t="str">
        <f t="shared" si="2"/>
        <v>BILBAO</v>
      </c>
      <c r="F49" s="42">
        <f t="shared" si="7"/>
        <v>35227</v>
      </c>
      <c r="G49" s="42">
        <f t="shared" si="8"/>
        <v>33775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34304</v>
      </c>
      <c r="G50" s="42">
        <f t="shared" si="8"/>
        <v>37055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BAHIA DE CADIZ</v>
      </c>
      <c r="F51" s="42">
        <f t="shared" si="7"/>
        <v>12245</v>
      </c>
      <c r="G51" s="42">
        <f t="shared" si="8"/>
        <v>16869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88</v>
      </c>
      <c r="G52" s="42">
        <f t="shared" si="8"/>
        <v>88</v>
      </c>
    </row>
    <row r="53" spans="1:7" x14ac:dyDescent="0.25">
      <c r="A53" s="42" t="str">
        <f t="shared" si="3"/>
        <v>LAS PALMAS</v>
      </c>
      <c r="B53" s="41">
        <f t="shared" si="4"/>
        <v>193873</v>
      </c>
      <c r="C53" s="41">
        <f t="shared" si="5"/>
        <v>197198</v>
      </c>
      <c r="D53" s="41">
        <f t="shared" si="6"/>
        <v>7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34304</v>
      </c>
      <c r="C54" s="41">
        <f t="shared" si="5"/>
        <v>37055</v>
      </c>
      <c r="D54" s="41">
        <f t="shared" si="6"/>
        <v>13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85756</v>
      </c>
      <c r="C56" s="41">
        <f t="shared" si="5"/>
        <v>82522</v>
      </c>
      <c r="D56" s="41">
        <f t="shared" si="6"/>
        <v>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669920</v>
      </c>
      <c r="C59" s="41">
        <f t="shared" si="5"/>
        <v>654087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55190</v>
      </c>
      <c r="C60" s="41">
        <f t="shared" si="5"/>
        <v>52565</v>
      </c>
      <c r="D60" s="41">
        <f t="shared" si="6"/>
        <v>10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88</v>
      </c>
      <c r="C62" s="41">
        <f t="shared" si="5"/>
        <v>88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70173</v>
      </c>
      <c r="C63" s="41">
        <f t="shared" si="5"/>
        <v>67285</v>
      </c>
      <c r="D63" s="41">
        <f t="shared" si="6"/>
        <v>9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0</v>
      </c>
      <c r="C64" s="41">
        <f t="shared" si="5"/>
        <v>0</v>
      </c>
      <c r="D64" s="41">
        <f t="shared" si="6"/>
        <v>28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78" t="s">
        <v>72</v>
      </c>
      <c r="B5" s="76" t="str">
        <f>'Resumen general'!D6</f>
        <v>Mes Noviembre</v>
      </c>
      <c r="C5" s="77"/>
      <c r="D5" s="76" t="str">
        <f>'Resumen general'!F6</f>
        <v>Acumulado desde Enero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136</v>
      </c>
      <c r="C7" s="9">
        <v>110</v>
      </c>
      <c r="D7" s="9">
        <v>1437</v>
      </c>
      <c r="E7" s="9">
        <v>1264</v>
      </c>
      <c r="F7" s="10">
        <f>((E7*100)/D7)-100</f>
        <v>-12.038970076548367</v>
      </c>
      <c r="G7" s="1"/>
      <c r="H7" s="1"/>
      <c r="I7" s="1"/>
    </row>
    <row r="8" spans="1:12" x14ac:dyDescent="0.25">
      <c r="A8" s="11" t="s">
        <v>44</v>
      </c>
      <c r="B8" s="12">
        <v>85</v>
      </c>
      <c r="C8" s="12">
        <v>69</v>
      </c>
      <c r="D8" s="12">
        <v>1076</v>
      </c>
      <c r="E8" s="12">
        <v>886</v>
      </c>
      <c r="F8" s="13">
        <f t="shared" ref="F8:F35" si="0">((E8*100)/D8)-100</f>
        <v>-17.657992565055764</v>
      </c>
      <c r="G8" s="1"/>
      <c r="H8" s="1"/>
      <c r="I8" s="1"/>
    </row>
    <row r="9" spans="1:12" x14ac:dyDescent="0.25">
      <c r="A9" s="8" t="s">
        <v>45</v>
      </c>
      <c r="B9" s="9">
        <v>161</v>
      </c>
      <c r="C9" s="9">
        <v>124</v>
      </c>
      <c r="D9" s="9">
        <v>2311</v>
      </c>
      <c r="E9" s="9">
        <v>1887</v>
      </c>
      <c r="F9" s="10">
        <f t="shared" si="0"/>
        <v>-18.347035915188229</v>
      </c>
      <c r="G9" s="1"/>
      <c r="H9" s="1"/>
      <c r="I9" s="1"/>
    </row>
    <row r="10" spans="1:12" x14ac:dyDescent="0.25">
      <c r="A10" s="11" t="s">
        <v>46</v>
      </c>
      <c r="B10" s="12">
        <v>63</v>
      </c>
      <c r="C10" s="12">
        <v>47</v>
      </c>
      <c r="D10" s="12">
        <v>863</v>
      </c>
      <c r="E10" s="12">
        <v>632</v>
      </c>
      <c r="F10" s="13">
        <f t="shared" si="0"/>
        <v>-26.767091541135571</v>
      </c>
      <c r="G10" s="1"/>
      <c r="H10" s="1"/>
      <c r="I10" s="1"/>
    </row>
    <row r="11" spans="1:12" x14ac:dyDescent="0.25">
      <c r="A11" s="8" t="s">
        <v>47</v>
      </c>
      <c r="B11" s="9">
        <v>2110</v>
      </c>
      <c r="C11" s="9">
        <v>2065</v>
      </c>
      <c r="D11" s="9">
        <v>22376</v>
      </c>
      <c r="E11" s="9">
        <v>22814</v>
      </c>
      <c r="F11" s="10">
        <f t="shared" si="0"/>
        <v>1.9574544154451132</v>
      </c>
      <c r="G11" s="1"/>
      <c r="H11" s="1"/>
      <c r="I11" s="1"/>
    </row>
    <row r="12" spans="1:12" x14ac:dyDescent="0.25">
      <c r="A12" s="11" t="s">
        <v>48</v>
      </c>
      <c r="B12" s="12">
        <v>150</v>
      </c>
      <c r="C12" s="12">
        <v>140</v>
      </c>
      <c r="D12" s="12">
        <v>1627</v>
      </c>
      <c r="E12" s="12">
        <v>1576</v>
      </c>
      <c r="F12" s="13">
        <f t="shared" si="0"/>
        <v>-3.1346035648432746</v>
      </c>
      <c r="G12" s="1"/>
      <c r="H12" s="1"/>
      <c r="I12" s="1"/>
    </row>
    <row r="13" spans="1:12" x14ac:dyDescent="0.25">
      <c r="A13" s="8" t="s">
        <v>49</v>
      </c>
      <c r="B13" s="9">
        <v>542</v>
      </c>
      <c r="C13" s="9">
        <v>502</v>
      </c>
      <c r="D13" s="9">
        <v>9059</v>
      </c>
      <c r="E13" s="9">
        <v>7351</v>
      </c>
      <c r="F13" s="10">
        <f t="shared" si="0"/>
        <v>-18.854178165360409</v>
      </c>
      <c r="G13" s="1"/>
      <c r="H13" s="1"/>
      <c r="I13" s="1"/>
    </row>
    <row r="14" spans="1:12" x14ac:dyDescent="0.25">
      <c r="A14" s="11" t="s">
        <v>50</v>
      </c>
      <c r="B14" s="12">
        <v>679</v>
      </c>
      <c r="C14" s="12">
        <v>643</v>
      </c>
      <c r="D14" s="12">
        <v>8947</v>
      </c>
      <c r="E14" s="12">
        <v>7805</v>
      </c>
      <c r="F14" s="13">
        <f t="shared" si="0"/>
        <v>-12.764054990499602</v>
      </c>
      <c r="G14" s="1"/>
      <c r="H14" s="1"/>
      <c r="I14" s="1"/>
    </row>
    <row r="15" spans="1:12" x14ac:dyDescent="0.25">
      <c r="A15" s="8" t="s">
        <v>51</v>
      </c>
      <c r="B15" s="9">
        <v>248</v>
      </c>
      <c r="C15" s="9">
        <v>252</v>
      </c>
      <c r="D15" s="9">
        <v>3331</v>
      </c>
      <c r="E15" s="9">
        <v>2778</v>
      </c>
      <c r="F15" s="10">
        <f t="shared" si="0"/>
        <v>-16.601621134794357</v>
      </c>
      <c r="G15" s="1"/>
      <c r="H15" s="1"/>
      <c r="I15" s="1"/>
    </row>
    <row r="16" spans="1:12" x14ac:dyDescent="0.25">
      <c r="A16" s="11" t="s">
        <v>52</v>
      </c>
      <c r="B16" s="12">
        <v>106</v>
      </c>
      <c r="C16" s="12">
        <v>119</v>
      </c>
      <c r="D16" s="12">
        <v>1224</v>
      </c>
      <c r="E16" s="12">
        <v>1317</v>
      </c>
      <c r="F16" s="13">
        <f t="shared" si="0"/>
        <v>7.5980392156862706</v>
      </c>
      <c r="G16" s="1"/>
      <c r="H16" s="1"/>
      <c r="I16" s="1"/>
    </row>
    <row r="17" spans="1:9" x14ac:dyDescent="0.25">
      <c r="A17" s="8" t="s">
        <v>53</v>
      </c>
      <c r="B17" s="9">
        <v>114</v>
      </c>
      <c r="C17" s="9">
        <v>111</v>
      </c>
      <c r="D17" s="9">
        <v>1298</v>
      </c>
      <c r="E17" s="9">
        <v>1122</v>
      </c>
      <c r="F17" s="10">
        <f t="shared" si="0"/>
        <v>-13.559322033898312</v>
      </c>
      <c r="G17" s="1"/>
      <c r="H17" s="1"/>
      <c r="I17" s="1"/>
    </row>
    <row r="18" spans="1:9" x14ac:dyDescent="0.25">
      <c r="A18" s="11" t="s">
        <v>54</v>
      </c>
      <c r="B18" s="12">
        <v>1071</v>
      </c>
      <c r="C18" s="12">
        <v>1029</v>
      </c>
      <c r="D18" s="12">
        <v>11714</v>
      </c>
      <c r="E18" s="12">
        <v>11448</v>
      </c>
      <c r="F18" s="13">
        <f t="shared" si="0"/>
        <v>-2.2707870923681099</v>
      </c>
      <c r="G18" s="1"/>
      <c r="H18" s="1"/>
      <c r="I18" s="1"/>
    </row>
    <row r="19" spans="1:9" x14ac:dyDescent="0.25">
      <c r="A19" s="8" t="s">
        <v>55</v>
      </c>
      <c r="B19" s="9">
        <v>94</v>
      </c>
      <c r="C19" s="9">
        <v>101</v>
      </c>
      <c r="D19" s="9">
        <v>1139</v>
      </c>
      <c r="E19" s="9">
        <v>1005</v>
      </c>
      <c r="F19" s="10">
        <f t="shared" si="0"/>
        <v>-11.764705882352942</v>
      </c>
      <c r="G19" s="1"/>
      <c r="H19" s="1"/>
      <c r="I19" s="1"/>
    </row>
    <row r="20" spans="1:9" x14ac:dyDescent="0.25">
      <c r="A20" s="11" t="s">
        <v>56</v>
      </c>
      <c r="B20" s="12">
        <v>90</v>
      </c>
      <c r="C20" s="12">
        <v>100</v>
      </c>
      <c r="D20" s="12">
        <v>1110</v>
      </c>
      <c r="E20" s="12">
        <v>915</v>
      </c>
      <c r="F20" s="13">
        <f t="shared" si="0"/>
        <v>-17.567567567567565</v>
      </c>
      <c r="G20" s="1"/>
      <c r="H20" s="1"/>
      <c r="I20" s="1"/>
    </row>
    <row r="21" spans="1:9" x14ac:dyDescent="0.25">
      <c r="A21" s="8" t="s">
        <v>57</v>
      </c>
      <c r="B21" s="9">
        <v>106</v>
      </c>
      <c r="C21" s="9">
        <v>100</v>
      </c>
      <c r="D21" s="9">
        <v>1586</v>
      </c>
      <c r="E21" s="9">
        <v>1359</v>
      </c>
      <c r="F21" s="10">
        <f t="shared" si="0"/>
        <v>-14.312736443883992</v>
      </c>
      <c r="G21" s="1"/>
      <c r="H21" s="1"/>
      <c r="I21" s="1"/>
    </row>
    <row r="22" spans="1:9" x14ac:dyDescent="0.25">
      <c r="A22" s="11" t="s">
        <v>58</v>
      </c>
      <c r="B22" s="12">
        <v>885</v>
      </c>
      <c r="C22" s="12">
        <v>905</v>
      </c>
      <c r="D22" s="12">
        <v>9674</v>
      </c>
      <c r="E22" s="12">
        <v>9455</v>
      </c>
      <c r="F22" s="13">
        <f t="shared" si="0"/>
        <v>-2.2637998759561668</v>
      </c>
      <c r="G22" s="1"/>
      <c r="H22" s="1"/>
      <c r="I22" s="1"/>
    </row>
    <row r="23" spans="1:9" x14ac:dyDescent="0.25">
      <c r="A23" s="8" t="s">
        <v>59</v>
      </c>
      <c r="B23" s="9">
        <v>153</v>
      </c>
      <c r="C23" s="9">
        <v>144</v>
      </c>
      <c r="D23" s="9">
        <v>1816</v>
      </c>
      <c r="E23" s="9">
        <v>1681</v>
      </c>
      <c r="F23" s="10">
        <f t="shared" si="0"/>
        <v>-7.4339207048458178</v>
      </c>
      <c r="G23" s="1"/>
      <c r="H23" s="1"/>
      <c r="I23" s="1"/>
    </row>
    <row r="24" spans="1:9" x14ac:dyDescent="0.25">
      <c r="A24" s="11" t="s">
        <v>60</v>
      </c>
      <c r="B24" s="12">
        <v>79</v>
      </c>
      <c r="C24" s="12">
        <v>76</v>
      </c>
      <c r="D24" s="12">
        <v>770</v>
      </c>
      <c r="E24" s="12">
        <v>820</v>
      </c>
      <c r="F24" s="13">
        <f t="shared" si="0"/>
        <v>6.4935064935064872</v>
      </c>
      <c r="G24" s="1"/>
      <c r="H24" s="1"/>
      <c r="I24" s="1"/>
    </row>
    <row r="25" spans="1:9" x14ac:dyDescent="0.25">
      <c r="A25" s="8" t="s">
        <v>61</v>
      </c>
      <c r="B25" s="9">
        <v>81</v>
      </c>
      <c r="C25" s="9">
        <v>86</v>
      </c>
      <c r="D25" s="9">
        <v>1154</v>
      </c>
      <c r="E25" s="9">
        <v>1159</v>
      </c>
      <c r="F25" s="10">
        <f t="shared" si="0"/>
        <v>0.4332755632582348</v>
      </c>
      <c r="G25" s="1"/>
      <c r="H25" s="1"/>
      <c r="I25" s="1"/>
    </row>
    <row r="26" spans="1:9" x14ac:dyDescent="0.25">
      <c r="A26" s="11" t="s">
        <v>62</v>
      </c>
      <c r="B26" s="12">
        <v>31</v>
      </c>
      <c r="C26" s="12">
        <v>32</v>
      </c>
      <c r="D26" s="12">
        <v>362</v>
      </c>
      <c r="E26" s="12">
        <v>305</v>
      </c>
      <c r="F26" s="13">
        <f t="shared" si="0"/>
        <v>-15.745856353591165</v>
      </c>
      <c r="G26" s="1"/>
      <c r="H26" s="1"/>
      <c r="I26" s="1"/>
    </row>
    <row r="27" spans="1:9" x14ac:dyDescent="0.25">
      <c r="A27" s="8" t="s">
        <v>63</v>
      </c>
      <c r="B27" s="9">
        <v>73</v>
      </c>
      <c r="C27" s="9">
        <v>83</v>
      </c>
      <c r="D27" s="9">
        <v>1231</v>
      </c>
      <c r="E27" s="9">
        <v>856</v>
      </c>
      <c r="F27" s="10">
        <f t="shared" si="0"/>
        <v>-30.463038180341186</v>
      </c>
      <c r="G27" s="1"/>
      <c r="H27" s="1"/>
      <c r="I27" s="1"/>
    </row>
    <row r="28" spans="1:9" x14ac:dyDescent="0.25">
      <c r="A28" s="11" t="s">
        <v>64</v>
      </c>
      <c r="B28" s="12">
        <v>1162</v>
      </c>
      <c r="C28" s="12">
        <v>1359</v>
      </c>
      <c r="D28" s="12">
        <v>16053</v>
      </c>
      <c r="E28" s="12">
        <v>14102</v>
      </c>
      <c r="F28" s="13">
        <f t="shared" si="0"/>
        <v>-12.15349155921011</v>
      </c>
      <c r="G28" s="1"/>
      <c r="H28" s="1"/>
      <c r="I28" s="1"/>
    </row>
    <row r="29" spans="1:9" x14ac:dyDescent="0.25">
      <c r="A29" s="8" t="s">
        <v>65</v>
      </c>
      <c r="B29" s="9">
        <v>106</v>
      </c>
      <c r="C29" s="9">
        <v>109</v>
      </c>
      <c r="D29" s="9">
        <v>1285</v>
      </c>
      <c r="E29" s="9">
        <v>1142</v>
      </c>
      <c r="F29" s="10">
        <f t="shared" si="0"/>
        <v>-11.128404669260703</v>
      </c>
      <c r="G29" s="1"/>
      <c r="H29" s="1"/>
      <c r="I29" s="1"/>
    </row>
    <row r="30" spans="1:9" x14ac:dyDescent="0.25">
      <c r="A30" s="11" t="s">
        <v>66</v>
      </c>
      <c r="B30" s="12">
        <v>99</v>
      </c>
      <c r="C30" s="12">
        <v>112</v>
      </c>
      <c r="D30" s="12">
        <v>1173</v>
      </c>
      <c r="E30" s="12">
        <v>1153</v>
      </c>
      <c r="F30" s="13">
        <f t="shared" si="0"/>
        <v>-1.7050298380221705</v>
      </c>
      <c r="G30" s="1"/>
      <c r="H30" s="1"/>
      <c r="I30" s="1"/>
    </row>
    <row r="31" spans="1:9" x14ac:dyDescent="0.25">
      <c r="A31" s="8" t="s">
        <v>67</v>
      </c>
      <c r="B31" s="9">
        <v>189</v>
      </c>
      <c r="C31" s="9">
        <v>252</v>
      </c>
      <c r="D31" s="9">
        <v>2501</v>
      </c>
      <c r="E31" s="9">
        <v>2768</v>
      </c>
      <c r="F31" s="10">
        <f t="shared" si="0"/>
        <v>10.675729708116748</v>
      </c>
      <c r="G31" s="1"/>
      <c r="H31" s="1"/>
      <c r="I31" s="1"/>
    </row>
    <row r="32" spans="1:9" x14ac:dyDescent="0.25">
      <c r="A32" s="11" t="s">
        <v>68</v>
      </c>
      <c r="B32" s="12">
        <v>520</v>
      </c>
      <c r="C32" s="12">
        <v>556</v>
      </c>
      <c r="D32" s="12">
        <v>6475</v>
      </c>
      <c r="E32" s="12">
        <v>6144</v>
      </c>
      <c r="F32" s="13">
        <f t="shared" si="0"/>
        <v>-5.1119691119691169</v>
      </c>
      <c r="G32" s="1"/>
      <c r="H32" s="1"/>
      <c r="I32" s="1"/>
    </row>
    <row r="33" spans="1:9" x14ac:dyDescent="0.25">
      <c r="A33" s="8" t="s">
        <v>69</v>
      </c>
      <c r="B33" s="9">
        <v>182</v>
      </c>
      <c r="C33" s="9">
        <v>170</v>
      </c>
      <c r="D33" s="9">
        <v>2305</v>
      </c>
      <c r="E33" s="9">
        <v>1978</v>
      </c>
      <c r="F33" s="10">
        <f t="shared" si="0"/>
        <v>-14.186550976138832</v>
      </c>
      <c r="G33" s="1"/>
      <c r="H33" s="1"/>
      <c r="I33" s="1"/>
    </row>
    <row r="34" spans="1:9" x14ac:dyDescent="0.25">
      <c r="A34" s="11" t="s">
        <v>70</v>
      </c>
      <c r="B34" s="12">
        <v>23</v>
      </c>
      <c r="C34" s="12">
        <v>19</v>
      </c>
      <c r="D34" s="12">
        <v>288</v>
      </c>
      <c r="E34" s="12">
        <v>271</v>
      </c>
      <c r="F34" s="13">
        <f t="shared" si="0"/>
        <v>-5.9027777777777715</v>
      </c>
      <c r="G34" s="1"/>
      <c r="H34" s="1"/>
      <c r="I34" s="1"/>
    </row>
    <row r="35" spans="1:9" x14ac:dyDescent="0.25">
      <c r="A35" s="14" t="s">
        <v>71</v>
      </c>
      <c r="B35" s="15">
        <f>SUM(B7:B34)</f>
        <v>9338</v>
      </c>
      <c r="C35" s="15">
        <f t="shared" ref="C35:E35" si="1">SUM(C7:C34)</f>
        <v>9415</v>
      </c>
      <c r="D35" s="15">
        <f t="shared" si="1"/>
        <v>114185</v>
      </c>
      <c r="E35" s="15">
        <f t="shared" si="1"/>
        <v>105993</v>
      </c>
      <c r="F35" s="16">
        <f t="shared" si="0"/>
        <v>-7.174322371589966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1264</v>
      </c>
      <c r="C38" s="41">
        <f>D7</f>
        <v>1437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22814</v>
      </c>
      <c r="G38" s="42">
        <f>LOOKUP(E38,$A$38:$A$65,$C$38:$C$65)</f>
        <v>22376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886</v>
      </c>
      <c r="C39" s="41">
        <f t="shared" ref="C39:C65" si="5">D8</f>
        <v>1076</v>
      </c>
      <c r="D39" s="41">
        <f t="shared" ref="D39:D65" si="6">_xlfn.RANK.EQ(B39,$B$38:$B$65)+COUNTIF($B$38:$B$65,B39)-1</f>
        <v>23</v>
      </c>
      <c r="E39" s="42" t="str">
        <f t="shared" si="2"/>
        <v>SANTA CRUZ DE TENERIFE</v>
      </c>
      <c r="F39" s="42">
        <f t="shared" ref="F39:F54" si="7">LOOKUP(E39,$A$38:$A$65,$B$38:$B$65)</f>
        <v>14102</v>
      </c>
      <c r="G39" s="42">
        <f t="shared" ref="G39:G65" si="8">LOOKUP(E39,$A$38:$A$65,$C$38:$C$65)</f>
        <v>16053</v>
      </c>
    </row>
    <row r="40" spans="1:9" x14ac:dyDescent="0.25">
      <c r="A40" s="42" t="str">
        <f t="shared" si="3"/>
        <v>ALMERIA</v>
      </c>
      <c r="B40" s="41">
        <f t="shared" si="4"/>
        <v>1887</v>
      </c>
      <c r="C40" s="41">
        <f t="shared" si="5"/>
        <v>2311</v>
      </c>
      <c r="D40" s="41">
        <f t="shared" si="6"/>
        <v>11</v>
      </c>
      <c r="E40" s="42" t="str">
        <f t="shared" si="2"/>
        <v>CEUTA</v>
      </c>
      <c r="F40" s="42">
        <f t="shared" si="7"/>
        <v>11448</v>
      </c>
      <c r="G40" s="42">
        <f t="shared" si="8"/>
        <v>11714</v>
      </c>
    </row>
    <row r="41" spans="1:9" x14ac:dyDescent="0.25">
      <c r="A41" s="42" t="str">
        <f t="shared" si="3"/>
        <v>AVILES</v>
      </c>
      <c r="B41" s="41">
        <f t="shared" si="4"/>
        <v>632</v>
      </c>
      <c r="C41" s="41">
        <f t="shared" si="5"/>
        <v>863</v>
      </c>
      <c r="D41" s="41">
        <f t="shared" si="6"/>
        <v>26</v>
      </c>
      <c r="E41" s="42" t="str">
        <f t="shared" si="2"/>
        <v>LAS PALMAS</v>
      </c>
      <c r="F41" s="42">
        <f t="shared" si="7"/>
        <v>9455</v>
      </c>
      <c r="G41" s="42">
        <f t="shared" si="8"/>
        <v>9674</v>
      </c>
    </row>
    <row r="42" spans="1:9" x14ac:dyDescent="0.25">
      <c r="A42" s="42" t="str">
        <f t="shared" si="3"/>
        <v>BAHIA DE ALGECIRAS</v>
      </c>
      <c r="B42" s="41">
        <f t="shared" si="4"/>
        <v>22814</v>
      </c>
      <c r="C42" s="41">
        <f t="shared" si="5"/>
        <v>22376</v>
      </c>
      <c r="D42" s="41">
        <f t="shared" si="6"/>
        <v>1</v>
      </c>
      <c r="E42" s="42" t="str">
        <f t="shared" si="2"/>
        <v>BARCELONA</v>
      </c>
      <c r="F42" s="42">
        <f t="shared" si="7"/>
        <v>7805</v>
      </c>
      <c r="G42" s="42">
        <f t="shared" si="8"/>
        <v>8947</v>
      </c>
    </row>
    <row r="43" spans="1:9" x14ac:dyDescent="0.25">
      <c r="A43" s="42" t="str">
        <f t="shared" si="3"/>
        <v>BAHIA DE CADIZ</v>
      </c>
      <c r="B43" s="41">
        <f t="shared" si="4"/>
        <v>1576</v>
      </c>
      <c r="C43" s="41">
        <f t="shared" si="5"/>
        <v>1627</v>
      </c>
      <c r="D43" s="41">
        <f t="shared" si="6"/>
        <v>13</v>
      </c>
      <c r="E43" s="42" t="str">
        <f t="shared" si="2"/>
        <v>BALEARES</v>
      </c>
      <c r="F43" s="42">
        <f t="shared" si="7"/>
        <v>7351</v>
      </c>
      <c r="G43" s="42">
        <f t="shared" si="8"/>
        <v>9059</v>
      </c>
    </row>
    <row r="44" spans="1:9" x14ac:dyDescent="0.25">
      <c r="A44" s="42" t="str">
        <f t="shared" si="3"/>
        <v>BALEARES</v>
      </c>
      <c r="B44" s="41">
        <f t="shared" si="4"/>
        <v>7351</v>
      </c>
      <c r="C44" s="41">
        <f t="shared" si="5"/>
        <v>9059</v>
      </c>
      <c r="D44" s="41">
        <f t="shared" si="6"/>
        <v>6</v>
      </c>
      <c r="E44" s="42" t="str">
        <f t="shared" si="2"/>
        <v>VALENCIA</v>
      </c>
      <c r="F44" s="42">
        <f t="shared" si="7"/>
        <v>6144</v>
      </c>
      <c r="G44" s="42">
        <f t="shared" si="8"/>
        <v>6475</v>
      </c>
    </row>
    <row r="45" spans="1:9" x14ac:dyDescent="0.25">
      <c r="A45" s="42" t="str">
        <f t="shared" si="3"/>
        <v>BARCELONA</v>
      </c>
      <c r="B45" s="41">
        <f t="shared" si="4"/>
        <v>7805</v>
      </c>
      <c r="C45" s="41">
        <f t="shared" si="5"/>
        <v>8947</v>
      </c>
      <c r="D45" s="41">
        <f t="shared" si="6"/>
        <v>5</v>
      </c>
      <c r="E45" s="42" t="str">
        <f t="shared" si="2"/>
        <v>BILBAO</v>
      </c>
      <c r="F45" s="42">
        <f t="shared" si="7"/>
        <v>2778</v>
      </c>
      <c r="G45" s="42">
        <f t="shared" si="8"/>
        <v>3331</v>
      </c>
    </row>
    <row r="46" spans="1:9" x14ac:dyDescent="0.25">
      <c r="A46" s="42" t="str">
        <f t="shared" si="3"/>
        <v>BILBAO</v>
      </c>
      <c r="B46" s="41">
        <f t="shared" si="4"/>
        <v>2778</v>
      </c>
      <c r="C46" s="41">
        <f t="shared" si="5"/>
        <v>3331</v>
      </c>
      <c r="D46" s="41">
        <f t="shared" si="6"/>
        <v>8</v>
      </c>
      <c r="E46" s="42" t="str">
        <f t="shared" si="2"/>
        <v>TARRAGONA</v>
      </c>
      <c r="F46" s="42">
        <f t="shared" si="7"/>
        <v>2768</v>
      </c>
      <c r="G46" s="42">
        <f t="shared" si="8"/>
        <v>2501</v>
      </c>
    </row>
    <row r="47" spans="1:9" x14ac:dyDescent="0.25">
      <c r="A47" s="42" t="str">
        <f t="shared" si="3"/>
        <v>CARTAGENA</v>
      </c>
      <c r="B47" s="41">
        <f t="shared" si="4"/>
        <v>1317</v>
      </c>
      <c r="C47" s="41">
        <f t="shared" si="5"/>
        <v>1224</v>
      </c>
      <c r="D47" s="41">
        <f t="shared" si="6"/>
        <v>15</v>
      </c>
      <c r="E47" s="42" t="str">
        <f t="shared" si="2"/>
        <v>VIGO</v>
      </c>
      <c r="F47" s="42">
        <f t="shared" si="7"/>
        <v>1978</v>
      </c>
      <c r="G47" s="42">
        <f t="shared" si="8"/>
        <v>2305</v>
      </c>
    </row>
    <row r="48" spans="1:9" x14ac:dyDescent="0.25">
      <c r="A48" s="42" t="str">
        <f t="shared" si="3"/>
        <v>CASTELLON</v>
      </c>
      <c r="B48" s="41">
        <f t="shared" si="4"/>
        <v>1122</v>
      </c>
      <c r="C48" s="41">
        <f t="shared" si="5"/>
        <v>1298</v>
      </c>
      <c r="D48" s="41">
        <f t="shared" si="6"/>
        <v>20</v>
      </c>
      <c r="E48" s="42" t="str">
        <f t="shared" si="2"/>
        <v>ALMERIA</v>
      </c>
      <c r="F48" s="42">
        <f t="shared" si="7"/>
        <v>1887</v>
      </c>
      <c r="G48" s="42">
        <f t="shared" si="8"/>
        <v>2311</v>
      </c>
    </row>
    <row r="49" spans="1:7" x14ac:dyDescent="0.25">
      <c r="A49" s="42" t="str">
        <f t="shared" si="3"/>
        <v>CEUTA</v>
      </c>
      <c r="B49" s="41">
        <f t="shared" si="4"/>
        <v>11448</v>
      </c>
      <c r="C49" s="41">
        <f t="shared" si="5"/>
        <v>11714</v>
      </c>
      <c r="D49" s="41">
        <f t="shared" si="6"/>
        <v>3</v>
      </c>
      <c r="E49" s="42" t="str">
        <f t="shared" si="2"/>
        <v>MALAGA</v>
      </c>
      <c r="F49" s="42">
        <f t="shared" si="7"/>
        <v>1681</v>
      </c>
      <c r="G49" s="42">
        <f t="shared" si="8"/>
        <v>1816</v>
      </c>
    </row>
    <row r="50" spans="1:7" x14ac:dyDescent="0.25">
      <c r="A50" s="42" t="str">
        <f t="shared" si="3"/>
        <v>FERROL-SAN CIBRAO</v>
      </c>
      <c r="B50" s="41">
        <f t="shared" si="4"/>
        <v>1005</v>
      </c>
      <c r="C50" s="41">
        <f t="shared" si="5"/>
        <v>1139</v>
      </c>
      <c r="D50" s="41">
        <f t="shared" si="6"/>
        <v>21</v>
      </c>
      <c r="E50" s="42" t="str">
        <f t="shared" si="2"/>
        <v>BAHIA DE CADIZ</v>
      </c>
      <c r="F50" s="42">
        <f t="shared" si="7"/>
        <v>1576</v>
      </c>
      <c r="G50" s="42">
        <f t="shared" si="8"/>
        <v>1627</v>
      </c>
    </row>
    <row r="51" spans="1:7" x14ac:dyDescent="0.25">
      <c r="A51" s="42" t="str">
        <f t="shared" si="3"/>
        <v>GIJON</v>
      </c>
      <c r="B51" s="41">
        <f t="shared" si="4"/>
        <v>915</v>
      </c>
      <c r="C51" s="41">
        <f t="shared" si="5"/>
        <v>1110</v>
      </c>
      <c r="D51" s="41">
        <f t="shared" si="6"/>
        <v>22</v>
      </c>
      <c r="E51" s="42" t="str">
        <f t="shared" si="2"/>
        <v>HUELVA</v>
      </c>
      <c r="F51" s="42">
        <f t="shared" si="7"/>
        <v>1359</v>
      </c>
      <c r="G51" s="42">
        <f t="shared" si="8"/>
        <v>1586</v>
      </c>
    </row>
    <row r="52" spans="1:7" x14ac:dyDescent="0.25">
      <c r="A52" s="42" t="str">
        <f t="shared" si="3"/>
        <v>HUELVA</v>
      </c>
      <c r="B52" s="41">
        <f t="shared" si="4"/>
        <v>1359</v>
      </c>
      <c r="C52" s="41">
        <f t="shared" si="5"/>
        <v>1586</v>
      </c>
      <c r="D52" s="41">
        <f t="shared" si="6"/>
        <v>14</v>
      </c>
      <c r="E52" s="42" t="str">
        <f t="shared" si="2"/>
        <v>CARTAGENA</v>
      </c>
      <c r="F52" s="42">
        <f t="shared" si="7"/>
        <v>1317</v>
      </c>
      <c r="G52" s="42">
        <f t="shared" si="8"/>
        <v>1224</v>
      </c>
    </row>
    <row r="53" spans="1:7" x14ac:dyDescent="0.25">
      <c r="A53" s="42" t="str">
        <f t="shared" si="3"/>
        <v>LAS PALMAS</v>
      </c>
      <c r="B53" s="41">
        <f t="shared" si="4"/>
        <v>9455</v>
      </c>
      <c r="C53" s="41">
        <f t="shared" si="5"/>
        <v>9674</v>
      </c>
      <c r="D53" s="41">
        <f t="shared" si="6"/>
        <v>4</v>
      </c>
      <c r="E53" s="42" t="str">
        <f t="shared" si="2"/>
        <v>A CORUÑA</v>
      </c>
      <c r="F53" s="42">
        <f t="shared" si="7"/>
        <v>1264</v>
      </c>
      <c r="G53" s="42">
        <f t="shared" si="8"/>
        <v>1437</v>
      </c>
    </row>
    <row r="54" spans="1:7" x14ac:dyDescent="0.25">
      <c r="A54" s="42" t="str">
        <f t="shared" si="3"/>
        <v>MALAGA</v>
      </c>
      <c r="B54" s="41">
        <f t="shared" si="4"/>
        <v>1681</v>
      </c>
      <c r="C54" s="41">
        <f t="shared" si="5"/>
        <v>1816</v>
      </c>
      <c r="D54" s="41">
        <f t="shared" si="6"/>
        <v>12</v>
      </c>
      <c r="E54" s="42" t="str">
        <f t="shared" si="2"/>
        <v>MELILLA</v>
      </c>
      <c r="F54" s="42">
        <f t="shared" si="7"/>
        <v>1159</v>
      </c>
      <c r="G54" s="42">
        <f t="shared" si="8"/>
        <v>1154</v>
      </c>
    </row>
    <row r="55" spans="1:7" x14ac:dyDescent="0.25">
      <c r="A55" s="42" t="str">
        <f t="shared" si="3"/>
        <v>MARIN Y RIA DE PONTEVEDRA</v>
      </c>
      <c r="B55" s="41">
        <f t="shared" si="4"/>
        <v>820</v>
      </c>
      <c r="C55" s="41">
        <f t="shared" si="5"/>
        <v>770</v>
      </c>
      <c r="D55" s="41">
        <f t="shared" si="6"/>
        <v>25</v>
      </c>
      <c r="E55" s="42" t="str">
        <f t="shared" si="2"/>
        <v>SEVILLA</v>
      </c>
      <c r="F55" s="42">
        <f t="shared" ref="F55:F65" si="9">LOOKUP(E55,$A$38:$A$65,$B$38:$B$65)</f>
        <v>1153</v>
      </c>
      <c r="G55" s="42">
        <f t="shared" si="8"/>
        <v>1173</v>
      </c>
    </row>
    <row r="56" spans="1:7" x14ac:dyDescent="0.25">
      <c r="A56" s="42" t="str">
        <f t="shared" si="3"/>
        <v>MELILLA</v>
      </c>
      <c r="B56" s="41">
        <f t="shared" si="4"/>
        <v>1159</v>
      </c>
      <c r="C56" s="41">
        <f t="shared" si="5"/>
        <v>1154</v>
      </c>
      <c r="D56" s="41">
        <f t="shared" si="6"/>
        <v>17</v>
      </c>
      <c r="E56" s="42" t="str">
        <f t="shared" si="2"/>
        <v>SANTANDER</v>
      </c>
      <c r="F56" s="42">
        <f t="shared" si="9"/>
        <v>1142</v>
      </c>
      <c r="G56" s="42">
        <f t="shared" si="8"/>
        <v>1285</v>
      </c>
    </row>
    <row r="57" spans="1:7" x14ac:dyDescent="0.25">
      <c r="A57" s="42" t="str">
        <f t="shared" si="3"/>
        <v>MOTRIL</v>
      </c>
      <c r="B57" s="41">
        <f t="shared" si="4"/>
        <v>305</v>
      </c>
      <c r="C57" s="41">
        <f t="shared" si="5"/>
        <v>362</v>
      </c>
      <c r="D57" s="41">
        <f t="shared" si="6"/>
        <v>27</v>
      </c>
      <c r="E57" s="42" t="str">
        <f t="shared" si="2"/>
        <v>CASTELLON</v>
      </c>
      <c r="F57" s="42">
        <f t="shared" si="9"/>
        <v>1122</v>
      </c>
      <c r="G57" s="42">
        <f t="shared" si="8"/>
        <v>1298</v>
      </c>
    </row>
    <row r="58" spans="1:7" x14ac:dyDescent="0.25">
      <c r="A58" s="42" t="str">
        <f t="shared" si="3"/>
        <v>PASAIA</v>
      </c>
      <c r="B58" s="41">
        <f t="shared" si="4"/>
        <v>856</v>
      </c>
      <c r="C58" s="41">
        <f t="shared" si="5"/>
        <v>1231</v>
      </c>
      <c r="D58" s="41">
        <f t="shared" si="6"/>
        <v>24</v>
      </c>
      <c r="E58" s="42" t="str">
        <f t="shared" si="2"/>
        <v>FERROL-SAN CIBRAO</v>
      </c>
      <c r="F58" s="42">
        <f t="shared" si="9"/>
        <v>1005</v>
      </c>
      <c r="G58" s="42">
        <f t="shared" si="8"/>
        <v>1139</v>
      </c>
    </row>
    <row r="59" spans="1:7" x14ac:dyDescent="0.25">
      <c r="A59" s="42" t="str">
        <f t="shared" si="3"/>
        <v>SANTA CRUZ DE TENERIFE</v>
      </c>
      <c r="B59" s="41">
        <f t="shared" si="4"/>
        <v>14102</v>
      </c>
      <c r="C59" s="41">
        <f t="shared" si="5"/>
        <v>16053</v>
      </c>
      <c r="D59" s="41">
        <f t="shared" si="6"/>
        <v>2</v>
      </c>
      <c r="E59" s="42" t="str">
        <f t="shared" si="2"/>
        <v>GIJON</v>
      </c>
      <c r="F59" s="42">
        <f t="shared" si="9"/>
        <v>915</v>
      </c>
      <c r="G59" s="42">
        <f t="shared" si="8"/>
        <v>1110</v>
      </c>
    </row>
    <row r="60" spans="1:7" x14ac:dyDescent="0.25">
      <c r="A60" s="42" t="str">
        <f t="shared" si="3"/>
        <v>SANTANDER</v>
      </c>
      <c r="B60" s="41">
        <f t="shared" si="4"/>
        <v>1142</v>
      </c>
      <c r="C60" s="41">
        <f t="shared" si="5"/>
        <v>1285</v>
      </c>
      <c r="D60" s="41">
        <f t="shared" si="6"/>
        <v>19</v>
      </c>
      <c r="E60" s="42" t="str">
        <f t="shared" si="2"/>
        <v>ALICANTE</v>
      </c>
      <c r="F60" s="42">
        <f t="shared" si="9"/>
        <v>886</v>
      </c>
      <c r="G60" s="42">
        <f t="shared" si="8"/>
        <v>1076</v>
      </c>
    </row>
    <row r="61" spans="1:7" x14ac:dyDescent="0.25">
      <c r="A61" s="42" t="str">
        <f t="shared" si="3"/>
        <v>SEVILLA</v>
      </c>
      <c r="B61" s="41">
        <f t="shared" si="4"/>
        <v>1153</v>
      </c>
      <c r="C61" s="41">
        <f t="shared" si="5"/>
        <v>1173</v>
      </c>
      <c r="D61" s="41">
        <f t="shared" si="6"/>
        <v>18</v>
      </c>
      <c r="E61" s="42" t="str">
        <f t="shared" si="2"/>
        <v>PASAIA</v>
      </c>
      <c r="F61" s="42">
        <f t="shared" si="9"/>
        <v>856</v>
      </c>
      <c r="G61" s="42">
        <f t="shared" si="8"/>
        <v>1231</v>
      </c>
    </row>
    <row r="62" spans="1:7" x14ac:dyDescent="0.25">
      <c r="A62" s="42" t="str">
        <f t="shared" si="3"/>
        <v>TARRAGONA</v>
      </c>
      <c r="B62" s="41">
        <f t="shared" si="4"/>
        <v>2768</v>
      </c>
      <c r="C62" s="41">
        <f t="shared" si="5"/>
        <v>2501</v>
      </c>
      <c r="D62" s="41">
        <f t="shared" si="6"/>
        <v>9</v>
      </c>
      <c r="E62" s="42" t="str">
        <f t="shared" si="2"/>
        <v>MARIN Y RIA DE PONTEVEDRA</v>
      </c>
      <c r="F62" s="42">
        <f t="shared" si="9"/>
        <v>820</v>
      </c>
      <c r="G62" s="42">
        <f t="shared" si="8"/>
        <v>770</v>
      </c>
    </row>
    <row r="63" spans="1:7" x14ac:dyDescent="0.25">
      <c r="A63" s="42" t="str">
        <f t="shared" si="3"/>
        <v>VALENCIA</v>
      </c>
      <c r="B63" s="41">
        <f t="shared" si="4"/>
        <v>6144</v>
      </c>
      <c r="C63" s="41">
        <f t="shared" si="5"/>
        <v>6475</v>
      </c>
      <c r="D63" s="41">
        <f t="shared" si="6"/>
        <v>7</v>
      </c>
      <c r="E63" s="42" t="str">
        <f t="shared" si="2"/>
        <v>AVILES</v>
      </c>
      <c r="F63" s="42">
        <f t="shared" si="9"/>
        <v>632</v>
      </c>
      <c r="G63" s="42">
        <f t="shared" si="8"/>
        <v>863</v>
      </c>
    </row>
    <row r="64" spans="1:7" x14ac:dyDescent="0.25">
      <c r="A64" s="42" t="str">
        <f t="shared" si="3"/>
        <v>VIGO</v>
      </c>
      <c r="B64" s="41">
        <f t="shared" si="4"/>
        <v>1978</v>
      </c>
      <c r="C64" s="41">
        <f t="shared" si="5"/>
        <v>2305</v>
      </c>
      <c r="D64" s="41">
        <f t="shared" si="6"/>
        <v>10</v>
      </c>
      <c r="E64" s="42" t="str">
        <f t="shared" si="2"/>
        <v>MOTRIL</v>
      </c>
      <c r="F64" s="42">
        <f t="shared" si="9"/>
        <v>305</v>
      </c>
      <c r="G64" s="42">
        <f t="shared" si="8"/>
        <v>362</v>
      </c>
    </row>
    <row r="65" spans="1:7" x14ac:dyDescent="0.25">
      <c r="A65" s="42" t="str">
        <f t="shared" si="3"/>
        <v>VILAGARCIA</v>
      </c>
      <c r="B65" s="41">
        <f t="shared" si="4"/>
        <v>271</v>
      </c>
      <c r="C65" s="41">
        <f t="shared" si="5"/>
        <v>288</v>
      </c>
      <c r="D65" s="41">
        <f t="shared" si="6"/>
        <v>28</v>
      </c>
      <c r="E65" s="42" t="str">
        <f t="shared" si="2"/>
        <v>VILAGARCIA</v>
      </c>
      <c r="F65" s="42">
        <f t="shared" si="9"/>
        <v>271</v>
      </c>
      <c r="G65" s="42">
        <f t="shared" si="8"/>
        <v>288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91</v>
      </c>
    </row>
    <row r="2" spans="1:12" s="2" customFormat="1" ht="21" x14ac:dyDescent="0.35">
      <c r="F2" s="3"/>
    </row>
    <row r="5" spans="1:12" x14ac:dyDescent="0.25">
      <c r="A5" s="78" t="s">
        <v>72</v>
      </c>
      <c r="B5" s="76" t="str">
        <f>'Resumen general'!D6</f>
        <v>Mes Noviembre</v>
      </c>
      <c r="C5" s="77"/>
      <c r="D5" s="76" t="str">
        <f>'Resumen general'!F6</f>
        <v>Acumulado desde Enero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1083665</v>
      </c>
      <c r="C7" s="9">
        <v>1088348</v>
      </c>
      <c r="D7" s="9">
        <v>13284153</v>
      </c>
      <c r="E7" s="9">
        <v>11846038</v>
      </c>
      <c r="F7" s="10">
        <f>((E7*100)/D7)-100</f>
        <v>-10.825793710746936</v>
      </c>
      <c r="G7" s="1"/>
      <c r="H7" s="1"/>
      <c r="I7" s="1"/>
    </row>
    <row r="8" spans="1:12" x14ac:dyDescent="0.25">
      <c r="A8" s="11" t="s">
        <v>44</v>
      </c>
      <c r="B8" s="12">
        <v>1326759</v>
      </c>
      <c r="C8" s="12">
        <v>1037423</v>
      </c>
      <c r="D8" s="12">
        <v>13716784</v>
      </c>
      <c r="E8" s="12">
        <v>13195692</v>
      </c>
      <c r="F8" s="13">
        <f t="shared" ref="F8:F35" si="0">((E8*100)/D8)-100</f>
        <v>-3.7989371269533763</v>
      </c>
      <c r="G8" s="1"/>
      <c r="H8" s="1"/>
      <c r="I8" s="1"/>
    </row>
    <row r="9" spans="1:12" x14ac:dyDescent="0.25">
      <c r="A9" s="8" t="s">
        <v>45</v>
      </c>
      <c r="B9" s="9">
        <v>2219088</v>
      </c>
      <c r="C9" s="9">
        <v>1552384</v>
      </c>
      <c r="D9" s="9">
        <v>30543979</v>
      </c>
      <c r="E9" s="9">
        <v>25913253</v>
      </c>
      <c r="F9" s="10">
        <f t="shared" si="0"/>
        <v>-15.160847249141966</v>
      </c>
      <c r="G9" s="1"/>
      <c r="H9" s="1"/>
      <c r="I9" s="1"/>
    </row>
    <row r="10" spans="1:12" x14ac:dyDescent="0.25">
      <c r="A10" s="11" t="s">
        <v>46</v>
      </c>
      <c r="B10" s="12">
        <v>325205</v>
      </c>
      <c r="C10" s="12">
        <v>281309</v>
      </c>
      <c r="D10" s="12">
        <v>4970600</v>
      </c>
      <c r="E10" s="12">
        <v>4057357</v>
      </c>
      <c r="F10" s="13">
        <f t="shared" si="0"/>
        <v>-18.372892608538208</v>
      </c>
      <c r="G10" s="1"/>
      <c r="H10" s="1"/>
      <c r="I10" s="1"/>
    </row>
    <row r="11" spans="1:12" x14ac:dyDescent="0.25">
      <c r="A11" s="8" t="s">
        <v>47</v>
      </c>
      <c r="B11" s="9">
        <v>23411273</v>
      </c>
      <c r="C11" s="9">
        <v>23280509</v>
      </c>
      <c r="D11" s="9">
        <v>239508818</v>
      </c>
      <c r="E11" s="9">
        <v>251697462</v>
      </c>
      <c r="F11" s="10">
        <f t="shared" si="0"/>
        <v>5.0890168060534648</v>
      </c>
      <c r="G11" s="1"/>
      <c r="H11" s="1"/>
      <c r="I11" s="1"/>
    </row>
    <row r="12" spans="1:12" x14ac:dyDescent="0.25">
      <c r="A12" s="11" t="s">
        <v>48</v>
      </c>
      <c r="B12" s="12">
        <v>2437663</v>
      </c>
      <c r="C12" s="12">
        <v>2236410</v>
      </c>
      <c r="D12" s="12">
        <v>23167430</v>
      </c>
      <c r="E12" s="12">
        <v>23392637</v>
      </c>
      <c r="F12" s="13">
        <f t="shared" si="0"/>
        <v>0.97208451692742415</v>
      </c>
      <c r="G12" s="1"/>
      <c r="H12" s="1"/>
      <c r="I12" s="1"/>
    </row>
    <row r="13" spans="1:12" x14ac:dyDescent="0.25">
      <c r="A13" s="8" t="s">
        <v>49</v>
      </c>
      <c r="B13" s="9">
        <v>9507829</v>
      </c>
      <c r="C13" s="9">
        <v>8836491</v>
      </c>
      <c r="D13" s="9">
        <v>129760165</v>
      </c>
      <c r="E13" s="9">
        <v>126724291</v>
      </c>
      <c r="F13" s="10">
        <f t="shared" si="0"/>
        <v>-2.3396039917181071</v>
      </c>
      <c r="G13" s="1"/>
      <c r="H13" s="1"/>
      <c r="I13" s="1"/>
    </row>
    <row r="14" spans="1:12" x14ac:dyDescent="0.25">
      <c r="A14" s="11" t="s">
        <v>50</v>
      </c>
      <c r="B14" s="12">
        <v>21657185</v>
      </c>
      <c r="C14" s="12">
        <v>19915196</v>
      </c>
      <c r="D14" s="12">
        <v>240157360</v>
      </c>
      <c r="E14" s="12">
        <v>228675520</v>
      </c>
      <c r="F14" s="13">
        <f t="shared" si="0"/>
        <v>-4.7809652804311327</v>
      </c>
      <c r="G14" s="1"/>
      <c r="H14" s="1"/>
      <c r="I14" s="1"/>
    </row>
    <row r="15" spans="1:12" x14ac:dyDescent="0.25">
      <c r="A15" s="8" t="s">
        <v>51</v>
      </c>
      <c r="B15" s="9">
        <v>3524730</v>
      </c>
      <c r="C15" s="9">
        <v>3494774</v>
      </c>
      <c r="D15" s="9">
        <v>44795211</v>
      </c>
      <c r="E15" s="9">
        <v>39459726</v>
      </c>
      <c r="F15" s="10">
        <f t="shared" si="0"/>
        <v>-11.910837968817688</v>
      </c>
      <c r="G15" s="1"/>
      <c r="H15" s="1"/>
      <c r="I15" s="1"/>
    </row>
    <row r="16" spans="1:12" x14ac:dyDescent="0.25">
      <c r="A16" s="11" t="s">
        <v>52</v>
      </c>
      <c r="B16" s="12">
        <v>2367101</v>
      </c>
      <c r="C16" s="12">
        <v>2219721</v>
      </c>
      <c r="D16" s="12">
        <v>25836022</v>
      </c>
      <c r="E16" s="12">
        <v>24360846</v>
      </c>
      <c r="F16" s="13">
        <f t="shared" si="0"/>
        <v>-5.7097644521281126</v>
      </c>
      <c r="G16" s="1"/>
      <c r="H16" s="1"/>
      <c r="I16" s="1"/>
    </row>
    <row r="17" spans="1:9" x14ac:dyDescent="0.25">
      <c r="A17" s="8" t="s">
        <v>53</v>
      </c>
      <c r="B17" s="9">
        <v>1238515</v>
      </c>
      <c r="C17" s="9">
        <v>1113302</v>
      </c>
      <c r="D17" s="9">
        <v>13156309</v>
      </c>
      <c r="E17" s="9">
        <v>12114660</v>
      </c>
      <c r="F17" s="10">
        <f t="shared" si="0"/>
        <v>-7.9174865838131296</v>
      </c>
      <c r="G17" s="1"/>
      <c r="H17" s="1"/>
      <c r="I17" s="1"/>
    </row>
    <row r="18" spans="1:9" x14ac:dyDescent="0.25">
      <c r="A18" s="11" t="s">
        <v>54</v>
      </c>
      <c r="B18" s="12">
        <v>5322898</v>
      </c>
      <c r="C18" s="12">
        <v>5298371</v>
      </c>
      <c r="D18" s="12">
        <v>62725954</v>
      </c>
      <c r="E18" s="12">
        <v>57979618</v>
      </c>
      <c r="F18" s="13">
        <f t="shared" si="0"/>
        <v>-7.5667816865726678</v>
      </c>
      <c r="G18" s="1"/>
      <c r="H18" s="1"/>
      <c r="I18" s="1"/>
    </row>
    <row r="19" spans="1:9" x14ac:dyDescent="0.25">
      <c r="A19" s="8" t="s">
        <v>55</v>
      </c>
      <c r="B19" s="9">
        <v>1240977</v>
      </c>
      <c r="C19" s="9">
        <v>1227502</v>
      </c>
      <c r="D19" s="9">
        <v>13832684</v>
      </c>
      <c r="E19" s="9">
        <v>12998769</v>
      </c>
      <c r="F19" s="10">
        <f t="shared" si="0"/>
        <v>-6.028584185108258</v>
      </c>
      <c r="G19" s="1"/>
      <c r="H19" s="1"/>
      <c r="I19" s="1"/>
    </row>
    <row r="20" spans="1:9" x14ac:dyDescent="0.25">
      <c r="A20" s="11" t="s">
        <v>56</v>
      </c>
      <c r="B20" s="12">
        <v>1091967</v>
      </c>
      <c r="C20" s="12">
        <v>1507351</v>
      </c>
      <c r="D20" s="12">
        <v>14281026</v>
      </c>
      <c r="E20" s="12">
        <v>10769067</v>
      </c>
      <c r="F20" s="13">
        <f t="shared" si="0"/>
        <v>-24.591783531519368</v>
      </c>
      <c r="G20" s="1"/>
      <c r="H20" s="1"/>
      <c r="I20" s="1"/>
    </row>
    <row r="21" spans="1:9" x14ac:dyDescent="0.25">
      <c r="A21" s="8" t="s">
        <v>57</v>
      </c>
      <c r="B21" s="9">
        <v>1774056</v>
      </c>
      <c r="C21" s="9">
        <v>1341572</v>
      </c>
      <c r="D21" s="9">
        <v>20750156</v>
      </c>
      <c r="E21" s="9">
        <v>18454837</v>
      </c>
      <c r="F21" s="10">
        <f t="shared" si="0"/>
        <v>-11.061695150629234</v>
      </c>
      <c r="G21" s="1"/>
      <c r="H21" s="1"/>
      <c r="I21" s="1"/>
    </row>
    <row r="22" spans="1:9" x14ac:dyDescent="0.25">
      <c r="A22" s="11" t="s">
        <v>58</v>
      </c>
      <c r="B22" s="12">
        <v>15045254</v>
      </c>
      <c r="C22" s="12">
        <v>15916544</v>
      </c>
      <c r="D22" s="12">
        <v>143304748</v>
      </c>
      <c r="E22" s="12">
        <v>150108212</v>
      </c>
      <c r="F22" s="13">
        <f t="shared" si="0"/>
        <v>4.7475496066606269</v>
      </c>
      <c r="G22" s="1"/>
      <c r="H22" s="1"/>
      <c r="I22" s="1"/>
    </row>
    <row r="23" spans="1:9" x14ac:dyDescent="0.25">
      <c r="A23" s="8" t="s">
        <v>59</v>
      </c>
      <c r="B23" s="9">
        <v>4232394</v>
      </c>
      <c r="C23" s="9">
        <v>3655752</v>
      </c>
      <c r="D23" s="9">
        <v>36342043</v>
      </c>
      <c r="E23" s="9">
        <v>34155337</v>
      </c>
      <c r="F23" s="10">
        <f t="shared" si="0"/>
        <v>-6.017014508512915</v>
      </c>
      <c r="G23" s="1"/>
      <c r="H23" s="1"/>
      <c r="I23" s="1"/>
    </row>
    <row r="24" spans="1:9" x14ac:dyDescent="0.25">
      <c r="A24" s="11" t="s">
        <v>60</v>
      </c>
      <c r="B24" s="12">
        <v>325165</v>
      </c>
      <c r="C24" s="12">
        <v>352688</v>
      </c>
      <c r="D24" s="12">
        <v>2702690</v>
      </c>
      <c r="E24" s="12">
        <v>3472763</v>
      </c>
      <c r="F24" s="13">
        <f t="shared" si="0"/>
        <v>28.492834916324114</v>
      </c>
      <c r="G24" s="1"/>
      <c r="H24" s="1"/>
      <c r="I24" s="1"/>
    </row>
    <row r="25" spans="1:9" x14ac:dyDescent="0.25">
      <c r="A25" s="8" t="s">
        <v>61</v>
      </c>
      <c r="B25" s="9">
        <v>1102876</v>
      </c>
      <c r="C25" s="9">
        <v>1109099</v>
      </c>
      <c r="D25" s="9">
        <v>13658814</v>
      </c>
      <c r="E25" s="9">
        <v>13558933</v>
      </c>
      <c r="F25" s="10">
        <f t="shared" si="0"/>
        <v>-0.73125675479583663</v>
      </c>
      <c r="G25" s="1"/>
      <c r="H25" s="1"/>
      <c r="I25" s="1"/>
    </row>
    <row r="26" spans="1:9" x14ac:dyDescent="0.25">
      <c r="A26" s="11" t="s">
        <v>62</v>
      </c>
      <c r="B26" s="12">
        <v>325582</v>
      </c>
      <c r="C26" s="12">
        <v>279434</v>
      </c>
      <c r="D26" s="12">
        <v>3124610</v>
      </c>
      <c r="E26" s="12">
        <v>2510124</v>
      </c>
      <c r="F26" s="13">
        <f t="shared" si="0"/>
        <v>-19.66600631758844</v>
      </c>
      <c r="G26" s="1"/>
      <c r="H26" s="1"/>
      <c r="I26" s="1"/>
    </row>
    <row r="27" spans="1:9" x14ac:dyDescent="0.25">
      <c r="A27" s="8" t="s">
        <v>63</v>
      </c>
      <c r="B27" s="9">
        <v>487170</v>
      </c>
      <c r="C27" s="9">
        <v>494994</v>
      </c>
      <c r="D27" s="9">
        <v>7036922</v>
      </c>
      <c r="E27" s="9">
        <v>5417968</v>
      </c>
      <c r="F27" s="10">
        <f t="shared" si="0"/>
        <v>-23.00656451783891</v>
      </c>
      <c r="G27" s="1"/>
      <c r="H27" s="1"/>
      <c r="I27" s="1"/>
    </row>
    <row r="28" spans="1:9" x14ac:dyDescent="0.25">
      <c r="A28" s="11" t="s">
        <v>64</v>
      </c>
      <c r="B28" s="12">
        <v>15629602</v>
      </c>
      <c r="C28" s="12">
        <v>16715742</v>
      </c>
      <c r="D28" s="12">
        <v>165102851</v>
      </c>
      <c r="E28" s="12">
        <v>165147234</v>
      </c>
      <c r="F28" s="13">
        <f t="shared" si="0"/>
        <v>2.6882031249726879E-2</v>
      </c>
      <c r="G28" s="1"/>
      <c r="H28" s="1"/>
      <c r="I28" s="1"/>
    </row>
    <row r="29" spans="1:9" x14ac:dyDescent="0.25">
      <c r="A29" s="8" t="s">
        <v>65</v>
      </c>
      <c r="B29" s="9">
        <v>1544240</v>
      </c>
      <c r="C29" s="9">
        <v>1387032</v>
      </c>
      <c r="D29" s="9">
        <v>19443925</v>
      </c>
      <c r="E29" s="9">
        <v>15187751</v>
      </c>
      <c r="F29" s="10">
        <f t="shared" si="0"/>
        <v>-21.889479618955534</v>
      </c>
      <c r="G29" s="1"/>
      <c r="H29" s="1"/>
      <c r="I29" s="1"/>
    </row>
    <row r="30" spans="1:9" x14ac:dyDescent="0.25">
      <c r="A30" s="11" t="s">
        <v>66</v>
      </c>
      <c r="B30" s="12">
        <v>446757</v>
      </c>
      <c r="C30" s="12">
        <v>492569</v>
      </c>
      <c r="D30" s="12">
        <v>4976688</v>
      </c>
      <c r="E30" s="12">
        <v>5099035</v>
      </c>
      <c r="F30" s="13">
        <f t="shared" si="0"/>
        <v>2.458402053735341</v>
      </c>
      <c r="G30" s="1"/>
      <c r="H30" s="1"/>
      <c r="I30" s="1"/>
    </row>
    <row r="31" spans="1:9" x14ac:dyDescent="0.25">
      <c r="A31" s="8" t="s">
        <v>67</v>
      </c>
      <c r="B31" s="9">
        <v>2429928</v>
      </c>
      <c r="C31" s="9">
        <v>3558580</v>
      </c>
      <c r="D31" s="9">
        <v>34350399</v>
      </c>
      <c r="E31" s="9">
        <v>39488487</v>
      </c>
      <c r="F31" s="10">
        <f t="shared" si="0"/>
        <v>14.957869921685628</v>
      </c>
      <c r="G31" s="1"/>
      <c r="H31" s="1"/>
      <c r="I31" s="1"/>
    </row>
    <row r="32" spans="1:9" x14ac:dyDescent="0.25">
      <c r="A32" s="11" t="s">
        <v>68</v>
      </c>
      <c r="B32" s="12">
        <v>13674244</v>
      </c>
      <c r="C32" s="12">
        <v>14586175</v>
      </c>
      <c r="D32" s="12">
        <v>150702464</v>
      </c>
      <c r="E32" s="12">
        <v>157609939</v>
      </c>
      <c r="F32" s="13">
        <f t="shared" si="0"/>
        <v>4.5835182893890902</v>
      </c>
      <c r="G32" s="1"/>
      <c r="H32" s="1"/>
      <c r="I32" s="1"/>
    </row>
    <row r="33" spans="1:9" x14ac:dyDescent="0.25">
      <c r="A33" s="8" t="s">
        <v>69</v>
      </c>
      <c r="B33" s="9">
        <v>3024123</v>
      </c>
      <c r="C33" s="9">
        <v>2812851</v>
      </c>
      <c r="D33" s="9">
        <v>35554634</v>
      </c>
      <c r="E33" s="9">
        <v>30487391</v>
      </c>
      <c r="F33" s="10">
        <f t="shared" si="0"/>
        <v>-14.251990331274399</v>
      </c>
      <c r="G33" s="1"/>
      <c r="H33" s="1"/>
      <c r="I33" s="1"/>
    </row>
    <row r="34" spans="1:9" x14ac:dyDescent="0.25">
      <c r="A34" s="11" t="s">
        <v>70</v>
      </c>
      <c r="B34" s="12">
        <v>196088</v>
      </c>
      <c r="C34" s="12">
        <v>79318</v>
      </c>
      <c r="D34" s="12">
        <v>1892376</v>
      </c>
      <c r="E34" s="12">
        <v>1639257</v>
      </c>
      <c r="F34" s="13">
        <f t="shared" si="0"/>
        <v>-13.375724486042941</v>
      </c>
      <c r="G34" s="1"/>
      <c r="H34" s="1"/>
      <c r="I34" s="1"/>
    </row>
    <row r="35" spans="1:9" x14ac:dyDescent="0.25">
      <c r="A35" s="14" t="s">
        <v>71</v>
      </c>
      <c r="B35" s="15">
        <f>SUM(B7:B34)</f>
        <v>136992334</v>
      </c>
      <c r="C35" s="15">
        <f t="shared" ref="C35:E35" si="1">SUM(C7:C34)</f>
        <v>135871441</v>
      </c>
      <c r="D35" s="15">
        <f t="shared" si="1"/>
        <v>1508679815</v>
      </c>
      <c r="E35" s="15">
        <f t="shared" si="1"/>
        <v>1485522204</v>
      </c>
      <c r="F35" s="16">
        <f t="shared" si="0"/>
        <v>-1.5349586287134116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11846038</v>
      </c>
      <c r="C38" s="41">
        <f>D7</f>
        <v>13284153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251697462</v>
      </c>
      <c r="G38" s="42">
        <f>LOOKUP(E38,$A$38:$A$65,$C$38:$C$65)</f>
        <v>239508818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13195692</v>
      </c>
      <c r="C39" s="41">
        <f t="shared" ref="C39:C65" si="5">D8</f>
        <v>13716784</v>
      </c>
      <c r="D39" s="41">
        <f t="shared" ref="D39:D65" si="6">_xlfn.RANK.EQ(B39,$B$38:$B$65)+COUNTIF($B$38:$B$65,B39)-1</f>
        <v>18</v>
      </c>
      <c r="E39" s="42" t="str">
        <f t="shared" si="2"/>
        <v>BARCELONA</v>
      </c>
      <c r="F39" s="42">
        <f t="shared" ref="F39:F54" si="7">LOOKUP(E39,$A$38:$A$65,$B$38:$B$65)</f>
        <v>228675520</v>
      </c>
      <c r="G39" s="42">
        <f t="shared" ref="G39:G65" si="8">LOOKUP(E39,$A$38:$A$65,$C$38:$C$65)</f>
        <v>240157360</v>
      </c>
    </row>
    <row r="40" spans="1:9" x14ac:dyDescent="0.25">
      <c r="A40" s="42" t="str">
        <f t="shared" si="3"/>
        <v>ALMERIA</v>
      </c>
      <c r="B40" s="41">
        <f t="shared" si="4"/>
        <v>25913253</v>
      </c>
      <c r="C40" s="41">
        <f t="shared" si="5"/>
        <v>30543979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165147234</v>
      </c>
      <c r="G40" s="42">
        <f t="shared" si="8"/>
        <v>165102851</v>
      </c>
    </row>
    <row r="41" spans="1:9" x14ac:dyDescent="0.25">
      <c r="A41" s="42" t="str">
        <f t="shared" si="3"/>
        <v>AVILES</v>
      </c>
      <c r="B41" s="41">
        <f t="shared" si="4"/>
        <v>4057357</v>
      </c>
      <c r="C41" s="41">
        <f t="shared" si="5"/>
        <v>4970600</v>
      </c>
      <c r="D41" s="41">
        <f t="shared" si="6"/>
        <v>25</v>
      </c>
      <c r="E41" s="42" t="str">
        <f t="shared" si="2"/>
        <v>VALENCIA</v>
      </c>
      <c r="F41" s="42">
        <f t="shared" si="7"/>
        <v>157609939</v>
      </c>
      <c r="G41" s="42">
        <f t="shared" si="8"/>
        <v>150702464</v>
      </c>
    </row>
    <row r="42" spans="1:9" x14ac:dyDescent="0.25">
      <c r="A42" s="42" t="str">
        <f t="shared" si="3"/>
        <v>BAHIA DE ALGECIRAS</v>
      </c>
      <c r="B42" s="41">
        <f t="shared" si="4"/>
        <v>251697462</v>
      </c>
      <c r="C42" s="41">
        <f t="shared" si="5"/>
        <v>239508818</v>
      </c>
      <c r="D42" s="41">
        <f t="shared" si="6"/>
        <v>1</v>
      </c>
      <c r="E42" s="42" t="str">
        <f t="shared" si="2"/>
        <v>LAS PALMAS</v>
      </c>
      <c r="F42" s="42">
        <f t="shared" si="7"/>
        <v>150108212</v>
      </c>
      <c r="G42" s="42">
        <f t="shared" si="8"/>
        <v>143304748</v>
      </c>
    </row>
    <row r="43" spans="1:9" x14ac:dyDescent="0.25">
      <c r="A43" s="42" t="str">
        <f t="shared" si="3"/>
        <v>BAHIA DE CADIZ</v>
      </c>
      <c r="B43" s="41">
        <f t="shared" si="4"/>
        <v>23392637</v>
      </c>
      <c r="C43" s="41">
        <f t="shared" si="5"/>
        <v>23167430</v>
      </c>
      <c r="D43" s="41">
        <f t="shared" si="6"/>
        <v>14</v>
      </c>
      <c r="E43" s="42" t="str">
        <f t="shared" si="2"/>
        <v>BALEARES</v>
      </c>
      <c r="F43" s="42">
        <f t="shared" si="7"/>
        <v>126724291</v>
      </c>
      <c r="G43" s="42">
        <f t="shared" si="8"/>
        <v>129760165</v>
      </c>
    </row>
    <row r="44" spans="1:9" x14ac:dyDescent="0.25">
      <c r="A44" s="42" t="str">
        <f t="shared" si="3"/>
        <v>BALEARES</v>
      </c>
      <c r="B44" s="41">
        <f t="shared" si="4"/>
        <v>126724291</v>
      </c>
      <c r="C44" s="41">
        <f t="shared" si="5"/>
        <v>129760165</v>
      </c>
      <c r="D44" s="41">
        <f t="shared" si="6"/>
        <v>6</v>
      </c>
      <c r="E44" s="42" t="str">
        <f t="shared" si="2"/>
        <v>CEUTA</v>
      </c>
      <c r="F44" s="42">
        <f t="shared" si="7"/>
        <v>57979618</v>
      </c>
      <c r="G44" s="42">
        <f t="shared" si="8"/>
        <v>62725954</v>
      </c>
    </row>
    <row r="45" spans="1:9" x14ac:dyDescent="0.25">
      <c r="A45" s="42" t="str">
        <f t="shared" si="3"/>
        <v>BARCELONA</v>
      </c>
      <c r="B45" s="41">
        <f t="shared" si="4"/>
        <v>228675520</v>
      </c>
      <c r="C45" s="41">
        <f t="shared" si="5"/>
        <v>240157360</v>
      </c>
      <c r="D45" s="41">
        <f t="shared" si="6"/>
        <v>2</v>
      </c>
      <c r="E45" s="42" t="str">
        <f t="shared" si="2"/>
        <v>TARRAGONA</v>
      </c>
      <c r="F45" s="42">
        <f t="shared" si="7"/>
        <v>39488487</v>
      </c>
      <c r="G45" s="42">
        <f t="shared" si="8"/>
        <v>34350399</v>
      </c>
    </row>
    <row r="46" spans="1:9" x14ac:dyDescent="0.25">
      <c r="A46" s="42" t="str">
        <f t="shared" si="3"/>
        <v>BILBAO</v>
      </c>
      <c r="B46" s="41">
        <f t="shared" si="4"/>
        <v>39459726</v>
      </c>
      <c r="C46" s="41">
        <f t="shared" si="5"/>
        <v>44795211</v>
      </c>
      <c r="D46" s="41">
        <f t="shared" si="6"/>
        <v>9</v>
      </c>
      <c r="E46" s="42" t="str">
        <f t="shared" si="2"/>
        <v>BILBAO</v>
      </c>
      <c r="F46" s="42">
        <f t="shared" si="7"/>
        <v>39459726</v>
      </c>
      <c r="G46" s="42">
        <f t="shared" si="8"/>
        <v>44795211</v>
      </c>
    </row>
    <row r="47" spans="1:9" x14ac:dyDescent="0.25">
      <c r="A47" s="42" t="str">
        <f t="shared" si="3"/>
        <v>CARTAGENA</v>
      </c>
      <c r="B47" s="41">
        <f t="shared" si="4"/>
        <v>24360846</v>
      </c>
      <c r="C47" s="41">
        <f t="shared" si="5"/>
        <v>25836022</v>
      </c>
      <c r="D47" s="41">
        <f t="shared" si="6"/>
        <v>13</v>
      </c>
      <c r="E47" s="42" t="str">
        <f t="shared" si="2"/>
        <v>MALAGA</v>
      </c>
      <c r="F47" s="42">
        <f t="shared" si="7"/>
        <v>34155337</v>
      </c>
      <c r="G47" s="42">
        <f t="shared" si="8"/>
        <v>36342043</v>
      </c>
    </row>
    <row r="48" spans="1:9" x14ac:dyDescent="0.25">
      <c r="A48" s="42" t="str">
        <f t="shared" si="3"/>
        <v>CASTELLON</v>
      </c>
      <c r="B48" s="41">
        <f t="shared" si="4"/>
        <v>12114660</v>
      </c>
      <c r="C48" s="41">
        <f t="shared" si="5"/>
        <v>13156309</v>
      </c>
      <c r="D48" s="41">
        <f t="shared" si="6"/>
        <v>20</v>
      </c>
      <c r="E48" s="42" t="str">
        <f t="shared" si="2"/>
        <v>VIGO</v>
      </c>
      <c r="F48" s="42">
        <f t="shared" si="7"/>
        <v>30487391</v>
      </c>
      <c r="G48" s="42">
        <f t="shared" si="8"/>
        <v>35554634</v>
      </c>
    </row>
    <row r="49" spans="1:7" x14ac:dyDescent="0.25">
      <c r="A49" s="42" t="str">
        <f t="shared" si="3"/>
        <v>CEUTA</v>
      </c>
      <c r="B49" s="41">
        <f t="shared" si="4"/>
        <v>57979618</v>
      </c>
      <c r="C49" s="41">
        <f t="shared" si="5"/>
        <v>62725954</v>
      </c>
      <c r="D49" s="41">
        <f t="shared" si="6"/>
        <v>7</v>
      </c>
      <c r="E49" s="42" t="str">
        <f t="shared" si="2"/>
        <v>ALMERIA</v>
      </c>
      <c r="F49" s="42">
        <f t="shared" si="7"/>
        <v>25913253</v>
      </c>
      <c r="G49" s="42">
        <f t="shared" si="8"/>
        <v>30543979</v>
      </c>
    </row>
    <row r="50" spans="1:7" x14ac:dyDescent="0.25">
      <c r="A50" s="42" t="str">
        <f t="shared" si="3"/>
        <v>FERROL-SAN CIBRAO</v>
      </c>
      <c r="B50" s="41">
        <f t="shared" si="4"/>
        <v>12998769</v>
      </c>
      <c r="C50" s="41">
        <f t="shared" si="5"/>
        <v>13832684</v>
      </c>
      <c r="D50" s="41">
        <f t="shared" si="6"/>
        <v>19</v>
      </c>
      <c r="E50" s="42" t="str">
        <f t="shared" si="2"/>
        <v>CARTAGENA</v>
      </c>
      <c r="F50" s="42">
        <f t="shared" si="7"/>
        <v>24360846</v>
      </c>
      <c r="G50" s="42">
        <f t="shared" si="8"/>
        <v>25836022</v>
      </c>
    </row>
    <row r="51" spans="1:7" x14ac:dyDescent="0.25">
      <c r="A51" s="42" t="str">
        <f t="shared" si="3"/>
        <v>GIJON</v>
      </c>
      <c r="B51" s="41">
        <f t="shared" si="4"/>
        <v>10769067</v>
      </c>
      <c r="C51" s="41">
        <f t="shared" si="5"/>
        <v>14281026</v>
      </c>
      <c r="D51" s="41">
        <f t="shared" si="6"/>
        <v>22</v>
      </c>
      <c r="E51" s="42" t="str">
        <f t="shared" si="2"/>
        <v>BAHIA DE CADIZ</v>
      </c>
      <c r="F51" s="42">
        <f t="shared" si="7"/>
        <v>23392637</v>
      </c>
      <c r="G51" s="42">
        <f t="shared" si="8"/>
        <v>23167430</v>
      </c>
    </row>
    <row r="52" spans="1:7" x14ac:dyDescent="0.25">
      <c r="A52" s="42" t="str">
        <f t="shared" si="3"/>
        <v>HUELVA</v>
      </c>
      <c r="B52" s="41">
        <f t="shared" si="4"/>
        <v>18454837</v>
      </c>
      <c r="C52" s="41">
        <f t="shared" si="5"/>
        <v>20750156</v>
      </c>
      <c r="D52" s="41">
        <f t="shared" si="6"/>
        <v>15</v>
      </c>
      <c r="E52" s="42" t="str">
        <f t="shared" si="2"/>
        <v>HUELVA</v>
      </c>
      <c r="F52" s="42">
        <f t="shared" si="7"/>
        <v>18454837</v>
      </c>
      <c r="G52" s="42">
        <f t="shared" si="8"/>
        <v>20750156</v>
      </c>
    </row>
    <row r="53" spans="1:7" x14ac:dyDescent="0.25">
      <c r="A53" s="42" t="str">
        <f t="shared" si="3"/>
        <v>LAS PALMAS</v>
      </c>
      <c r="B53" s="41">
        <f t="shared" si="4"/>
        <v>150108212</v>
      </c>
      <c r="C53" s="41">
        <f t="shared" si="5"/>
        <v>143304748</v>
      </c>
      <c r="D53" s="41">
        <f t="shared" si="6"/>
        <v>5</v>
      </c>
      <c r="E53" s="42" t="str">
        <f t="shared" si="2"/>
        <v>SANTANDER</v>
      </c>
      <c r="F53" s="42">
        <f t="shared" si="7"/>
        <v>15187751</v>
      </c>
      <c r="G53" s="42">
        <f t="shared" si="8"/>
        <v>19443925</v>
      </c>
    </row>
    <row r="54" spans="1:7" x14ac:dyDescent="0.25">
      <c r="A54" s="42" t="str">
        <f t="shared" si="3"/>
        <v>MALAGA</v>
      </c>
      <c r="B54" s="41">
        <f t="shared" si="4"/>
        <v>34155337</v>
      </c>
      <c r="C54" s="41">
        <f t="shared" si="5"/>
        <v>36342043</v>
      </c>
      <c r="D54" s="41">
        <f t="shared" si="6"/>
        <v>10</v>
      </c>
      <c r="E54" s="42" t="str">
        <f t="shared" si="2"/>
        <v>MELILLA</v>
      </c>
      <c r="F54" s="42">
        <f t="shared" si="7"/>
        <v>13558933</v>
      </c>
      <c r="G54" s="42">
        <f t="shared" si="8"/>
        <v>13658814</v>
      </c>
    </row>
    <row r="55" spans="1:7" x14ac:dyDescent="0.25">
      <c r="A55" s="42" t="str">
        <f t="shared" si="3"/>
        <v>MARIN Y RIA DE PONTEVEDRA</v>
      </c>
      <c r="B55" s="41">
        <f t="shared" si="4"/>
        <v>3472763</v>
      </c>
      <c r="C55" s="41">
        <f t="shared" si="5"/>
        <v>2702690</v>
      </c>
      <c r="D55" s="41">
        <f t="shared" si="6"/>
        <v>26</v>
      </c>
      <c r="E55" s="42" t="str">
        <f t="shared" si="2"/>
        <v>ALICANTE</v>
      </c>
      <c r="F55" s="42">
        <f t="shared" ref="F55:F65" si="9">LOOKUP(E55,$A$38:$A$65,$B$38:$B$65)</f>
        <v>13195692</v>
      </c>
      <c r="G55" s="42">
        <f t="shared" si="8"/>
        <v>13716784</v>
      </c>
    </row>
    <row r="56" spans="1:7" x14ac:dyDescent="0.25">
      <c r="A56" s="42" t="str">
        <f t="shared" si="3"/>
        <v>MELILLA</v>
      </c>
      <c r="B56" s="41">
        <f t="shared" si="4"/>
        <v>13558933</v>
      </c>
      <c r="C56" s="41">
        <f t="shared" si="5"/>
        <v>13658814</v>
      </c>
      <c r="D56" s="41">
        <f t="shared" si="6"/>
        <v>17</v>
      </c>
      <c r="E56" s="42" t="str">
        <f t="shared" si="2"/>
        <v>FERROL-SAN CIBRAO</v>
      </c>
      <c r="F56" s="42">
        <f t="shared" si="9"/>
        <v>12998769</v>
      </c>
      <c r="G56" s="42">
        <f t="shared" si="8"/>
        <v>13832684</v>
      </c>
    </row>
    <row r="57" spans="1:7" x14ac:dyDescent="0.25">
      <c r="A57" s="42" t="str">
        <f t="shared" si="3"/>
        <v>MOTRIL</v>
      </c>
      <c r="B57" s="41">
        <f t="shared" si="4"/>
        <v>2510124</v>
      </c>
      <c r="C57" s="41">
        <f t="shared" si="5"/>
        <v>3124610</v>
      </c>
      <c r="D57" s="41">
        <f t="shared" si="6"/>
        <v>27</v>
      </c>
      <c r="E57" s="42" t="str">
        <f t="shared" si="2"/>
        <v>CASTELLON</v>
      </c>
      <c r="F57" s="42">
        <f t="shared" si="9"/>
        <v>12114660</v>
      </c>
      <c r="G57" s="42">
        <f t="shared" si="8"/>
        <v>13156309</v>
      </c>
    </row>
    <row r="58" spans="1:7" x14ac:dyDescent="0.25">
      <c r="A58" s="42" t="str">
        <f t="shared" si="3"/>
        <v>PASAIA</v>
      </c>
      <c r="B58" s="41">
        <f t="shared" si="4"/>
        <v>5417968</v>
      </c>
      <c r="C58" s="41">
        <f t="shared" si="5"/>
        <v>7036922</v>
      </c>
      <c r="D58" s="41">
        <f t="shared" si="6"/>
        <v>23</v>
      </c>
      <c r="E58" s="42" t="str">
        <f t="shared" si="2"/>
        <v>A CORUÑA</v>
      </c>
      <c r="F58" s="42">
        <f t="shared" si="9"/>
        <v>11846038</v>
      </c>
      <c r="G58" s="42">
        <f t="shared" si="8"/>
        <v>13284153</v>
      </c>
    </row>
    <row r="59" spans="1:7" x14ac:dyDescent="0.25">
      <c r="A59" s="42" t="str">
        <f t="shared" si="3"/>
        <v>SANTA CRUZ DE TENERIFE</v>
      </c>
      <c r="B59" s="41">
        <f t="shared" si="4"/>
        <v>165147234</v>
      </c>
      <c r="C59" s="41">
        <f t="shared" si="5"/>
        <v>165102851</v>
      </c>
      <c r="D59" s="41">
        <f t="shared" si="6"/>
        <v>3</v>
      </c>
      <c r="E59" s="42" t="str">
        <f t="shared" si="2"/>
        <v>GIJON</v>
      </c>
      <c r="F59" s="42">
        <f t="shared" si="9"/>
        <v>10769067</v>
      </c>
      <c r="G59" s="42">
        <f t="shared" si="8"/>
        <v>14281026</v>
      </c>
    </row>
    <row r="60" spans="1:7" x14ac:dyDescent="0.25">
      <c r="A60" s="42" t="str">
        <f t="shared" si="3"/>
        <v>SANTANDER</v>
      </c>
      <c r="B60" s="41">
        <f t="shared" si="4"/>
        <v>15187751</v>
      </c>
      <c r="C60" s="41">
        <f t="shared" si="5"/>
        <v>19443925</v>
      </c>
      <c r="D60" s="41">
        <f t="shared" si="6"/>
        <v>16</v>
      </c>
      <c r="E60" s="42" t="str">
        <f t="shared" si="2"/>
        <v>PASAIA</v>
      </c>
      <c r="F60" s="42">
        <f t="shared" si="9"/>
        <v>5417968</v>
      </c>
      <c r="G60" s="42">
        <f t="shared" si="8"/>
        <v>7036922</v>
      </c>
    </row>
    <row r="61" spans="1:7" x14ac:dyDescent="0.25">
      <c r="A61" s="42" t="str">
        <f t="shared" si="3"/>
        <v>SEVILLA</v>
      </c>
      <c r="B61" s="41">
        <f t="shared" si="4"/>
        <v>5099035</v>
      </c>
      <c r="C61" s="41">
        <f t="shared" si="5"/>
        <v>4976688</v>
      </c>
      <c r="D61" s="41">
        <f t="shared" si="6"/>
        <v>24</v>
      </c>
      <c r="E61" s="42" t="str">
        <f t="shared" si="2"/>
        <v>SEVILLA</v>
      </c>
      <c r="F61" s="42">
        <f t="shared" si="9"/>
        <v>5099035</v>
      </c>
      <c r="G61" s="42">
        <f t="shared" si="8"/>
        <v>4976688</v>
      </c>
    </row>
    <row r="62" spans="1:7" x14ac:dyDescent="0.25">
      <c r="A62" s="42" t="str">
        <f t="shared" si="3"/>
        <v>TARRAGONA</v>
      </c>
      <c r="B62" s="41">
        <f t="shared" si="4"/>
        <v>39488487</v>
      </c>
      <c r="C62" s="41">
        <f t="shared" si="5"/>
        <v>34350399</v>
      </c>
      <c r="D62" s="41">
        <f t="shared" si="6"/>
        <v>8</v>
      </c>
      <c r="E62" s="42" t="str">
        <f t="shared" si="2"/>
        <v>AVILES</v>
      </c>
      <c r="F62" s="42">
        <f t="shared" si="9"/>
        <v>4057357</v>
      </c>
      <c r="G62" s="42">
        <f t="shared" si="8"/>
        <v>4970600</v>
      </c>
    </row>
    <row r="63" spans="1:7" x14ac:dyDescent="0.25">
      <c r="A63" s="42" t="str">
        <f t="shared" si="3"/>
        <v>VALENCIA</v>
      </c>
      <c r="B63" s="41">
        <f t="shared" si="4"/>
        <v>157609939</v>
      </c>
      <c r="C63" s="41">
        <f t="shared" si="5"/>
        <v>150702464</v>
      </c>
      <c r="D63" s="41">
        <f t="shared" si="6"/>
        <v>4</v>
      </c>
      <c r="E63" s="42" t="str">
        <f t="shared" si="2"/>
        <v>MARIN Y RIA DE PONTEVEDRA</v>
      </c>
      <c r="F63" s="42">
        <f t="shared" si="9"/>
        <v>3472763</v>
      </c>
      <c r="G63" s="42">
        <f t="shared" si="8"/>
        <v>2702690</v>
      </c>
    </row>
    <row r="64" spans="1:7" x14ac:dyDescent="0.25">
      <c r="A64" s="42" t="str">
        <f t="shared" si="3"/>
        <v>VIGO</v>
      </c>
      <c r="B64" s="41">
        <f t="shared" si="4"/>
        <v>30487391</v>
      </c>
      <c r="C64" s="41">
        <f t="shared" si="5"/>
        <v>35554634</v>
      </c>
      <c r="D64" s="41">
        <f t="shared" si="6"/>
        <v>11</v>
      </c>
      <c r="E64" s="42" t="str">
        <f t="shared" si="2"/>
        <v>MOTRIL</v>
      </c>
      <c r="F64" s="42">
        <f t="shared" si="9"/>
        <v>2510124</v>
      </c>
      <c r="G64" s="42">
        <f t="shared" si="8"/>
        <v>3124610</v>
      </c>
    </row>
    <row r="65" spans="1:7" x14ac:dyDescent="0.25">
      <c r="A65" s="42" t="str">
        <f t="shared" si="3"/>
        <v>VILAGARCIA</v>
      </c>
      <c r="B65" s="41">
        <f t="shared" si="4"/>
        <v>1639257</v>
      </c>
      <c r="C65" s="41">
        <f t="shared" si="5"/>
        <v>1892376</v>
      </c>
      <c r="D65" s="41">
        <f t="shared" si="6"/>
        <v>28</v>
      </c>
      <c r="E65" s="42" t="str">
        <f t="shared" si="2"/>
        <v>VILAGARCIA</v>
      </c>
      <c r="F65" s="42">
        <f t="shared" si="9"/>
        <v>1639257</v>
      </c>
      <c r="G65" s="42">
        <f t="shared" si="8"/>
        <v>1892376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92</v>
      </c>
    </row>
    <row r="2" spans="1:12" s="2" customFormat="1" ht="21" x14ac:dyDescent="0.35">
      <c r="F2" s="3"/>
    </row>
    <row r="5" spans="1:12" x14ac:dyDescent="0.25">
      <c r="A5" s="78" t="s">
        <v>72</v>
      </c>
      <c r="B5" s="76" t="str">
        <f>'Resumen general'!D6</f>
        <v>Mes Noviembre</v>
      </c>
      <c r="C5" s="77"/>
      <c r="D5" s="76" t="str">
        <f>'Resumen general'!F6</f>
        <v>Acumulado desde Enero</v>
      </c>
      <c r="E5" s="77"/>
      <c r="F5" s="77"/>
      <c r="L5" s="39">
        <f>'Resumen general'!I4</f>
        <v>40197</v>
      </c>
    </row>
    <row r="6" spans="1:12" x14ac:dyDescent="0.25">
      <c r="A6" s="79"/>
      <c r="B6" s="7">
        <f>'Resumen general'!D7</f>
        <v>2008</v>
      </c>
      <c r="C6" s="7">
        <f>'Resumen general'!E7</f>
        <v>2009</v>
      </c>
      <c r="D6" s="7">
        <f>'Resumen general'!F7</f>
        <v>2008</v>
      </c>
      <c r="E6" s="7">
        <f>'Resumen general'!G7</f>
        <v>2009</v>
      </c>
      <c r="F6" s="7" t="s">
        <v>42</v>
      </c>
    </row>
    <row r="7" spans="1:12" x14ac:dyDescent="0.25">
      <c r="A7" s="8" t="s">
        <v>43</v>
      </c>
      <c r="B7" s="9">
        <v>2</v>
      </c>
      <c r="C7" s="9">
        <v>3</v>
      </c>
      <c r="D7" s="9">
        <v>52</v>
      </c>
      <c r="E7" s="9">
        <v>54</v>
      </c>
      <c r="F7" s="10">
        <f>((E7*100)/D7)-100</f>
        <v>3.8461538461538396</v>
      </c>
      <c r="G7" s="1"/>
      <c r="H7" s="1"/>
      <c r="I7" s="1"/>
    </row>
    <row r="8" spans="1:12" x14ac:dyDescent="0.25">
      <c r="A8" s="11" t="s">
        <v>44</v>
      </c>
      <c r="B8" s="12">
        <v>8</v>
      </c>
      <c r="C8" s="12">
        <v>7</v>
      </c>
      <c r="D8" s="12">
        <v>55</v>
      </c>
      <c r="E8" s="12">
        <v>56</v>
      </c>
      <c r="F8" s="13">
        <f t="shared" ref="F8:F35" si="0">((E8*100)/D8)-100</f>
        <v>1.818181818181813</v>
      </c>
      <c r="G8" s="1"/>
      <c r="H8" s="1"/>
      <c r="I8" s="1"/>
    </row>
    <row r="9" spans="1:12" x14ac:dyDescent="0.25">
      <c r="A9" s="8" t="s">
        <v>45</v>
      </c>
      <c r="B9" s="9">
        <v>8</v>
      </c>
      <c r="C9" s="9">
        <v>8</v>
      </c>
      <c r="D9" s="9">
        <v>68</v>
      </c>
      <c r="E9" s="9">
        <v>51</v>
      </c>
      <c r="F9" s="10">
        <f t="shared" si="0"/>
        <v>-25</v>
      </c>
      <c r="G9" s="1"/>
      <c r="H9" s="1"/>
      <c r="I9" s="1"/>
    </row>
    <row r="10" spans="1:12" x14ac:dyDescent="0.25">
      <c r="A10" s="11" t="s">
        <v>46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47</v>
      </c>
      <c r="B11" s="9">
        <v>0</v>
      </c>
      <c r="C11" s="9">
        <v>0</v>
      </c>
      <c r="D11" s="9">
        <v>2</v>
      </c>
      <c r="E11" s="9">
        <v>0</v>
      </c>
      <c r="F11" s="18">
        <f t="shared" si="0"/>
        <v>-100</v>
      </c>
      <c r="G11" s="1"/>
      <c r="H11" s="1"/>
      <c r="I11" s="1"/>
    </row>
    <row r="12" spans="1:12" x14ac:dyDescent="0.25">
      <c r="A12" s="11" t="s">
        <v>48</v>
      </c>
      <c r="B12" s="12">
        <v>32</v>
      </c>
      <c r="C12" s="12">
        <v>22</v>
      </c>
      <c r="D12" s="12">
        <v>244</v>
      </c>
      <c r="E12" s="12">
        <v>219</v>
      </c>
      <c r="F12" s="13">
        <f t="shared" si="0"/>
        <v>-10.245901639344268</v>
      </c>
      <c r="G12" s="1"/>
      <c r="H12" s="1"/>
      <c r="I12" s="1"/>
    </row>
    <row r="13" spans="1:12" x14ac:dyDescent="0.25">
      <c r="A13" s="8" t="s">
        <v>49</v>
      </c>
      <c r="B13" s="9">
        <v>29</v>
      </c>
      <c r="C13" s="9">
        <v>30</v>
      </c>
      <c r="D13" s="9">
        <v>713</v>
      </c>
      <c r="E13" s="9">
        <v>638</v>
      </c>
      <c r="F13" s="10">
        <f t="shared" si="0"/>
        <v>-10.51893408134643</v>
      </c>
      <c r="G13" s="1"/>
      <c r="H13" s="1"/>
      <c r="I13" s="1"/>
    </row>
    <row r="14" spans="1:12" x14ac:dyDescent="0.25">
      <c r="A14" s="11" t="s">
        <v>50</v>
      </c>
      <c r="B14" s="12">
        <v>79</v>
      </c>
      <c r="C14" s="12">
        <v>74</v>
      </c>
      <c r="D14" s="12">
        <v>863</v>
      </c>
      <c r="E14" s="12">
        <v>768</v>
      </c>
      <c r="F14" s="13">
        <f t="shared" si="0"/>
        <v>-11.008111239860952</v>
      </c>
      <c r="G14" s="1"/>
      <c r="H14" s="1"/>
      <c r="I14" s="1"/>
    </row>
    <row r="15" spans="1:12" x14ac:dyDescent="0.25">
      <c r="A15" s="8" t="s">
        <v>51</v>
      </c>
      <c r="B15" s="9">
        <v>1</v>
      </c>
      <c r="C15" s="9">
        <v>1</v>
      </c>
      <c r="D15" s="9">
        <v>39</v>
      </c>
      <c r="E15" s="9">
        <v>29</v>
      </c>
      <c r="F15" s="10">
        <f t="shared" si="0"/>
        <v>-25.641025641025635</v>
      </c>
      <c r="G15" s="1"/>
      <c r="H15" s="1"/>
      <c r="I15" s="1"/>
    </row>
    <row r="16" spans="1:12" x14ac:dyDescent="0.25">
      <c r="A16" s="11" t="s">
        <v>52</v>
      </c>
      <c r="B16" s="12">
        <v>8</v>
      </c>
      <c r="C16" s="12">
        <v>8</v>
      </c>
      <c r="D16" s="12">
        <v>39</v>
      </c>
      <c r="E16" s="12">
        <v>47</v>
      </c>
      <c r="F16" s="13">
        <f t="shared" si="0"/>
        <v>20.512820512820511</v>
      </c>
      <c r="G16" s="1"/>
      <c r="H16" s="1"/>
      <c r="I16" s="1"/>
    </row>
    <row r="17" spans="1:9" x14ac:dyDescent="0.25">
      <c r="A17" s="8" t="s">
        <v>53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54</v>
      </c>
      <c r="B18" s="12">
        <v>1</v>
      </c>
      <c r="C18" s="12">
        <v>0</v>
      </c>
      <c r="D18" s="12">
        <v>16</v>
      </c>
      <c r="E18" s="12">
        <v>9</v>
      </c>
      <c r="F18" s="13">
        <f t="shared" si="0"/>
        <v>-43.75</v>
      </c>
      <c r="G18" s="1"/>
      <c r="H18" s="1"/>
      <c r="I18" s="1"/>
    </row>
    <row r="19" spans="1:9" x14ac:dyDescent="0.25">
      <c r="A19" s="8" t="s">
        <v>55</v>
      </c>
      <c r="B19" s="9">
        <v>2</v>
      </c>
      <c r="C19" s="9">
        <v>0</v>
      </c>
      <c r="D19" s="9">
        <v>5</v>
      </c>
      <c r="E19" s="9">
        <v>3</v>
      </c>
      <c r="F19" s="10">
        <f t="shared" si="0"/>
        <v>-40</v>
      </c>
      <c r="G19" s="1"/>
      <c r="H19" s="1"/>
      <c r="I19" s="1"/>
    </row>
    <row r="20" spans="1:9" x14ac:dyDescent="0.25">
      <c r="A20" s="11" t="s">
        <v>56</v>
      </c>
      <c r="B20" s="12">
        <v>0</v>
      </c>
      <c r="C20" s="12">
        <v>0</v>
      </c>
      <c r="D20" s="12">
        <v>5</v>
      </c>
      <c r="E20" s="12">
        <v>7</v>
      </c>
      <c r="F20" s="13">
        <f t="shared" si="0"/>
        <v>40</v>
      </c>
      <c r="G20" s="1"/>
      <c r="H20" s="1"/>
      <c r="I20" s="1"/>
    </row>
    <row r="21" spans="1:9" x14ac:dyDescent="0.25">
      <c r="A21" s="8" t="s">
        <v>57</v>
      </c>
      <c r="B21" s="9">
        <v>0</v>
      </c>
      <c r="C21" s="9">
        <v>0</v>
      </c>
      <c r="D21" s="9">
        <v>1</v>
      </c>
      <c r="E21" s="9">
        <v>2</v>
      </c>
      <c r="F21" s="18">
        <f t="shared" si="0"/>
        <v>100</v>
      </c>
      <c r="G21" s="1"/>
      <c r="H21" s="1"/>
      <c r="I21" s="1"/>
    </row>
    <row r="22" spans="1:9" x14ac:dyDescent="0.25">
      <c r="A22" s="11" t="s">
        <v>58</v>
      </c>
      <c r="B22" s="12">
        <v>56</v>
      </c>
      <c r="C22" s="12">
        <v>60</v>
      </c>
      <c r="D22" s="12">
        <v>344</v>
      </c>
      <c r="E22" s="12">
        <v>331</v>
      </c>
      <c r="F22" s="13">
        <f t="shared" si="0"/>
        <v>-3.7790697674418539</v>
      </c>
      <c r="G22" s="1"/>
      <c r="H22" s="1"/>
      <c r="I22" s="1"/>
    </row>
    <row r="23" spans="1:9" x14ac:dyDescent="0.25">
      <c r="A23" s="8" t="s">
        <v>59</v>
      </c>
      <c r="B23" s="9">
        <v>38</v>
      </c>
      <c r="C23" s="9">
        <v>33</v>
      </c>
      <c r="D23" s="9">
        <v>250</v>
      </c>
      <c r="E23" s="9">
        <v>279</v>
      </c>
      <c r="F23" s="10">
        <f t="shared" si="0"/>
        <v>11.599999999999994</v>
      </c>
      <c r="G23" s="1"/>
      <c r="H23" s="1"/>
      <c r="I23" s="1"/>
    </row>
    <row r="24" spans="1:9" x14ac:dyDescent="0.25">
      <c r="A24" s="11" t="s">
        <v>60</v>
      </c>
      <c r="B24" s="12">
        <v>0</v>
      </c>
      <c r="C24" s="12">
        <v>1</v>
      </c>
      <c r="D24" s="12">
        <v>1</v>
      </c>
      <c r="E24" s="12">
        <v>1</v>
      </c>
      <c r="F24" s="17">
        <f t="shared" si="0"/>
        <v>0</v>
      </c>
      <c r="G24" s="1"/>
      <c r="H24" s="1"/>
      <c r="I24" s="1"/>
    </row>
    <row r="25" spans="1:9" x14ac:dyDescent="0.25">
      <c r="A25" s="8" t="s">
        <v>61</v>
      </c>
      <c r="B25" s="9">
        <v>1</v>
      </c>
      <c r="C25" s="9">
        <v>0</v>
      </c>
      <c r="D25" s="9">
        <v>4</v>
      </c>
      <c r="E25" s="9">
        <v>0</v>
      </c>
      <c r="F25" s="10">
        <f t="shared" si="0"/>
        <v>-100</v>
      </c>
      <c r="G25" s="1"/>
      <c r="H25" s="1"/>
      <c r="I25" s="1"/>
    </row>
    <row r="26" spans="1:9" x14ac:dyDescent="0.25">
      <c r="A26" s="11" t="s">
        <v>62</v>
      </c>
      <c r="B26" s="12">
        <v>2</v>
      </c>
      <c r="C26" s="12">
        <v>2</v>
      </c>
      <c r="D26" s="12">
        <v>21</v>
      </c>
      <c r="E26" s="12">
        <v>17</v>
      </c>
      <c r="F26" s="13">
        <f t="shared" si="0"/>
        <v>-19.047619047619051</v>
      </c>
      <c r="G26" s="1"/>
      <c r="H26" s="1"/>
      <c r="I26" s="1"/>
    </row>
    <row r="27" spans="1:9" x14ac:dyDescent="0.25">
      <c r="A27" s="8" t="s">
        <v>63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64</v>
      </c>
      <c r="B28" s="12">
        <v>51</v>
      </c>
      <c r="C28" s="12">
        <v>65</v>
      </c>
      <c r="D28" s="12">
        <v>265</v>
      </c>
      <c r="E28" s="12">
        <v>292</v>
      </c>
      <c r="F28" s="13">
        <f t="shared" si="0"/>
        <v>10.188679245283012</v>
      </c>
      <c r="G28" s="1"/>
      <c r="H28" s="1"/>
      <c r="I28" s="1"/>
    </row>
    <row r="29" spans="1:9" x14ac:dyDescent="0.25">
      <c r="A29" s="8" t="s">
        <v>65</v>
      </c>
      <c r="B29" s="9">
        <v>0</v>
      </c>
      <c r="C29" s="9">
        <v>0</v>
      </c>
      <c r="D29" s="9">
        <v>8</v>
      </c>
      <c r="E29" s="9">
        <v>8</v>
      </c>
      <c r="F29" s="10">
        <f t="shared" si="0"/>
        <v>0</v>
      </c>
      <c r="G29" s="1"/>
      <c r="H29" s="1"/>
      <c r="I29" s="1"/>
    </row>
    <row r="30" spans="1:9" x14ac:dyDescent="0.25">
      <c r="A30" s="11" t="s">
        <v>66</v>
      </c>
      <c r="B30" s="12">
        <v>10</v>
      </c>
      <c r="C30" s="12">
        <v>9</v>
      </c>
      <c r="D30" s="12">
        <v>83</v>
      </c>
      <c r="E30" s="12">
        <v>97</v>
      </c>
      <c r="F30" s="13">
        <f t="shared" si="0"/>
        <v>16.867469879518069</v>
      </c>
      <c r="G30" s="1"/>
      <c r="H30" s="1"/>
      <c r="I30" s="1"/>
    </row>
    <row r="31" spans="1:9" x14ac:dyDescent="0.25">
      <c r="A31" s="8" t="s">
        <v>67</v>
      </c>
      <c r="B31" s="9">
        <v>1</v>
      </c>
      <c r="C31" s="9">
        <v>2</v>
      </c>
      <c r="D31" s="9">
        <v>14</v>
      </c>
      <c r="E31" s="9">
        <v>11</v>
      </c>
      <c r="F31" s="10">
        <f t="shared" si="0"/>
        <v>-21.428571428571431</v>
      </c>
      <c r="G31" s="1"/>
      <c r="H31" s="1"/>
      <c r="I31" s="1"/>
    </row>
    <row r="32" spans="1:9" x14ac:dyDescent="0.25">
      <c r="A32" s="11" t="s">
        <v>68</v>
      </c>
      <c r="B32" s="12">
        <v>7</v>
      </c>
      <c r="C32" s="12">
        <v>10</v>
      </c>
      <c r="D32" s="12">
        <v>163</v>
      </c>
      <c r="E32" s="12">
        <v>137</v>
      </c>
      <c r="F32" s="13">
        <f t="shared" si="0"/>
        <v>-15.950920245398777</v>
      </c>
      <c r="G32" s="1"/>
      <c r="H32" s="1"/>
      <c r="I32" s="1"/>
    </row>
    <row r="33" spans="1:9" x14ac:dyDescent="0.25">
      <c r="A33" s="8" t="s">
        <v>69</v>
      </c>
      <c r="B33" s="9">
        <v>8</v>
      </c>
      <c r="C33" s="9">
        <v>10</v>
      </c>
      <c r="D33" s="9">
        <v>105</v>
      </c>
      <c r="E33" s="9">
        <v>98</v>
      </c>
      <c r="F33" s="10">
        <f t="shared" si="0"/>
        <v>-6.6666666666666714</v>
      </c>
      <c r="G33" s="1"/>
      <c r="H33" s="1"/>
      <c r="I33" s="1"/>
    </row>
    <row r="34" spans="1:9" x14ac:dyDescent="0.25">
      <c r="A34" s="11" t="s">
        <v>70</v>
      </c>
      <c r="B34" s="12">
        <v>0</v>
      </c>
      <c r="C34" s="12">
        <v>0</v>
      </c>
      <c r="D34" s="12">
        <v>15</v>
      </c>
      <c r="E34" s="12">
        <v>14</v>
      </c>
      <c r="F34" s="13">
        <f t="shared" si="0"/>
        <v>-6.6666666666666714</v>
      </c>
      <c r="G34" s="1"/>
      <c r="H34" s="1"/>
      <c r="I34" s="1"/>
    </row>
    <row r="35" spans="1:9" x14ac:dyDescent="0.25">
      <c r="A35" s="14" t="s">
        <v>71</v>
      </c>
      <c r="B35" s="15">
        <f>SUM(B7:B34)</f>
        <v>344</v>
      </c>
      <c r="C35" s="15">
        <f t="shared" ref="C35:E35" si="1">SUM(C7:C34)</f>
        <v>345</v>
      </c>
      <c r="D35" s="15">
        <f t="shared" si="1"/>
        <v>3375</v>
      </c>
      <c r="E35" s="15">
        <f t="shared" si="1"/>
        <v>3168</v>
      </c>
      <c r="F35" s="16">
        <f t="shared" si="0"/>
        <v>-6.13333333333334</v>
      </c>
      <c r="G35" s="1"/>
      <c r="H35" s="1"/>
      <c r="I35" s="1"/>
    </row>
    <row r="37" spans="1:9" x14ac:dyDescent="0.25">
      <c r="A37" s="42"/>
      <c r="B37" s="42">
        <f>E6</f>
        <v>2009</v>
      </c>
      <c r="C37" s="42">
        <f>D6</f>
        <v>2008</v>
      </c>
      <c r="D37" s="42"/>
      <c r="E37" s="42"/>
      <c r="F37" s="42">
        <f>B37</f>
        <v>2009</v>
      </c>
      <c r="G37" s="42">
        <f>C37</f>
        <v>2008</v>
      </c>
    </row>
    <row r="38" spans="1:9" x14ac:dyDescent="0.25">
      <c r="A38" s="42" t="str">
        <f>A7</f>
        <v>A CORUÑA</v>
      </c>
      <c r="B38" s="41">
        <f>E7</f>
        <v>54</v>
      </c>
      <c r="C38" s="41">
        <f>D7</f>
        <v>52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BARCELONA</v>
      </c>
      <c r="F38" s="42">
        <f>LOOKUP(E38,$A$38:$A$65,$B$38:$B$65)</f>
        <v>768</v>
      </c>
      <c r="G38" s="42">
        <f>LOOKUP(E38,$A$38:$A$65,$C$38:$C$65)</f>
        <v>863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56</v>
      </c>
      <c r="C39" s="41">
        <f t="shared" ref="C39:C65" si="5">D8</f>
        <v>55</v>
      </c>
      <c r="D39" s="41">
        <f t="shared" ref="D39:D65" si="6">_xlfn.RANK.EQ(B39,$B$38:$B$65)+COUNTIF($B$38:$B$65,B39)-1</f>
        <v>10</v>
      </c>
      <c r="E39" s="42" t="str">
        <f t="shared" si="2"/>
        <v>BALEARES</v>
      </c>
      <c r="F39" s="42">
        <f t="shared" ref="F39:F54" si="7">LOOKUP(E39,$A$38:$A$65,$B$38:$B$65)</f>
        <v>638</v>
      </c>
      <c r="G39" s="42">
        <f t="shared" ref="G39:G65" si="8">LOOKUP(E39,$A$38:$A$65,$C$38:$C$65)</f>
        <v>713</v>
      </c>
    </row>
    <row r="40" spans="1:9" x14ac:dyDescent="0.25">
      <c r="A40" s="42" t="str">
        <f t="shared" si="3"/>
        <v>ALMERIA</v>
      </c>
      <c r="B40" s="41">
        <f t="shared" si="4"/>
        <v>51</v>
      </c>
      <c r="C40" s="41">
        <f t="shared" si="5"/>
        <v>68</v>
      </c>
      <c r="D40" s="41">
        <f t="shared" si="6"/>
        <v>12</v>
      </c>
      <c r="E40" s="42" t="str">
        <f t="shared" si="2"/>
        <v>LAS PALMAS</v>
      </c>
      <c r="F40" s="42">
        <f t="shared" si="7"/>
        <v>331</v>
      </c>
      <c r="G40" s="42">
        <f t="shared" si="8"/>
        <v>344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SANTA CRUZ DE TENERIFE</v>
      </c>
      <c r="F41" s="42">
        <f t="shared" si="7"/>
        <v>292</v>
      </c>
      <c r="G41" s="42">
        <f t="shared" si="8"/>
        <v>265</v>
      </c>
    </row>
    <row r="42" spans="1:9" x14ac:dyDescent="0.25">
      <c r="A42" s="42" t="str">
        <f t="shared" si="3"/>
        <v>BAHIA DE ALGECIRAS</v>
      </c>
      <c r="B42" s="41">
        <f t="shared" si="4"/>
        <v>0</v>
      </c>
      <c r="C42" s="41">
        <f t="shared" si="5"/>
        <v>2</v>
      </c>
      <c r="D42" s="41">
        <f t="shared" si="6"/>
        <v>28</v>
      </c>
      <c r="E42" s="42" t="str">
        <f t="shared" si="2"/>
        <v>MALAGA</v>
      </c>
      <c r="F42" s="42">
        <f t="shared" si="7"/>
        <v>279</v>
      </c>
      <c r="G42" s="42">
        <f t="shared" si="8"/>
        <v>250</v>
      </c>
    </row>
    <row r="43" spans="1:9" x14ac:dyDescent="0.25">
      <c r="A43" s="42" t="str">
        <f t="shared" si="3"/>
        <v>BAHIA DE CADIZ</v>
      </c>
      <c r="B43" s="41">
        <f t="shared" si="4"/>
        <v>219</v>
      </c>
      <c r="C43" s="41">
        <f t="shared" si="5"/>
        <v>244</v>
      </c>
      <c r="D43" s="41">
        <f t="shared" si="6"/>
        <v>6</v>
      </c>
      <c r="E43" s="42" t="str">
        <f t="shared" si="2"/>
        <v>BAHIA DE CADIZ</v>
      </c>
      <c r="F43" s="42">
        <f t="shared" si="7"/>
        <v>219</v>
      </c>
      <c r="G43" s="42">
        <f t="shared" si="8"/>
        <v>244</v>
      </c>
    </row>
    <row r="44" spans="1:9" x14ac:dyDescent="0.25">
      <c r="A44" s="42" t="str">
        <f t="shared" si="3"/>
        <v>BALEARES</v>
      </c>
      <c r="B44" s="41">
        <f t="shared" si="4"/>
        <v>638</v>
      </c>
      <c r="C44" s="41">
        <f t="shared" si="5"/>
        <v>713</v>
      </c>
      <c r="D44" s="41">
        <f t="shared" si="6"/>
        <v>2</v>
      </c>
      <c r="E44" s="42" t="str">
        <f t="shared" si="2"/>
        <v>VALENCIA</v>
      </c>
      <c r="F44" s="42">
        <f t="shared" si="7"/>
        <v>137</v>
      </c>
      <c r="G44" s="42">
        <f t="shared" si="8"/>
        <v>163</v>
      </c>
    </row>
    <row r="45" spans="1:9" x14ac:dyDescent="0.25">
      <c r="A45" s="42" t="str">
        <f t="shared" si="3"/>
        <v>BARCELONA</v>
      </c>
      <c r="B45" s="41">
        <f t="shared" si="4"/>
        <v>768</v>
      </c>
      <c r="C45" s="41">
        <f t="shared" si="5"/>
        <v>863</v>
      </c>
      <c r="D45" s="41">
        <f t="shared" si="6"/>
        <v>1</v>
      </c>
      <c r="E45" s="42" t="str">
        <f t="shared" si="2"/>
        <v>VIGO</v>
      </c>
      <c r="F45" s="42">
        <f t="shared" si="7"/>
        <v>98</v>
      </c>
      <c r="G45" s="42">
        <f t="shared" si="8"/>
        <v>105</v>
      </c>
    </row>
    <row r="46" spans="1:9" x14ac:dyDescent="0.25">
      <c r="A46" s="42" t="str">
        <f t="shared" si="3"/>
        <v>BILBAO</v>
      </c>
      <c r="B46" s="41">
        <f t="shared" si="4"/>
        <v>29</v>
      </c>
      <c r="C46" s="41">
        <f t="shared" si="5"/>
        <v>39</v>
      </c>
      <c r="D46" s="41">
        <f t="shared" si="6"/>
        <v>14</v>
      </c>
      <c r="E46" s="42" t="str">
        <f t="shared" si="2"/>
        <v>SEVILLA</v>
      </c>
      <c r="F46" s="42">
        <f t="shared" si="7"/>
        <v>97</v>
      </c>
      <c r="G46" s="42">
        <f t="shared" si="8"/>
        <v>83</v>
      </c>
    </row>
    <row r="47" spans="1:9" x14ac:dyDescent="0.25">
      <c r="A47" s="42" t="str">
        <f t="shared" si="3"/>
        <v>CARTAGENA</v>
      </c>
      <c r="B47" s="41">
        <f t="shared" si="4"/>
        <v>47</v>
      </c>
      <c r="C47" s="41">
        <f t="shared" si="5"/>
        <v>39</v>
      </c>
      <c r="D47" s="41">
        <f t="shared" si="6"/>
        <v>13</v>
      </c>
      <c r="E47" s="42" t="str">
        <f t="shared" si="2"/>
        <v>ALICANTE</v>
      </c>
      <c r="F47" s="42">
        <f t="shared" si="7"/>
        <v>56</v>
      </c>
      <c r="G47" s="42">
        <f t="shared" si="8"/>
        <v>55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 CORUÑA</v>
      </c>
      <c r="F48" s="42">
        <f t="shared" si="7"/>
        <v>54</v>
      </c>
      <c r="G48" s="42">
        <f t="shared" si="8"/>
        <v>52</v>
      </c>
    </row>
    <row r="49" spans="1:7" x14ac:dyDescent="0.25">
      <c r="A49" s="42" t="str">
        <f t="shared" si="3"/>
        <v>CEUTA</v>
      </c>
      <c r="B49" s="41">
        <f t="shared" si="4"/>
        <v>9</v>
      </c>
      <c r="C49" s="41">
        <f t="shared" si="5"/>
        <v>16</v>
      </c>
      <c r="D49" s="41">
        <f t="shared" si="6"/>
        <v>18</v>
      </c>
      <c r="E49" s="42" t="str">
        <f t="shared" si="2"/>
        <v>ALMERIA</v>
      </c>
      <c r="F49" s="42">
        <f t="shared" si="7"/>
        <v>51</v>
      </c>
      <c r="G49" s="42">
        <f t="shared" si="8"/>
        <v>68</v>
      </c>
    </row>
    <row r="50" spans="1:7" x14ac:dyDescent="0.25">
      <c r="A50" s="42" t="str">
        <f t="shared" si="3"/>
        <v>FERROL-SAN CIBRAO</v>
      </c>
      <c r="B50" s="41">
        <f t="shared" si="4"/>
        <v>3</v>
      </c>
      <c r="C50" s="41">
        <f t="shared" si="5"/>
        <v>5</v>
      </c>
      <c r="D50" s="41">
        <f t="shared" si="6"/>
        <v>21</v>
      </c>
      <c r="E50" s="42" t="str">
        <f t="shared" si="2"/>
        <v>CARTAGENA</v>
      </c>
      <c r="F50" s="42">
        <f t="shared" si="7"/>
        <v>47</v>
      </c>
      <c r="G50" s="42">
        <f t="shared" si="8"/>
        <v>39</v>
      </c>
    </row>
    <row r="51" spans="1:7" x14ac:dyDescent="0.25">
      <c r="A51" s="42" t="str">
        <f t="shared" si="3"/>
        <v>GIJON</v>
      </c>
      <c r="B51" s="41">
        <f t="shared" si="4"/>
        <v>7</v>
      </c>
      <c r="C51" s="41">
        <f t="shared" si="5"/>
        <v>5</v>
      </c>
      <c r="D51" s="41">
        <f t="shared" si="6"/>
        <v>20</v>
      </c>
      <c r="E51" s="42" t="str">
        <f t="shared" si="2"/>
        <v>BILBAO</v>
      </c>
      <c r="F51" s="42">
        <f t="shared" si="7"/>
        <v>29</v>
      </c>
      <c r="G51" s="42">
        <f t="shared" si="8"/>
        <v>39</v>
      </c>
    </row>
    <row r="52" spans="1:7" x14ac:dyDescent="0.25">
      <c r="A52" s="42" t="str">
        <f t="shared" si="3"/>
        <v>HUELVA</v>
      </c>
      <c r="B52" s="41">
        <f t="shared" si="4"/>
        <v>2</v>
      </c>
      <c r="C52" s="41">
        <f t="shared" si="5"/>
        <v>1</v>
      </c>
      <c r="D52" s="41">
        <f t="shared" si="6"/>
        <v>22</v>
      </c>
      <c r="E52" s="42" t="str">
        <f t="shared" si="2"/>
        <v>MOTRIL</v>
      </c>
      <c r="F52" s="42">
        <f t="shared" si="7"/>
        <v>17</v>
      </c>
      <c r="G52" s="42">
        <f t="shared" si="8"/>
        <v>21</v>
      </c>
    </row>
    <row r="53" spans="1:7" x14ac:dyDescent="0.25">
      <c r="A53" s="42" t="str">
        <f t="shared" si="3"/>
        <v>LAS PALMAS</v>
      </c>
      <c r="B53" s="41">
        <f t="shared" si="4"/>
        <v>331</v>
      </c>
      <c r="C53" s="41">
        <f t="shared" si="5"/>
        <v>344</v>
      </c>
      <c r="D53" s="41">
        <f t="shared" si="6"/>
        <v>3</v>
      </c>
      <c r="E53" s="42" t="str">
        <f t="shared" si="2"/>
        <v>VILAGARCIA</v>
      </c>
      <c r="F53" s="42">
        <f t="shared" si="7"/>
        <v>14</v>
      </c>
      <c r="G53" s="42">
        <f t="shared" si="8"/>
        <v>15</v>
      </c>
    </row>
    <row r="54" spans="1:7" x14ac:dyDescent="0.25">
      <c r="A54" s="42" t="str">
        <f t="shared" si="3"/>
        <v>MALAGA</v>
      </c>
      <c r="B54" s="41">
        <f t="shared" si="4"/>
        <v>279</v>
      </c>
      <c r="C54" s="41">
        <f t="shared" si="5"/>
        <v>250</v>
      </c>
      <c r="D54" s="41">
        <f t="shared" si="6"/>
        <v>5</v>
      </c>
      <c r="E54" s="42" t="str">
        <f t="shared" si="2"/>
        <v>TARRAGONA</v>
      </c>
      <c r="F54" s="42">
        <f t="shared" si="7"/>
        <v>11</v>
      </c>
      <c r="G54" s="42">
        <f t="shared" si="8"/>
        <v>14</v>
      </c>
    </row>
    <row r="55" spans="1:7" x14ac:dyDescent="0.25">
      <c r="A55" s="42" t="str">
        <f t="shared" si="3"/>
        <v>MARIN Y RIA DE PONTEVEDRA</v>
      </c>
      <c r="B55" s="41">
        <f t="shared" si="4"/>
        <v>1</v>
      </c>
      <c r="C55" s="41">
        <f t="shared" si="5"/>
        <v>1</v>
      </c>
      <c r="D55" s="41">
        <f t="shared" si="6"/>
        <v>23</v>
      </c>
      <c r="E55" s="42" t="str">
        <f t="shared" si="2"/>
        <v>CEUTA</v>
      </c>
      <c r="F55" s="42">
        <f t="shared" ref="F55:F65" si="9">LOOKUP(E55,$A$38:$A$65,$B$38:$B$65)</f>
        <v>9</v>
      </c>
      <c r="G55" s="42">
        <f t="shared" si="8"/>
        <v>16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4</v>
      </c>
      <c r="D56" s="41">
        <f t="shared" si="6"/>
        <v>28</v>
      </c>
      <c r="E56" s="42" t="str">
        <f t="shared" si="2"/>
        <v>SANTANDER</v>
      </c>
      <c r="F56" s="42">
        <f t="shared" si="9"/>
        <v>8</v>
      </c>
      <c r="G56" s="42">
        <f t="shared" si="8"/>
        <v>8</v>
      </c>
    </row>
    <row r="57" spans="1:7" x14ac:dyDescent="0.25">
      <c r="A57" s="42" t="str">
        <f t="shared" si="3"/>
        <v>MOTRIL</v>
      </c>
      <c r="B57" s="41">
        <f t="shared" si="4"/>
        <v>17</v>
      </c>
      <c r="C57" s="41">
        <f t="shared" si="5"/>
        <v>21</v>
      </c>
      <c r="D57" s="41">
        <f t="shared" si="6"/>
        <v>15</v>
      </c>
      <c r="E57" s="42" t="str">
        <f t="shared" si="2"/>
        <v>GIJON</v>
      </c>
      <c r="F57" s="42">
        <f t="shared" si="9"/>
        <v>7</v>
      </c>
      <c r="G57" s="42">
        <f t="shared" si="8"/>
        <v>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FERROL-SAN CIBRAO</v>
      </c>
      <c r="F58" s="42">
        <f t="shared" si="9"/>
        <v>3</v>
      </c>
      <c r="G58" s="42">
        <f t="shared" si="8"/>
        <v>5</v>
      </c>
    </row>
    <row r="59" spans="1:7" x14ac:dyDescent="0.25">
      <c r="A59" s="42" t="str">
        <f t="shared" si="3"/>
        <v>SANTA CRUZ DE TENERIFE</v>
      </c>
      <c r="B59" s="41">
        <f t="shared" si="4"/>
        <v>292</v>
      </c>
      <c r="C59" s="41">
        <f t="shared" si="5"/>
        <v>265</v>
      </c>
      <c r="D59" s="41">
        <f t="shared" si="6"/>
        <v>4</v>
      </c>
      <c r="E59" s="42" t="str">
        <f t="shared" si="2"/>
        <v>HUELVA</v>
      </c>
      <c r="F59" s="42">
        <f t="shared" si="9"/>
        <v>2</v>
      </c>
      <c r="G59" s="42">
        <f t="shared" si="8"/>
        <v>1</v>
      </c>
    </row>
    <row r="60" spans="1:7" x14ac:dyDescent="0.25">
      <c r="A60" s="42" t="str">
        <f t="shared" si="3"/>
        <v>SANTANDER</v>
      </c>
      <c r="B60" s="41">
        <f t="shared" si="4"/>
        <v>8</v>
      </c>
      <c r="C60" s="41">
        <f t="shared" si="5"/>
        <v>8</v>
      </c>
      <c r="D60" s="41">
        <f t="shared" si="6"/>
        <v>19</v>
      </c>
      <c r="E60" s="42" t="str">
        <f t="shared" si="2"/>
        <v>MARIN Y RIA DE PONTEVEDRA</v>
      </c>
      <c r="F60" s="42">
        <f t="shared" si="9"/>
        <v>1</v>
      </c>
      <c r="G60" s="42">
        <f t="shared" si="8"/>
        <v>1</v>
      </c>
    </row>
    <row r="61" spans="1:7" x14ac:dyDescent="0.25">
      <c r="A61" s="42" t="str">
        <f t="shared" si="3"/>
        <v>SEVILLA</v>
      </c>
      <c r="B61" s="41">
        <f t="shared" si="4"/>
        <v>97</v>
      </c>
      <c r="C61" s="41">
        <f t="shared" si="5"/>
        <v>83</v>
      </c>
      <c r="D61" s="41">
        <f t="shared" si="6"/>
        <v>9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11</v>
      </c>
      <c r="C62" s="41">
        <f t="shared" si="5"/>
        <v>14</v>
      </c>
      <c r="D62" s="41">
        <f t="shared" si="6"/>
        <v>17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137</v>
      </c>
      <c r="C63" s="41">
        <f t="shared" si="5"/>
        <v>163</v>
      </c>
      <c r="D63" s="41">
        <f t="shared" si="6"/>
        <v>7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98</v>
      </c>
      <c r="C64" s="41">
        <f t="shared" si="5"/>
        <v>105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14</v>
      </c>
      <c r="C65" s="41">
        <f t="shared" si="5"/>
        <v>15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4</A_x00f1_o>
  </documentManagement>
</p:properties>
</file>

<file path=customXml/itemProps1.xml><?xml version="1.0" encoding="utf-8"?>
<ds:datastoreItem xmlns:ds="http://schemas.openxmlformats.org/officeDocument/2006/customXml" ds:itemID="{7FA421DC-F9A5-4874-A5D2-57A3E45741F3}"/>
</file>

<file path=customXml/itemProps2.xml><?xml version="1.0" encoding="utf-8"?>
<ds:datastoreItem xmlns:ds="http://schemas.openxmlformats.org/officeDocument/2006/customXml" ds:itemID="{8C914EC2-7957-4A54-AE7C-5C9E9630CE6D}"/>
</file>

<file path=customXml/itemProps3.xml><?xml version="1.0" encoding="utf-8"?>
<ds:datastoreItem xmlns:ds="http://schemas.openxmlformats.org/officeDocument/2006/customXml" ds:itemID="{21B7BCF6-4D0B-4CB6-B999-B52C2A6B5D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22</vt:i4>
      </vt:variant>
      <vt:variant>
        <vt:lpstr>Rangos con nombre</vt:lpstr>
      </vt:variant>
      <vt:variant>
        <vt:i4>67</vt:i4>
      </vt:variant>
    </vt:vector>
  </HeadingPairs>
  <TitlesOfParts>
    <vt:vector size="89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2017-10-04T11:48:58Z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