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worksheets/sheet3.xml" ContentType="application/vnd.openxmlformats-officedocument.spreadsheetml.worksheet+xml"/>
  <Override PartName="/xl/drawings/drawing23.xml" ContentType="application/vnd.openxmlformats-officedocument.drawing+xml"/>
  <Override PartName="/xl/charts/colors21.xml" ContentType="application/vnd.ms-office.chartcolorstyle+xml"/>
  <Override PartName="/xl/drawings/drawing22.xml" ContentType="application/vnd.openxmlformats-officedocument.drawing+xml"/>
  <Override PartName="/xl/charts/chart21.xml" ContentType="application/vnd.openxmlformats-officedocument.drawingml.chart+xml"/>
  <Override PartName="/xl/charts/style21.xml" ContentType="application/vnd.ms-office.chartstyle+xml"/>
  <Override PartName="/xl/worksheets/sheet2.xml" ContentType="application/vnd.openxmlformats-officedocument.spreadsheetml.worksheet+xml"/>
  <Override PartName="/xl/charts/colors20.xml" ContentType="application/vnd.ms-office.chartcolorstyle+xml"/>
  <Override PartName="/xl/charts/style20.xml" ContentType="application/vnd.ms-office.chartstyle+xml"/>
  <Override PartName="/xl/charts/chart20.xml" ContentType="application/vnd.openxmlformats-officedocument.drawingml.chart+xml"/>
  <Override PartName="/xl/charts/colors16.xml" ContentType="application/vnd.ms-office.chartcolorstyle+xml"/>
  <Override PartName="/xl/drawings/drawing18.xml" ContentType="application/vnd.openxmlformats-officedocument.drawing+xml"/>
  <Override PartName="/xl/charts/chart17.xml" ContentType="application/vnd.openxmlformats-officedocument.drawingml.chart+xml"/>
  <Override PartName="/xl/charts/style16.xml" ContentType="application/vnd.ms-office.chartstyle+xml"/>
  <Override PartName="/xl/charts/chart16.xml" ContentType="application/vnd.openxmlformats-officedocument.drawingml.chart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worksheets/sheet1.xml" ContentType="application/vnd.openxmlformats-officedocument.spreadsheetml.worksheet+xml"/>
  <Override PartName="/xl/charts/style17.xml" ContentType="application/vnd.ms-office.chartstyle+xml"/>
  <Override PartName="/xl/charts/colors17.xml" ContentType="application/vnd.ms-office.chartcolorstyle+xml"/>
  <Override PartName="/xl/drawings/drawing19.xml" ContentType="application/vnd.openxmlformats-officedocument.drawing+xml"/>
  <Override PartName="/xl/charts/style19.xml" ContentType="application/vnd.ms-office.chartstyle+xml"/>
  <Override PartName="/xl/charts/colors19.xml" ContentType="application/vnd.ms-office.chartcolorstyle+xml"/>
  <Override PartName="/xl/drawings/drawing21.xml" ContentType="application/vnd.openxmlformats-officedocument.drawing+xml"/>
  <Override PartName="/xl/charts/chart19.xml" ContentType="application/vnd.openxmlformats-officedocument.drawingml.chart+xml"/>
  <Override PartName="/xl/drawings/drawing20.xml" ContentType="application/vnd.openxmlformats-officedocument.drawing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drawings/drawing17.xml" ContentType="application/vnd.openxmlformats-officedocument.drawing+xml"/>
  <Override PartName="/xl/charts/colors14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olors2.xml" ContentType="application/vnd.ms-office.chartcolorstyle+xml"/>
  <Override PartName="/xl/charts/style2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drawings/drawing7.xml" ContentType="application/vnd.openxmlformats-officedocument.drawing+xml"/>
  <Override PartName="/xl/drawings/drawing16.xml" ContentType="application/vnd.openxmlformats-officedocument.drawing+xml"/>
  <Override PartName="/xl/charts/style6.xml" ContentType="application/vnd.ms-office.chartstyle+xml"/>
  <Override PartName="/xl/charts/colors5.xml" ContentType="application/vnd.ms-office.chartcolorstyle+xml"/>
  <Override PartName="/xl/charts/style5.xml" ContentType="application/vnd.ms-office.chartstyle+xml"/>
  <Override PartName="/xl/charts/chart5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6.xml" ContentType="application/vnd.openxmlformats-officedocument.drawing+xml"/>
  <Override PartName="/xl/charts/style1.xml" ContentType="application/vnd.ms-office.chartstyle+xml"/>
  <Override PartName="/xl/charts/chart1.xml" ContentType="application/vnd.openxmlformats-officedocument.drawingml.char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1.xml" ContentType="application/vnd.openxmlformats-officedocument.spreadsheetml.worksheet+xml"/>
  <Override PartName="/xl/worksheets/sheet10.xml" ContentType="application/vnd.openxmlformats-officedocument.spreadsheetml.worksheet+xml"/>
  <Override PartName="/xl/worksheets/sheet9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23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charts/colors6.xml" ContentType="application/vnd.ms-office.chartcolorstyle+xml"/>
  <Override PartName="/xl/charts/chart6.xml" ContentType="application/vnd.openxmlformats-officedocument.drawingml.chart+xml"/>
  <Override PartName="/xl/drawings/drawing8.xml" ContentType="application/vnd.openxmlformats-officedocument.drawing+xml"/>
  <Override PartName="/xl/charts/style11.xml" ContentType="application/vnd.ms-office.chartstyle+xml"/>
  <Override PartName="/xl/charts/colors11.xml" ContentType="application/vnd.ms-office.chartcolorstyle+xml"/>
  <Override PartName="/xl/drawings/drawing13.xml" ContentType="application/vnd.openxmlformats-officedocument.drawing+xml"/>
  <Override PartName="/xl/charts/chart11.xml" ContentType="application/vnd.openxmlformats-officedocument.drawingml.chart+xml"/>
  <Override PartName="/xl/drawings/drawing12.xml" ContentType="application/vnd.openxmlformats-officedocument.drawing+xml"/>
  <Override PartName="/xl/charts/colors10.xml" ContentType="application/vnd.ms-office.chartcolorstyle+xml"/>
  <Override PartName="/xl/charts/style10.xml" ContentType="application/vnd.ms-office.chart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style14.xml" ContentType="application/vnd.ms-office.chartstyle+xml"/>
  <Override PartName="/xl/charts/chart14.xml" ContentType="application/vnd.openxmlformats-officedocument.drawingml.chart+xml"/>
  <Override PartName="/xl/drawings/drawing15.xml" ContentType="application/vnd.openxmlformats-officedocument.drawing+xml"/>
  <Override PartName="/xl/charts/colors13.xml" ContentType="application/vnd.ms-office.chartcolorstyle+xml"/>
  <Override PartName="/xl/charts/style13.xml" ContentType="application/vnd.ms-office.chartstyle+xml"/>
  <Override PartName="/xl/charts/chart13.xml" ContentType="application/vnd.openxmlformats-officedocument.drawingml.chart+xml"/>
  <Override PartName="/xl/drawings/drawing14.xml" ContentType="application/vnd.openxmlformats-officedocument.drawing+xml"/>
  <Override PartName="/xl/drawings/drawing11.xml" ContentType="application/vnd.openxmlformats-officedocument.drawing+xml"/>
  <Override PartName="/xl/charts/chart10.xml" ContentType="application/vnd.openxmlformats-officedocument.drawingml.chart+xml"/>
  <Override PartName="/xl/charts/chart8.xml" ContentType="application/vnd.openxmlformats-officedocument.drawingml.chart+xml"/>
  <Override PartName="/xl/charts/style8.xml" ContentType="application/vnd.ms-office.chartstyle+xml"/>
  <Override PartName="/xl/drawings/drawing9.xml" ContentType="application/vnd.openxmlformats-officedocument.drawing+xml"/>
  <Override PartName="/xl/charts/colors9.xml" ContentType="application/vnd.ms-office.chartcolorstyle+xml"/>
  <Override PartName="/xl/drawings/drawing10.xml" ContentType="application/vnd.openxmlformats-officedocument.drawing+xml"/>
  <Override PartName="/xl/charts/colors8.xml" ContentType="application/vnd.ms-office.chartcolorstyle+xml"/>
  <Override PartName="/xl/charts/colors7.xml" ContentType="application/vnd.ms-office.chartcolorstyle+xml"/>
  <Override PartName="/xl/charts/chart9.xml" ContentType="application/vnd.openxmlformats-officedocument.drawingml.chart+xml"/>
  <Override PartName="/xl/charts/chart7.xml" ContentType="application/vnd.openxmlformats-officedocument.drawingml.chart+xml"/>
  <Override PartName="/xl/charts/style7.xml" ContentType="application/vnd.ms-office.chartstyle+xml"/>
  <Override PartName="/xl/charts/style9.xml" ContentType="application/vnd.ms-office.chartsty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ESTADISTICA\Web e Intranet\Web\RESUMENES PARA SUBIR A LA WEB\"/>
    </mc:Choice>
  </mc:AlternateContent>
  <bookViews>
    <workbookView xWindow="480" yWindow="45" windowWidth="22110" windowHeight="13485"/>
  </bookViews>
  <sheets>
    <sheet name="Resumen general" sheetId="4" r:id="rId1"/>
    <sheet name="Total tráfico" sheetId="5" r:id="rId2"/>
    <sheet name="Total presentación" sheetId="6" r:id="rId3"/>
    <sheet name="Líquidos" sheetId="7" r:id="rId4"/>
    <sheet name="Sólidos" sheetId="8" r:id="rId5"/>
    <sheet name="Mercancía general" sheetId="9" r:id="rId6"/>
    <sheet name="Pesca" sheetId="10" r:id="rId7"/>
    <sheet name="Avituallamiento" sheetId="11" r:id="rId8"/>
    <sheet name="Mercancías tránsito" sheetId="12" r:id="rId9"/>
    <sheet name="Mercan. contene. tránsito" sheetId="13" r:id="rId10"/>
    <sheet name="Mercancías contenedores" sheetId="14" r:id="rId11"/>
    <sheet name="Ro-Ro" sheetId="15" r:id="rId12"/>
    <sheet name="TEUS" sheetId="16" r:id="rId13"/>
    <sheet name="TEUS tránsito" sheetId="17" r:id="rId14"/>
    <sheet name="TEUS nacional" sheetId="27" r:id="rId15"/>
    <sheet name="TEUS exterior" sheetId="28" r:id="rId16"/>
    <sheet name="TEUS nacional y exterior" sheetId="29" r:id="rId17"/>
    <sheet name="Pasajeros total" sheetId="21" r:id="rId18"/>
    <sheet name="Pasajeros crucero" sheetId="22" r:id="rId19"/>
    <sheet name="Vehículos régimen pasaje" sheetId="23" r:id="rId20"/>
    <sheet name="Buques número" sheetId="24" r:id="rId21"/>
    <sheet name="Buques GT" sheetId="25" r:id="rId22"/>
    <sheet name="Cruceros" sheetId="26" r:id="rId23"/>
  </sheets>
  <definedNames>
    <definedName name="_xlnm.Print_Area" localSheetId="7">Avituallamiento!$A$1:$M$35</definedName>
    <definedName name="_xlnm.Print_Area" localSheetId="21">'Buques GT'!$A$1:$M$35</definedName>
    <definedName name="_xlnm.Print_Area" localSheetId="20">'Buques número'!$A$1:$M$35</definedName>
    <definedName name="_xlnm.Print_Area" localSheetId="22">Cruceros!$A$1:$M$35</definedName>
    <definedName name="_xlnm.Print_Area" localSheetId="3">Líquidos!$A$1:$M$35</definedName>
    <definedName name="_xlnm.Print_Area" localSheetId="9">'Mercan. contene. tránsito'!$A$1:$M$35</definedName>
    <definedName name="_xlnm.Print_Area" localSheetId="5">'Mercancía general'!$A$1:$M$35</definedName>
    <definedName name="_xlnm.Print_Area" localSheetId="10">'Mercancías contenedores'!$A$1:$M$35</definedName>
    <definedName name="_xlnm.Print_Area" localSheetId="8">'Mercancías tránsito'!$A$1:$M$35</definedName>
    <definedName name="_xlnm.Print_Area" localSheetId="18">'Pasajeros crucero'!$A$1:$M$35</definedName>
    <definedName name="_xlnm.Print_Area" localSheetId="17">'Pasajeros total'!$A$1:$M$35</definedName>
    <definedName name="_xlnm.Print_Area" localSheetId="6">Pesca!$A$1:$M$35</definedName>
    <definedName name="_xlnm.Print_Area" localSheetId="0">'Resumen general'!$A$1:$I$34</definedName>
    <definedName name="_xlnm.Print_Area" localSheetId="11">'Ro-Ro'!$A$1:$M$35</definedName>
    <definedName name="_xlnm.Print_Area" localSheetId="4">Sólidos!$A$1:$M$35</definedName>
    <definedName name="_xlnm.Print_Area" localSheetId="12">TEUS!$A$1:$M$35</definedName>
    <definedName name="_xlnm.Print_Area" localSheetId="13">'TEUS tránsito'!$A$1:$M$35</definedName>
    <definedName name="_xlnm.Print_Area" localSheetId="2">'Total presentación'!$A$1:$M$35</definedName>
    <definedName name="_xlnm.Print_Area" localSheetId="1">'Total tráfico'!$A$1:$M$35</definedName>
    <definedName name="_xlnm.Print_Area" localSheetId="19">'Vehículos régimen pasaje'!$A$1:$M$35</definedName>
    <definedName name="CABECERA">Cruceros!$A$5:$F$6</definedName>
    <definedName name="CONCEPTO">'Resumen general'!$A$6</definedName>
    <definedName name="LblRes00_Acum">'Resumen general'!$F$6:$G$6</definedName>
    <definedName name="LblRes00_Mes">'Resumen general'!$D$6:$E$6</definedName>
    <definedName name="LblRes00_Var">'Resumen general'!$H$6:$I$6</definedName>
    <definedName name="LblRes01_1_Acum">'Total presentación'!$D$5:$F$5</definedName>
    <definedName name="LblRes01_1_Mes">'Total presentación'!$B$5:$C$5</definedName>
    <definedName name="LblRes01_Acum">'Total tráfico'!$D$5:$F$5</definedName>
    <definedName name="LblRes01_Mes">'Total tráfico'!$B$5:$C$5</definedName>
    <definedName name="LblRes02_Acum">Líquidos!$D$5:$F$5</definedName>
    <definedName name="LblRes02_Mes">Líquidos!$B$5:$C$5</definedName>
    <definedName name="LblRes03_Acum">Sólidos!$D$5:$F$5</definedName>
    <definedName name="LblRes03_Mes">Sólidos!$B$5:$C$5</definedName>
    <definedName name="LblRes04_Acum">'Mercancía general'!$D$5:$F$5</definedName>
    <definedName name="LblRes04_Mes">'Mercancía general'!$B$5:$C$5</definedName>
    <definedName name="LblRes05_Acum">Pesca!$D$5:$F$5</definedName>
    <definedName name="LblRes05_Mes">Pesca!$B$5:$C$5</definedName>
    <definedName name="LblRes06_Acum">Avituallamiento!$D$5:$F$5</definedName>
    <definedName name="LblRes06_Mes">Avituallamiento!$B$5:$C$5</definedName>
    <definedName name="LblRes07_1_Acum">'Mercan. contene. tránsito'!$D$5:$F$5</definedName>
    <definedName name="LblRes07_1_Mes">'Mercan. contene. tránsito'!$B$5:$C$5</definedName>
    <definedName name="LblRes07_Acum">'Mercancías tránsito'!$D$5:$F$5</definedName>
    <definedName name="LblRes07_Mes">'Mercancías tránsito'!$B$5:$C$5</definedName>
    <definedName name="LblRes08_Acum">'Mercancías contenedores'!$D$5:$F$5</definedName>
    <definedName name="LblRes08_Mes">'Mercancías contenedores'!$B$5:$C$5</definedName>
    <definedName name="LblRes09_Acum">'Ro-Ro'!$D$5:$F$5</definedName>
    <definedName name="LblRes09_Mes">'Ro-Ro'!$B$5:$C$5</definedName>
    <definedName name="LblRes10_1_Acum">'TEUS tránsito'!$D$5:$F$5</definedName>
    <definedName name="LblRes10_1_Mes">'TEUS tránsito'!$B$5:$C$5</definedName>
    <definedName name="LblRes10_2_Acum">#REF!</definedName>
    <definedName name="LblRes10_2_Mes">#REF!</definedName>
    <definedName name="LblRes10_3_Acum">#REF!</definedName>
    <definedName name="LblRes10_3_Mes">#REF!</definedName>
    <definedName name="LblRes10_4_Acum">#REF!</definedName>
    <definedName name="LblRes10_4_Mes">#REF!</definedName>
    <definedName name="LblRes10_Acum">TEUS!$D$5:$F$5</definedName>
    <definedName name="LblRes10_Mes">TEUS!$B$5:$C$5</definedName>
    <definedName name="LblRes11_1_Acum">'Pasajeros crucero'!$D$5:$F$5</definedName>
    <definedName name="LblRes11_1_Mes">'Pasajeros crucero'!$B$5:$C$5</definedName>
    <definedName name="LblRes11_2_Acum">'Vehículos régimen pasaje'!$D$5:$F$5</definedName>
    <definedName name="LblRes11_2_Mes">'Vehículos régimen pasaje'!$B$5:$C$5</definedName>
    <definedName name="LblRes11_Acum">'Pasajeros total'!$D$5:$F$5</definedName>
    <definedName name="LblRes11_Mes">'Pasajeros total'!$B$5:$C$5</definedName>
    <definedName name="LblRes12_1_Acum">'Buques número'!$D$5:$F$5</definedName>
    <definedName name="LblRes12_1_Mes">'Buques número'!$B$5:$C$5</definedName>
    <definedName name="LblRes12_2_Acum">'Buques GT'!$D$5:$F$5</definedName>
    <definedName name="LblRes12_2_Mes">'Buques GT'!$B$5:$C$5</definedName>
    <definedName name="LblRes12_3_Acum">Cruceros!$D$5:$F$5</definedName>
    <definedName name="LblRes12_3_Mes">Cruceros!$B$5:$C$5</definedName>
    <definedName name="PROVINCIAS">Cruceros!$A$5:$A$35</definedName>
    <definedName name="TxtFecha">Cruceros!$L$5</definedName>
  </definedNames>
  <calcPr calcId="171027"/>
  <fileRecoveryPr autoRecover="0"/>
</workbook>
</file>

<file path=xl/calcChain.xml><?xml version="1.0" encoding="utf-8"?>
<calcChain xmlns="http://schemas.openxmlformats.org/spreadsheetml/2006/main">
  <c r="E6" i="29" l="1"/>
  <c r="D6" i="29"/>
  <c r="C6" i="29"/>
  <c r="B6" i="29"/>
  <c r="E6" i="28"/>
  <c r="D6" i="28"/>
  <c r="C6" i="28"/>
  <c r="B6" i="28"/>
  <c r="E6" i="27"/>
  <c r="D6" i="27"/>
  <c r="C6" i="27"/>
  <c r="B6" i="27"/>
  <c r="I26" i="4" l="1"/>
  <c r="I27" i="4"/>
  <c r="I28" i="4"/>
  <c r="I29" i="4"/>
  <c r="I30" i="4"/>
  <c r="I31" i="4"/>
  <c r="I32" i="4"/>
  <c r="I33" i="4"/>
  <c r="I34" i="4"/>
  <c r="L5" i="29" l="1"/>
  <c r="B5" i="29"/>
  <c r="C65" i="29"/>
  <c r="B65" i="29"/>
  <c r="A65" i="29"/>
  <c r="C64" i="29"/>
  <c r="B64" i="29"/>
  <c r="A64" i="29"/>
  <c r="C63" i="29"/>
  <c r="B63" i="29"/>
  <c r="A63" i="29"/>
  <c r="C62" i="29"/>
  <c r="B62" i="29"/>
  <c r="A62" i="29"/>
  <c r="C61" i="29"/>
  <c r="B61" i="29"/>
  <c r="A61" i="29"/>
  <c r="C60" i="29"/>
  <c r="B60" i="29"/>
  <c r="A60" i="29"/>
  <c r="C59" i="29"/>
  <c r="B59" i="29"/>
  <c r="A59" i="29"/>
  <c r="C58" i="29"/>
  <c r="B58" i="29"/>
  <c r="A58" i="29"/>
  <c r="C57" i="29"/>
  <c r="B57" i="29"/>
  <c r="A57" i="29"/>
  <c r="C56" i="29"/>
  <c r="B56" i="29"/>
  <c r="A56" i="29"/>
  <c r="C55" i="29"/>
  <c r="B55" i="29"/>
  <c r="A55" i="29"/>
  <c r="C54" i="29"/>
  <c r="B54" i="29"/>
  <c r="A54" i="29"/>
  <c r="C53" i="29"/>
  <c r="B53" i="29"/>
  <c r="A53" i="29"/>
  <c r="C52" i="29"/>
  <c r="B52" i="29"/>
  <c r="A52" i="29"/>
  <c r="C51" i="29"/>
  <c r="B51" i="29"/>
  <c r="A51" i="29"/>
  <c r="C50" i="29"/>
  <c r="B50" i="29"/>
  <c r="A50" i="29"/>
  <c r="C49" i="29"/>
  <c r="B49" i="29"/>
  <c r="A49" i="29"/>
  <c r="C48" i="29"/>
  <c r="B48" i="29"/>
  <c r="A48" i="29"/>
  <c r="C47" i="29"/>
  <c r="B47" i="29"/>
  <c r="A47" i="29"/>
  <c r="C46" i="29"/>
  <c r="B46" i="29"/>
  <c r="A46" i="29"/>
  <c r="C45" i="29"/>
  <c r="B45" i="29"/>
  <c r="A45" i="29"/>
  <c r="C44" i="29"/>
  <c r="B44" i="29"/>
  <c r="A44" i="29"/>
  <c r="C43" i="29"/>
  <c r="B43" i="29"/>
  <c r="A43" i="29"/>
  <c r="C42" i="29"/>
  <c r="B42" i="29"/>
  <c r="A42" i="29"/>
  <c r="C41" i="29"/>
  <c r="B41" i="29"/>
  <c r="A41" i="29"/>
  <c r="C40" i="29"/>
  <c r="B40" i="29"/>
  <c r="A40" i="29"/>
  <c r="C39" i="29"/>
  <c r="B39" i="29"/>
  <c r="A39" i="29"/>
  <c r="C38" i="29"/>
  <c r="B38" i="29"/>
  <c r="A38" i="29"/>
  <c r="C37" i="29"/>
  <c r="G37" i="29" s="1"/>
  <c r="B37" i="29"/>
  <c r="F37" i="29" s="1"/>
  <c r="E35" i="29"/>
  <c r="D35" i="29"/>
  <c r="C35" i="29"/>
  <c r="B35" i="29"/>
  <c r="F34" i="29"/>
  <c r="F33" i="29"/>
  <c r="F32" i="29"/>
  <c r="F31" i="29"/>
  <c r="F30" i="29"/>
  <c r="F29" i="29"/>
  <c r="F28" i="29"/>
  <c r="F27" i="29"/>
  <c r="F26" i="29"/>
  <c r="F25" i="29"/>
  <c r="F24" i="29"/>
  <c r="F23" i="29"/>
  <c r="F22" i="29"/>
  <c r="F21" i="29"/>
  <c r="F20" i="29"/>
  <c r="F19" i="29"/>
  <c r="F18" i="29"/>
  <c r="F17" i="29"/>
  <c r="F16" i="29"/>
  <c r="F15" i="29"/>
  <c r="F14" i="29"/>
  <c r="F13" i="29"/>
  <c r="F12" i="29"/>
  <c r="F11" i="29"/>
  <c r="F10" i="29"/>
  <c r="F9" i="29"/>
  <c r="F8" i="29"/>
  <c r="F7" i="29"/>
  <c r="D45" i="29" l="1"/>
  <c r="D53" i="29"/>
  <c r="D61" i="29"/>
  <c r="D63" i="29"/>
  <c r="D38" i="29"/>
  <c r="D41" i="29"/>
  <c r="D46" i="29"/>
  <c r="D49" i="29"/>
  <c r="D54" i="29"/>
  <c r="D55" i="29"/>
  <c r="D39" i="29"/>
  <c r="D57" i="29"/>
  <c r="D62" i="29"/>
  <c r="F35" i="29"/>
  <c r="D42" i="29"/>
  <c r="D47" i="29"/>
  <c r="D65" i="29"/>
  <c r="D44" i="29"/>
  <c r="D50" i="29"/>
  <c r="D52" i="29"/>
  <c r="D58" i="29"/>
  <c r="D60" i="29"/>
  <c r="D64" i="29"/>
  <c r="D40" i="29"/>
  <c r="D48" i="29"/>
  <c r="D56" i="29"/>
  <c r="D43" i="29"/>
  <c r="D51" i="29"/>
  <c r="D59" i="29"/>
  <c r="E65" i="29" l="1"/>
  <c r="E46" i="29"/>
  <c r="G46" i="29" s="1"/>
  <c r="E61" i="29"/>
  <c r="F61" i="29" s="1"/>
  <c r="E53" i="29"/>
  <c r="F53" i="29" s="1"/>
  <c r="F46" i="29"/>
  <c r="E42" i="29"/>
  <c r="E48" i="29"/>
  <c r="E45" i="29"/>
  <c r="E50" i="29"/>
  <c r="E56" i="29"/>
  <c r="E43" i="29"/>
  <c r="E58" i="29"/>
  <c r="E64" i="29"/>
  <c r="E38" i="29"/>
  <c r="E44" i="29"/>
  <c r="E41" i="29"/>
  <c r="E39" i="29"/>
  <c r="E52" i="29"/>
  <c r="E49" i="29"/>
  <c r="E47" i="29"/>
  <c r="E62" i="29"/>
  <c r="E60" i="29"/>
  <c r="E57" i="29"/>
  <c r="E55" i="29"/>
  <c r="E51" i="29"/>
  <c r="G65" i="29"/>
  <c r="F65" i="29"/>
  <c r="E63" i="29"/>
  <c r="E54" i="29"/>
  <c r="E59" i="29"/>
  <c r="E40" i="29"/>
  <c r="G53" i="29" l="1"/>
  <c r="G61" i="29"/>
  <c r="G51" i="29"/>
  <c r="F51" i="29"/>
  <c r="G39" i="29"/>
  <c r="F39" i="29"/>
  <c r="G50" i="29"/>
  <c r="F50" i="29"/>
  <c r="G55" i="29"/>
  <c r="F55" i="29"/>
  <c r="G41" i="29"/>
  <c r="F41" i="29"/>
  <c r="G45" i="29"/>
  <c r="F45" i="29"/>
  <c r="F40" i="29"/>
  <c r="G40" i="29"/>
  <c r="G57" i="29"/>
  <c r="F57" i="29"/>
  <c r="G44" i="29"/>
  <c r="F44" i="29"/>
  <c r="F48" i="29"/>
  <c r="G48" i="29"/>
  <c r="G59" i="29"/>
  <c r="F59" i="29"/>
  <c r="G60" i="29"/>
  <c r="F60" i="29"/>
  <c r="G38" i="29"/>
  <c r="F38" i="29"/>
  <c r="G42" i="29"/>
  <c r="F42" i="29"/>
  <c r="G54" i="29"/>
  <c r="F54" i="29"/>
  <c r="G62" i="29"/>
  <c r="F62" i="29"/>
  <c r="F64" i="29"/>
  <c r="G64" i="29"/>
  <c r="G63" i="29"/>
  <c r="F63" i="29"/>
  <c r="G47" i="29"/>
  <c r="F47" i="29"/>
  <c r="G58" i="29"/>
  <c r="F58" i="29"/>
  <c r="G49" i="29"/>
  <c r="F49" i="29"/>
  <c r="G43" i="29"/>
  <c r="F43" i="29"/>
  <c r="G52" i="29"/>
  <c r="F52" i="29"/>
  <c r="F56" i="29"/>
  <c r="G56" i="29"/>
  <c r="B5" i="28" l="1"/>
  <c r="B5" i="27"/>
  <c r="L5" i="28"/>
  <c r="L5" i="27"/>
  <c r="C65" i="28"/>
  <c r="B65" i="28"/>
  <c r="A65" i="28"/>
  <c r="C64" i="28"/>
  <c r="B64" i="28"/>
  <c r="A64" i="28"/>
  <c r="C63" i="28"/>
  <c r="B63" i="28"/>
  <c r="A63" i="28"/>
  <c r="C62" i="28"/>
  <c r="B62" i="28"/>
  <c r="A62" i="28"/>
  <c r="C61" i="28"/>
  <c r="B61" i="28"/>
  <c r="A61" i="28"/>
  <c r="C60" i="28"/>
  <c r="B60" i="28"/>
  <c r="A60" i="28"/>
  <c r="C59" i="28"/>
  <c r="B59" i="28"/>
  <c r="A59" i="28"/>
  <c r="C58" i="28"/>
  <c r="B58" i="28"/>
  <c r="A58" i="28"/>
  <c r="C57" i="28"/>
  <c r="B57" i="28"/>
  <c r="A57" i="28"/>
  <c r="C56" i="28"/>
  <c r="B56" i="28"/>
  <c r="A56" i="28"/>
  <c r="C55" i="28"/>
  <c r="B55" i="28"/>
  <c r="A55" i="28"/>
  <c r="C54" i="28"/>
  <c r="B54" i="28"/>
  <c r="A54" i="28"/>
  <c r="C53" i="28"/>
  <c r="B53" i="28"/>
  <c r="A53" i="28"/>
  <c r="C52" i="28"/>
  <c r="B52" i="28"/>
  <c r="A52" i="28"/>
  <c r="C51" i="28"/>
  <c r="B51" i="28"/>
  <c r="A51" i="28"/>
  <c r="C50" i="28"/>
  <c r="B50" i="28"/>
  <c r="A50" i="28"/>
  <c r="C49" i="28"/>
  <c r="B49" i="28"/>
  <c r="A49" i="28"/>
  <c r="C48" i="28"/>
  <c r="B48" i="28"/>
  <c r="A48" i="28"/>
  <c r="C47" i="28"/>
  <c r="B47" i="28"/>
  <c r="A47" i="28"/>
  <c r="C46" i="28"/>
  <c r="B46" i="28"/>
  <c r="A46" i="28"/>
  <c r="C45" i="28"/>
  <c r="B45" i="28"/>
  <c r="A45" i="28"/>
  <c r="C44" i="28"/>
  <c r="B44" i="28"/>
  <c r="A44" i="28"/>
  <c r="C43" i="28"/>
  <c r="B43" i="28"/>
  <c r="A43" i="28"/>
  <c r="C42" i="28"/>
  <c r="B42" i="28"/>
  <c r="A42" i="28"/>
  <c r="C41" i="28"/>
  <c r="B41" i="28"/>
  <c r="A41" i="28"/>
  <c r="C40" i="28"/>
  <c r="B40" i="28"/>
  <c r="A40" i="28"/>
  <c r="C39" i="28"/>
  <c r="B39" i="28"/>
  <c r="A39" i="28"/>
  <c r="C38" i="28"/>
  <c r="B38" i="28"/>
  <c r="A38" i="28"/>
  <c r="C37" i="28"/>
  <c r="G37" i="28" s="1"/>
  <c r="B37" i="28"/>
  <c r="F37" i="28" s="1"/>
  <c r="E35" i="28"/>
  <c r="D35" i="28"/>
  <c r="C35" i="28"/>
  <c r="B35" i="28"/>
  <c r="F34" i="28"/>
  <c r="F33" i="28"/>
  <c r="F32" i="28"/>
  <c r="F31" i="28"/>
  <c r="F30" i="28"/>
  <c r="F29" i="28"/>
  <c r="F28" i="28"/>
  <c r="F27" i="28"/>
  <c r="F26" i="28"/>
  <c r="F25" i="28"/>
  <c r="F24" i="28"/>
  <c r="F23" i="28"/>
  <c r="F22" i="28"/>
  <c r="F21" i="28"/>
  <c r="F20" i="28"/>
  <c r="F19" i="28"/>
  <c r="F18" i="28"/>
  <c r="F17" i="28"/>
  <c r="F16" i="28"/>
  <c r="F15" i="28"/>
  <c r="F14" i="28"/>
  <c r="F13" i="28"/>
  <c r="F12" i="28"/>
  <c r="F11" i="28"/>
  <c r="F10" i="28"/>
  <c r="F9" i="28"/>
  <c r="F8" i="28"/>
  <c r="F7" i="28"/>
  <c r="C65" i="27"/>
  <c r="B65" i="27"/>
  <c r="A65" i="27"/>
  <c r="C64" i="27"/>
  <c r="B64" i="27"/>
  <c r="A64" i="27"/>
  <c r="C63" i="27"/>
  <c r="B63" i="27"/>
  <c r="A63" i="27"/>
  <c r="C62" i="27"/>
  <c r="B62" i="27"/>
  <c r="A62" i="27"/>
  <c r="C61" i="27"/>
  <c r="B61" i="27"/>
  <c r="A61" i="27"/>
  <c r="C60" i="27"/>
  <c r="B60" i="27"/>
  <c r="A60" i="27"/>
  <c r="C59" i="27"/>
  <c r="B59" i="27"/>
  <c r="A59" i="27"/>
  <c r="C58" i="27"/>
  <c r="B58" i="27"/>
  <c r="A58" i="27"/>
  <c r="C57" i="27"/>
  <c r="B57" i="27"/>
  <c r="A57" i="27"/>
  <c r="C56" i="27"/>
  <c r="B56" i="27"/>
  <c r="A56" i="27"/>
  <c r="C55" i="27"/>
  <c r="B55" i="27"/>
  <c r="A55" i="27"/>
  <c r="C54" i="27"/>
  <c r="B54" i="27"/>
  <c r="A54" i="27"/>
  <c r="C53" i="27"/>
  <c r="B53" i="27"/>
  <c r="A53" i="27"/>
  <c r="C52" i="27"/>
  <c r="B52" i="27"/>
  <c r="A52" i="27"/>
  <c r="C51" i="27"/>
  <c r="B51" i="27"/>
  <c r="A51" i="27"/>
  <c r="C50" i="27"/>
  <c r="B50" i="27"/>
  <c r="A50" i="27"/>
  <c r="C49" i="27"/>
  <c r="B49" i="27"/>
  <c r="A49" i="27"/>
  <c r="C48" i="27"/>
  <c r="B48" i="27"/>
  <c r="A48" i="27"/>
  <c r="C47" i="27"/>
  <c r="B47" i="27"/>
  <c r="A47" i="27"/>
  <c r="C46" i="27"/>
  <c r="B46" i="27"/>
  <c r="A46" i="27"/>
  <c r="C45" i="27"/>
  <c r="B45" i="27"/>
  <c r="A45" i="27"/>
  <c r="C44" i="27"/>
  <c r="B44" i="27"/>
  <c r="A44" i="27"/>
  <c r="C43" i="27"/>
  <c r="B43" i="27"/>
  <c r="A43" i="27"/>
  <c r="C42" i="27"/>
  <c r="B42" i="27"/>
  <c r="A42" i="27"/>
  <c r="C41" i="27"/>
  <c r="B41" i="27"/>
  <c r="A41" i="27"/>
  <c r="C40" i="27"/>
  <c r="B40" i="27"/>
  <c r="A40" i="27"/>
  <c r="C39" i="27"/>
  <c r="B39" i="27"/>
  <c r="A39" i="27"/>
  <c r="C38" i="27"/>
  <c r="B38" i="27"/>
  <c r="A38" i="27"/>
  <c r="C37" i="27"/>
  <c r="G37" i="27" s="1"/>
  <c r="B37" i="27"/>
  <c r="F37" i="27" s="1"/>
  <c r="E35" i="27"/>
  <c r="D35" i="27"/>
  <c r="C35" i="27"/>
  <c r="B35" i="27"/>
  <c r="F34" i="27"/>
  <c r="F33" i="27"/>
  <c r="F32" i="27"/>
  <c r="F31" i="27"/>
  <c r="F30" i="27"/>
  <c r="F29" i="27"/>
  <c r="F28" i="27"/>
  <c r="F27" i="27"/>
  <c r="F26" i="27"/>
  <c r="F25" i="27"/>
  <c r="F24" i="27"/>
  <c r="F23" i="27"/>
  <c r="F22" i="27"/>
  <c r="F21" i="27"/>
  <c r="F20" i="27"/>
  <c r="F19" i="27"/>
  <c r="F18" i="27"/>
  <c r="F17" i="27"/>
  <c r="F16" i="27"/>
  <c r="F15" i="27"/>
  <c r="F14" i="27"/>
  <c r="F13" i="27"/>
  <c r="F12" i="27"/>
  <c r="F11" i="27"/>
  <c r="F10" i="27"/>
  <c r="F9" i="27"/>
  <c r="F8" i="27"/>
  <c r="F7" i="27"/>
  <c r="D40" i="27" l="1"/>
  <c r="D53" i="28"/>
  <c r="D59" i="28"/>
  <c r="D46" i="28"/>
  <c r="D54" i="28"/>
  <c r="D41" i="28"/>
  <c r="D57" i="28"/>
  <c r="D65" i="28"/>
  <c r="D39" i="28"/>
  <c r="D63" i="28"/>
  <c r="F35" i="28"/>
  <c r="D60" i="28"/>
  <c r="D50" i="28"/>
  <c r="D58" i="28"/>
  <c r="D51" i="28"/>
  <c r="D38" i="28"/>
  <c r="D62" i="28"/>
  <c r="D49" i="28"/>
  <c r="D47" i="28"/>
  <c r="D55" i="28"/>
  <c r="D40" i="28"/>
  <c r="D48" i="28"/>
  <c r="D56" i="28"/>
  <c r="D64" i="28"/>
  <c r="D48" i="27"/>
  <c r="D56" i="27"/>
  <c r="D64" i="27"/>
  <c r="D43" i="27"/>
  <c r="D51" i="27"/>
  <c r="D59" i="27"/>
  <c r="D38" i="27"/>
  <c r="D46" i="27"/>
  <c r="D54" i="27"/>
  <c r="D62" i="27"/>
  <c r="D57" i="27"/>
  <c r="D47" i="27"/>
  <c r="D55" i="27"/>
  <c r="F35" i="27"/>
  <c r="D42" i="27"/>
  <c r="D58" i="27"/>
  <c r="D41" i="27"/>
  <c r="D49" i="27"/>
  <c r="D65" i="27"/>
  <c r="D39" i="27"/>
  <c r="D63" i="27"/>
  <c r="D50" i="27"/>
  <c r="D45" i="28"/>
  <c r="D61" i="28"/>
  <c r="D52" i="28"/>
  <c r="D43" i="28"/>
  <c r="D42" i="28"/>
  <c r="D44" i="28"/>
  <c r="D45" i="27"/>
  <c r="D61" i="27"/>
  <c r="D52" i="27"/>
  <c r="D53" i="27"/>
  <c r="D44" i="27"/>
  <c r="D60" i="27"/>
  <c r="E63" i="28" l="1"/>
  <c r="G63" i="28" s="1"/>
  <c r="E65" i="27"/>
  <c r="F65" i="27" s="1"/>
  <c r="E65" i="28"/>
  <c r="G65" i="28" s="1"/>
  <c r="E55" i="27"/>
  <c r="F55" i="27" s="1"/>
  <c r="E63" i="27"/>
  <c r="G63" i="27" s="1"/>
  <c r="E46" i="27"/>
  <c r="G46" i="27" s="1"/>
  <c r="E51" i="28"/>
  <c r="E56" i="28"/>
  <c r="E59" i="28"/>
  <c r="E38" i="28"/>
  <c r="E64" i="28"/>
  <c r="E54" i="28"/>
  <c r="E42" i="28"/>
  <c r="E46" i="28"/>
  <c r="E39" i="28"/>
  <c r="E62" i="28"/>
  <c r="E50" i="28"/>
  <c r="E44" i="28"/>
  <c r="E47" i="28"/>
  <c r="E61" i="28"/>
  <c r="E49" i="28"/>
  <c r="E40" i="28"/>
  <c r="E60" i="28"/>
  <c r="E57" i="28"/>
  <c r="E48" i="28"/>
  <c r="E45" i="28"/>
  <c r="E58" i="28"/>
  <c r="E52" i="28"/>
  <c r="E55" i="28"/>
  <c r="E53" i="28"/>
  <c r="E41" i="28"/>
  <c r="E43" i="28"/>
  <c r="E57" i="27"/>
  <c r="E44" i="27"/>
  <c r="E40" i="27"/>
  <c r="E50" i="27"/>
  <c r="E60" i="27"/>
  <c r="E48" i="27"/>
  <c r="E58" i="27"/>
  <c r="E41" i="27"/>
  <c r="E61" i="27"/>
  <c r="E51" i="27"/>
  <c r="E54" i="27"/>
  <c r="E59" i="27"/>
  <c r="E64" i="27"/>
  <c r="E39" i="27"/>
  <c r="E45" i="27"/>
  <c r="E43" i="27"/>
  <c r="E56" i="27"/>
  <c r="E62" i="27"/>
  <c r="E42" i="27"/>
  <c r="E38" i="27"/>
  <c r="E47" i="27"/>
  <c r="E53" i="27"/>
  <c r="E49" i="27"/>
  <c r="E52" i="27"/>
  <c r="G55" i="27" l="1"/>
  <c r="F63" i="28"/>
  <c r="G65" i="27"/>
  <c r="F46" i="27"/>
  <c r="F63" i="27"/>
  <c r="F65" i="28"/>
  <c r="G45" i="28"/>
  <c r="F45" i="28"/>
  <c r="G44" i="28"/>
  <c r="F44" i="28"/>
  <c r="F38" i="28"/>
  <c r="G38" i="28"/>
  <c r="F48" i="28"/>
  <c r="G48" i="28"/>
  <c r="G50" i="28"/>
  <c r="F50" i="28"/>
  <c r="G59" i="28"/>
  <c r="F59" i="28"/>
  <c r="G43" i="28"/>
  <c r="F43" i="28"/>
  <c r="G57" i="28"/>
  <c r="F57" i="28"/>
  <c r="G62" i="28"/>
  <c r="F62" i="28"/>
  <c r="F56" i="28"/>
  <c r="G56" i="28"/>
  <c r="G41" i="28"/>
  <c r="F41" i="28"/>
  <c r="G60" i="28"/>
  <c r="F60" i="28"/>
  <c r="G39" i="28"/>
  <c r="F39" i="28"/>
  <c r="G53" i="28"/>
  <c r="F53" i="28"/>
  <c r="F40" i="28"/>
  <c r="G40" i="28"/>
  <c r="G46" i="28"/>
  <c r="F46" i="28"/>
  <c r="G55" i="28"/>
  <c r="F55" i="28"/>
  <c r="G49" i="28"/>
  <c r="F49" i="28"/>
  <c r="G42" i="28"/>
  <c r="F42" i="28"/>
  <c r="G51" i="28"/>
  <c r="F51" i="28"/>
  <c r="G52" i="28"/>
  <c r="F52" i="28"/>
  <c r="F61" i="28"/>
  <c r="G61" i="28"/>
  <c r="G54" i="28"/>
  <c r="F54" i="28"/>
  <c r="G58" i="28"/>
  <c r="F58" i="28"/>
  <c r="G47" i="28"/>
  <c r="F47" i="28"/>
  <c r="F64" i="28"/>
  <c r="G64" i="28"/>
  <c r="G43" i="27"/>
  <c r="F43" i="27"/>
  <c r="G49" i="27"/>
  <c r="F49" i="27"/>
  <c r="G45" i="27"/>
  <c r="F45" i="27"/>
  <c r="G61" i="27"/>
  <c r="F61" i="27"/>
  <c r="G57" i="27"/>
  <c r="F57" i="27"/>
  <c r="G53" i="27"/>
  <c r="F53" i="27"/>
  <c r="G39" i="27"/>
  <c r="F39" i="27"/>
  <c r="G41" i="27"/>
  <c r="F41" i="27"/>
  <c r="F44" i="27"/>
  <c r="G44" i="27"/>
  <c r="G47" i="27"/>
  <c r="F47" i="27"/>
  <c r="F64" i="27"/>
  <c r="G64" i="27"/>
  <c r="G38" i="27"/>
  <c r="F38" i="27"/>
  <c r="G59" i="27"/>
  <c r="F59" i="27"/>
  <c r="F48" i="27"/>
  <c r="G48" i="27"/>
  <c r="G51" i="27"/>
  <c r="F51" i="27"/>
  <c r="F58" i="27"/>
  <c r="G58" i="27"/>
  <c r="F42" i="27"/>
  <c r="G42" i="27"/>
  <c r="G54" i="27"/>
  <c r="F54" i="27"/>
  <c r="G60" i="27"/>
  <c r="F60" i="27"/>
  <c r="G52" i="27"/>
  <c r="F52" i="27"/>
  <c r="G62" i="27"/>
  <c r="F62" i="27"/>
  <c r="G50" i="27"/>
  <c r="F50" i="27"/>
  <c r="F56" i="27"/>
  <c r="G56" i="27"/>
  <c r="F40" i="27"/>
  <c r="G40" i="27"/>
  <c r="L5" i="25" l="1"/>
  <c r="L5" i="24"/>
  <c r="L5" i="23"/>
  <c r="L5" i="22"/>
  <c r="L5" i="21"/>
  <c r="L5" i="17"/>
  <c r="L5" i="16"/>
  <c r="L5" i="15"/>
  <c r="L5" i="14"/>
  <c r="L5" i="13"/>
  <c r="L5" i="12"/>
  <c r="L5" i="11"/>
  <c r="L5" i="10"/>
  <c r="L5" i="9"/>
  <c r="L5" i="8"/>
  <c r="L5" i="7"/>
  <c r="L5" i="6"/>
  <c r="L5" i="26"/>
  <c r="L5" i="5"/>
  <c r="F7" i="5" l="1"/>
  <c r="F10" i="5"/>
  <c r="F16" i="5"/>
  <c r="F17" i="5"/>
  <c r="F20" i="5"/>
  <c r="F24" i="5"/>
  <c r="F27" i="5"/>
  <c r="F31" i="5"/>
  <c r="F34" i="5"/>
  <c r="B6" i="5"/>
  <c r="C6" i="5"/>
  <c r="D6" i="5"/>
  <c r="E6" i="5"/>
  <c r="B5" i="5"/>
  <c r="D5" i="5"/>
  <c r="C65" i="8" l="1"/>
  <c r="B65" i="8"/>
  <c r="A65" i="8"/>
  <c r="C64" i="8"/>
  <c r="B64" i="8"/>
  <c r="A64" i="8"/>
  <c r="C63" i="8"/>
  <c r="B63" i="8"/>
  <c r="A63" i="8"/>
  <c r="C62" i="8"/>
  <c r="B62" i="8"/>
  <c r="A62" i="8"/>
  <c r="C61" i="8"/>
  <c r="B61" i="8"/>
  <c r="A61" i="8"/>
  <c r="C60" i="8"/>
  <c r="B60" i="8"/>
  <c r="A60" i="8"/>
  <c r="C59" i="8"/>
  <c r="B59" i="8"/>
  <c r="A59" i="8"/>
  <c r="C58" i="8"/>
  <c r="B58" i="8"/>
  <c r="A58" i="8"/>
  <c r="C57" i="8"/>
  <c r="B57" i="8"/>
  <c r="A57" i="8"/>
  <c r="C56" i="8"/>
  <c r="B56" i="8"/>
  <c r="A56" i="8"/>
  <c r="C55" i="8"/>
  <c r="B55" i="8"/>
  <c r="A55" i="8"/>
  <c r="C54" i="8"/>
  <c r="B54" i="8"/>
  <c r="A54" i="8"/>
  <c r="C53" i="8"/>
  <c r="B53" i="8"/>
  <c r="A53" i="8"/>
  <c r="C52" i="8"/>
  <c r="B52" i="8"/>
  <c r="A52" i="8"/>
  <c r="C51" i="8"/>
  <c r="B51" i="8"/>
  <c r="A51" i="8"/>
  <c r="C50" i="8"/>
  <c r="B50" i="8"/>
  <c r="A50" i="8"/>
  <c r="C49" i="8"/>
  <c r="B49" i="8"/>
  <c r="A49" i="8"/>
  <c r="C48" i="8"/>
  <c r="B48" i="8"/>
  <c r="A48" i="8"/>
  <c r="C47" i="8"/>
  <c r="B47" i="8"/>
  <c r="A47" i="8"/>
  <c r="C46" i="8"/>
  <c r="B46" i="8"/>
  <c r="A46" i="8"/>
  <c r="C45" i="8"/>
  <c r="B45" i="8"/>
  <c r="A45" i="8"/>
  <c r="C44" i="8"/>
  <c r="B44" i="8"/>
  <c r="A44" i="8"/>
  <c r="C43" i="8"/>
  <c r="B43" i="8"/>
  <c r="A43" i="8"/>
  <c r="C42" i="8"/>
  <c r="B42" i="8"/>
  <c r="A42" i="8"/>
  <c r="C41" i="8"/>
  <c r="B41" i="8"/>
  <c r="A41" i="8"/>
  <c r="C40" i="8"/>
  <c r="B40" i="8"/>
  <c r="A40" i="8"/>
  <c r="C39" i="8"/>
  <c r="B39" i="8"/>
  <c r="A39" i="8"/>
  <c r="C38" i="8"/>
  <c r="B38" i="8"/>
  <c r="A38" i="8"/>
  <c r="C65" i="9"/>
  <c r="B65" i="9"/>
  <c r="A65" i="9"/>
  <c r="C64" i="9"/>
  <c r="B64" i="9"/>
  <c r="A64" i="9"/>
  <c r="C63" i="9"/>
  <c r="B63" i="9"/>
  <c r="A63" i="9"/>
  <c r="C62" i="9"/>
  <c r="B62" i="9"/>
  <c r="A62" i="9"/>
  <c r="C61" i="9"/>
  <c r="B61" i="9"/>
  <c r="A61" i="9"/>
  <c r="C60" i="9"/>
  <c r="B60" i="9"/>
  <c r="A60" i="9"/>
  <c r="C59" i="9"/>
  <c r="B59" i="9"/>
  <c r="A59" i="9"/>
  <c r="C58" i="9"/>
  <c r="B58" i="9"/>
  <c r="A58" i="9"/>
  <c r="C57" i="9"/>
  <c r="B57" i="9"/>
  <c r="A57" i="9"/>
  <c r="C56" i="9"/>
  <c r="B56" i="9"/>
  <c r="A56" i="9"/>
  <c r="C55" i="9"/>
  <c r="B55" i="9"/>
  <c r="A55" i="9"/>
  <c r="C54" i="9"/>
  <c r="B54" i="9"/>
  <c r="A54" i="9"/>
  <c r="C53" i="9"/>
  <c r="B53" i="9"/>
  <c r="A53" i="9"/>
  <c r="C52" i="9"/>
  <c r="B52" i="9"/>
  <c r="A52" i="9"/>
  <c r="C51" i="9"/>
  <c r="B51" i="9"/>
  <c r="A51" i="9"/>
  <c r="C50" i="9"/>
  <c r="B50" i="9"/>
  <c r="A50" i="9"/>
  <c r="C49" i="9"/>
  <c r="B49" i="9"/>
  <c r="A49" i="9"/>
  <c r="C48" i="9"/>
  <c r="B48" i="9"/>
  <c r="A48" i="9"/>
  <c r="C47" i="9"/>
  <c r="B47" i="9"/>
  <c r="A47" i="9"/>
  <c r="C46" i="9"/>
  <c r="B46" i="9"/>
  <c r="A46" i="9"/>
  <c r="C45" i="9"/>
  <c r="B45" i="9"/>
  <c r="A45" i="9"/>
  <c r="C44" i="9"/>
  <c r="B44" i="9"/>
  <c r="A44" i="9"/>
  <c r="C43" i="9"/>
  <c r="B43" i="9"/>
  <c r="A43" i="9"/>
  <c r="C42" i="9"/>
  <c r="B42" i="9"/>
  <c r="A42" i="9"/>
  <c r="C41" i="9"/>
  <c r="B41" i="9"/>
  <c r="A41" i="9"/>
  <c r="C40" i="9"/>
  <c r="B40" i="9"/>
  <c r="A40" i="9"/>
  <c r="C39" i="9"/>
  <c r="B39" i="9"/>
  <c r="A39" i="9"/>
  <c r="C38" i="9"/>
  <c r="B38" i="9"/>
  <c r="A38" i="9"/>
  <c r="C65" i="10"/>
  <c r="B65" i="10"/>
  <c r="A65" i="10"/>
  <c r="C64" i="10"/>
  <c r="B64" i="10"/>
  <c r="A64" i="10"/>
  <c r="C63" i="10"/>
  <c r="B63" i="10"/>
  <c r="A63" i="10"/>
  <c r="C62" i="10"/>
  <c r="B62" i="10"/>
  <c r="A62" i="10"/>
  <c r="C61" i="10"/>
  <c r="B61" i="10"/>
  <c r="A61" i="10"/>
  <c r="C60" i="10"/>
  <c r="B60" i="10"/>
  <c r="A60" i="10"/>
  <c r="C59" i="10"/>
  <c r="B59" i="10"/>
  <c r="A59" i="10"/>
  <c r="C58" i="10"/>
  <c r="B58" i="10"/>
  <c r="A58" i="10"/>
  <c r="C57" i="10"/>
  <c r="B57" i="10"/>
  <c r="A57" i="10"/>
  <c r="C56" i="10"/>
  <c r="B56" i="10"/>
  <c r="A56" i="10"/>
  <c r="C55" i="10"/>
  <c r="B55" i="10"/>
  <c r="A55" i="10"/>
  <c r="C54" i="10"/>
  <c r="B54" i="10"/>
  <c r="A54" i="10"/>
  <c r="C53" i="10"/>
  <c r="B53" i="10"/>
  <c r="A53" i="10"/>
  <c r="C52" i="10"/>
  <c r="B52" i="10"/>
  <c r="A52" i="10"/>
  <c r="C51" i="10"/>
  <c r="B51" i="10"/>
  <c r="A51" i="10"/>
  <c r="C50" i="10"/>
  <c r="B50" i="10"/>
  <c r="A50" i="10"/>
  <c r="C49" i="10"/>
  <c r="B49" i="10"/>
  <c r="A49" i="10"/>
  <c r="C48" i="10"/>
  <c r="B48" i="10"/>
  <c r="A48" i="10"/>
  <c r="C47" i="10"/>
  <c r="B47" i="10"/>
  <c r="A47" i="10"/>
  <c r="C46" i="10"/>
  <c r="B46" i="10"/>
  <c r="A46" i="10"/>
  <c r="C45" i="10"/>
  <c r="B45" i="10"/>
  <c r="A45" i="10"/>
  <c r="C44" i="10"/>
  <c r="B44" i="10"/>
  <c r="A44" i="10"/>
  <c r="C43" i="10"/>
  <c r="B43" i="10"/>
  <c r="A43" i="10"/>
  <c r="C42" i="10"/>
  <c r="B42" i="10"/>
  <c r="A42" i="10"/>
  <c r="C41" i="10"/>
  <c r="B41" i="10"/>
  <c r="A41" i="10"/>
  <c r="C40" i="10"/>
  <c r="B40" i="10"/>
  <c r="A40" i="10"/>
  <c r="C39" i="10"/>
  <c r="B39" i="10"/>
  <c r="A39" i="10"/>
  <c r="C38" i="10"/>
  <c r="B38" i="10"/>
  <c r="A38" i="10"/>
  <c r="C65" i="11"/>
  <c r="B65" i="11"/>
  <c r="A65" i="11"/>
  <c r="C64" i="11"/>
  <c r="B64" i="11"/>
  <c r="A64" i="11"/>
  <c r="C63" i="11"/>
  <c r="B63" i="11"/>
  <c r="A63" i="11"/>
  <c r="C62" i="11"/>
  <c r="B62" i="11"/>
  <c r="A62" i="11"/>
  <c r="C61" i="11"/>
  <c r="B61" i="11"/>
  <c r="A61" i="11"/>
  <c r="C60" i="11"/>
  <c r="B60" i="11"/>
  <c r="A60" i="11"/>
  <c r="C59" i="11"/>
  <c r="B59" i="11"/>
  <c r="A59" i="11"/>
  <c r="C58" i="11"/>
  <c r="B58" i="11"/>
  <c r="A58" i="11"/>
  <c r="C57" i="11"/>
  <c r="B57" i="11"/>
  <c r="A57" i="11"/>
  <c r="C56" i="11"/>
  <c r="B56" i="11"/>
  <c r="A56" i="11"/>
  <c r="C55" i="11"/>
  <c r="B55" i="11"/>
  <c r="A55" i="11"/>
  <c r="C54" i="11"/>
  <c r="B54" i="11"/>
  <c r="A54" i="11"/>
  <c r="C53" i="11"/>
  <c r="B53" i="11"/>
  <c r="A53" i="11"/>
  <c r="C52" i="11"/>
  <c r="B52" i="11"/>
  <c r="A52" i="11"/>
  <c r="C51" i="11"/>
  <c r="B51" i="11"/>
  <c r="A51" i="11"/>
  <c r="C50" i="11"/>
  <c r="B50" i="11"/>
  <c r="A50" i="11"/>
  <c r="C49" i="11"/>
  <c r="B49" i="11"/>
  <c r="A49" i="11"/>
  <c r="C48" i="11"/>
  <c r="B48" i="11"/>
  <c r="A48" i="11"/>
  <c r="C47" i="11"/>
  <c r="B47" i="11"/>
  <c r="A47" i="11"/>
  <c r="C46" i="11"/>
  <c r="B46" i="11"/>
  <c r="A46" i="11"/>
  <c r="C45" i="11"/>
  <c r="B45" i="11"/>
  <c r="A45" i="11"/>
  <c r="C44" i="11"/>
  <c r="B44" i="11"/>
  <c r="A44" i="11"/>
  <c r="C43" i="11"/>
  <c r="B43" i="11"/>
  <c r="A43" i="11"/>
  <c r="C42" i="11"/>
  <c r="B42" i="11"/>
  <c r="A42" i="11"/>
  <c r="C41" i="11"/>
  <c r="B41" i="11"/>
  <c r="A41" i="11"/>
  <c r="C40" i="11"/>
  <c r="B40" i="11"/>
  <c r="A40" i="11"/>
  <c r="C39" i="11"/>
  <c r="B39" i="11"/>
  <c r="A39" i="11"/>
  <c r="C38" i="11"/>
  <c r="B38" i="11"/>
  <c r="A38" i="11"/>
  <c r="C65" i="12"/>
  <c r="B65" i="12"/>
  <c r="A65" i="12"/>
  <c r="C64" i="12"/>
  <c r="B64" i="12"/>
  <c r="A64" i="12"/>
  <c r="C63" i="12"/>
  <c r="B63" i="12"/>
  <c r="A63" i="12"/>
  <c r="C62" i="12"/>
  <c r="B62" i="12"/>
  <c r="A62" i="12"/>
  <c r="C61" i="12"/>
  <c r="B61" i="12"/>
  <c r="A61" i="12"/>
  <c r="C60" i="12"/>
  <c r="B60" i="12"/>
  <c r="A60" i="12"/>
  <c r="C59" i="12"/>
  <c r="B59" i="12"/>
  <c r="A59" i="12"/>
  <c r="C58" i="12"/>
  <c r="B58" i="12"/>
  <c r="A58" i="12"/>
  <c r="C57" i="12"/>
  <c r="B57" i="12"/>
  <c r="A57" i="12"/>
  <c r="C56" i="12"/>
  <c r="B56" i="12"/>
  <c r="A56" i="12"/>
  <c r="C55" i="12"/>
  <c r="B55" i="12"/>
  <c r="A55" i="12"/>
  <c r="C54" i="12"/>
  <c r="B54" i="12"/>
  <c r="A54" i="12"/>
  <c r="C53" i="12"/>
  <c r="B53" i="12"/>
  <c r="A53" i="12"/>
  <c r="C52" i="12"/>
  <c r="B52" i="12"/>
  <c r="A52" i="12"/>
  <c r="C51" i="12"/>
  <c r="B51" i="12"/>
  <c r="A51" i="12"/>
  <c r="C50" i="12"/>
  <c r="B50" i="12"/>
  <c r="A50" i="12"/>
  <c r="C49" i="12"/>
  <c r="B49" i="12"/>
  <c r="A49" i="12"/>
  <c r="C48" i="12"/>
  <c r="B48" i="12"/>
  <c r="A48" i="12"/>
  <c r="C47" i="12"/>
  <c r="B47" i="12"/>
  <c r="A47" i="12"/>
  <c r="C46" i="12"/>
  <c r="B46" i="12"/>
  <c r="A46" i="12"/>
  <c r="C45" i="12"/>
  <c r="B45" i="12"/>
  <c r="A45" i="12"/>
  <c r="C44" i="12"/>
  <c r="B44" i="12"/>
  <c r="A44" i="12"/>
  <c r="C43" i="12"/>
  <c r="B43" i="12"/>
  <c r="A43" i="12"/>
  <c r="C42" i="12"/>
  <c r="B42" i="12"/>
  <c r="A42" i="12"/>
  <c r="C41" i="12"/>
  <c r="B41" i="12"/>
  <c r="A41" i="12"/>
  <c r="C40" i="12"/>
  <c r="B40" i="12"/>
  <c r="A40" i="12"/>
  <c r="C39" i="12"/>
  <c r="B39" i="12"/>
  <c r="A39" i="12"/>
  <c r="C38" i="12"/>
  <c r="B38" i="12"/>
  <c r="A38" i="12"/>
  <c r="C65" i="13"/>
  <c r="B65" i="13"/>
  <c r="A65" i="13"/>
  <c r="C64" i="13"/>
  <c r="B64" i="13"/>
  <c r="A64" i="13"/>
  <c r="C63" i="13"/>
  <c r="B63" i="13"/>
  <c r="A63" i="13"/>
  <c r="C62" i="13"/>
  <c r="B62" i="13"/>
  <c r="A62" i="13"/>
  <c r="C61" i="13"/>
  <c r="B61" i="13"/>
  <c r="A61" i="13"/>
  <c r="C60" i="13"/>
  <c r="B60" i="13"/>
  <c r="A60" i="13"/>
  <c r="C59" i="13"/>
  <c r="B59" i="13"/>
  <c r="A59" i="13"/>
  <c r="C58" i="13"/>
  <c r="B58" i="13"/>
  <c r="A58" i="13"/>
  <c r="C57" i="13"/>
  <c r="B57" i="13"/>
  <c r="A57" i="13"/>
  <c r="C56" i="13"/>
  <c r="B56" i="13"/>
  <c r="A56" i="13"/>
  <c r="C55" i="13"/>
  <c r="B55" i="13"/>
  <c r="A55" i="13"/>
  <c r="C54" i="13"/>
  <c r="B54" i="13"/>
  <c r="A54" i="13"/>
  <c r="C53" i="13"/>
  <c r="B53" i="13"/>
  <c r="A53" i="13"/>
  <c r="C52" i="13"/>
  <c r="B52" i="13"/>
  <c r="A52" i="13"/>
  <c r="C51" i="13"/>
  <c r="B51" i="13"/>
  <c r="A51" i="13"/>
  <c r="C50" i="13"/>
  <c r="B50" i="13"/>
  <c r="A50" i="13"/>
  <c r="C49" i="13"/>
  <c r="B49" i="13"/>
  <c r="A49" i="13"/>
  <c r="C48" i="13"/>
  <c r="B48" i="13"/>
  <c r="A48" i="13"/>
  <c r="C47" i="13"/>
  <c r="B47" i="13"/>
  <c r="A47" i="13"/>
  <c r="C46" i="13"/>
  <c r="B46" i="13"/>
  <c r="A46" i="13"/>
  <c r="C45" i="13"/>
  <c r="B45" i="13"/>
  <c r="A45" i="13"/>
  <c r="C44" i="13"/>
  <c r="B44" i="13"/>
  <c r="A44" i="13"/>
  <c r="C43" i="13"/>
  <c r="B43" i="13"/>
  <c r="A43" i="13"/>
  <c r="C42" i="13"/>
  <c r="B42" i="13"/>
  <c r="A42" i="13"/>
  <c r="C41" i="13"/>
  <c r="B41" i="13"/>
  <c r="A41" i="13"/>
  <c r="C40" i="13"/>
  <c r="B40" i="13"/>
  <c r="A40" i="13"/>
  <c r="C39" i="13"/>
  <c r="B39" i="13"/>
  <c r="A39" i="13"/>
  <c r="C38" i="13"/>
  <c r="B38" i="13"/>
  <c r="A38" i="13"/>
  <c r="C65" i="14"/>
  <c r="B65" i="14"/>
  <c r="A65" i="14"/>
  <c r="C64" i="14"/>
  <c r="B64" i="14"/>
  <c r="A64" i="14"/>
  <c r="C63" i="14"/>
  <c r="B63" i="14"/>
  <c r="A63" i="14"/>
  <c r="C62" i="14"/>
  <c r="B62" i="14"/>
  <c r="A62" i="14"/>
  <c r="C61" i="14"/>
  <c r="B61" i="14"/>
  <c r="A61" i="14"/>
  <c r="C60" i="14"/>
  <c r="B60" i="14"/>
  <c r="A60" i="14"/>
  <c r="C59" i="14"/>
  <c r="B59" i="14"/>
  <c r="A59" i="14"/>
  <c r="C58" i="14"/>
  <c r="B58" i="14"/>
  <c r="A58" i="14"/>
  <c r="C57" i="14"/>
  <c r="B57" i="14"/>
  <c r="A57" i="14"/>
  <c r="C56" i="14"/>
  <c r="B56" i="14"/>
  <c r="A56" i="14"/>
  <c r="C55" i="14"/>
  <c r="B55" i="14"/>
  <c r="A55" i="14"/>
  <c r="C54" i="14"/>
  <c r="B54" i="14"/>
  <c r="A54" i="14"/>
  <c r="C53" i="14"/>
  <c r="B53" i="14"/>
  <c r="A53" i="14"/>
  <c r="C52" i="14"/>
  <c r="B52" i="14"/>
  <c r="A52" i="14"/>
  <c r="C51" i="14"/>
  <c r="B51" i="14"/>
  <c r="A51" i="14"/>
  <c r="C50" i="14"/>
  <c r="B50" i="14"/>
  <c r="A50" i="14"/>
  <c r="C49" i="14"/>
  <c r="B49" i="14"/>
  <c r="A49" i="14"/>
  <c r="C48" i="14"/>
  <c r="B48" i="14"/>
  <c r="A48" i="14"/>
  <c r="C47" i="14"/>
  <c r="B47" i="14"/>
  <c r="A47" i="14"/>
  <c r="C46" i="14"/>
  <c r="B46" i="14"/>
  <c r="A46" i="14"/>
  <c r="C45" i="14"/>
  <c r="B45" i="14"/>
  <c r="A45" i="14"/>
  <c r="C44" i="14"/>
  <c r="B44" i="14"/>
  <c r="A44" i="14"/>
  <c r="C43" i="14"/>
  <c r="B43" i="14"/>
  <c r="A43" i="14"/>
  <c r="C42" i="14"/>
  <c r="B42" i="14"/>
  <c r="A42" i="14"/>
  <c r="C41" i="14"/>
  <c r="B41" i="14"/>
  <c r="A41" i="14"/>
  <c r="C40" i="14"/>
  <c r="B40" i="14"/>
  <c r="A40" i="14"/>
  <c r="C39" i="14"/>
  <c r="B39" i="14"/>
  <c r="A39" i="14"/>
  <c r="C38" i="14"/>
  <c r="B38" i="14"/>
  <c r="A38" i="14"/>
  <c r="C65" i="15"/>
  <c r="B65" i="15"/>
  <c r="A65" i="15"/>
  <c r="C64" i="15"/>
  <c r="B64" i="15"/>
  <c r="A64" i="15"/>
  <c r="C63" i="15"/>
  <c r="B63" i="15"/>
  <c r="A63" i="15"/>
  <c r="C62" i="15"/>
  <c r="B62" i="15"/>
  <c r="A62" i="15"/>
  <c r="C61" i="15"/>
  <c r="B61" i="15"/>
  <c r="A61" i="15"/>
  <c r="C60" i="15"/>
  <c r="B60" i="15"/>
  <c r="A60" i="15"/>
  <c r="C59" i="15"/>
  <c r="B59" i="15"/>
  <c r="A59" i="15"/>
  <c r="C58" i="15"/>
  <c r="B58" i="15"/>
  <c r="A58" i="15"/>
  <c r="C57" i="15"/>
  <c r="B57" i="15"/>
  <c r="A57" i="15"/>
  <c r="C56" i="15"/>
  <c r="B56" i="15"/>
  <c r="A56" i="15"/>
  <c r="C55" i="15"/>
  <c r="B55" i="15"/>
  <c r="A55" i="15"/>
  <c r="C54" i="15"/>
  <c r="B54" i="15"/>
  <c r="A54" i="15"/>
  <c r="C53" i="15"/>
  <c r="B53" i="15"/>
  <c r="A53" i="15"/>
  <c r="C52" i="15"/>
  <c r="B52" i="15"/>
  <c r="A52" i="15"/>
  <c r="C51" i="15"/>
  <c r="B51" i="15"/>
  <c r="A51" i="15"/>
  <c r="C50" i="15"/>
  <c r="B50" i="15"/>
  <c r="A50" i="15"/>
  <c r="C49" i="15"/>
  <c r="B49" i="15"/>
  <c r="A49" i="15"/>
  <c r="C48" i="15"/>
  <c r="B48" i="15"/>
  <c r="A48" i="15"/>
  <c r="C47" i="15"/>
  <c r="B47" i="15"/>
  <c r="A47" i="15"/>
  <c r="C46" i="15"/>
  <c r="B46" i="15"/>
  <c r="A46" i="15"/>
  <c r="C45" i="15"/>
  <c r="B45" i="15"/>
  <c r="A45" i="15"/>
  <c r="C44" i="15"/>
  <c r="B44" i="15"/>
  <c r="A44" i="15"/>
  <c r="C43" i="15"/>
  <c r="B43" i="15"/>
  <c r="A43" i="15"/>
  <c r="C42" i="15"/>
  <c r="B42" i="15"/>
  <c r="A42" i="15"/>
  <c r="C41" i="15"/>
  <c r="B41" i="15"/>
  <c r="A41" i="15"/>
  <c r="C40" i="15"/>
  <c r="B40" i="15"/>
  <c r="A40" i="15"/>
  <c r="C39" i="15"/>
  <c r="B39" i="15"/>
  <c r="A39" i="15"/>
  <c r="C38" i="15"/>
  <c r="B38" i="15"/>
  <c r="A38" i="15"/>
  <c r="C65" i="16"/>
  <c r="B65" i="16"/>
  <c r="A65" i="16"/>
  <c r="C64" i="16"/>
  <c r="B64" i="16"/>
  <c r="A64" i="16"/>
  <c r="C63" i="16"/>
  <c r="B63" i="16"/>
  <c r="A63" i="16"/>
  <c r="C62" i="16"/>
  <c r="B62" i="16"/>
  <c r="A62" i="16"/>
  <c r="C61" i="16"/>
  <c r="B61" i="16"/>
  <c r="A61" i="16"/>
  <c r="C60" i="16"/>
  <c r="B60" i="16"/>
  <c r="A60" i="16"/>
  <c r="C59" i="16"/>
  <c r="B59" i="16"/>
  <c r="A59" i="16"/>
  <c r="C58" i="16"/>
  <c r="B58" i="16"/>
  <c r="A58" i="16"/>
  <c r="C57" i="16"/>
  <c r="B57" i="16"/>
  <c r="A57" i="16"/>
  <c r="C56" i="16"/>
  <c r="B56" i="16"/>
  <c r="A56" i="16"/>
  <c r="C55" i="16"/>
  <c r="B55" i="16"/>
  <c r="A55" i="16"/>
  <c r="C54" i="16"/>
  <c r="B54" i="16"/>
  <c r="A54" i="16"/>
  <c r="C53" i="16"/>
  <c r="B53" i="16"/>
  <c r="A53" i="16"/>
  <c r="C52" i="16"/>
  <c r="B52" i="16"/>
  <c r="A52" i="16"/>
  <c r="C51" i="16"/>
  <c r="B51" i="16"/>
  <c r="A51" i="16"/>
  <c r="C50" i="16"/>
  <c r="B50" i="16"/>
  <c r="A50" i="16"/>
  <c r="C49" i="16"/>
  <c r="B49" i="16"/>
  <c r="A49" i="16"/>
  <c r="C48" i="16"/>
  <c r="B48" i="16"/>
  <c r="A48" i="16"/>
  <c r="C47" i="16"/>
  <c r="B47" i="16"/>
  <c r="A47" i="16"/>
  <c r="C46" i="16"/>
  <c r="B46" i="16"/>
  <c r="A46" i="16"/>
  <c r="C45" i="16"/>
  <c r="B45" i="16"/>
  <c r="A45" i="16"/>
  <c r="C44" i="16"/>
  <c r="B44" i="16"/>
  <c r="A44" i="16"/>
  <c r="C43" i="16"/>
  <c r="B43" i="16"/>
  <c r="A43" i="16"/>
  <c r="C42" i="16"/>
  <c r="B42" i="16"/>
  <c r="A42" i="16"/>
  <c r="C41" i="16"/>
  <c r="B41" i="16"/>
  <c r="A41" i="16"/>
  <c r="C40" i="16"/>
  <c r="B40" i="16"/>
  <c r="A40" i="16"/>
  <c r="C39" i="16"/>
  <c r="B39" i="16"/>
  <c r="A39" i="16"/>
  <c r="C38" i="16"/>
  <c r="B38" i="16"/>
  <c r="A38" i="16"/>
  <c r="C65" i="17"/>
  <c r="B65" i="17"/>
  <c r="A65" i="17"/>
  <c r="C64" i="17"/>
  <c r="B64" i="17"/>
  <c r="A64" i="17"/>
  <c r="C63" i="17"/>
  <c r="B63" i="17"/>
  <c r="A63" i="17"/>
  <c r="C62" i="17"/>
  <c r="B62" i="17"/>
  <c r="A62" i="17"/>
  <c r="C61" i="17"/>
  <c r="B61" i="17"/>
  <c r="A61" i="17"/>
  <c r="C60" i="17"/>
  <c r="B60" i="17"/>
  <c r="A60" i="17"/>
  <c r="C59" i="17"/>
  <c r="B59" i="17"/>
  <c r="A59" i="17"/>
  <c r="C58" i="17"/>
  <c r="B58" i="17"/>
  <c r="A58" i="17"/>
  <c r="C57" i="17"/>
  <c r="B57" i="17"/>
  <c r="A57" i="17"/>
  <c r="C56" i="17"/>
  <c r="B56" i="17"/>
  <c r="A56" i="17"/>
  <c r="C55" i="17"/>
  <c r="B55" i="17"/>
  <c r="A55" i="17"/>
  <c r="C54" i="17"/>
  <c r="B54" i="17"/>
  <c r="A54" i="17"/>
  <c r="C53" i="17"/>
  <c r="B53" i="17"/>
  <c r="A53" i="17"/>
  <c r="C52" i="17"/>
  <c r="B52" i="17"/>
  <c r="A52" i="17"/>
  <c r="C51" i="17"/>
  <c r="B51" i="17"/>
  <c r="A51" i="17"/>
  <c r="C50" i="17"/>
  <c r="B50" i="17"/>
  <c r="A50" i="17"/>
  <c r="C49" i="17"/>
  <c r="B49" i="17"/>
  <c r="A49" i="17"/>
  <c r="C48" i="17"/>
  <c r="B48" i="17"/>
  <c r="A48" i="17"/>
  <c r="C47" i="17"/>
  <c r="B47" i="17"/>
  <c r="A47" i="17"/>
  <c r="C46" i="17"/>
  <c r="B46" i="17"/>
  <c r="A46" i="17"/>
  <c r="C45" i="17"/>
  <c r="B45" i="17"/>
  <c r="A45" i="17"/>
  <c r="C44" i="17"/>
  <c r="B44" i="17"/>
  <c r="A44" i="17"/>
  <c r="C43" i="17"/>
  <c r="B43" i="17"/>
  <c r="A43" i="17"/>
  <c r="C42" i="17"/>
  <c r="B42" i="17"/>
  <c r="A42" i="17"/>
  <c r="C41" i="17"/>
  <c r="B41" i="17"/>
  <c r="A41" i="17"/>
  <c r="C40" i="17"/>
  <c r="B40" i="17"/>
  <c r="A40" i="17"/>
  <c r="C39" i="17"/>
  <c r="B39" i="17"/>
  <c r="A39" i="17"/>
  <c r="C38" i="17"/>
  <c r="B38" i="17"/>
  <c r="A38" i="17"/>
  <c r="C65" i="21"/>
  <c r="B65" i="21"/>
  <c r="A65" i="21"/>
  <c r="C64" i="21"/>
  <c r="B64" i="21"/>
  <c r="A64" i="21"/>
  <c r="C63" i="21"/>
  <c r="B63" i="21"/>
  <c r="A63" i="21"/>
  <c r="C62" i="21"/>
  <c r="B62" i="21"/>
  <c r="A62" i="21"/>
  <c r="C61" i="21"/>
  <c r="B61" i="21"/>
  <c r="A61" i="21"/>
  <c r="C60" i="21"/>
  <c r="B60" i="21"/>
  <c r="A60" i="21"/>
  <c r="C59" i="21"/>
  <c r="B59" i="21"/>
  <c r="A59" i="21"/>
  <c r="C58" i="21"/>
  <c r="B58" i="21"/>
  <c r="A58" i="21"/>
  <c r="C57" i="21"/>
  <c r="B57" i="21"/>
  <c r="A57" i="21"/>
  <c r="C56" i="21"/>
  <c r="B56" i="21"/>
  <c r="A56" i="21"/>
  <c r="C55" i="21"/>
  <c r="B55" i="21"/>
  <c r="A55" i="21"/>
  <c r="C54" i="21"/>
  <c r="B54" i="21"/>
  <c r="A54" i="21"/>
  <c r="C53" i="21"/>
  <c r="B53" i="21"/>
  <c r="A53" i="21"/>
  <c r="C52" i="21"/>
  <c r="B52" i="21"/>
  <c r="A52" i="21"/>
  <c r="C51" i="21"/>
  <c r="B51" i="21"/>
  <c r="A51" i="21"/>
  <c r="C50" i="21"/>
  <c r="B50" i="21"/>
  <c r="A50" i="21"/>
  <c r="C49" i="21"/>
  <c r="B49" i="21"/>
  <c r="A49" i="21"/>
  <c r="C48" i="21"/>
  <c r="B48" i="21"/>
  <c r="A48" i="21"/>
  <c r="C47" i="21"/>
  <c r="B47" i="21"/>
  <c r="A47" i="21"/>
  <c r="C46" i="21"/>
  <c r="B46" i="21"/>
  <c r="A46" i="21"/>
  <c r="C45" i="21"/>
  <c r="B45" i="21"/>
  <c r="A45" i="21"/>
  <c r="C44" i="21"/>
  <c r="B44" i="21"/>
  <c r="A44" i="21"/>
  <c r="C43" i="21"/>
  <c r="B43" i="21"/>
  <c r="A43" i="21"/>
  <c r="C42" i="21"/>
  <c r="B42" i="21"/>
  <c r="A42" i="21"/>
  <c r="C41" i="21"/>
  <c r="B41" i="21"/>
  <c r="A41" i="21"/>
  <c r="C40" i="21"/>
  <c r="B40" i="21"/>
  <c r="A40" i="21"/>
  <c r="C39" i="21"/>
  <c r="B39" i="21"/>
  <c r="A39" i="21"/>
  <c r="C38" i="21"/>
  <c r="B38" i="21"/>
  <c r="A38" i="21"/>
  <c r="C65" i="22"/>
  <c r="B65" i="22"/>
  <c r="A65" i="22"/>
  <c r="C64" i="22"/>
  <c r="B64" i="22"/>
  <c r="A64" i="22"/>
  <c r="C63" i="22"/>
  <c r="B63" i="22"/>
  <c r="A63" i="22"/>
  <c r="C62" i="22"/>
  <c r="B62" i="22"/>
  <c r="A62" i="22"/>
  <c r="C61" i="22"/>
  <c r="B61" i="22"/>
  <c r="A61" i="22"/>
  <c r="C60" i="22"/>
  <c r="B60" i="22"/>
  <c r="A60" i="22"/>
  <c r="C59" i="22"/>
  <c r="B59" i="22"/>
  <c r="A59" i="22"/>
  <c r="C58" i="22"/>
  <c r="B58" i="22"/>
  <c r="A58" i="22"/>
  <c r="C57" i="22"/>
  <c r="B57" i="22"/>
  <c r="A57" i="22"/>
  <c r="C56" i="22"/>
  <c r="B56" i="22"/>
  <c r="A56" i="22"/>
  <c r="C55" i="22"/>
  <c r="B55" i="22"/>
  <c r="A55" i="22"/>
  <c r="C54" i="22"/>
  <c r="B54" i="22"/>
  <c r="A54" i="22"/>
  <c r="C53" i="22"/>
  <c r="B53" i="22"/>
  <c r="A53" i="22"/>
  <c r="C52" i="22"/>
  <c r="B52" i="22"/>
  <c r="A52" i="22"/>
  <c r="C51" i="22"/>
  <c r="B51" i="22"/>
  <c r="A51" i="22"/>
  <c r="C50" i="22"/>
  <c r="B50" i="22"/>
  <c r="A50" i="22"/>
  <c r="C49" i="22"/>
  <c r="B49" i="22"/>
  <c r="A49" i="22"/>
  <c r="C48" i="22"/>
  <c r="B48" i="22"/>
  <c r="A48" i="22"/>
  <c r="C47" i="22"/>
  <c r="B47" i="22"/>
  <c r="A47" i="22"/>
  <c r="C46" i="22"/>
  <c r="B46" i="22"/>
  <c r="A46" i="22"/>
  <c r="C45" i="22"/>
  <c r="B45" i="22"/>
  <c r="A45" i="22"/>
  <c r="C44" i="22"/>
  <c r="B44" i="22"/>
  <c r="A44" i="22"/>
  <c r="C43" i="22"/>
  <c r="B43" i="22"/>
  <c r="A43" i="22"/>
  <c r="C42" i="22"/>
  <c r="B42" i="22"/>
  <c r="A42" i="22"/>
  <c r="C41" i="22"/>
  <c r="B41" i="22"/>
  <c r="A41" i="22"/>
  <c r="C40" i="22"/>
  <c r="B40" i="22"/>
  <c r="A40" i="22"/>
  <c r="C39" i="22"/>
  <c r="B39" i="22"/>
  <c r="A39" i="22"/>
  <c r="C38" i="22"/>
  <c r="B38" i="22"/>
  <c r="A38" i="22"/>
  <c r="C65" i="23"/>
  <c r="B65" i="23"/>
  <c r="A65" i="23"/>
  <c r="C64" i="23"/>
  <c r="B64" i="23"/>
  <c r="A64" i="23"/>
  <c r="C63" i="23"/>
  <c r="B63" i="23"/>
  <c r="A63" i="23"/>
  <c r="C62" i="23"/>
  <c r="B62" i="23"/>
  <c r="A62" i="23"/>
  <c r="C61" i="23"/>
  <c r="B61" i="23"/>
  <c r="A61" i="23"/>
  <c r="C60" i="23"/>
  <c r="B60" i="23"/>
  <c r="A60" i="23"/>
  <c r="C59" i="23"/>
  <c r="B59" i="23"/>
  <c r="A59" i="23"/>
  <c r="C58" i="23"/>
  <c r="B58" i="23"/>
  <c r="A58" i="23"/>
  <c r="C57" i="23"/>
  <c r="B57" i="23"/>
  <c r="A57" i="23"/>
  <c r="C56" i="23"/>
  <c r="B56" i="23"/>
  <c r="A56" i="23"/>
  <c r="C55" i="23"/>
  <c r="B55" i="23"/>
  <c r="A55" i="23"/>
  <c r="C54" i="23"/>
  <c r="B54" i="23"/>
  <c r="A54" i="23"/>
  <c r="C53" i="23"/>
  <c r="B53" i="23"/>
  <c r="A53" i="23"/>
  <c r="C52" i="23"/>
  <c r="B52" i="23"/>
  <c r="A52" i="23"/>
  <c r="C51" i="23"/>
  <c r="B51" i="23"/>
  <c r="A51" i="23"/>
  <c r="C50" i="23"/>
  <c r="B50" i="23"/>
  <c r="A50" i="23"/>
  <c r="C49" i="23"/>
  <c r="B49" i="23"/>
  <c r="A49" i="23"/>
  <c r="C48" i="23"/>
  <c r="B48" i="23"/>
  <c r="A48" i="23"/>
  <c r="C47" i="23"/>
  <c r="B47" i="23"/>
  <c r="A47" i="23"/>
  <c r="C46" i="23"/>
  <c r="B46" i="23"/>
  <c r="A46" i="23"/>
  <c r="C45" i="23"/>
  <c r="B45" i="23"/>
  <c r="A45" i="23"/>
  <c r="C44" i="23"/>
  <c r="B44" i="23"/>
  <c r="A44" i="23"/>
  <c r="C43" i="23"/>
  <c r="B43" i="23"/>
  <c r="A43" i="23"/>
  <c r="C42" i="23"/>
  <c r="B42" i="23"/>
  <c r="A42" i="23"/>
  <c r="C41" i="23"/>
  <c r="B41" i="23"/>
  <c r="A41" i="23"/>
  <c r="C40" i="23"/>
  <c r="B40" i="23"/>
  <c r="A40" i="23"/>
  <c r="C39" i="23"/>
  <c r="B39" i="23"/>
  <c r="A39" i="23"/>
  <c r="C38" i="23"/>
  <c r="B38" i="23"/>
  <c r="A38" i="23"/>
  <c r="C65" i="24"/>
  <c r="B65" i="24"/>
  <c r="A65" i="24"/>
  <c r="C64" i="24"/>
  <c r="B64" i="24"/>
  <c r="A64" i="24"/>
  <c r="C63" i="24"/>
  <c r="B63" i="24"/>
  <c r="A63" i="24"/>
  <c r="C62" i="24"/>
  <c r="B62" i="24"/>
  <c r="A62" i="24"/>
  <c r="C61" i="24"/>
  <c r="B61" i="24"/>
  <c r="A61" i="24"/>
  <c r="C60" i="24"/>
  <c r="B60" i="24"/>
  <c r="A60" i="24"/>
  <c r="C59" i="24"/>
  <c r="B59" i="24"/>
  <c r="A59" i="24"/>
  <c r="C58" i="24"/>
  <c r="B58" i="24"/>
  <c r="A58" i="24"/>
  <c r="C57" i="24"/>
  <c r="B57" i="24"/>
  <c r="A57" i="24"/>
  <c r="C56" i="24"/>
  <c r="B56" i="24"/>
  <c r="A56" i="24"/>
  <c r="C55" i="24"/>
  <c r="B55" i="24"/>
  <c r="A55" i="24"/>
  <c r="C54" i="24"/>
  <c r="B54" i="24"/>
  <c r="A54" i="24"/>
  <c r="C53" i="24"/>
  <c r="B53" i="24"/>
  <c r="A53" i="24"/>
  <c r="C52" i="24"/>
  <c r="B52" i="24"/>
  <c r="A52" i="24"/>
  <c r="C51" i="24"/>
  <c r="B51" i="24"/>
  <c r="A51" i="24"/>
  <c r="C50" i="24"/>
  <c r="B50" i="24"/>
  <c r="A50" i="24"/>
  <c r="C49" i="24"/>
  <c r="B49" i="24"/>
  <c r="A49" i="24"/>
  <c r="C48" i="24"/>
  <c r="B48" i="24"/>
  <c r="A48" i="24"/>
  <c r="C47" i="24"/>
  <c r="B47" i="24"/>
  <c r="A47" i="24"/>
  <c r="C46" i="24"/>
  <c r="B46" i="24"/>
  <c r="A46" i="24"/>
  <c r="C45" i="24"/>
  <c r="B45" i="24"/>
  <c r="A45" i="24"/>
  <c r="C44" i="24"/>
  <c r="B44" i="24"/>
  <c r="A44" i="24"/>
  <c r="C43" i="24"/>
  <c r="B43" i="24"/>
  <c r="A43" i="24"/>
  <c r="C42" i="24"/>
  <c r="B42" i="24"/>
  <c r="A42" i="24"/>
  <c r="C41" i="24"/>
  <c r="B41" i="24"/>
  <c r="A41" i="24"/>
  <c r="C40" i="24"/>
  <c r="B40" i="24"/>
  <c r="A40" i="24"/>
  <c r="C39" i="24"/>
  <c r="B39" i="24"/>
  <c r="A39" i="24"/>
  <c r="C38" i="24"/>
  <c r="B38" i="24"/>
  <c r="A38" i="24"/>
  <c r="C65" i="25"/>
  <c r="B65" i="25"/>
  <c r="A65" i="25"/>
  <c r="C64" i="25"/>
  <c r="B64" i="25"/>
  <c r="A64" i="25"/>
  <c r="C63" i="25"/>
  <c r="B63" i="25"/>
  <c r="A63" i="25"/>
  <c r="C62" i="25"/>
  <c r="B62" i="25"/>
  <c r="A62" i="25"/>
  <c r="C61" i="25"/>
  <c r="B61" i="25"/>
  <c r="A61" i="25"/>
  <c r="C60" i="25"/>
  <c r="B60" i="25"/>
  <c r="A60" i="25"/>
  <c r="C59" i="25"/>
  <c r="B59" i="25"/>
  <c r="A59" i="25"/>
  <c r="C58" i="25"/>
  <c r="B58" i="25"/>
  <c r="A58" i="25"/>
  <c r="C57" i="25"/>
  <c r="B57" i="25"/>
  <c r="A57" i="25"/>
  <c r="C56" i="25"/>
  <c r="B56" i="25"/>
  <c r="A56" i="25"/>
  <c r="C55" i="25"/>
  <c r="B55" i="25"/>
  <c r="A55" i="25"/>
  <c r="C54" i="25"/>
  <c r="B54" i="25"/>
  <c r="A54" i="25"/>
  <c r="C53" i="25"/>
  <c r="B53" i="25"/>
  <c r="A53" i="25"/>
  <c r="C52" i="25"/>
  <c r="B52" i="25"/>
  <c r="A52" i="25"/>
  <c r="C51" i="25"/>
  <c r="B51" i="25"/>
  <c r="A51" i="25"/>
  <c r="C50" i="25"/>
  <c r="B50" i="25"/>
  <c r="A50" i="25"/>
  <c r="C49" i="25"/>
  <c r="B49" i="25"/>
  <c r="A49" i="25"/>
  <c r="C48" i="25"/>
  <c r="B48" i="25"/>
  <c r="A48" i="25"/>
  <c r="C47" i="25"/>
  <c r="B47" i="25"/>
  <c r="A47" i="25"/>
  <c r="C46" i="25"/>
  <c r="B46" i="25"/>
  <c r="A46" i="25"/>
  <c r="C45" i="25"/>
  <c r="B45" i="25"/>
  <c r="A45" i="25"/>
  <c r="C44" i="25"/>
  <c r="B44" i="25"/>
  <c r="A44" i="25"/>
  <c r="C43" i="25"/>
  <c r="B43" i="25"/>
  <c r="A43" i="25"/>
  <c r="C42" i="25"/>
  <c r="B42" i="25"/>
  <c r="A42" i="25"/>
  <c r="C41" i="25"/>
  <c r="B41" i="25"/>
  <c r="A41" i="25"/>
  <c r="C40" i="25"/>
  <c r="B40" i="25"/>
  <c r="A40" i="25"/>
  <c r="C39" i="25"/>
  <c r="B39" i="25"/>
  <c r="A39" i="25"/>
  <c r="C38" i="25"/>
  <c r="B38" i="25"/>
  <c r="A38" i="25"/>
  <c r="C65" i="26"/>
  <c r="B65" i="26"/>
  <c r="A65" i="26"/>
  <c r="C64" i="26"/>
  <c r="B64" i="26"/>
  <c r="A64" i="26"/>
  <c r="C63" i="26"/>
  <c r="B63" i="26"/>
  <c r="A63" i="26"/>
  <c r="C62" i="26"/>
  <c r="B62" i="26"/>
  <c r="A62" i="26"/>
  <c r="C61" i="26"/>
  <c r="B61" i="26"/>
  <c r="A61" i="26"/>
  <c r="C60" i="26"/>
  <c r="B60" i="26"/>
  <c r="A60" i="26"/>
  <c r="C59" i="26"/>
  <c r="B59" i="26"/>
  <c r="A59" i="26"/>
  <c r="C58" i="26"/>
  <c r="B58" i="26"/>
  <c r="A58" i="26"/>
  <c r="C57" i="26"/>
  <c r="B57" i="26"/>
  <c r="A57" i="26"/>
  <c r="C56" i="26"/>
  <c r="B56" i="26"/>
  <c r="A56" i="26"/>
  <c r="C55" i="26"/>
  <c r="B55" i="26"/>
  <c r="A55" i="26"/>
  <c r="C54" i="26"/>
  <c r="B54" i="26"/>
  <c r="A54" i="26"/>
  <c r="C53" i="26"/>
  <c r="B53" i="26"/>
  <c r="A53" i="26"/>
  <c r="C52" i="26"/>
  <c r="B52" i="26"/>
  <c r="A52" i="26"/>
  <c r="C51" i="26"/>
  <c r="B51" i="26"/>
  <c r="A51" i="26"/>
  <c r="C50" i="26"/>
  <c r="B50" i="26"/>
  <c r="A50" i="26"/>
  <c r="C49" i="26"/>
  <c r="B49" i="26"/>
  <c r="A49" i="26"/>
  <c r="C48" i="26"/>
  <c r="B48" i="26"/>
  <c r="A48" i="26"/>
  <c r="C47" i="26"/>
  <c r="B47" i="26"/>
  <c r="A47" i="26"/>
  <c r="C46" i="26"/>
  <c r="B46" i="26"/>
  <c r="A46" i="26"/>
  <c r="C45" i="26"/>
  <c r="B45" i="26"/>
  <c r="A45" i="26"/>
  <c r="C44" i="26"/>
  <c r="B44" i="26"/>
  <c r="A44" i="26"/>
  <c r="C43" i="26"/>
  <c r="B43" i="26"/>
  <c r="A43" i="26"/>
  <c r="C42" i="26"/>
  <c r="B42" i="26"/>
  <c r="A42" i="26"/>
  <c r="C41" i="26"/>
  <c r="B41" i="26"/>
  <c r="A41" i="26"/>
  <c r="C40" i="26"/>
  <c r="B40" i="26"/>
  <c r="A40" i="26"/>
  <c r="C39" i="26"/>
  <c r="B39" i="26"/>
  <c r="A39" i="26"/>
  <c r="C38" i="26"/>
  <c r="B38" i="26"/>
  <c r="A38" i="26"/>
  <c r="C65" i="7"/>
  <c r="B65" i="7"/>
  <c r="A65" i="7"/>
  <c r="C64" i="7"/>
  <c r="B64" i="7"/>
  <c r="A64" i="7"/>
  <c r="C63" i="7"/>
  <c r="B63" i="7"/>
  <c r="A63" i="7"/>
  <c r="C62" i="7"/>
  <c r="B62" i="7"/>
  <c r="A62" i="7"/>
  <c r="C61" i="7"/>
  <c r="B61" i="7"/>
  <c r="A61" i="7"/>
  <c r="C60" i="7"/>
  <c r="B60" i="7"/>
  <c r="A60" i="7"/>
  <c r="C59" i="7"/>
  <c r="B59" i="7"/>
  <c r="A59" i="7"/>
  <c r="C58" i="7"/>
  <c r="B58" i="7"/>
  <c r="A58" i="7"/>
  <c r="C57" i="7"/>
  <c r="B57" i="7"/>
  <c r="A57" i="7"/>
  <c r="C56" i="7"/>
  <c r="B56" i="7"/>
  <c r="A56" i="7"/>
  <c r="C55" i="7"/>
  <c r="B55" i="7"/>
  <c r="A55" i="7"/>
  <c r="C54" i="7"/>
  <c r="B54" i="7"/>
  <c r="A54" i="7"/>
  <c r="C53" i="7"/>
  <c r="B53" i="7"/>
  <c r="A53" i="7"/>
  <c r="C52" i="7"/>
  <c r="B52" i="7"/>
  <c r="A52" i="7"/>
  <c r="C51" i="7"/>
  <c r="B51" i="7"/>
  <c r="A51" i="7"/>
  <c r="C50" i="7"/>
  <c r="B50" i="7"/>
  <c r="A50" i="7"/>
  <c r="C49" i="7"/>
  <c r="B49" i="7"/>
  <c r="A49" i="7"/>
  <c r="C48" i="7"/>
  <c r="B48" i="7"/>
  <c r="A48" i="7"/>
  <c r="C47" i="7"/>
  <c r="B47" i="7"/>
  <c r="A47" i="7"/>
  <c r="C46" i="7"/>
  <c r="B46" i="7"/>
  <c r="A46" i="7"/>
  <c r="C45" i="7"/>
  <c r="B45" i="7"/>
  <c r="A45" i="7"/>
  <c r="C44" i="7"/>
  <c r="B44" i="7"/>
  <c r="A44" i="7"/>
  <c r="C43" i="7"/>
  <c r="B43" i="7"/>
  <c r="A43" i="7"/>
  <c r="C42" i="7"/>
  <c r="B42" i="7"/>
  <c r="A42" i="7"/>
  <c r="C41" i="7"/>
  <c r="B41" i="7"/>
  <c r="A41" i="7"/>
  <c r="C40" i="7"/>
  <c r="B40" i="7"/>
  <c r="A40" i="7"/>
  <c r="C39" i="7"/>
  <c r="B39" i="7"/>
  <c r="A39" i="7"/>
  <c r="C38" i="7"/>
  <c r="B38" i="7"/>
  <c r="A38" i="7"/>
  <c r="C65" i="6"/>
  <c r="B65" i="6"/>
  <c r="A65" i="6"/>
  <c r="C64" i="6"/>
  <c r="B64" i="6"/>
  <c r="A64" i="6"/>
  <c r="C63" i="6"/>
  <c r="B63" i="6"/>
  <c r="A63" i="6"/>
  <c r="C62" i="6"/>
  <c r="B62" i="6"/>
  <c r="A62" i="6"/>
  <c r="C61" i="6"/>
  <c r="B61" i="6"/>
  <c r="A61" i="6"/>
  <c r="C60" i="6"/>
  <c r="B60" i="6"/>
  <c r="A60" i="6"/>
  <c r="C59" i="6"/>
  <c r="B59" i="6"/>
  <c r="A59" i="6"/>
  <c r="C58" i="6"/>
  <c r="B58" i="6"/>
  <c r="A58" i="6"/>
  <c r="C57" i="6"/>
  <c r="B57" i="6"/>
  <c r="A57" i="6"/>
  <c r="C56" i="6"/>
  <c r="B56" i="6"/>
  <c r="A56" i="6"/>
  <c r="C55" i="6"/>
  <c r="B55" i="6"/>
  <c r="A55" i="6"/>
  <c r="C54" i="6"/>
  <c r="B54" i="6"/>
  <c r="A54" i="6"/>
  <c r="C53" i="6"/>
  <c r="B53" i="6"/>
  <c r="A53" i="6"/>
  <c r="C52" i="6"/>
  <c r="B52" i="6"/>
  <c r="A52" i="6"/>
  <c r="C51" i="6"/>
  <c r="B51" i="6"/>
  <c r="A51" i="6"/>
  <c r="C50" i="6"/>
  <c r="B50" i="6"/>
  <c r="A50" i="6"/>
  <c r="C49" i="6"/>
  <c r="B49" i="6"/>
  <c r="A49" i="6"/>
  <c r="C48" i="6"/>
  <c r="B48" i="6"/>
  <c r="A48" i="6"/>
  <c r="C47" i="6"/>
  <c r="B47" i="6"/>
  <c r="A47" i="6"/>
  <c r="C46" i="6"/>
  <c r="B46" i="6"/>
  <c r="A46" i="6"/>
  <c r="C45" i="6"/>
  <c r="B45" i="6"/>
  <c r="A45" i="6"/>
  <c r="C44" i="6"/>
  <c r="B44" i="6"/>
  <c r="A44" i="6"/>
  <c r="C43" i="6"/>
  <c r="B43" i="6"/>
  <c r="A43" i="6"/>
  <c r="C42" i="6"/>
  <c r="B42" i="6"/>
  <c r="A42" i="6"/>
  <c r="C41" i="6"/>
  <c r="B41" i="6"/>
  <c r="A41" i="6"/>
  <c r="C40" i="6"/>
  <c r="B40" i="6"/>
  <c r="A40" i="6"/>
  <c r="C39" i="6"/>
  <c r="B39" i="6"/>
  <c r="A39" i="6"/>
  <c r="C38" i="6"/>
  <c r="B38" i="6"/>
  <c r="A38" i="6"/>
  <c r="C39" i="5"/>
  <c r="C40" i="5"/>
  <c r="C41" i="5"/>
  <c r="C42" i="5"/>
  <c r="C43" i="5"/>
  <c r="C44" i="5"/>
  <c r="C45" i="5"/>
  <c r="C46" i="5"/>
  <c r="C47" i="5"/>
  <c r="C48" i="5"/>
  <c r="C49" i="5"/>
  <c r="C50" i="5"/>
  <c r="C51" i="5"/>
  <c r="C52" i="5"/>
  <c r="C53" i="5"/>
  <c r="C54" i="5"/>
  <c r="C55" i="5"/>
  <c r="C56" i="5"/>
  <c r="C57" i="5"/>
  <c r="C58" i="5"/>
  <c r="C59" i="5"/>
  <c r="C60" i="5"/>
  <c r="C61" i="5"/>
  <c r="C62" i="5"/>
  <c r="C63" i="5"/>
  <c r="C64" i="5"/>
  <c r="C65" i="5"/>
  <c r="B39" i="5"/>
  <c r="B40" i="5"/>
  <c r="B41" i="5"/>
  <c r="B42" i="5"/>
  <c r="B43" i="5"/>
  <c r="B44" i="5"/>
  <c r="B45" i="5"/>
  <c r="B46" i="5"/>
  <c r="B47" i="5"/>
  <c r="B48" i="5"/>
  <c r="B49" i="5"/>
  <c r="B50" i="5"/>
  <c r="B51" i="5"/>
  <c r="B52" i="5"/>
  <c r="B53" i="5"/>
  <c r="B54" i="5"/>
  <c r="B55" i="5"/>
  <c r="B56" i="5"/>
  <c r="B57" i="5"/>
  <c r="B58" i="5"/>
  <c r="B59" i="5"/>
  <c r="B60" i="5"/>
  <c r="B61" i="5"/>
  <c r="B62" i="5"/>
  <c r="B63" i="5"/>
  <c r="B64" i="5"/>
  <c r="B65" i="5"/>
  <c r="B38" i="5"/>
  <c r="C38" i="5"/>
  <c r="C37" i="5"/>
  <c r="G37" i="5" s="1"/>
  <c r="B37" i="5"/>
  <c r="F37" i="5" s="1"/>
  <c r="A39" i="5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38" i="5"/>
  <c r="E6" i="6"/>
  <c r="B37" i="6" s="1"/>
  <c r="F37" i="6" s="1"/>
  <c r="E6" i="7"/>
  <c r="B37" i="7" s="1"/>
  <c r="F37" i="7" s="1"/>
  <c r="E6" i="8"/>
  <c r="B37" i="8" s="1"/>
  <c r="F37" i="8" s="1"/>
  <c r="E6" i="9"/>
  <c r="B37" i="9" s="1"/>
  <c r="F37" i="9" s="1"/>
  <c r="E6" i="10"/>
  <c r="B37" i="10" s="1"/>
  <c r="F37" i="10" s="1"/>
  <c r="E6" i="11"/>
  <c r="B37" i="11" s="1"/>
  <c r="F37" i="11" s="1"/>
  <c r="E6" i="12"/>
  <c r="B37" i="12" s="1"/>
  <c r="F37" i="12" s="1"/>
  <c r="E6" i="13"/>
  <c r="B37" i="13" s="1"/>
  <c r="F37" i="13" s="1"/>
  <c r="E6" i="14"/>
  <c r="B37" i="14" s="1"/>
  <c r="F37" i="14" s="1"/>
  <c r="E6" i="15"/>
  <c r="B37" i="15" s="1"/>
  <c r="F37" i="15" s="1"/>
  <c r="E6" i="16"/>
  <c r="B37" i="16" s="1"/>
  <c r="F37" i="16" s="1"/>
  <c r="E6" i="17"/>
  <c r="B37" i="17" s="1"/>
  <c r="F37" i="17" s="1"/>
  <c r="E6" i="21"/>
  <c r="B37" i="21" s="1"/>
  <c r="F37" i="21" s="1"/>
  <c r="E6" i="22"/>
  <c r="B37" i="22" s="1"/>
  <c r="F37" i="22" s="1"/>
  <c r="E6" i="23"/>
  <c r="B37" i="23" s="1"/>
  <c r="F37" i="23" s="1"/>
  <c r="E6" i="25"/>
  <c r="B37" i="25" s="1"/>
  <c r="F37" i="25" s="1"/>
  <c r="E6" i="26"/>
  <c r="B37" i="26" s="1"/>
  <c r="F37" i="26" s="1"/>
  <c r="E6" i="24"/>
  <c r="B37" i="24" s="1"/>
  <c r="F37" i="24" s="1"/>
  <c r="D6" i="6"/>
  <c r="C37" i="6" s="1"/>
  <c r="G37" i="6" s="1"/>
  <c r="D6" i="7"/>
  <c r="C37" i="7" s="1"/>
  <c r="G37" i="7" s="1"/>
  <c r="D6" i="8"/>
  <c r="C37" i="8" s="1"/>
  <c r="G37" i="8" s="1"/>
  <c r="D6" i="9"/>
  <c r="C37" i="9" s="1"/>
  <c r="G37" i="9" s="1"/>
  <c r="D6" i="10"/>
  <c r="C37" i="10" s="1"/>
  <c r="G37" i="10" s="1"/>
  <c r="D6" i="11"/>
  <c r="C37" i="11" s="1"/>
  <c r="G37" i="11" s="1"/>
  <c r="D6" i="12"/>
  <c r="C37" i="12" s="1"/>
  <c r="G37" i="12" s="1"/>
  <c r="D6" i="13"/>
  <c r="C37" i="13" s="1"/>
  <c r="G37" i="13" s="1"/>
  <c r="D6" i="14"/>
  <c r="C37" i="14" s="1"/>
  <c r="G37" i="14" s="1"/>
  <c r="D6" i="15"/>
  <c r="C37" i="15" s="1"/>
  <c r="G37" i="15" s="1"/>
  <c r="D6" i="16"/>
  <c r="C37" i="16" s="1"/>
  <c r="G37" i="16" s="1"/>
  <c r="D6" i="17"/>
  <c r="C37" i="17" s="1"/>
  <c r="G37" i="17" s="1"/>
  <c r="D6" i="21"/>
  <c r="C37" i="21" s="1"/>
  <c r="G37" i="21" s="1"/>
  <c r="D6" i="22"/>
  <c r="C37" i="22" s="1"/>
  <c r="G37" i="22" s="1"/>
  <c r="D6" i="23"/>
  <c r="C37" i="23" s="1"/>
  <c r="G37" i="23" s="1"/>
  <c r="D6" i="25"/>
  <c r="C37" i="25" s="1"/>
  <c r="G37" i="25" s="1"/>
  <c r="D6" i="26"/>
  <c r="C37" i="26" s="1"/>
  <c r="G37" i="26" s="1"/>
  <c r="D6" i="24"/>
  <c r="C37" i="24" s="1"/>
  <c r="G37" i="24" s="1"/>
  <c r="C6" i="6"/>
  <c r="C6" i="7"/>
  <c r="C6" i="8"/>
  <c r="C6" i="9"/>
  <c r="C6" i="10"/>
  <c r="C6" i="11"/>
  <c r="C6" i="12"/>
  <c r="C6" i="13"/>
  <c r="C6" i="14"/>
  <c r="C6" i="15"/>
  <c r="C6" i="16"/>
  <c r="C6" i="17"/>
  <c r="C6" i="21"/>
  <c r="C6" i="22"/>
  <c r="C6" i="23"/>
  <c r="C6" i="25"/>
  <c r="C6" i="26"/>
  <c r="C6" i="24"/>
  <c r="B6" i="6"/>
  <c r="B6" i="7"/>
  <c r="B6" i="8"/>
  <c r="B6" i="9"/>
  <c r="B6" i="10"/>
  <c r="B6" i="11"/>
  <c r="B6" i="12"/>
  <c r="B6" i="13"/>
  <c r="B6" i="14"/>
  <c r="B6" i="15"/>
  <c r="B6" i="16"/>
  <c r="B6" i="17"/>
  <c r="B6" i="21"/>
  <c r="B6" i="22"/>
  <c r="B6" i="23"/>
  <c r="B6" i="25"/>
  <c r="B6" i="26"/>
  <c r="B6" i="24"/>
  <c r="D5" i="6"/>
  <c r="D5" i="7"/>
  <c r="D5" i="8"/>
  <c r="D5" i="9"/>
  <c r="D5" i="10"/>
  <c r="D5" i="11"/>
  <c r="D5" i="12"/>
  <c r="D5" i="13"/>
  <c r="D5" i="14"/>
  <c r="D5" i="15"/>
  <c r="D5" i="16"/>
  <c r="D5" i="17"/>
  <c r="D5" i="21"/>
  <c r="D5" i="22"/>
  <c r="D5" i="23"/>
  <c r="D5" i="25"/>
  <c r="D5" i="26"/>
  <c r="D5" i="24"/>
  <c r="B5" i="6"/>
  <c r="B5" i="7"/>
  <c r="B5" i="8"/>
  <c r="B5" i="9"/>
  <c r="B5" i="10"/>
  <c r="B5" i="11"/>
  <c r="B5" i="12"/>
  <c r="B5" i="13"/>
  <c r="B5" i="14"/>
  <c r="B5" i="15"/>
  <c r="B5" i="16"/>
  <c r="B5" i="17"/>
  <c r="B5" i="21"/>
  <c r="B5" i="22"/>
  <c r="B5" i="24"/>
  <c r="B5" i="25"/>
  <c r="B5" i="26"/>
  <c r="B5" i="23"/>
  <c r="D42" i="21" l="1"/>
  <c r="D55" i="24"/>
  <c r="D50" i="24"/>
  <c r="D51" i="24"/>
  <c r="D58" i="24"/>
  <c r="D53" i="24"/>
  <c r="D49" i="21"/>
  <c r="D41" i="21"/>
  <c r="D59" i="21"/>
  <c r="D43" i="21"/>
  <c r="D47" i="21"/>
  <c r="D48" i="23"/>
  <c r="D44" i="23"/>
  <c r="D54" i="23"/>
  <c r="D40" i="22"/>
  <c r="D60" i="17"/>
  <c r="D56" i="15"/>
  <c r="D49" i="13"/>
  <c r="D45" i="12"/>
  <c r="D47" i="11"/>
  <c r="D46" i="11"/>
  <c r="D39" i="7"/>
  <c r="D44" i="26"/>
  <c r="D50" i="26"/>
  <c r="D51" i="25"/>
  <c r="D63" i="24"/>
  <c r="D65" i="24"/>
  <c r="D49" i="23"/>
  <c r="D63" i="23"/>
  <c r="D46" i="22"/>
  <c r="D45" i="22"/>
  <c r="D39" i="21"/>
  <c r="D59" i="17"/>
  <c r="D57" i="12"/>
  <c r="D65" i="12"/>
  <c r="D52" i="13"/>
  <c r="D59" i="9"/>
  <c r="D51" i="8"/>
  <c r="D61" i="7"/>
  <c r="D61" i="25"/>
  <c r="D63" i="22"/>
  <c r="D59" i="7"/>
  <c r="D53" i="25"/>
  <c r="D65" i="23"/>
  <c r="D55" i="22"/>
  <c r="D61" i="26"/>
  <c r="D65" i="26"/>
  <c r="D45" i="25"/>
  <c r="D49" i="25"/>
  <c r="D59" i="25"/>
  <c r="D63" i="25"/>
  <c r="D41" i="22"/>
  <c r="D60" i="7"/>
  <c r="D52" i="7"/>
  <c r="D51" i="26"/>
  <c r="D53" i="26"/>
  <c r="D57" i="26"/>
  <c r="D39" i="24"/>
  <c r="D45" i="24"/>
  <c r="D59" i="23"/>
  <c r="D64" i="23"/>
  <c r="D62" i="21"/>
  <c r="D50" i="7"/>
  <c r="D43" i="7"/>
  <c r="D53" i="7"/>
  <c r="D55" i="7"/>
  <c r="D40" i="25"/>
  <c r="D60" i="25"/>
  <c r="D44" i="25"/>
  <c r="D45" i="7"/>
  <c r="D42" i="26"/>
  <c r="D59" i="26"/>
  <c r="D43" i="25"/>
  <c r="D47" i="25"/>
  <c r="D55" i="25"/>
  <c r="D39" i="22"/>
  <c r="D60" i="22"/>
  <c r="D39" i="16"/>
  <c r="D59" i="16"/>
  <c r="D56" i="16"/>
  <c r="D46" i="16"/>
  <c r="D52" i="16"/>
  <c r="D60" i="16"/>
  <c r="D50" i="16"/>
  <c r="D48" i="16"/>
  <c r="D55" i="16"/>
  <c r="D43" i="16"/>
  <c r="D54" i="16"/>
  <c r="D40" i="16"/>
  <c r="D38" i="16"/>
  <c r="D65" i="16"/>
  <c r="D49" i="26"/>
  <c r="D64" i="25"/>
  <c r="D50" i="22"/>
  <c r="D41" i="26"/>
  <c r="D55" i="26"/>
  <c r="D39" i="26"/>
  <c r="D39" i="25"/>
  <c r="D57" i="22"/>
  <c r="D40" i="21"/>
  <c r="D54" i="21"/>
  <c r="D46" i="21"/>
  <c r="D65" i="21"/>
  <c r="D52" i="21"/>
  <c r="D44" i="21"/>
  <c r="D51" i="21"/>
  <c r="D38" i="21"/>
  <c r="D61" i="21"/>
  <c r="D48" i="21"/>
  <c r="D58" i="21"/>
  <c r="D44" i="16"/>
  <c r="D57" i="16"/>
  <c r="D55" i="14"/>
  <c r="D65" i="14"/>
  <c r="D65" i="25"/>
  <c r="D51" i="7"/>
  <c r="D52" i="26"/>
  <c r="D43" i="26"/>
  <c r="D58" i="25"/>
  <c r="D41" i="23"/>
  <c r="D48" i="22"/>
  <c r="D42" i="7"/>
  <c r="D45" i="26"/>
  <c r="D50" i="25"/>
  <c r="D62" i="24"/>
  <c r="D64" i="24"/>
  <c r="D60" i="23"/>
  <c r="D44" i="22"/>
  <c r="D62" i="7"/>
  <c r="D58" i="26"/>
  <c r="D42" i="25"/>
  <c r="D56" i="25"/>
  <c r="D48" i="24"/>
  <c r="D50" i="23"/>
  <c r="D65" i="22"/>
  <c r="D58" i="7"/>
  <c r="D60" i="26"/>
  <c r="D48" i="25"/>
  <c r="D52" i="25"/>
  <c r="D42" i="24"/>
  <c r="D42" i="23"/>
  <c r="D49" i="22"/>
  <c r="D52" i="17"/>
  <c r="D64" i="17"/>
  <c r="D62" i="17"/>
  <c r="D51" i="17"/>
  <c r="D49" i="17"/>
  <c r="D41" i="17"/>
  <c r="D56" i="17"/>
  <c r="D40" i="17"/>
  <c r="D38" i="17"/>
  <c r="D42" i="16"/>
  <c r="D48" i="7"/>
  <c r="D64" i="7"/>
  <c r="D62" i="25"/>
  <c r="D41" i="24"/>
  <c r="D44" i="24"/>
  <c r="D57" i="24"/>
  <c r="D60" i="24"/>
  <c r="D47" i="23"/>
  <c r="D51" i="22"/>
  <c r="D54" i="22"/>
  <c r="D40" i="14"/>
  <c r="D46" i="14"/>
  <c r="D62" i="14"/>
  <c r="D49" i="14"/>
  <c r="D41" i="14"/>
  <c r="D58" i="14"/>
  <c r="D60" i="13"/>
  <c r="D41" i="7"/>
  <c r="D44" i="7"/>
  <c r="D57" i="7"/>
  <c r="D40" i="26"/>
  <c r="D47" i="26"/>
  <c r="D56" i="26"/>
  <c r="D63" i="26"/>
  <c r="D39" i="23"/>
  <c r="D53" i="23"/>
  <c r="D58" i="23"/>
  <c r="D42" i="22"/>
  <c r="D64" i="22"/>
  <c r="D63" i="8"/>
  <c r="D57" i="25"/>
  <c r="D56" i="24"/>
  <c r="D59" i="22"/>
  <c r="D53" i="21"/>
  <c r="D45" i="15"/>
  <c r="D50" i="15"/>
  <c r="D63" i="15"/>
  <c r="D39" i="15"/>
  <c r="D49" i="9"/>
  <c r="D54" i="9"/>
  <c r="D45" i="9"/>
  <c r="D51" i="9"/>
  <c r="D40" i="7"/>
  <c r="D47" i="7"/>
  <c r="D56" i="7"/>
  <c r="D63" i="7"/>
  <c r="D49" i="24"/>
  <c r="D52" i="24"/>
  <c r="D61" i="24"/>
  <c r="D57" i="23"/>
  <c r="D62" i="22"/>
  <c r="D43" i="22"/>
  <c r="D38" i="22"/>
  <c r="D61" i="22"/>
  <c r="D52" i="22"/>
  <c r="D47" i="22"/>
  <c r="D57" i="21"/>
  <c r="D62" i="26"/>
  <c r="D41" i="25"/>
  <c r="D40" i="24"/>
  <c r="D43" i="24"/>
  <c r="D47" i="24"/>
  <c r="D59" i="24"/>
  <c r="D62" i="23"/>
  <c r="D56" i="23"/>
  <c r="D51" i="23"/>
  <c r="D46" i="23"/>
  <c r="D40" i="23"/>
  <c r="D55" i="23"/>
  <c r="D56" i="22"/>
  <c r="D64" i="21"/>
  <c r="D55" i="17"/>
  <c r="D49" i="7"/>
  <c r="D65" i="7"/>
  <c r="D48" i="26"/>
  <c r="D64" i="26"/>
  <c r="D54" i="24"/>
  <c r="D38" i="23"/>
  <c r="D43" i="23"/>
  <c r="D52" i="23"/>
  <c r="D58" i="22"/>
  <c r="D50" i="21"/>
  <c r="D60" i="15"/>
  <c r="D60" i="14"/>
  <c r="D47" i="13"/>
  <c r="D63" i="10"/>
  <c r="D59" i="10"/>
  <c r="D55" i="10"/>
  <c r="D60" i="10"/>
  <c r="D41" i="8"/>
  <c r="D38" i="7"/>
  <c r="D46" i="7"/>
  <c r="D54" i="7"/>
  <c r="D38" i="26"/>
  <c r="D46" i="26"/>
  <c r="D54" i="26"/>
  <c r="D38" i="25"/>
  <c r="D46" i="25"/>
  <c r="D54" i="25"/>
  <c r="D38" i="24"/>
  <c r="D46" i="24"/>
  <c r="D45" i="23"/>
  <c r="D61" i="23"/>
  <c r="D56" i="21"/>
  <c r="D43" i="17"/>
  <c r="D49" i="16"/>
  <c r="D44" i="15"/>
  <c r="D58" i="15"/>
  <c r="D48" i="14"/>
  <c r="D52" i="14"/>
  <c r="D43" i="13"/>
  <c r="D65" i="9"/>
  <c r="D48" i="15"/>
  <c r="D65" i="15"/>
  <c r="D44" i="12"/>
  <c r="D58" i="12"/>
  <c r="D40" i="8"/>
  <c r="D57" i="8"/>
  <c r="D46" i="8"/>
  <c r="D42" i="8"/>
  <c r="D60" i="8"/>
  <c r="D47" i="8"/>
  <c r="D53" i="22"/>
  <c r="D45" i="21"/>
  <c r="D60" i="21"/>
  <c r="D48" i="17"/>
  <c r="D55" i="15"/>
  <c r="D53" i="13"/>
  <c r="D55" i="9"/>
  <c r="D64" i="9"/>
  <c r="D64" i="14"/>
  <c r="D39" i="13"/>
  <c r="D62" i="13"/>
  <c r="D38" i="13"/>
  <c r="D55" i="13"/>
  <c r="D41" i="13"/>
  <c r="D51" i="13"/>
  <c r="D46" i="13"/>
  <c r="D61" i="13"/>
  <c r="D54" i="13"/>
  <c r="D57" i="13"/>
  <c r="D45" i="13"/>
  <c r="D58" i="13"/>
  <c r="D49" i="12"/>
  <c r="D46" i="17"/>
  <c r="D63" i="17"/>
  <c r="D41" i="15"/>
  <c r="D56" i="13"/>
  <c r="D65" i="13"/>
  <c r="D42" i="11"/>
  <c r="D59" i="11"/>
  <c r="D65" i="11"/>
  <c r="D41" i="11"/>
  <c r="D39" i="17"/>
  <c r="D42" i="17"/>
  <c r="D50" i="17"/>
  <c r="D53" i="14"/>
  <c r="D44" i="13"/>
  <c r="D40" i="12"/>
  <c r="D46" i="12"/>
  <c r="D62" i="12"/>
  <c r="D47" i="12"/>
  <c r="D42" i="12"/>
  <c r="D52" i="12"/>
  <c r="D60" i="12"/>
  <c r="D41" i="12"/>
  <c r="D39" i="12"/>
  <c r="D55" i="12"/>
  <c r="D61" i="12"/>
  <c r="D50" i="11"/>
  <c r="D61" i="11"/>
  <c r="D42" i="9"/>
  <c r="D56" i="9"/>
  <c r="D53" i="17"/>
  <c r="D61" i="17"/>
  <c r="D54" i="17"/>
  <c r="D45" i="17"/>
  <c r="D44" i="17"/>
  <c r="D65" i="17"/>
  <c r="D62" i="16"/>
  <c r="D61" i="16"/>
  <c r="D50" i="13"/>
  <c r="D59" i="8"/>
  <c r="D55" i="21"/>
  <c r="D63" i="21"/>
  <c r="D57" i="17"/>
  <c r="D63" i="16"/>
  <c r="D43" i="15"/>
  <c r="D38" i="15"/>
  <c r="D47" i="15"/>
  <c r="D46" i="15"/>
  <c r="D52" i="15"/>
  <c r="D49" i="15"/>
  <c r="D64" i="15"/>
  <c r="D51" i="15"/>
  <c r="D59" i="15"/>
  <c r="D59" i="14"/>
  <c r="D45" i="11"/>
  <c r="D49" i="10"/>
  <c r="D50" i="10"/>
  <c r="D39" i="10"/>
  <c r="D51" i="10"/>
  <c r="D53" i="10"/>
  <c r="D65" i="10"/>
  <c r="D61" i="9"/>
  <c r="D41" i="9"/>
  <c r="D62" i="9"/>
  <c r="D38" i="9"/>
  <c r="D46" i="9"/>
  <c r="D39" i="9"/>
  <c r="D57" i="9"/>
  <c r="D43" i="9"/>
  <c r="D53" i="9"/>
  <c r="D60" i="9"/>
  <c r="D44" i="8"/>
  <c r="D41" i="16"/>
  <c r="D47" i="16"/>
  <c r="D51" i="16"/>
  <c r="D58" i="16"/>
  <c r="D64" i="16"/>
  <c r="D42" i="15"/>
  <c r="D54" i="15"/>
  <c r="D39" i="14"/>
  <c r="D50" i="14"/>
  <c r="D38" i="14"/>
  <c r="D57" i="14"/>
  <c r="D42" i="14"/>
  <c r="D47" i="14"/>
  <c r="D51" i="12"/>
  <c r="D54" i="8"/>
  <c r="D38" i="8"/>
  <c r="D58" i="8"/>
  <c r="D62" i="8"/>
  <c r="D39" i="8"/>
  <c r="D52" i="8"/>
  <c r="D50" i="8"/>
  <c r="D58" i="17"/>
  <c r="D40" i="15"/>
  <c r="D61" i="14"/>
  <c r="D59" i="13"/>
  <c r="D50" i="12"/>
  <c r="D49" i="11"/>
  <c r="D62" i="11"/>
  <c r="D52" i="11"/>
  <c r="D43" i="11"/>
  <c r="D51" i="11"/>
  <c r="D47" i="9"/>
  <c r="D63" i="9"/>
  <c r="D45" i="16"/>
  <c r="D57" i="15"/>
  <c r="D62" i="15"/>
  <c r="D45" i="14"/>
  <c r="D54" i="14"/>
  <c r="D56" i="14"/>
  <c r="D64" i="13"/>
  <c r="D42" i="10"/>
  <c r="D38" i="10"/>
  <c r="D43" i="10"/>
  <c r="D47" i="10"/>
  <c r="D52" i="10"/>
  <c r="D50" i="9"/>
  <c r="D63" i="14"/>
  <c r="D48" i="13"/>
  <c r="D55" i="11"/>
  <c r="D57" i="11"/>
  <c r="D64" i="11"/>
  <c r="D62" i="10"/>
  <c r="D58" i="10"/>
  <c r="D56" i="8"/>
  <c r="D61" i="8"/>
  <c r="D63" i="11"/>
  <c r="D44" i="9"/>
  <c r="D43" i="8"/>
  <c r="D45" i="8"/>
  <c r="D53" i="8"/>
  <c r="D47" i="17"/>
  <c r="D53" i="16"/>
  <c r="D44" i="14"/>
  <c r="D40" i="13"/>
  <c r="D43" i="12"/>
  <c r="D39" i="11"/>
  <c r="D53" i="11"/>
  <c r="D54" i="11"/>
  <c r="D38" i="11"/>
  <c r="D48" i="11"/>
  <c r="D56" i="11"/>
  <c r="D58" i="11"/>
  <c r="D57" i="10"/>
  <c r="D58" i="9"/>
  <c r="D55" i="8"/>
  <c r="D44" i="11"/>
  <c r="D45" i="10"/>
  <c r="D48" i="10"/>
  <c r="D52" i="9"/>
  <c r="D49" i="8"/>
  <c r="D53" i="15"/>
  <c r="D53" i="12"/>
  <c r="D56" i="12"/>
  <c r="D60" i="11"/>
  <c r="D41" i="10"/>
  <c r="D54" i="10"/>
  <c r="D61" i="10"/>
  <c r="D64" i="10"/>
  <c r="D65" i="8"/>
  <c r="D61" i="15"/>
  <c r="D43" i="14"/>
  <c r="D51" i="14"/>
  <c r="D42" i="13"/>
  <c r="D63" i="13"/>
  <c r="D54" i="12"/>
  <c r="D38" i="12"/>
  <c r="D59" i="12"/>
  <c r="D63" i="12"/>
  <c r="D40" i="11"/>
  <c r="D44" i="10"/>
  <c r="D40" i="9"/>
  <c r="D48" i="9"/>
  <c r="D48" i="12"/>
  <c r="D64" i="12"/>
  <c r="D40" i="10"/>
  <c r="D46" i="10"/>
  <c r="D56" i="10"/>
  <c r="D48" i="8"/>
  <c r="D64" i="8"/>
  <c r="D47" i="6"/>
  <c r="D43" i="6"/>
  <c r="D57" i="6"/>
  <c r="D50" i="6"/>
  <c r="D59" i="6"/>
  <c r="D39" i="6"/>
  <c r="D41" i="6"/>
  <c r="D55" i="6"/>
  <c r="D49" i="6"/>
  <c r="D63" i="6"/>
  <c r="D65" i="6"/>
  <c r="D38" i="6"/>
  <c r="D60" i="6"/>
  <c r="D52" i="6"/>
  <c r="D44" i="6"/>
  <c r="D64" i="6"/>
  <c r="D56" i="6"/>
  <c r="D48" i="6"/>
  <c r="D40" i="6"/>
  <c r="D54" i="6"/>
  <c r="D45" i="6"/>
  <c r="D61" i="6"/>
  <c r="D46" i="6"/>
  <c r="D62" i="6"/>
  <c r="D42" i="6"/>
  <c r="D51" i="6"/>
  <c r="D53" i="6"/>
  <c r="D58" i="6"/>
  <c r="D65" i="5"/>
  <c r="D57" i="5"/>
  <c r="D49" i="5"/>
  <c r="D41" i="5"/>
  <c r="D63" i="5"/>
  <c r="D55" i="5"/>
  <c r="D47" i="5"/>
  <c r="D46" i="5"/>
  <c r="D61" i="5"/>
  <c r="D53" i="5"/>
  <c r="D45" i="5"/>
  <c r="D51" i="5"/>
  <c r="D44" i="5"/>
  <c r="D43" i="5"/>
  <c r="D38" i="5"/>
  <c r="D58" i="5"/>
  <c r="D50" i="5"/>
  <c r="D42" i="5"/>
  <c r="D52" i="5"/>
  <c r="D59" i="5"/>
  <c r="D64" i="5"/>
  <c r="D56" i="5"/>
  <c r="D48" i="5"/>
  <c r="D40" i="5"/>
  <c r="D39" i="5"/>
  <c r="D60" i="5"/>
  <c r="D62" i="5"/>
  <c r="D54" i="5"/>
  <c r="I17" i="4"/>
  <c r="I16" i="4"/>
  <c r="F34" i="6"/>
  <c r="F33" i="6"/>
  <c r="F32" i="6"/>
  <c r="F31" i="6"/>
  <c r="F30" i="6"/>
  <c r="F29" i="6"/>
  <c r="F28" i="6"/>
  <c r="F27" i="6"/>
  <c r="F26" i="6"/>
  <c r="F25" i="6"/>
  <c r="F24" i="6"/>
  <c r="F23" i="6"/>
  <c r="F22" i="6"/>
  <c r="F21" i="6"/>
  <c r="F20" i="6"/>
  <c r="F19" i="6"/>
  <c r="F18" i="6"/>
  <c r="F17" i="6"/>
  <c r="F16" i="6"/>
  <c r="F15" i="6"/>
  <c r="F14" i="6"/>
  <c r="F13" i="6"/>
  <c r="F12" i="6"/>
  <c r="F11" i="6"/>
  <c r="F10" i="6"/>
  <c r="F9" i="6"/>
  <c r="F8" i="6"/>
  <c r="F34" i="7"/>
  <c r="F33" i="7"/>
  <c r="F32" i="7"/>
  <c r="F31" i="7"/>
  <c r="F30" i="7"/>
  <c r="F29" i="7"/>
  <c r="F28" i="7"/>
  <c r="F27" i="7"/>
  <c r="F26" i="7"/>
  <c r="F25" i="7"/>
  <c r="F24" i="7"/>
  <c r="F23" i="7"/>
  <c r="F22" i="7"/>
  <c r="F21" i="7"/>
  <c r="F20" i="7"/>
  <c r="F19" i="7"/>
  <c r="F18" i="7"/>
  <c r="F17" i="7"/>
  <c r="F16" i="7"/>
  <c r="F15" i="7"/>
  <c r="F14" i="7"/>
  <c r="F13" i="7"/>
  <c r="F12" i="7"/>
  <c r="F11" i="7"/>
  <c r="F10" i="7"/>
  <c r="F9" i="7"/>
  <c r="F8" i="7"/>
  <c r="F34" i="8"/>
  <c r="F33" i="8"/>
  <c r="F32" i="8"/>
  <c r="F31" i="8"/>
  <c r="F30" i="8"/>
  <c r="F29" i="8"/>
  <c r="F28" i="8"/>
  <c r="F27" i="8"/>
  <c r="F26" i="8"/>
  <c r="F25" i="8"/>
  <c r="F24" i="8"/>
  <c r="F23" i="8"/>
  <c r="F22" i="8"/>
  <c r="F21" i="8"/>
  <c r="F20" i="8"/>
  <c r="F19" i="8"/>
  <c r="F18" i="8"/>
  <c r="F17" i="8"/>
  <c r="F16" i="8"/>
  <c r="F15" i="8"/>
  <c r="F14" i="8"/>
  <c r="F13" i="8"/>
  <c r="F12" i="8"/>
  <c r="F11" i="8"/>
  <c r="F10" i="8"/>
  <c r="F9" i="8"/>
  <c r="F8" i="8"/>
  <c r="F34" i="9"/>
  <c r="F33" i="9"/>
  <c r="F32" i="9"/>
  <c r="F31" i="9"/>
  <c r="F30" i="9"/>
  <c r="F29" i="9"/>
  <c r="F28" i="9"/>
  <c r="F27" i="9"/>
  <c r="F26" i="9"/>
  <c r="F25" i="9"/>
  <c r="F24" i="9"/>
  <c r="F23" i="9"/>
  <c r="F22" i="9"/>
  <c r="F21" i="9"/>
  <c r="F20" i="9"/>
  <c r="F19" i="9"/>
  <c r="F18" i="9"/>
  <c r="F17" i="9"/>
  <c r="F16" i="9"/>
  <c r="F15" i="9"/>
  <c r="F14" i="9"/>
  <c r="F13" i="9"/>
  <c r="F12" i="9"/>
  <c r="F11" i="9"/>
  <c r="F10" i="9"/>
  <c r="F9" i="9"/>
  <c r="F8" i="9"/>
  <c r="F34" i="10"/>
  <c r="F33" i="10"/>
  <c r="F32" i="10"/>
  <c r="F31" i="10"/>
  <c r="F30" i="10"/>
  <c r="F29" i="10"/>
  <c r="F28" i="10"/>
  <c r="F27" i="10"/>
  <c r="F26" i="10"/>
  <c r="F25" i="10"/>
  <c r="F24" i="10"/>
  <c r="F23" i="10"/>
  <c r="F22" i="10"/>
  <c r="F21" i="10"/>
  <c r="F20" i="10"/>
  <c r="F19" i="10"/>
  <c r="F18" i="10"/>
  <c r="F17" i="10"/>
  <c r="F16" i="10"/>
  <c r="F15" i="10"/>
  <c r="F14" i="10"/>
  <c r="F13" i="10"/>
  <c r="F12" i="10"/>
  <c r="F11" i="10"/>
  <c r="F10" i="10"/>
  <c r="F9" i="10"/>
  <c r="F8" i="10"/>
  <c r="F34" i="11"/>
  <c r="F33" i="11"/>
  <c r="F32" i="11"/>
  <c r="F31" i="11"/>
  <c r="F30" i="11"/>
  <c r="F29" i="11"/>
  <c r="F28" i="11"/>
  <c r="F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F11" i="11"/>
  <c r="F10" i="11"/>
  <c r="F9" i="11"/>
  <c r="F8" i="11"/>
  <c r="F34" i="12"/>
  <c r="F33" i="12"/>
  <c r="F32" i="12"/>
  <c r="F31" i="12"/>
  <c r="F30" i="12"/>
  <c r="F29" i="12"/>
  <c r="F28" i="12"/>
  <c r="F27" i="12"/>
  <c r="F26" i="12"/>
  <c r="F25" i="12"/>
  <c r="F24" i="12"/>
  <c r="F23" i="12"/>
  <c r="F22" i="12"/>
  <c r="F21" i="12"/>
  <c r="F20" i="12"/>
  <c r="F19" i="12"/>
  <c r="F18" i="12"/>
  <c r="F17" i="12"/>
  <c r="F16" i="12"/>
  <c r="F15" i="12"/>
  <c r="F14" i="12"/>
  <c r="F13" i="12"/>
  <c r="F12" i="12"/>
  <c r="F11" i="12"/>
  <c r="F10" i="12"/>
  <c r="F9" i="12"/>
  <c r="F8" i="12"/>
  <c r="F34" i="13"/>
  <c r="F33" i="13"/>
  <c r="F32" i="13"/>
  <c r="F31" i="13"/>
  <c r="F30" i="13"/>
  <c r="F29" i="13"/>
  <c r="F28" i="13"/>
  <c r="F27" i="13"/>
  <c r="F26" i="13"/>
  <c r="F25" i="13"/>
  <c r="F24" i="13"/>
  <c r="F23" i="13"/>
  <c r="F22" i="13"/>
  <c r="F21" i="13"/>
  <c r="F20" i="13"/>
  <c r="F19" i="13"/>
  <c r="F18" i="13"/>
  <c r="F17" i="13"/>
  <c r="F16" i="13"/>
  <c r="F15" i="13"/>
  <c r="F14" i="13"/>
  <c r="F13" i="13"/>
  <c r="F12" i="13"/>
  <c r="F11" i="13"/>
  <c r="F10" i="13"/>
  <c r="F9" i="13"/>
  <c r="F8" i="13"/>
  <c r="F34" i="14"/>
  <c r="F33" i="14"/>
  <c r="F32" i="14"/>
  <c r="F31" i="14"/>
  <c r="F30" i="14"/>
  <c r="F29" i="14"/>
  <c r="F28" i="14"/>
  <c r="F27" i="14"/>
  <c r="F26" i="14"/>
  <c r="F25" i="14"/>
  <c r="F24" i="14"/>
  <c r="F23" i="14"/>
  <c r="F22" i="14"/>
  <c r="F21" i="14"/>
  <c r="F20" i="14"/>
  <c r="F19" i="14"/>
  <c r="F18" i="14"/>
  <c r="F17" i="14"/>
  <c r="F16" i="14"/>
  <c r="F15" i="14"/>
  <c r="F14" i="14"/>
  <c r="F13" i="14"/>
  <c r="F12" i="14"/>
  <c r="F11" i="14"/>
  <c r="F10" i="14"/>
  <c r="F9" i="14"/>
  <c r="F8" i="14"/>
  <c r="F34" i="15"/>
  <c r="F33" i="15"/>
  <c r="F32" i="15"/>
  <c r="F31" i="15"/>
  <c r="F30" i="15"/>
  <c r="F29" i="15"/>
  <c r="F28" i="15"/>
  <c r="F27" i="15"/>
  <c r="F26" i="15"/>
  <c r="F25" i="15"/>
  <c r="F24" i="15"/>
  <c r="F23" i="15"/>
  <c r="F22" i="15"/>
  <c r="F21" i="15"/>
  <c r="F20" i="15"/>
  <c r="F19" i="15"/>
  <c r="F18" i="15"/>
  <c r="F17" i="15"/>
  <c r="F16" i="15"/>
  <c r="F15" i="15"/>
  <c r="F14" i="15"/>
  <c r="F13" i="15"/>
  <c r="F12" i="15"/>
  <c r="F11" i="15"/>
  <c r="F10" i="15"/>
  <c r="F9" i="15"/>
  <c r="F8" i="15"/>
  <c r="F34" i="16"/>
  <c r="F33" i="16"/>
  <c r="F32" i="16"/>
  <c r="F31" i="16"/>
  <c r="F30" i="16"/>
  <c r="F29" i="16"/>
  <c r="F28" i="16"/>
  <c r="F27" i="16"/>
  <c r="F26" i="16"/>
  <c r="F25" i="16"/>
  <c r="F24" i="16"/>
  <c r="F23" i="16"/>
  <c r="F22" i="16"/>
  <c r="F21" i="16"/>
  <c r="F20" i="16"/>
  <c r="F19" i="16"/>
  <c r="F18" i="16"/>
  <c r="F17" i="16"/>
  <c r="F16" i="16"/>
  <c r="F15" i="16"/>
  <c r="F14" i="16"/>
  <c r="F13" i="16"/>
  <c r="F12" i="16"/>
  <c r="F11" i="16"/>
  <c r="F10" i="16"/>
  <c r="F9" i="16"/>
  <c r="F8" i="16"/>
  <c r="F34" i="17"/>
  <c r="F33" i="17"/>
  <c r="F32" i="17"/>
  <c r="F31" i="17"/>
  <c r="F30" i="17"/>
  <c r="F29" i="17"/>
  <c r="F28" i="17"/>
  <c r="F27" i="17"/>
  <c r="F26" i="17"/>
  <c r="F25" i="17"/>
  <c r="F24" i="17"/>
  <c r="F23" i="17"/>
  <c r="F22" i="17"/>
  <c r="F21" i="17"/>
  <c r="F20" i="17"/>
  <c r="F19" i="17"/>
  <c r="F18" i="17"/>
  <c r="F17" i="17"/>
  <c r="F16" i="17"/>
  <c r="F15" i="17"/>
  <c r="F14" i="17"/>
  <c r="F13" i="17"/>
  <c r="F12" i="17"/>
  <c r="F11" i="17"/>
  <c r="F10" i="17"/>
  <c r="F9" i="17"/>
  <c r="F8" i="17"/>
  <c r="F34" i="21"/>
  <c r="F33" i="21"/>
  <c r="F32" i="21"/>
  <c r="F31" i="21"/>
  <c r="F30" i="21"/>
  <c r="F29" i="21"/>
  <c r="F28" i="21"/>
  <c r="F27" i="21"/>
  <c r="F26" i="21"/>
  <c r="F25" i="21"/>
  <c r="F24" i="21"/>
  <c r="F23" i="21"/>
  <c r="F22" i="21"/>
  <c r="F21" i="21"/>
  <c r="F20" i="21"/>
  <c r="F19" i="21"/>
  <c r="F18" i="21"/>
  <c r="F17" i="21"/>
  <c r="F16" i="21"/>
  <c r="F15" i="21"/>
  <c r="F14" i="21"/>
  <c r="F13" i="21"/>
  <c r="F12" i="21"/>
  <c r="F11" i="21"/>
  <c r="F10" i="21"/>
  <c r="F9" i="21"/>
  <c r="F8" i="21"/>
  <c r="F34" i="22"/>
  <c r="F33" i="22"/>
  <c r="F32" i="22"/>
  <c r="F31" i="22"/>
  <c r="F30" i="22"/>
  <c r="F29" i="22"/>
  <c r="F28" i="22"/>
  <c r="F27" i="22"/>
  <c r="F26" i="22"/>
  <c r="F25" i="22"/>
  <c r="F24" i="22"/>
  <c r="F23" i="22"/>
  <c r="F22" i="22"/>
  <c r="F21" i="22"/>
  <c r="F20" i="22"/>
  <c r="F19" i="22"/>
  <c r="F18" i="22"/>
  <c r="F17" i="22"/>
  <c r="F16" i="22"/>
  <c r="F15" i="22"/>
  <c r="F14" i="22"/>
  <c r="F13" i="22"/>
  <c r="F12" i="22"/>
  <c r="F11" i="22"/>
  <c r="F10" i="22"/>
  <c r="F9" i="22"/>
  <c r="F8" i="22"/>
  <c r="F34" i="23"/>
  <c r="F33" i="23"/>
  <c r="F32" i="23"/>
  <c r="F31" i="23"/>
  <c r="F30" i="23"/>
  <c r="F29" i="23"/>
  <c r="F28" i="23"/>
  <c r="F27" i="23"/>
  <c r="F26" i="23"/>
  <c r="F25" i="23"/>
  <c r="F24" i="23"/>
  <c r="F23" i="23"/>
  <c r="F22" i="23"/>
  <c r="F21" i="23"/>
  <c r="F20" i="23"/>
  <c r="F19" i="23"/>
  <c r="F18" i="23"/>
  <c r="F17" i="23"/>
  <c r="F16" i="23"/>
  <c r="F15" i="23"/>
  <c r="F14" i="23"/>
  <c r="F13" i="23"/>
  <c r="F12" i="23"/>
  <c r="F11" i="23"/>
  <c r="F10" i="23"/>
  <c r="F9" i="23"/>
  <c r="F8" i="23"/>
  <c r="F34" i="24"/>
  <c r="F33" i="24"/>
  <c r="F32" i="24"/>
  <c r="F31" i="24"/>
  <c r="F30" i="24"/>
  <c r="F29" i="24"/>
  <c r="F28" i="24"/>
  <c r="F27" i="24"/>
  <c r="F26" i="24"/>
  <c r="F25" i="24"/>
  <c r="F24" i="24"/>
  <c r="F23" i="24"/>
  <c r="F22" i="24"/>
  <c r="F21" i="24"/>
  <c r="F20" i="24"/>
  <c r="F19" i="24"/>
  <c r="F18" i="24"/>
  <c r="F17" i="24"/>
  <c r="F16" i="24"/>
  <c r="F15" i="24"/>
  <c r="F14" i="24"/>
  <c r="F13" i="24"/>
  <c r="F12" i="24"/>
  <c r="F11" i="24"/>
  <c r="F10" i="24"/>
  <c r="F9" i="24"/>
  <c r="F8" i="24"/>
  <c r="F34" i="25"/>
  <c r="F33" i="25"/>
  <c r="F32" i="25"/>
  <c r="F31" i="25"/>
  <c r="F30" i="25"/>
  <c r="F29" i="25"/>
  <c r="F28" i="25"/>
  <c r="F27" i="25"/>
  <c r="F26" i="25"/>
  <c r="F25" i="25"/>
  <c r="F24" i="25"/>
  <c r="F23" i="25"/>
  <c r="F22" i="25"/>
  <c r="F21" i="25"/>
  <c r="F20" i="25"/>
  <c r="F19" i="25"/>
  <c r="F18" i="25"/>
  <c r="F17" i="25"/>
  <c r="F16" i="25"/>
  <c r="F15" i="25"/>
  <c r="F14" i="25"/>
  <c r="F13" i="25"/>
  <c r="F12" i="25"/>
  <c r="F11" i="25"/>
  <c r="F10" i="25"/>
  <c r="F9" i="25"/>
  <c r="F8" i="25"/>
  <c r="F34" i="26"/>
  <c r="F33" i="26"/>
  <c r="F32" i="26"/>
  <c r="F31" i="26"/>
  <c r="F30" i="26"/>
  <c r="F29" i="26"/>
  <c r="F28" i="26"/>
  <c r="F27" i="26"/>
  <c r="F26" i="26"/>
  <c r="F25" i="26"/>
  <c r="F24" i="26"/>
  <c r="F23" i="26"/>
  <c r="F22" i="26"/>
  <c r="F21" i="26"/>
  <c r="F20" i="26"/>
  <c r="F19" i="26"/>
  <c r="F18" i="26"/>
  <c r="F17" i="26"/>
  <c r="F16" i="26"/>
  <c r="F15" i="26"/>
  <c r="F14" i="26"/>
  <c r="F13" i="26"/>
  <c r="F12" i="26"/>
  <c r="F11" i="26"/>
  <c r="F10" i="26"/>
  <c r="F9" i="26"/>
  <c r="F8" i="26"/>
  <c r="F33" i="5"/>
  <c r="F32" i="5"/>
  <c r="F30" i="5"/>
  <c r="F29" i="5"/>
  <c r="F28" i="5"/>
  <c r="F26" i="5"/>
  <c r="F25" i="5"/>
  <c r="F23" i="5"/>
  <c r="F22" i="5"/>
  <c r="F21" i="5"/>
  <c r="F19" i="5"/>
  <c r="F18" i="5"/>
  <c r="F15" i="5"/>
  <c r="F14" i="5"/>
  <c r="F13" i="5"/>
  <c r="F12" i="5"/>
  <c r="F11" i="5"/>
  <c r="F9" i="5"/>
  <c r="F8" i="5"/>
  <c r="F7" i="6"/>
  <c r="F7" i="7"/>
  <c r="F7" i="8"/>
  <c r="F7" i="9"/>
  <c r="F7" i="10"/>
  <c r="F7" i="11"/>
  <c r="F7" i="12"/>
  <c r="F7" i="13"/>
  <c r="F7" i="14"/>
  <c r="F7" i="15"/>
  <c r="F7" i="16"/>
  <c r="F7" i="17"/>
  <c r="F7" i="21"/>
  <c r="F7" i="22"/>
  <c r="F7" i="23"/>
  <c r="F7" i="24"/>
  <c r="F7" i="25"/>
  <c r="F7" i="26"/>
  <c r="C35" i="6"/>
  <c r="D35" i="6"/>
  <c r="E35" i="6"/>
  <c r="C35" i="7"/>
  <c r="D35" i="7"/>
  <c r="E35" i="7"/>
  <c r="C35" i="8"/>
  <c r="D35" i="8"/>
  <c r="E35" i="8"/>
  <c r="C35" i="9"/>
  <c r="D35" i="9"/>
  <c r="E35" i="9"/>
  <c r="C35" i="10"/>
  <c r="D35" i="10"/>
  <c r="E35" i="10"/>
  <c r="C35" i="11"/>
  <c r="D35" i="11"/>
  <c r="E35" i="11"/>
  <c r="C35" i="12"/>
  <c r="D35" i="12"/>
  <c r="E35" i="12"/>
  <c r="C35" i="13"/>
  <c r="D35" i="13"/>
  <c r="E35" i="13"/>
  <c r="C35" i="14"/>
  <c r="D35" i="14"/>
  <c r="E35" i="14"/>
  <c r="C35" i="15"/>
  <c r="D35" i="15"/>
  <c r="E35" i="15"/>
  <c r="C35" i="16"/>
  <c r="D35" i="16"/>
  <c r="E35" i="16"/>
  <c r="C35" i="17"/>
  <c r="D35" i="17"/>
  <c r="E35" i="17"/>
  <c r="C35" i="21"/>
  <c r="D35" i="21"/>
  <c r="E35" i="21"/>
  <c r="C35" i="22"/>
  <c r="D35" i="22"/>
  <c r="E35" i="22"/>
  <c r="C35" i="23"/>
  <c r="D35" i="23"/>
  <c r="E35" i="23"/>
  <c r="C35" i="24"/>
  <c r="D35" i="24"/>
  <c r="E35" i="24"/>
  <c r="C35" i="25"/>
  <c r="D35" i="25"/>
  <c r="E35" i="25"/>
  <c r="C35" i="26"/>
  <c r="D35" i="26"/>
  <c r="E35" i="26"/>
  <c r="C35" i="5"/>
  <c r="D35" i="5"/>
  <c r="E35" i="5"/>
  <c r="B35" i="6"/>
  <c r="B35" i="7"/>
  <c r="B35" i="8"/>
  <c r="B35" i="9"/>
  <c r="B35" i="10"/>
  <c r="B35" i="11"/>
  <c r="B35" i="12"/>
  <c r="B35" i="13"/>
  <c r="B35" i="14"/>
  <c r="B35" i="15"/>
  <c r="B35" i="16"/>
  <c r="B35" i="17"/>
  <c r="B35" i="21"/>
  <c r="B35" i="22"/>
  <c r="B35" i="23"/>
  <c r="B35" i="24"/>
  <c r="B35" i="25"/>
  <c r="B35" i="26"/>
  <c r="B35" i="5"/>
  <c r="F35" i="23" l="1"/>
  <c r="F35" i="15"/>
  <c r="E65" i="12"/>
  <c r="E57" i="12"/>
  <c r="E49" i="12"/>
  <c r="E41" i="12"/>
  <c r="E59" i="12"/>
  <c r="E54" i="12"/>
  <c r="E43" i="12"/>
  <c r="E38" i="12"/>
  <c r="E55" i="12"/>
  <c r="E39" i="12"/>
  <c r="E50" i="12"/>
  <c r="E46" i="12"/>
  <c r="E64" i="12"/>
  <c r="E60" i="12"/>
  <c r="E47" i="12"/>
  <c r="E40" i="12"/>
  <c r="E58" i="12"/>
  <c r="E51" i="12"/>
  <c r="E48" i="12"/>
  <c r="E44" i="12"/>
  <c r="E62" i="12"/>
  <c r="E56" i="12"/>
  <c r="E63" i="12"/>
  <c r="E61" i="12"/>
  <c r="E42" i="12"/>
  <c r="E53" i="12"/>
  <c r="E45" i="12"/>
  <c r="E52" i="12"/>
  <c r="E65" i="26"/>
  <c r="E57" i="26"/>
  <c r="E49" i="26"/>
  <c r="E41" i="26"/>
  <c r="E50" i="26"/>
  <c r="E58" i="26"/>
  <c r="E42" i="26"/>
  <c r="E63" i="26"/>
  <c r="E55" i="26"/>
  <c r="E47" i="26"/>
  <c r="E39" i="26"/>
  <c r="E61" i="26"/>
  <c r="E45" i="26"/>
  <c r="E62" i="26"/>
  <c r="E52" i="26"/>
  <c r="E46" i="26"/>
  <c r="E56" i="26"/>
  <c r="E40" i="26"/>
  <c r="E53" i="26"/>
  <c r="E43" i="26"/>
  <c r="E51" i="26"/>
  <c r="E38" i="26"/>
  <c r="E60" i="26"/>
  <c r="E59" i="26"/>
  <c r="E48" i="26"/>
  <c r="E44" i="26"/>
  <c r="E54" i="26"/>
  <c r="E64" i="26"/>
  <c r="E62" i="23"/>
  <c r="E54" i="23"/>
  <c r="E46" i="23"/>
  <c r="E38" i="23"/>
  <c r="E58" i="23"/>
  <c r="E53" i="23"/>
  <c r="E42" i="23"/>
  <c r="E64" i="23"/>
  <c r="E59" i="23"/>
  <c r="E48" i="23"/>
  <c r="E43" i="23"/>
  <c r="E52" i="23"/>
  <c r="E65" i="23"/>
  <c r="E60" i="23"/>
  <c r="E49" i="23"/>
  <c r="E63" i="23"/>
  <c r="E55" i="23"/>
  <c r="E41" i="23"/>
  <c r="E44" i="23"/>
  <c r="E61" i="23"/>
  <c r="E56" i="23"/>
  <c r="E50" i="23"/>
  <c r="E51" i="23"/>
  <c r="E45" i="23"/>
  <c r="E39" i="23"/>
  <c r="E47" i="23"/>
  <c r="E57" i="23"/>
  <c r="E40" i="23"/>
  <c r="E65" i="8"/>
  <c r="E57" i="8"/>
  <c r="E49" i="8"/>
  <c r="E41" i="8"/>
  <c r="E59" i="8"/>
  <c r="E54" i="8"/>
  <c r="E43" i="8"/>
  <c r="E38" i="8"/>
  <c r="E55" i="8"/>
  <c r="E39" i="8"/>
  <c r="E61" i="8"/>
  <c r="E52" i="8"/>
  <c r="E42" i="8"/>
  <c r="E63" i="8"/>
  <c r="E56" i="8"/>
  <c r="E53" i="8"/>
  <c r="E58" i="8"/>
  <c r="E51" i="8"/>
  <c r="E47" i="8"/>
  <c r="E46" i="8"/>
  <c r="E44" i="8"/>
  <c r="E40" i="8"/>
  <c r="E45" i="8"/>
  <c r="E62" i="8"/>
  <c r="E64" i="8"/>
  <c r="E60" i="8"/>
  <c r="E50" i="8"/>
  <c r="E48" i="8"/>
  <c r="E62" i="24"/>
  <c r="E63" i="24"/>
  <c r="E57" i="24"/>
  <c r="E49" i="24"/>
  <c r="E41" i="24"/>
  <c r="E58" i="24"/>
  <c r="E50" i="24"/>
  <c r="E42" i="24"/>
  <c r="E55" i="24"/>
  <c r="E47" i="24"/>
  <c r="E39" i="24"/>
  <c r="E56" i="24"/>
  <c r="E52" i="24"/>
  <c r="E46" i="24"/>
  <c r="E40" i="24"/>
  <c r="E53" i="24"/>
  <c r="E59" i="24"/>
  <c r="E43" i="24"/>
  <c r="E65" i="24"/>
  <c r="E60" i="24"/>
  <c r="E54" i="24"/>
  <c r="E48" i="24"/>
  <c r="E44" i="24"/>
  <c r="E38" i="24"/>
  <c r="E51" i="24"/>
  <c r="E64" i="24"/>
  <c r="E45" i="24"/>
  <c r="E61" i="24"/>
  <c r="E62" i="17"/>
  <c r="E63" i="17"/>
  <c r="E56" i="17"/>
  <c r="E48" i="17"/>
  <c r="E40" i="17"/>
  <c r="E54" i="17"/>
  <c r="E55" i="17"/>
  <c r="E47" i="17"/>
  <c r="E42" i="17"/>
  <c r="E59" i="17"/>
  <c r="E51" i="17"/>
  <c r="E38" i="17"/>
  <c r="E65" i="17"/>
  <c r="E46" i="17"/>
  <c r="E41" i="17"/>
  <c r="E52" i="17"/>
  <c r="E44" i="17"/>
  <c r="E60" i="17"/>
  <c r="E61" i="17"/>
  <c r="E53" i="17"/>
  <c r="E39" i="17"/>
  <c r="E57" i="17"/>
  <c r="E50" i="17"/>
  <c r="E43" i="17"/>
  <c r="E45" i="17"/>
  <c r="E49" i="17"/>
  <c r="E58" i="17"/>
  <c r="E64" i="17"/>
  <c r="E61" i="15"/>
  <c r="E62" i="15"/>
  <c r="E54" i="15"/>
  <c r="E46" i="15"/>
  <c r="E38" i="15"/>
  <c r="E65" i="15"/>
  <c r="E57" i="15"/>
  <c r="E48" i="15"/>
  <c r="E43" i="15"/>
  <c r="E58" i="15"/>
  <c r="E44" i="15"/>
  <c r="E50" i="15"/>
  <c r="E60" i="15"/>
  <c r="E55" i="15"/>
  <c r="E52" i="15"/>
  <c r="E49" i="15"/>
  <c r="E41" i="15"/>
  <c r="E51" i="15"/>
  <c r="E47" i="15"/>
  <c r="E45" i="15"/>
  <c r="E56" i="15"/>
  <c r="E63" i="15"/>
  <c r="E39" i="15"/>
  <c r="E59" i="15"/>
  <c r="E53" i="15"/>
  <c r="E40" i="15"/>
  <c r="E64" i="15"/>
  <c r="E42" i="15"/>
  <c r="E65" i="13"/>
  <c r="E57" i="13"/>
  <c r="E49" i="13"/>
  <c r="E41" i="13"/>
  <c r="E58" i="13"/>
  <c r="E52" i="13"/>
  <c r="E42" i="13"/>
  <c r="E64" i="13"/>
  <c r="E53" i="13"/>
  <c r="E48" i="13"/>
  <c r="E56" i="13"/>
  <c r="E50" i="13"/>
  <c r="E47" i="13"/>
  <c r="E43" i="13"/>
  <c r="E51" i="13"/>
  <c r="E45" i="13"/>
  <c r="E46" i="13"/>
  <c r="E62" i="13"/>
  <c r="E39" i="13"/>
  <c r="E54" i="13"/>
  <c r="E40" i="13"/>
  <c r="E59" i="13"/>
  <c r="E55" i="13"/>
  <c r="E44" i="13"/>
  <c r="E60" i="13"/>
  <c r="E63" i="13"/>
  <c r="E61" i="13"/>
  <c r="E38" i="13"/>
  <c r="E65" i="14"/>
  <c r="E61" i="14"/>
  <c r="E53" i="14"/>
  <c r="E45" i="14"/>
  <c r="E62" i="14"/>
  <c r="E54" i="14"/>
  <c r="E46" i="14"/>
  <c r="E38" i="14"/>
  <c r="E63" i="14"/>
  <c r="E55" i="14"/>
  <c r="E47" i="14"/>
  <c r="E39" i="14"/>
  <c r="E60" i="14"/>
  <c r="E52" i="14"/>
  <c r="E44" i="14"/>
  <c r="E58" i="14"/>
  <c r="E48" i="14"/>
  <c r="E43" i="14"/>
  <c r="E40" i="14"/>
  <c r="E51" i="14"/>
  <c r="E41" i="14"/>
  <c r="E64" i="14"/>
  <c r="E59" i="14"/>
  <c r="E49" i="14"/>
  <c r="E57" i="14"/>
  <c r="E56" i="14"/>
  <c r="E50" i="14"/>
  <c r="E42" i="14"/>
  <c r="E65" i="9"/>
  <c r="E57" i="9"/>
  <c r="E49" i="9"/>
  <c r="E41" i="9"/>
  <c r="E58" i="9"/>
  <c r="E52" i="9"/>
  <c r="E42" i="9"/>
  <c r="E64" i="9"/>
  <c r="E53" i="9"/>
  <c r="E48" i="9"/>
  <c r="E62" i="9"/>
  <c r="E44" i="9"/>
  <c r="E38" i="9"/>
  <c r="E55" i="9"/>
  <c r="E45" i="9"/>
  <c r="E59" i="9"/>
  <c r="E39" i="9"/>
  <c r="E61" i="9"/>
  <c r="E56" i="9"/>
  <c r="E54" i="9"/>
  <c r="E47" i="9"/>
  <c r="E43" i="9"/>
  <c r="E51" i="9"/>
  <c r="E50" i="9"/>
  <c r="E60" i="9"/>
  <c r="E46" i="9"/>
  <c r="E63" i="9"/>
  <c r="E40" i="9"/>
  <c r="E65" i="10"/>
  <c r="E57" i="10"/>
  <c r="E49" i="10"/>
  <c r="E41" i="10"/>
  <c r="E62" i="10"/>
  <c r="E51" i="10"/>
  <c r="E46" i="10"/>
  <c r="E63" i="10"/>
  <c r="E47" i="10"/>
  <c r="E58" i="10"/>
  <c r="E54" i="10"/>
  <c r="E55" i="10"/>
  <c r="E48" i="10"/>
  <c r="E45" i="10"/>
  <c r="E59" i="10"/>
  <c r="E56" i="10"/>
  <c r="E52" i="10"/>
  <c r="E39" i="10"/>
  <c r="E60" i="10"/>
  <c r="E53" i="10"/>
  <c r="E61" i="10"/>
  <c r="E42" i="10"/>
  <c r="E50" i="10"/>
  <c r="E44" i="10"/>
  <c r="E64" i="10"/>
  <c r="E38" i="10"/>
  <c r="E40" i="10"/>
  <c r="E43" i="10"/>
  <c r="E65" i="22"/>
  <c r="E60" i="22"/>
  <c r="E54" i="22"/>
  <c r="E46" i="22"/>
  <c r="E38" i="22"/>
  <c r="E48" i="22"/>
  <c r="E43" i="22"/>
  <c r="E63" i="22"/>
  <c r="E59" i="22"/>
  <c r="E44" i="22"/>
  <c r="E57" i="22"/>
  <c r="E47" i="22"/>
  <c r="E41" i="22"/>
  <c r="E61" i="22"/>
  <c r="E53" i="22"/>
  <c r="E64" i="22"/>
  <c r="E50" i="22"/>
  <c r="E39" i="22"/>
  <c r="E56" i="22"/>
  <c r="E42" i="22"/>
  <c r="E51" i="22"/>
  <c r="E45" i="22"/>
  <c r="E40" i="22"/>
  <c r="E58" i="22"/>
  <c r="E52" i="22"/>
  <c r="E62" i="22"/>
  <c r="E55" i="22"/>
  <c r="E49" i="22"/>
  <c r="E65" i="11"/>
  <c r="E57" i="11"/>
  <c r="E49" i="11"/>
  <c r="E41" i="11"/>
  <c r="E60" i="11"/>
  <c r="E50" i="11"/>
  <c r="E44" i="11"/>
  <c r="E61" i="11"/>
  <c r="E56" i="11"/>
  <c r="E45" i="11"/>
  <c r="E40" i="11"/>
  <c r="E54" i="11"/>
  <c r="E47" i="11"/>
  <c r="E51" i="11"/>
  <c r="E42" i="11"/>
  <c r="E59" i="11"/>
  <c r="E43" i="11"/>
  <c r="E64" i="11"/>
  <c r="E58" i="11"/>
  <c r="E63" i="11"/>
  <c r="E52" i="11"/>
  <c r="E48" i="11"/>
  <c r="E46" i="11"/>
  <c r="E39" i="11"/>
  <c r="E62" i="11"/>
  <c r="E55" i="11"/>
  <c r="E53" i="11"/>
  <c r="E38" i="11"/>
  <c r="E65" i="7"/>
  <c r="E57" i="7"/>
  <c r="E49" i="7"/>
  <c r="E41" i="7"/>
  <c r="E58" i="7"/>
  <c r="E50" i="7"/>
  <c r="E42" i="7"/>
  <c r="E63" i="7"/>
  <c r="E55" i="7"/>
  <c r="E47" i="7"/>
  <c r="E39" i="7"/>
  <c r="E59" i="7"/>
  <c r="E43" i="7"/>
  <c r="E53" i="7"/>
  <c r="E51" i="7"/>
  <c r="E61" i="7"/>
  <c r="E62" i="7"/>
  <c r="E56" i="7"/>
  <c r="E54" i="7"/>
  <c r="E46" i="7"/>
  <c r="E52" i="7"/>
  <c r="E60" i="7"/>
  <c r="E44" i="7"/>
  <c r="E40" i="7"/>
  <c r="E38" i="7"/>
  <c r="E64" i="7"/>
  <c r="E45" i="7"/>
  <c r="E48" i="7"/>
  <c r="E65" i="25"/>
  <c r="E57" i="25"/>
  <c r="E49" i="25"/>
  <c r="E41" i="25"/>
  <c r="E58" i="25"/>
  <c r="E50" i="25"/>
  <c r="E42" i="25"/>
  <c r="E63" i="25"/>
  <c r="E55" i="25"/>
  <c r="E47" i="25"/>
  <c r="E39" i="25"/>
  <c r="E51" i="25"/>
  <c r="E64" i="25"/>
  <c r="E60" i="25"/>
  <c r="E54" i="25"/>
  <c r="E48" i="25"/>
  <c r="E44" i="25"/>
  <c r="E38" i="25"/>
  <c r="E62" i="25"/>
  <c r="E56" i="25"/>
  <c r="E52" i="25"/>
  <c r="E46" i="25"/>
  <c r="E40" i="25"/>
  <c r="E45" i="25"/>
  <c r="E43" i="25"/>
  <c r="E59" i="25"/>
  <c r="E53" i="25"/>
  <c r="E61" i="25"/>
  <c r="E64" i="21"/>
  <c r="E56" i="21"/>
  <c r="E61" i="21"/>
  <c r="E49" i="21"/>
  <c r="E41" i="21"/>
  <c r="E60" i="21"/>
  <c r="E51" i="21"/>
  <c r="E46" i="21"/>
  <c r="E65" i="21"/>
  <c r="E58" i="21"/>
  <c r="E63" i="21"/>
  <c r="E54" i="21"/>
  <c r="E50" i="21"/>
  <c r="E42" i="21"/>
  <c r="E53" i="21"/>
  <c r="E62" i="21"/>
  <c r="E48" i="21"/>
  <c r="E40" i="21"/>
  <c r="E43" i="21"/>
  <c r="E52" i="21"/>
  <c r="E47" i="21"/>
  <c r="E44" i="21"/>
  <c r="E38" i="21"/>
  <c r="E45" i="21"/>
  <c r="E39" i="21"/>
  <c r="E59" i="21"/>
  <c r="E57" i="21"/>
  <c r="E55" i="21"/>
  <c r="E62" i="16"/>
  <c r="E54" i="16"/>
  <c r="E46" i="16"/>
  <c r="E38" i="16"/>
  <c r="E58" i="16"/>
  <c r="E53" i="16"/>
  <c r="E42" i="16"/>
  <c r="E64" i="16"/>
  <c r="E61" i="16"/>
  <c r="E57" i="16"/>
  <c r="E45" i="16"/>
  <c r="E41" i="16"/>
  <c r="E59" i="16"/>
  <c r="E56" i="16"/>
  <c r="E65" i="16"/>
  <c r="E49" i="16"/>
  <c r="E43" i="16"/>
  <c r="E40" i="16"/>
  <c r="E55" i="16"/>
  <c r="E52" i="16"/>
  <c r="E48" i="16"/>
  <c r="E47" i="16"/>
  <c r="E60" i="16"/>
  <c r="E50" i="16"/>
  <c r="E63" i="16"/>
  <c r="E51" i="16"/>
  <c r="E39" i="16"/>
  <c r="E44" i="16"/>
  <c r="E63" i="6"/>
  <c r="E55" i="6"/>
  <c r="E47" i="6"/>
  <c r="E39" i="6"/>
  <c r="E59" i="6"/>
  <c r="E51" i="6"/>
  <c r="E43" i="6"/>
  <c r="E60" i="6"/>
  <c r="E52" i="6"/>
  <c r="E44" i="6"/>
  <c r="E61" i="6"/>
  <c r="E53" i="6"/>
  <c r="E45" i="6"/>
  <c r="E62" i="6"/>
  <c r="E54" i="6"/>
  <c r="E46" i="6"/>
  <c r="E38" i="6"/>
  <c r="E64" i="6"/>
  <c r="E56" i="6"/>
  <c r="E48" i="6"/>
  <c r="E40" i="6"/>
  <c r="E65" i="6"/>
  <c r="E57" i="6"/>
  <c r="E49" i="6"/>
  <c r="E41" i="6"/>
  <c r="E58" i="6"/>
  <c r="E42" i="6"/>
  <c r="E50" i="6"/>
  <c r="E51" i="5"/>
  <c r="F51" i="5" s="1"/>
  <c r="E43" i="5"/>
  <c r="F43" i="5" s="1"/>
  <c r="E59" i="5"/>
  <c r="E44" i="5"/>
  <c r="E45" i="5"/>
  <c r="E54" i="5"/>
  <c r="E38" i="5"/>
  <c r="E47" i="5"/>
  <c r="E53" i="5"/>
  <c r="E63" i="5"/>
  <c r="E52" i="5"/>
  <c r="E61" i="5"/>
  <c r="E65" i="5"/>
  <c r="E41" i="5"/>
  <c r="E50" i="5"/>
  <c r="E60" i="5"/>
  <c r="E46" i="5"/>
  <c r="E57" i="5"/>
  <c r="E58" i="5"/>
  <c r="E55" i="5"/>
  <c r="E62" i="5"/>
  <c r="E40" i="5"/>
  <c r="E48" i="5"/>
  <c r="E39" i="5"/>
  <c r="E42" i="5"/>
  <c r="E64" i="5"/>
  <c r="E49" i="5"/>
  <c r="E56" i="5"/>
  <c r="F35" i="7"/>
  <c r="F35" i="6"/>
  <c r="I25" i="4"/>
  <c r="I23" i="4"/>
  <c r="F35" i="12"/>
  <c r="F35" i="25"/>
  <c r="F35" i="17"/>
  <c r="I21" i="4"/>
  <c r="I14" i="4"/>
  <c r="I22" i="4"/>
  <c r="I24" i="4"/>
  <c r="I9" i="4"/>
  <c r="I12" i="4"/>
  <c r="I15" i="4"/>
  <c r="I11" i="4"/>
  <c r="F35" i="21"/>
  <c r="F35" i="13"/>
  <c r="F35" i="11"/>
  <c r="F35" i="9"/>
  <c r="I8" i="4"/>
  <c r="F35" i="26"/>
  <c r="F35" i="24"/>
  <c r="F35" i="22"/>
  <c r="F35" i="16"/>
  <c r="F35" i="14"/>
  <c r="F35" i="10"/>
  <c r="F35" i="8"/>
  <c r="F35" i="5"/>
  <c r="G43" i="5" l="1"/>
  <c r="G44" i="16"/>
  <c r="F44" i="16"/>
  <c r="F45" i="21"/>
  <c r="G45" i="21"/>
  <c r="F56" i="25"/>
  <c r="G56" i="25"/>
  <c r="F61" i="7"/>
  <c r="G61" i="7"/>
  <c r="G54" i="11"/>
  <c r="F54" i="11"/>
  <c r="F63" i="22"/>
  <c r="G63" i="22"/>
  <c r="F41" i="10"/>
  <c r="G41" i="10"/>
  <c r="F50" i="9"/>
  <c r="G50" i="9"/>
  <c r="F51" i="14"/>
  <c r="G51" i="14"/>
  <c r="F45" i="13"/>
  <c r="G45" i="13"/>
  <c r="G50" i="15"/>
  <c r="F50" i="15"/>
  <c r="G47" i="17"/>
  <c r="F47" i="17"/>
  <c r="G49" i="24"/>
  <c r="F49" i="24"/>
  <c r="G40" i="23"/>
  <c r="F40" i="23"/>
  <c r="G59" i="26"/>
  <c r="F59" i="26"/>
  <c r="G44" i="12"/>
  <c r="F44" i="12"/>
  <c r="F45" i="16"/>
  <c r="G45" i="16"/>
  <c r="G51" i="21"/>
  <c r="F51" i="21"/>
  <c r="G49" i="25"/>
  <c r="F49" i="25"/>
  <c r="F53" i="11"/>
  <c r="G53" i="11"/>
  <c r="G40" i="22"/>
  <c r="F40" i="22"/>
  <c r="G60" i="10"/>
  <c r="F60" i="10"/>
  <c r="F42" i="9"/>
  <c r="G42" i="9"/>
  <c r="G53" i="14"/>
  <c r="F53" i="14"/>
  <c r="G64" i="15"/>
  <c r="F64" i="15"/>
  <c r="G50" i="17"/>
  <c r="F50" i="17"/>
  <c r="G65" i="24"/>
  <c r="F65" i="24"/>
  <c r="G56" i="8"/>
  <c r="F56" i="8"/>
  <c r="F43" i="23"/>
  <c r="G43" i="23"/>
  <c r="F42" i="26"/>
  <c r="G42" i="26"/>
  <c r="F44" i="21"/>
  <c r="G44" i="21"/>
  <c r="F38" i="25"/>
  <c r="G38" i="25"/>
  <c r="F53" i="7"/>
  <c r="G53" i="7"/>
  <c r="F45" i="11"/>
  <c r="G45" i="11"/>
  <c r="G48" i="22"/>
  <c r="F48" i="22"/>
  <c r="F57" i="10"/>
  <c r="G57" i="10"/>
  <c r="G43" i="9"/>
  <c r="F43" i="9"/>
  <c r="G43" i="14"/>
  <c r="F43" i="14"/>
  <c r="G43" i="13"/>
  <c r="F43" i="13"/>
  <c r="F58" i="15"/>
  <c r="G58" i="15"/>
  <c r="G54" i="17"/>
  <c r="F54" i="17"/>
  <c r="F63" i="24"/>
  <c r="G63" i="24"/>
  <c r="F47" i="23"/>
  <c r="G47" i="23"/>
  <c r="G38" i="26"/>
  <c r="F38" i="26"/>
  <c r="G62" i="26"/>
  <c r="F62" i="26"/>
  <c r="F58" i="26"/>
  <c r="G58" i="26"/>
  <c r="G51" i="12"/>
  <c r="F51" i="12"/>
  <c r="F63" i="16"/>
  <c r="G63" i="16"/>
  <c r="F43" i="16"/>
  <c r="G43" i="16"/>
  <c r="F61" i="16"/>
  <c r="G61" i="16"/>
  <c r="G62" i="16"/>
  <c r="F62" i="16"/>
  <c r="F47" i="21"/>
  <c r="G47" i="21"/>
  <c r="F50" i="21"/>
  <c r="G50" i="21"/>
  <c r="F41" i="21"/>
  <c r="G41" i="21"/>
  <c r="G43" i="25"/>
  <c r="F43" i="25"/>
  <c r="G44" i="25"/>
  <c r="F44" i="25"/>
  <c r="F55" i="25"/>
  <c r="G55" i="25"/>
  <c r="G65" i="25"/>
  <c r="F65" i="25"/>
  <c r="G52" i="7"/>
  <c r="F52" i="7"/>
  <c r="G43" i="7"/>
  <c r="F43" i="7"/>
  <c r="F58" i="7"/>
  <c r="G58" i="7"/>
  <c r="G62" i="11"/>
  <c r="F62" i="11"/>
  <c r="G43" i="11"/>
  <c r="F43" i="11"/>
  <c r="F56" i="11"/>
  <c r="G56" i="11"/>
  <c r="F65" i="11"/>
  <c r="G65" i="11"/>
  <c r="G51" i="22"/>
  <c r="F51" i="22"/>
  <c r="G41" i="22"/>
  <c r="F41" i="22"/>
  <c r="F38" i="22"/>
  <c r="G38" i="22"/>
  <c r="G64" i="10"/>
  <c r="F64" i="10"/>
  <c r="G52" i="10"/>
  <c r="F52" i="10"/>
  <c r="F47" i="10"/>
  <c r="G47" i="10"/>
  <c r="G65" i="10"/>
  <c r="F65" i="10"/>
  <c r="F47" i="9"/>
  <c r="G47" i="9"/>
  <c r="G38" i="9"/>
  <c r="F38" i="9"/>
  <c r="F58" i="9"/>
  <c r="G58" i="9"/>
  <c r="G57" i="14"/>
  <c r="F57" i="14"/>
  <c r="G48" i="14"/>
  <c r="F48" i="14"/>
  <c r="G63" i="14"/>
  <c r="F63" i="14"/>
  <c r="F65" i="14"/>
  <c r="G65" i="14"/>
  <c r="G40" i="13"/>
  <c r="F40" i="13"/>
  <c r="G47" i="13"/>
  <c r="F47" i="13"/>
  <c r="F58" i="13"/>
  <c r="G58" i="13"/>
  <c r="G53" i="15"/>
  <c r="F53" i="15"/>
  <c r="F41" i="15"/>
  <c r="G41" i="15"/>
  <c r="F43" i="15"/>
  <c r="G43" i="15"/>
  <c r="G61" i="15"/>
  <c r="F61" i="15"/>
  <c r="G39" i="17"/>
  <c r="F39" i="17"/>
  <c r="F65" i="17"/>
  <c r="G65" i="17"/>
  <c r="F40" i="17"/>
  <c r="G40" i="17"/>
  <c r="G51" i="24"/>
  <c r="F51" i="24"/>
  <c r="G59" i="24"/>
  <c r="F59" i="24"/>
  <c r="G55" i="24"/>
  <c r="F55" i="24"/>
  <c r="F62" i="24"/>
  <c r="G62" i="24"/>
  <c r="G44" i="8"/>
  <c r="F44" i="8"/>
  <c r="F42" i="8"/>
  <c r="G42" i="8"/>
  <c r="G59" i="8"/>
  <c r="F59" i="8"/>
  <c r="F39" i="23"/>
  <c r="G39" i="23"/>
  <c r="F55" i="23"/>
  <c r="G55" i="23"/>
  <c r="F59" i="23"/>
  <c r="G59" i="23"/>
  <c r="G62" i="23"/>
  <c r="F62" i="23"/>
  <c r="G51" i="26"/>
  <c r="F51" i="26"/>
  <c r="F45" i="26"/>
  <c r="G45" i="26"/>
  <c r="F50" i="26"/>
  <c r="G50" i="26"/>
  <c r="F42" i="12"/>
  <c r="G42" i="12"/>
  <c r="F58" i="12"/>
  <c r="G58" i="12"/>
  <c r="F55" i="12"/>
  <c r="G55" i="12"/>
  <c r="F65" i="12"/>
  <c r="G65" i="12"/>
  <c r="G41" i="16"/>
  <c r="F41" i="16"/>
  <c r="F46" i="21"/>
  <c r="G46" i="21"/>
  <c r="G41" i="25"/>
  <c r="F41" i="25"/>
  <c r="G38" i="11"/>
  <c r="F38" i="11"/>
  <c r="F58" i="22"/>
  <c r="G58" i="22"/>
  <c r="G53" i="10"/>
  <c r="F53" i="10"/>
  <c r="F64" i="9"/>
  <c r="G64" i="9"/>
  <c r="F45" i="14"/>
  <c r="G45" i="14"/>
  <c r="G42" i="15"/>
  <c r="F42" i="15"/>
  <c r="G43" i="17"/>
  <c r="F43" i="17"/>
  <c r="G60" i="24"/>
  <c r="F60" i="24"/>
  <c r="G53" i="8"/>
  <c r="F53" i="8"/>
  <c r="G52" i="23"/>
  <c r="F52" i="23"/>
  <c r="G63" i="26"/>
  <c r="F63" i="26"/>
  <c r="G46" i="16"/>
  <c r="F46" i="16"/>
  <c r="G53" i="25"/>
  <c r="F53" i="25"/>
  <c r="G44" i="7"/>
  <c r="F44" i="7"/>
  <c r="F58" i="11"/>
  <c r="G58" i="11"/>
  <c r="F53" i="22"/>
  <c r="G53" i="22"/>
  <c r="F54" i="10"/>
  <c r="G54" i="10"/>
  <c r="G50" i="14"/>
  <c r="F50" i="14"/>
  <c r="G55" i="13"/>
  <c r="F55" i="13"/>
  <c r="F47" i="15"/>
  <c r="G47" i="15"/>
  <c r="F41" i="17"/>
  <c r="G41" i="17"/>
  <c r="G39" i="24"/>
  <c r="F39" i="24"/>
  <c r="G43" i="8"/>
  <c r="F43" i="8"/>
  <c r="F46" i="23"/>
  <c r="G46" i="23"/>
  <c r="G45" i="12"/>
  <c r="F45" i="12"/>
  <c r="G40" i="16"/>
  <c r="F40" i="16"/>
  <c r="F42" i="21"/>
  <c r="G42" i="21"/>
  <c r="G47" i="25"/>
  <c r="F47" i="25"/>
  <c r="F50" i="7"/>
  <c r="G50" i="7"/>
  <c r="G57" i="11"/>
  <c r="F57" i="11"/>
  <c r="G38" i="10"/>
  <c r="F38" i="10"/>
  <c r="G55" i="9"/>
  <c r="F55" i="9"/>
  <c r="G55" i="14"/>
  <c r="F55" i="14"/>
  <c r="F52" i="13"/>
  <c r="G52" i="13"/>
  <c r="F62" i="15"/>
  <c r="G62" i="15"/>
  <c r="G64" i="24"/>
  <c r="F64" i="24"/>
  <c r="G40" i="8"/>
  <c r="F40" i="8"/>
  <c r="F41" i="23"/>
  <c r="G41" i="23"/>
  <c r="F53" i="12"/>
  <c r="G53" i="12"/>
  <c r="G50" i="16"/>
  <c r="F50" i="16"/>
  <c r="G52" i="21"/>
  <c r="F52" i="21"/>
  <c r="F45" i="25"/>
  <c r="G45" i="25"/>
  <c r="G46" i="7"/>
  <c r="F46" i="7"/>
  <c r="F39" i="11"/>
  <c r="G39" i="11"/>
  <c r="G49" i="22"/>
  <c r="F49" i="22"/>
  <c r="G46" i="22"/>
  <c r="F46" i="22"/>
  <c r="F63" i="10"/>
  <c r="G63" i="10"/>
  <c r="G54" i="9"/>
  <c r="F54" i="9"/>
  <c r="G49" i="14"/>
  <c r="F49" i="14"/>
  <c r="G54" i="13"/>
  <c r="F54" i="13"/>
  <c r="G59" i="15"/>
  <c r="F59" i="15"/>
  <c r="G64" i="17"/>
  <c r="F64" i="17"/>
  <c r="G48" i="17"/>
  <c r="F48" i="17"/>
  <c r="F42" i="24"/>
  <c r="G42" i="24"/>
  <c r="F52" i="8"/>
  <c r="G52" i="8"/>
  <c r="F63" i="23"/>
  <c r="G63" i="23"/>
  <c r="G43" i="26"/>
  <c r="F43" i="26"/>
  <c r="G60" i="16"/>
  <c r="F60" i="16"/>
  <c r="G43" i="21"/>
  <c r="F43" i="21"/>
  <c r="F54" i="25"/>
  <c r="G54" i="25"/>
  <c r="G49" i="7"/>
  <c r="F49" i="7"/>
  <c r="F55" i="22"/>
  <c r="G55" i="22"/>
  <c r="F50" i="10"/>
  <c r="G50" i="10"/>
  <c r="F56" i="9"/>
  <c r="G56" i="9"/>
  <c r="G49" i="9"/>
  <c r="F49" i="9"/>
  <c r="G59" i="14"/>
  <c r="F59" i="14"/>
  <c r="F46" i="14"/>
  <c r="G46" i="14"/>
  <c r="G61" i="13"/>
  <c r="F61" i="13"/>
  <c r="G39" i="13"/>
  <c r="F39" i="13"/>
  <c r="F56" i="13"/>
  <c r="G56" i="13"/>
  <c r="G49" i="13"/>
  <c r="F49" i="13"/>
  <c r="F39" i="15"/>
  <c r="G39" i="15"/>
  <c r="G52" i="15"/>
  <c r="F52" i="15"/>
  <c r="G57" i="15"/>
  <c r="F57" i="15"/>
  <c r="G58" i="17"/>
  <c r="F58" i="17"/>
  <c r="F61" i="17"/>
  <c r="G61" i="17"/>
  <c r="F51" i="17"/>
  <c r="G51" i="17"/>
  <c r="G56" i="17"/>
  <c r="F56" i="17"/>
  <c r="G44" i="24"/>
  <c r="F44" i="24"/>
  <c r="F40" i="24"/>
  <c r="G40" i="24"/>
  <c r="F50" i="24"/>
  <c r="G50" i="24"/>
  <c r="F50" i="8"/>
  <c r="G50" i="8"/>
  <c r="G47" i="8"/>
  <c r="F47" i="8"/>
  <c r="G61" i="8"/>
  <c r="F61" i="8"/>
  <c r="F49" i="8"/>
  <c r="G49" i="8"/>
  <c r="G51" i="23"/>
  <c r="F51" i="23"/>
  <c r="G49" i="23"/>
  <c r="F49" i="23"/>
  <c r="G42" i="23"/>
  <c r="F42" i="23"/>
  <c r="G54" i="26"/>
  <c r="F54" i="26"/>
  <c r="G53" i="26"/>
  <c r="F53" i="26"/>
  <c r="G39" i="26"/>
  <c r="F39" i="26"/>
  <c r="G49" i="26"/>
  <c r="F49" i="26"/>
  <c r="G63" i="12"/>
  <c r="F63" i="12"/>
  <c r="F47" i="12"/>
  <c r="G47" i="12"/>
  <c r="G43" i="12"/>
  <c r="F43" i="12"/>
  <c r="G38" i="16"/>
  <c r="F38" i="16"/>
  <c r="F61" i="25"/>
  <c r="G61" i="25"/>
  <c r="F40" i="7"/>
  <c r="G40" i="7"/>
  <c r="G63" i="11"/>
  <c r="F63" i="11"/>
  <c r="G64" i="22"/>
  <c r="F64" i="22"/>
  <c r="F55" i="10"/>
  <c r="G55" i="10"/>
  <c r="G42" i="14"/>
  <c r="F42" i="14"/>
  <c r="G44" i="13"/>
  <c r="F44" i="13"/>
  <c r="G45" i="15"/>
  <c r="F45" i="15"/>
  <c r="G52" i="17"/>
  <c r="F52" i="17"/>
  <c r="F56" i="24"/>
  <c r="G56" i="24"/>
  <c r="G38" i="8"/>
  <c r="F38" i="8"/>
  <c r="G38" i="23"/>
  <c r="F38" i="23"/>
  <c r="G52" i="12"/>
  <c r="F52" i="12"/>
  <c r="F55" i="16"/>
  <c r="G55" i="16"/>
  <c r="F53" i="21"/>
  <c r="G53" i="21"/>
  <c r="G39" i="25"/>
  <c r="F39" i="25"/>
  <c r="F42" i="7"/>
  <c r="G42" i="7"/>
  <c r="F49" i="11"/>
  <c r="G49" i="11"/>
  <c r="G40" i="10"/>
  <c r="F40" i="10"/>
  <c r="F45" i="9"/>
  <c r="G45" i="9"/>
  <c r="G47" i="14"/>
  <c r="F47" i="14"/>
  <c r="F42" i="13"/>
  <c r="G42" i="13"/>
  <c r="F54" i="15"/>
  <c r="G54" i="15"/>
  <c r="G45" i="24"/>
  <c r="F45" i="24"/>
  <c r="G45" i="8"/>
  <c r="F45" i="8"/>
  <c r="G44" i="23"/>
  <c r="F44" i="23"/>
  <c r="G52" i="26"/>
  <c r="F52" i="26"/>
  <c r="F50" i="12"/>
  <c r="G50" i="12"/>
  <c r="F49" i="12"/>
  <c r="G49" i="12"/>
  <c r="G51" i="16"/>
  <c r="F51" i="16"/>
  <c r="G54" i="16"/>
  <c r="F54" i="16"/>
  <c r="G59" i="25"/>
  <c r="F59" i="25"/>
  <c r="G57" i="25"/>
  <c r="F57" i="25"/>
  <c r="G55" i="11"/>
  <c r="F55" i="11"/>
  <c r="G45" i="22"/>
  <c r="F45" i="22"/>
  <c r="G39" i="10"/>
  <c r="F39" i="10"/>
  <c r="G52" i="9"/>
  <c r="F52" i="9"/>
  <c r="F61" i="14"/>
  <c r="G61" i="14"/>
  <c r="G40" i="15"/>
  <c r="F40" i="15"/>
  <c r="F57" i="17"/>
  <c r="G57" i="17"/>
  <c r="G43" i="24"/>
  <c r="F43" i="24"/>
  <c r="G63" i="8"/>
  <c r="F63" i="8"/>
  <c r="G48" i="23"/>
  <c r="F48" i="23"/>
  <c r="G57" i="12"/>
  <c r="F57" i="12"/>
  <c r="G64" i="16"/>
  <c r="F64" i="16"/>
  <c r="G54" i="21"/>
  <c r="F54" i="21"/>
  <c r="F48" i="25"/>
  <c r="G48" i="25"/>
  <c r="F48" i="7"/>
  <c r="G48" i="7"/>
  <c r="G41" i="7"/>
  <c r="F41" i="7"/>
  <c r="F61" i="11"/>
  <c r="G61" i="11"/>
  <c r="F47" i="22"/>
  <c r="G47" i="22"/>
  <c r="G56" i="10"/>
  <c r="F56" i="10"/>
  <c r="G40" i="9"/>
  <c r="F40" i="9"/>
  <c r="G41" i="9"/>
  <c r="F41" i="9"/>
  <c r="F38" i="14"/>
  <c r="G38" i="14"/>
  <c r="F50" i="13"/>
  <c r="G50" i="13"/>
  <c r="G49" i="15"/>
  <c r="F49" i="15"/>
  <c r="G53" i="17"/>
  <c r="F53" i="17"/>
  <c r="G38" i="24"/>
  <c r="F38" i="24"/>
  <c r="F48" i="8"/>
  <c r="G48" i="8"/>
  <c r="F41" i="8"/>
  <c r="G41" i="8"/>
  <c r="G64" i="23"/>
  <c r="F64" i="23"/>
  <c r="G61" i="26"/>
  <c r="F61" i="26"/>
  <c r="G61" i="12"/>
  <c r="F61" i="12"/>
  <c r="F38" i="12"/>
  <c r="G38" i="12"/>
  <c r="G65" i="16"/>
  <c r="F65" i="16"/>
  <c r="F57" i="21"/>
  <c r="G57" i="21"/>
  <c r="G61" i="21"/>
  <c r="F61" i="21"/>
  <c r="F42" i="25"/>
  <c r="G42" i="25"/>
  <c r="G54" i="7"/>
  <c r="F54" i="7"/>
  <c r="G46" i="11"/>
  <c r="F46" i="11"/>
  <c r="G44" i="11"/>
  <c r="F44" i="11"/>
  <c r="G57" i="22"/>
  <c r="F57" i="22"/>
  <c r="G59" i="10"/>
  <c r="F59" i="10"/>
  <c r="G62" i="9"/>
  <c r="F62" i="9"/>
  <c r="F47" i="16"/>
  <c r="G47" i="16"/>
  <c r="F53" i="16"/>
  <c r="G53" i="16"/>
  <c r="G58" i="21"/>
  <c r="F58" i="21"/>
  <c r="G60" i="25"/>
  <c r="F60" i="25"/>
  <c r="F64" i="7"/>
  <c r="G64" i="7"/>
  <c r="F47" i="7"/>
  <c r="G47" i="7"/>
  <c r="F48" i="11"/>
  <c r="G48" i="11"/>
  <c r="F50" i="11"/>
  <c r="G50" i="11"/>
  <c r="F39" i="22"/>
  <c r="G39" i="22"/>
  <c r="F44" i="22"/>
  <c r="G44" i="22"/>
  <c r="G60" i="22"/>
  <c r="F60" i="22"/>
  <c r="F42" i="10"/>
  <c r="G42" i="10"/>
  <c r="F45" i="10"/>
  <c r="G45" i="10"/>
  <c r="G51" i="10"/>
  <c r="F51" i="10"/>
  <c r="G46" i="9"/>
  <c r="F46" i="9"/>
  <c r="F61" i="9"/>
  <c r="G61" i="9"/>
  <c r="F48" i="9"/>
  <c r="G48" i="9"/>
  <c r="G57" i="9"/>
  <c r="F57" i="9"/>
  <c r="G64" i="14"/>
  <c r="F64" i="14"/>
  <c r="F52" i="14"/>
  <c r="G52" i="14"/>
  <c r="F54" i="14"/>
  <c r="G54" i="14"/>
  <c r="F63" i="13"/>
  <c r="G63" i="13"/>
  <c r="F62" i="13"/>
  <c r="G62" i="13"/>
  <c r="F48" i="13"/>
  <c r="G48" i="13"/>
  <c r="G57" i="13"/>
  <c r="F57" i="13"/>
  <c r="G63" i="15"/>
  <c r="F63" i="15"/>
  <c r="G55" i="15"/>
  <c r="F55" i="15"/>
  <c r="G65" i="15"/>
  <c r="F65" i="15"/>
  <c r="F49" i="17"/>
  <c r="G49" i="17"/>
  <c r="G60" i="17"/>
  <c r="F60" i="17"/>
  <c r="F59" i="17"/>
  <c r="G59" i="17"/>
  <c r="F63" i="17"/>
  <c r="G63" i="17"/>
  <c r="F48" i="24"/>
  <c r="G48" i="24"/>
  <c r="F46" i="24"/>
  <c r="G46" i="24"/>
  <c r="F58" i="24"/>
  <c r="G58" i="24"/>
  <c r="G60" i="8"/>
  <c r="F60" i="8"/>
  <c r="G51" i="8"/>
  <c r="F51" i="8"/>
  <c r="F39" i="8"/>
  <c r="G39" i="8"/>
  <c r="G57" i="8"/>
  <c r="F57" i="8"/>
  <c r="G50" i="23"/>
  <c r="F50" i="23"/>
  <c r="G60" i="23"/>
  <c r="F60" i="23"/>
  <c r="G53" i="23"/>
  <c r="F53" i="23"/>
  <c r="G44" i="26"/>
  <c r="F44" i="26"/>
  <c r="F40" i="26"/>
  <c r="G40" i="26"/>
  <c r="G47" i="26"/>
  <c r="F47" i="26"/>
  <c r="G57" i="26"/>
  <c r="F57" i="26"/>
  <c r="G56" i="12"/>
  <c r="F56" i="12"/>
  <c r="G60" i="12"/>
  <c r="F60" i="12"/>
  <c r="G54" i="12"/>
  <c r="F54" i="12"/>
  <c r="G52" i="16"/>
  <c r="F52" i="16"/>
  <c r="F62" i="21"/>
  <c r="G62" i="21"/>
  <c r="G51" i="25"/>
  <c r="F51" i="25"/>
  <c r="F63" i="7"/>
  <c r="G63" i="7"/>
  <c r="G41" i="11"/>
  <c r="F41" i="11"/>
  <c r="G43" i="10"/>
  <c r="F43" i="10"/>
  <c r="G59" i="9"/>
  <c r="F59" i="9"/>
  <c r="G39" i="14"/>
  <c r="F39" i="14"/>
  <c r="F64" i="13"/>
  <c r="G64" i="13"/>
  <c r="G46" i="15"/>
  <c r="F46" i="15"/>
  <c r="G61" i="24"/>
  <c r="F61" i="24"/>
  <c r="G62" i="8"/>
  <c r="F62" i="8"/>
  <c r="G61" i="23"/>
  <c r="F61" i="23"/>
  <c r="G46" i="26"/>
  <c r="F46" i="26"/>
  <c r="G46" i="12"/>
  <c r="F46" i="12"/>
  <c r="G41" i="12"/>
  <c r="F41" i="12"/>
  <c r="F39" i="16"/>
  <c r="G39" i="16"/>
  <c r="G38" i="21"/>
  <c r="F38" i="21"/>
  <c r="F62" i="25"/>
  <c r="G62" i="25"/>
  <c r="G51" i="7"/>
  <c r="F51" i="7"/>
  <c r="F40" i="11"/>
  <c r="G40" i="11"/>
  <c r="G43" i="22"/>
  <c r="F43" i="22"/>
  <c r="F49" i="10"/>
  <c r="G49" i="10"/>
  <c r="G51" i="9"/>
  <c r="F51" i="9"/>
  <c r="G40" i="14"/>
  <c r="F40" i="14"/>
  <c r="G51" i="13"/>
  <c r="F51" i="13"/>
  <c r="F44" i="15"/>
  <c r="G44" i="15"/>
  <c r="G55" i="17"/>
  <c r="F55" i="17"/>
  <c r="G57" i="24"/>
  <c r="F57" i="24"/>
  <c r="F57" i="23"/>
  <c r="G57" i="23"/>
  <c r="G60" i="26"/>
  <c r="F60" i="26"/>
  <c r="G48" i="12"/>
  <c r="F48" i="12"/>
  <c r="G57" i="16"/>
  <c r="F57" i="16"/>
  <c r="G60" i="21"/>
  <c r="F60" i="21"/>
  <c r="G60" i="7"/>
  <c r="F60" i="7"/>
  <c r="G64" i="11"/>
  <c r="F64" i="11"/>
  <c r="F61" i="22"/>
  <c r="G61" i="22"/>
  <c r="F58" i="10"/>
  <c r="G58" i="10"/>
  <c r="G56" i="14"/>
  <c r="F56" i="14"/>
  <c r="G59" i="13"/>
  <c r="F59" i="13"/>
  <c r="G51" i="15"/>
  <c r="F51" i="15"/>
  <c r="F46" i="17"/>
  <c r="G46" i="17"/>
  <c r="G47" i="24"/>
  <c r="F47" i="24"/>
  <c r="F54" i="8"/>
  <c r="G54" i="8"/>
  <c r="G54" i="23"/>
  <c r="F54" i="23"/>
  <c r="F39" i="12"/>
  <c r="G39" i="12"/>
  <c r="F49" i="16"/>
  <c r="G49" i="16"/>
  <c r="G55" i="21"/>
  <c r="F55" i="21"/>
  <c r="F49" i="21"/>
  <c r="G49" i="21"/>
  <c r="G63" i="25"/>
  <c r="F63" i="25"/>
  <c r="G59" i="7"/>
  <c r="F59" i="7"/>
  <c r="G59" i="11"/>
  <c r="F59" i="11"/>
  <c r="F42" i="22"/>
  <c r="G42" i="22"/>
  <c r="G44" i="10"/>
  <c r="F44" i="10"/>
  <c r="F44" i="9"/>
  <c r="G44" i="9"/>
  <c r="F58" i="14"/>
  <c r="G58" i="14"/>
  <c r="G38" i="13"/>
  <c r="F38" i="13"/>
  <c r="G41" i="13"/>
  <c r="F41" i="13"/>
  <c r="G48" i="15"/>
  <c r="F48" i="15"/>
  <c r="F38" i="17"/>
  <c r="G38" i="17"/>
  <c r="G53" i="24"/>
  <c r="F53" i="24"/>
  <c r="F46" i="8"/>
  <c r="G46" i="8"/>
  <c r="G45" i="23"/>
  <c r="F45" i="23"/>
  <c r="F64" i="26"/>
  <c r="G64" i="26"/>
  <c r="G41" i="26"/>
  <c r="F41" i="26"/>
  <c r="G40" i="12"/>
  <c r="F40" i="12"/>
  <c r="G42" i="16"/>
  <c r="F42" i="16"/>
  <c r="G63" i="21"/>
  <c r="F63" i="21"/>
  <c r="F40" i="25"/>
  <c r="G40" i="25"/>
  <c r="F45" i="7"/>
  <c r="G45" i="7"/>
  <c r="F39" i="7"/>
  <c r="G39" i="7"/>
  <c r="F42" i="11"/>
  <c r="G42" i="11"/>
  <c r="G56" i="22"/>
  <c r="F56" i="22"/>
  <c r="F54" i="22"/>
  <c r="G54" i="22"/>
  <c r="F46" i="10"/>
  <c r="G46" i="10"/>
  <c r="G63" i="9"/>
  <c r="F63" i="9"/>
  <c r="F44" i="14"/>
  <c r="G44" i="14"/>
  <c r="G56" i="16"/>
  <c r="F56" i="16"/>
  <c r="G59" i="21"/>
  <c r="F59" i="21"/>
  <c r="F40" i="21"/>
  <c r="G40" i="21"/>
  <c r="F56" i="21"/>
  <c r="G56" i="21"/>
  <c r="F46" i="25"/>
  <c r="G46" i="25"/>
  <c r="F50" i="25"/>
  <c r="G50" i="25"/>
  <c r="F56" i="7"/>
  <c r="G56" i="7"/>
  <c r="G57" i="7"/>
  <c r="F57" i="7"/>
  <c r="G51" i="11"/>
  <c r="F51" i="11"/>
  <c r="G62" i="22"/>
  <c r="F62" i="22"/>
  <c r="G48" i="16"/>
  <c r="F48" i="16"/>
  <c r="F59" i="16"/>
  <c r="G59" i="16"/>
  <c r="G58" i="16"/>
  <c r="F58" i="16"/>
  <c r="G39" i="21"/>
  <c r="F39" i="21"/>
  <c r="F48" i="21"/>
  <c r="G48" i="21"/>
  <c r="F65" i="21"/>
  <c r="G65" i="21"/>
  <c r="F64" i="21"/>
  <c r="G64" i="21"/>
  <c r="G52" i="25"/>
  <c r="F52" i="25"/>
  <c r="F64" i="25"/>
  <c r="G64" i="25"/>
  <c r="F58" i="25"/>
  <c r="G58" i="25"/>
  <c r="G38" i="7"/>
  <c r="F38" i="7"/>
  <c r="G62" i="7"/>
  <c r="F62" i="7"/>
  <c r="F55" i="7"/>
  <c r="G55" i="7"/>
  <c r="G65" i="7"/>
  <c r="F65" i="7"/>
  <c r="G52" i="11"/>
  <c r="F52" i="11"/>
  <c r="G47" i="11"/>
  <c r="F47" i="11"/>
  <c r="G60" i="11"/>
  <c r="F60" i="11"/>
  <c r="G52" i="22"/>
  <c r="F52" i="22"/>
  <c r="G50" i="22"/>
  <c r="F50" i="22"/>
  <c r="G59" i="22"/>
  <c r="F59" i="22"/>
  <c r="F65" i="22"/>
  <c r="G65" i="22"/>
  <c r="F61" i="10"/>
  <c r="G61" i="10"/>
  <c r="G48" i="10"/>
  <c r="F48" i="10"/>
  <c r="G62" i="10"/>
  <c r="F62" i="10"/>
  <c r="G60" i="9"/>
  <c r="F60" i="9"/>
  <c r="G39" i="9"/>
  <c r="F39" i="9"/>
  <c r="F53" i="9"/>
  <c r="G53" i="9"/>
  <c r="G65" i="9"/>
  <c r="F65" i="9"/>
  <c r="F41" i="14"/>
  <c r="G41" i="14"/>
  <c r="F60" i="14"/>
  <c r="G60" i="14"/>
  <c r="F62" i="14"/>
  <c r="G62" i="14"/>
  <c r="G60" i="13"/>
  <c r="F60" i="13"/>
  <c r="F46" i="13"/>
  <c r="G46" i="13"/>
  <c r="F53" i="13"/>
  <c r="G53" i="13"/>
  <c r="G65" i="13"/>
  <c r="F65" i="13"/>
  <c r="G56" i="15"/>
  <c r="F56" i="15"/>
  <c r="G60" i="15"/>
  <c r="F60" i="15"/>
  <c r="F38" i="15"/>
  <c r="G38" i="15"/>
  <c r="G45" i="17"/>
  <c r="F45" i="17"/>
  <c r="G44" i="17"/>
  <c r="F44" i="17"/>
  <c r="G42" i="17"/>
  <c r="F42" i="17"/>
  <c r="F62" i="17"/>
  <c r="G62" i="17"/>
  <c r="G54" i="24"/>
  <c r="F54" i="24"/>
  <c r="G52" i="24"/>
  <c r="F52" i="24"/>
  <c r="G41" i="24"/>
  <c r="F41" i="24"/>
  <c r="G64" i="8"/>
  <c r="F64" i="8"/>
  <c r="F58" i="8"/>
  <c r="G58" i="8"/>
  <c r="F55" i="8"/>
  <c r="G55" i="8"/>
  <c r="F65" i="8"/>
  <c r="G65" i="8"/>
  <c r="G56" i="23"/>
  <c r="F56" i="23"/>
  <c r="G65" i="23"/>
  <c r="F65" i="23"/>
  <c r="G58" i="23"/>
  <c r="F58" i="23"/>
  <c r="F48" i="26"/>
  <c r="G48" i="26"/>
  <c r="F56" i="26"/>
  <c r="G56" i="26"/>
  <c r="F55" i="26"/>
  <c r="G55" i="26"/>
  <c r="G65" i="26"/>
  <c r="F65" i="26"/>
  <c r="F62" i="12"/>
  <c r="G62" i="12"/>
  <c r="F64" i="12"/>
  <c r="G64" i="12"/>
  <c r="G59" i="12"/>
  <c r="F59" i="12"/>
  <c r="F40" i="6"/>
  <c r="G40" i="6"/>
  <c r="G59" i="6"/>
  <c r="F59" i="6"/>
  <c r="G50" i="6"/>
  <c r="F50" i="6"/>
  <c r="F48" i="6"/>
  <c r="G48" i="6"/>
  <c r="G53" i="6"/>
  <c r="F53" i="6"/>
  <c r="G39" i="6"/>
  <c r="F39" i="6"/>
  <c r="G42" i="6"/>
  <c r="F42" i="6"/>
  <c r="F56" i="6"/>
  <c r="G56" i="6"/>
  <c r="G61" i="6"/>
  <c r="F61" i="6"/>
  <c r="G47" i="6"/>
  <c r="F47" i="6"/>
  <c r="G49" i="6"/>
  <c r="F49" i="6"/>
  <c r="G46" i="6"/>
  <c r="F46" i="6"/>
  <c r="F60" i="6"/>
  <c r="G60" i="6"/>
  <c r="G57" i="6"/>
  <c r="F57" i="6"/>
  <c r="G54" i="6"/>
  <c r="F54" i="6"/>
  <c r="G43" i="6"/>
  <c r="F43" i="6"/>
  <c r="G65" i="6"/>
  <c r="F65" i="6"/>
  <c r="G62" i="6"/>
  <c r="F62" i="6"/>
  <c r="G51" i="6"/>
  <c r="F51" i="6"/>
  <c r="G45" i="6"/>
  <c r="F45" i="6"/>
  <c r="G58" i="6"/>
  <c r="F58" i="6"/>
  <c r="F64" i="6"/>
  <c r="G64" i="6"/>
  <c r="F44" i="6"/>
  <c r="G44" i="6"/>
  <c r="G55" i="6"/>
  <c r="F55" i="6"/>
  <c r="G41" i="6"/>
  <c r="F41" i="6"/>
  <c r="G38" i="6"/>
  <c r="F38" i="6"/>
  <c r="F52" i="6"/>
  <c r="G52" i="6"/>
  <c r="G63" i="6"/>
  <c r="F63" i="6"/>
  <c r="G51" i="5"/>
  <c r="G40" i="5"/>
  <c r="F40" i="5"/>
  <c r="G54" i="5"/>
  <c r="F54" i="5"/>
  <c r="G45" i="5"/>
  <c r="F45" i="5"/>
  <c r="G55" i="5"/>
  <c r="F55" i="5"/>
  <c r="F49" i="5"/>
  <c r="G49" i="5"/>
  <c r="F52" i="5"/>
  <c r="G52" i="5"/>
  <c r="G64" i="5"/>
  <c r="F64" i="5"/>
  <c r="G46" i="5"/>
  <c r="F46" i="5"/>
  <c r="F41" i="5"/>
  <c r="G41" i="5"/>
  <c r="G62" i="5"/>
  <c r="F62" i="5"/>
  <c r="F65" i="5"/>
  <c r="G65" i="5"/>
  <c r="G56" i="5"/>
  <c r="F56" i="5"/>
  <c r="G61" i="5"/>
  <c r="F61" i="5"/>
  <c r="F44" i="5"/>
  <c r="G44" i="5"/>
  <c r="F58" i="5"/>
  <c r="G58" i="5"/>
  <c r="F59" i="5"/>
  <c r="G59" i="5"/>
  <c r="F57" i="5"/>
  <c r="G57" i="5"/>
  <c r="G63" i="5"/>
  <c r="F63" i="5"/>
  <c r="F42" i="5"/>
  <c r="G42" i="5"/>
  <c r="G53" i="5"/>
  <c r="F53" i="5"/>
  <c r="G39" i="5"/>
  <c r="F39" i="5"/>
  <c r="F60" i="5"/>
  <c r="G60" i="5"/>
  <c r="G47" i="5"/>
  <c r="F47" i="5"/>
  <c r="G48" i="5"/>
  <c r="F48" i="5"/>
  <c r="F50" i="5"/>
  <c r="G50" i="5"/>
  <c r="F38" i="5"/>
  <c r="G38" i="5"/>
  <c r="D19" i="4"/>
  <c r="E19" i="4"/>
  <c r="F19" i="4"/>
  <c r="I10" i="4"/>
  <c r="I13" i="4"/>
  <c r="I18" i="4"/>
  <c r="G19" i="4"/>
  <c r="H19" i="4" l="1"/>
  <c r="I19" i="4"/>
</calcChain>
</file>

<file path=xl/sharedStrings.xml><?xml version="1.0" encoding="utf-8"?>
<sst xmlns="http://schemas.openxmlformats.org/spreadsheetml/2006/main" count="755" uniqueCount="98">
  <si>
    <t>Diferencia</t>
  </si>
  <si>
    <t>TOTAL TRÁFICO PORTUARIO</t>
  </si>
  <si>
    <t>TOTAL</t>
  </si>
  <si>
    <t>%</t>
  </si>
  <si>
    <t>OTRAS MERCANCÍAS</t>
  </si>
  <si>
    <t>PESCA</t>
  </si>
  <si>
    <t>TOTAL PESCA</t>
  </si>
  <si>
    <t>AVITUALLAMIENTO</t>
  </si>
  <si>
    <t>PRODUCTOS PETROLÍFEROS</t>
  </si>
  <si>
    <t>OTROS</t>
  </si>
  <si>
    <t>TRAFICO INTERIOR</t>
  </si>
  <si>
    <t>TOTAL TRAFICO INTERIOR</t>
  </si>
  <si>
    <t>MERCANCÍAS SEGÚN SU PRESENTACIÓN</t>
  </si>
  <si>
    <t>GRANELES</t>
  </si>
  <si>
    <t>LÍQUIDOS</t>
  </si>
  <si>
    <t>SÓLIDOS</t>
  </si>
  <si>
    <t>MERCANCÍA GRAL.</t>
  </si>
  <si>
    <t>CONVENCIONAL</t>
  </si>
  <si>
    <t>EN CONTENEDORES</t>
  </si>
  <si>
    <t>OTRAS INFORMACIONES</t>
  </si>
  <si>
    <t>MERCANCÍAS</t>
  </si>
  <si>
    <t>EN TRÁNSITO</t>
  </si>
  <si>
    <t>EN CONTENEDORES EN TRÁNSITO</t>
  </si>
  <si>
    <t>TRÁFICO RO-RO</t>
  </si>
  <si>
    <t>TOTAL TRÁFICO RO-RO</t>
  </si>
  <si>
    <t>CONTENEDORES (TEU)</t>
  </si>
  <si>
    <t>TOTAL CONTENEDORES (TEU)</t>
  </si>
  <si>
    <t>ENTRADAS-SALIDAS NACIONAL</t>
  </si>
  <si>
    <t>IMPORT-EXPORT EXTERIOR</t>
  </si>
  <si>
    <t>NACIONAL Y EXTERIOR</t>
  </si>
  <si>
    <t>PASAJEROS</t>
  </si>
  <si>
    <t>REG. TRANSPORTE Y DE CRUCERO (nº)</t>
  </si>
  <si>
    <t>DE CRUCERO (nº)</t>
  </si>
  <si>
    <t>VEHÍCULOS</t>
  </si>
  <si>
    <t>EN RÉGIMEN DE PASAJE</t>
  </si>
  <si>
    <t>BUQUES MERCANTES</t>
  </si>
  <si>
    <t>TOTAL BUQUES MERCANTES</t>
  </si>
  <si>
    <t>UDS. ARQUEO BRUTO (G.T.)</t>
  </si>
  <si>
    <t>NÚMERO DE CRUCEROS</t>
  </si>
  <si>
    <t>00. RESUMEN GENERAL DEL TRÁFICO PORTUARIO</t>
  </si>
  <si>
    <t>Acumulado desde Enero</t>
  </si>
  <si>
    <t>Variación</t>
  </si>
  <si>
    <t>CONCEPTO</t>
  </si>
  <si>
    <t>Var. (%)</t>
  </si>
  <si>
    <t>A CORUÑA</t>
  </si>
  <si>
    <t>ALICANTE</t>
  </si>
  <si>
    <t>ALMERIA</t>
  </si>
  <si>
    <t>AVILES</t>
  </si>
  <si>
    <t>BAHIA DE ALGECIRAS</t>
  </si>
  <si>
    <t>BAHIA DE CADIZ</t>
  </si>
  <si>
    <t>BALEARES</t>
  </si>
  <si>
    <t>BARCELONA</t>
  </si>
  <si>
    <t>BILBAO</t>
  </si>
  <si>
    <t>CARTAGENA</t>
  </si>
  <si>
    <t>CASTELLON</t>
  </si>
  <si>
    <t>CEUTA</t>
  </si>
  <si>
    <t>FERROL-SAN CIBRAO</t>
  </si>
  <si>
    <t>GIJON</t>
  </si>
  <si>
    <t>HUELVA</t>
  </si>
  <si>
    <t>LAS PALMAS</t>
  </si>
  <si>
    <t>MALAGA</t>
  </si>
  <si>
    <t>MARIN Y RIA DE PONTEVEDRA</t>
  </si>
  <si>
    <t>MELILLA</t>
  </si>
  <si>
    <t>MOTRIL</t>
  </si>
  <si>
    <t>PASAIA</t>
  </si>
  <si>
    <t>SANTA CRUZ DE TENERIFE</t>
  </si>
  <si>
    <t>SANTANDER</t>
  </si>
  <si>
    <t>SEVILLA</t>
  </si>
  <si>
    <t>TARRAGONA</t>
  </si>
  <si>
    <t>VALENCIA</t>
  </si>
  <si>
    <t>VIGO</t>
  </si>
  <si>
    <t>VILAGARCIA</t>
  </si>
  <si>
    <t xml:space="preserve">Total </t>
  </si>
  <si>
    <r>
      <t>Autoridad Portuaria</t>
    </r>
    <r>
      <rPr>
        <b/>
        <sz val="10"/>
        <color theme="1"/>
        <rFont val="Calibri"/>
        <family val="2"/>
        <scheme val="minor"/>
      </rPr>
      <t xml:space="preserve"> </t>
    </r>
  </si>
  <si>
    <t>1. TRAFICO PORTUARIO   (Toneladas)</t>
  </si>
  <si>
    <t>1.1. MERCANCÍAS SEGÚN SU FORMA DE PRESENTACIÓN</t>
  </si>
  <si>
    <t xml:space="preserve">  (Toneladas)</t>
  </si>
  <si>
    <t>2. GRANELES LÍQUIDOS  (Toneladas)</t>
  </si>
  <si>
    <t>3. GRANELES SÓLIDOS  (Toneladas)</t>
  </si>
  <si>
    <t>4. MERCANCÍA GENERAL (Toneladas)</t>
  </si>
  <si>
    <t>5. PESCA  (Toneladas)</t>
  </si>
  <si>
    <t>6. AVITUALLAMIENTO  (Toneladas)</t>
  </si>
  <si>
    <t>7. MERCANCÍAS EN TRÁNSITO (Toneladas)</t>
  </si>
  <si>
    <t>7.1. MERCANCÍAS EN CONTENEDORES EN TRÁNSITO (Toneladas)</t>
  </si>
  <si>
    <t>8. MERCANCÍAS EN CONTENEDORES (Toneladas)</t>
  </si>
  <si>
    <t>9. TRÁFICO  RO-RO (Toneladas)</t>
  </si>
  <si>
    <t>10. CONTENEDORES (TEUS)</t>
  </si>
  <si>
    <t>10.1. CONTENEDORES EN TRÁNSITO (TEUS)</t>
  </si>
  <si>
    <t>11. PASAJEROS EN RÉGIMEN DE TRANSPORTE Y DE CRUCERO (Nº)</t>
  </si>
  <si>
    <t>11.1. PASAJEROS DE CRUCERO (Nº)</t>
  </si>
  <si>
    <t>11.2. VEHICULOS DE TURISMO EN RÉGIMEN DE PASAJE (Nº)</t>
  </si>
  <si>
    <t>12.1. BUQUES MERCANTES (Nº)</t>
  </si>
  <si>
    <t>12.2. BUQUES MERCANTES (Unidades de arqueo bruto)</t>
  </si>
  <si>
    <t>12.3. CRUCEROS (Nº)</t>
  </si>
  <si>
    <t>10.2. CONTENEDORES ENTRADA-SALIDA NACIONAL (TEUS)</t>
  </si>
  <si>
    <t>10.3. CONTENEDORES IMPORTACIÓN-EXPORTACIÓN EXTERIOR (TEUS)</t>
  </si>
  <si>
    <t>10.4. CONTENEDORES NACIONAL Y EXTERIOR (TEUS)</t>
  </si>
  <si>
    <t>Mes 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</si>
</sst>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1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16"/>
      <color rgb="FF00408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363636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rgb="FF00408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9"/>
      <color rgb="FF363636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C0D79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9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1" fillId="0" borderId="11" applyNumberFormat="0" applyFill="0" applyAlignment="0" applyProtection="0"/>
    <xf numFmtId="0" fontId="12" fillId="0" borderId="12" applyNumberFormat="0" applyFill="0" applyAlignment="0" applyProtection="0"/>
    <xf numFmtId="0" fontId="12" fillId="0" borderId="0" applyNumberFormat="0" applyFill="0" applyBorder="0" applyAlignment="0" applyProtection="0"/>
    <xf numFmtId="0" fontId="13" fillId="7" borderId="0" applyNumberFormat="0" applyBorder="0" applyAlignment="0" applyProtection="0"/>
    <xf numFmtId="0" fontId="14" fillId="8" borderId="0" applyNumberFormat="0" applyBorder="0" applyAlignment="0" applyProtection="0"/>
    <xf numFmtId="0" fontId="15" fillId="9" borderId="0" applyNumberFormat="0" applyBorder="0" applyAlignment="0" applyProtection="0"/>
    <xf numFmtId="0" fontId="16" fillId="10" borderId="13" applyNumberFormat="0" applyAlignment="0" applyProtection="0"/>
    <xf numFmtId="0" fontId="17" fillId="11" borderId="14" applyNumberFormat="0" applyAlignment="0" applyProtection="0"/>
    <xf numFmtId="0" fontId="18" fillId="11" borderId="13" applyNumberFormat="0" applyAlignment="0" applyProtection="0"/>
    <xf numFmtId="0" fontId="19" fillId="0" borderId="15" applyNumberFormat="0" applyFill="0" applyAlignment="0" applyProtection="0"/>
    <xf numFmtId="0" fontId="20" fillId="12" borderId="16" applyNumberFormat="0" applyAlignment="0" applyProtection="0"/>
    <xf numFmtId="0" fontId="21" fillId="0" borderId="0" applyNumberFormat="0" applyFill="0" applyBorder="0" applyAlignment="0" applyProtection="0"/>
    <xf numFmtId="0" fontId="8" fillId="13" borderId="17" applyNumberFormat="0" applyFont="0" applyAlignment="0" applyProtection="0"/>
    <xf numFmtId="0" fontId="22" fillId="0" borderId="0" applyNumberFormat="0" applyFill="0" applyBorder="0" applyAlignment="0" applyProtection="0"/>
    <xf numFmtId="0" fontId="23" fillId="0" borderId="18" applyNumberFormat="0" applyFill="0" applyAlignment="0" applyProtection="0"/>
    <xf numFmtId="0" fontId="24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24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24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24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24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24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36" borderId="0" applyNumberFormat="0" applyBorder="0" applyAlignment="0" applyProtection="0"/>
    <xf numFmtId="0" fontId="8" fillId="37" borderId="0" applyNumberFormat="0" applyBorder="0" applyAlignment="0" applyProtection="0"/>
  </cellStyleXfs>
  <cellXfs count="78">
    <xf numFmtId="0" fontId="0" fillId="0" borderId="0" xfId="0"/>
    <xf numFmtId="4" fontId="0" fillId="0" borderId="0" xfId="0" applyNumberFormat="1"/>
    <xf numFmtId="0" fontId="5" fillId="0" borderId="0" xfId="0" applyFont="1"/>
    <xf numFmtId="0" fontId="5" fillId="0" borderId="0" xfId="0" applyFont="1" applyAlignment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7" fillId="6" borderId="9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left"/>
    </xf>
    <xf numFmtId="3" fontId="4" fillId="2" borderId="9" xfId="0" applyNumberFormat="1" applyFont="1" applyFill="1" applyBorder="1" applyAlignment="1">
      <alignment horizontal="right"/>
    </xf>
    <xf numFmtId="4" fontId="4" fillId="2" borderId="9" xfId="0" applyNumberFormat="1" applyFont="1" applyFill="1" applyBorder="1" applyAlignment="1">
      <alignment horizontal="right"/>
    </xf>
    <xf numFmtId="0" fontId="2" fillId="5" borderId="9" xfId="0" applyFont="1" applyFill="1" applyBorder="1" applyAlignment="1">
      <alignment horizontal="left"/>
    </xf>
    <xf numFmtId="3" fontId="4" fillId="5" borderId="9" xfId="0" applyNumberFormat="1" applyFont="1" applyFill="1" applyBorder="1" applyAlignment="1">
      <alignment horizontal="right"/>
    </xf>
    <xf numFmtId="4" fontId="4" fillId="5" borderId="9" xfId="0" applyNumberFormat="1" applyFont="1" applyFill="1" applyBorder="1" applyAlignment="1">
      <alignment horizontal="right"/>
    </xf>
    <xf numFmtId="0" fontId="1" fillId="6" borderId="9" xfId="0" applyFont="1" applyFill="1" applyBorder="1" applyAlignment="1">
      <alignment horizontal="left"/>
    </xf>
    <xf numFmtId="3" fontId="1" fillId="6" borderId="9" xfId="0" applyNumberFormat="1" applyFont="1" applyFill="1" applyBorder="1" applyAlignment="1">
      <alignment horizontal="right"/>
    </xf>
    <xf numFmtId="4" fontId="1" fillId="6" borderId="9" xfId="0" applyNumberFormat="1" applyFont="1" applyFill="1" applyBorder="1" applyAlignment="1">
      <alignment horizontal="right"/>
    </xf>
    <xf numFmtId="4" fontId="3" fillId="5" borderId="9" xfId="0" applyNumberFormat="1" applyFont="1" applyFill="1" applyBorder="1" applyAlignment="1">
      <alignment horizontal="right"/>
    </xf>
    <xf numFmtId="4" fontId="3" fillId="2" borderId="9" xfId="0" applyNumberFormat="1" applyFont="1" applyFill="1" applyBorder="1" applyAlignment="1">
      <alignment horizontal="right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14" fontId="1" fillId="0" borderId="0" xfId="0" applyNumberFormat="1" applyFont="1" applyAlignment="1">
      <alignment horizontal="right"/>
    </xf>
    <xf numFmtId="0" fontId="24" fillId="0" borderId="8" xfId="0" applyFont="1" applyBorder="1"/>
    <xf numFmtId="3" fontId="24" fillId="0" borderId="0" xfId="0" applyNumberFormat="1" applyFont="1"/>
    <xf numFmtId="0" fontId="24" fillId="0" borderId="0" xfId="0" applyFont="1"/>
    <xf numFmtId="0" fontId="24" fillId="0" borderId="6" xfId="0" applyFont="1" applyBorder="1"/>
    <xf numFmtId="0" fontId="24" fillId="0" borderId="7" xfId="0" applyFont="1" applyBorder="1"/>
    <xf numFmtId="0" fontId="6" fillId="6" borderId="9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7" fillId="6" borderId="9" xfId="0" applyFont="1" applyFill="1" applyBorder="1" applyAlignment="1">
      <alignment horizontal="left" vertical="center"/>
    </xf>
    <xf numFmtId="0" fontId="0" fillId="0" borderId="9" xfId="0" applyBorder="1" applyAlignment="1"/>
    <xf numFmtId="0" fontId="25" fillId="0" borderId="0" xfId="0" applyFont="1"/>
    <xf numFmtId="0" fontId="26" fillId="0" borderId="0" xfId="0" applyFont="1" applyAlignment="1"/>
    <xf numFmtId="0" fontId="27" fillId="0" borderId="0" xfId="0" applyFont="1"/>
    <xf numFmtId="14" fontId="28" fillId="0" borderId="0" xfId="0" applyNumberFormat="1" applyFont="1" applyAlignment="1">
      <alignment horizontal="right"/>
    </xf>
    <xf numFmtId="0" fontId="25" fillId="4" borderId="0" xfId="0" applyFont="1" applyFill="1" applyAlignment="1">
      <alignment horizontal="center" vertical="center"/>
    </xf>
    <xf numFmtId="0" fontId="25" fillId="0" borderId="0" xfId="0" applyFont="1" applyAlignment="1"/>
    <xf numFmtId="0" fontId="25" fillId="4" borderId="5" xfId="0" applyFont="1" applyFill="1" applyBorder="1" applyAlignment="1">
      <alignment horizontal="center"/>
    </xf>
    <xf numFmtId="0" fontId="25" fillId="0" borderId="5" xfId="0" applyFont="1" applyBorder="1" applyAlignment="1">
      <alignment horizontal="center"/>
    </xf>
    <xf numFmtId="0" fontId="25" fillId="0" borderId="5" xfId="0" applyFont="1" applyBorder="1" applyAlignment="1"/>
    <xf numFmtId="0" fontId="29" fillId="4" borderId="1" xfId="0" applyFont="1" applyFill="1" applyBorder="1" applyAlignment="1">
      <alignment horizontal="center"/>
    </xf>
    <xf numFmtId="0" fontId="29" fillId="2" borderId="2" xfId="0" applyFont="1" applyFill="1" applyBorder="1" applyAlignment="1">
      <alignment horizontal="center" vertical="center"/>
    </xf>
    <xf numFmtId="0" fontId="29" fillId="2" borderId="1" xfId="0" applyFont="1" applyFill="1" applyBorder="1" applyAlignment="1">
      <alignment horizontal="left"/>
    </xf>
    <xf numFmtId="3" fontId="29" fillId="2" borderId="1" xfId="0" applyNumberFormat="1" applyFont="1" applyFill="1" applyBorder="1" applyAlignment="1">
      <alignment horizontal="right"/>
    </xf>
    <xf numFmtId="4" fontId="29" fillId="2" borderId="1" xfId="0" applyNumberFormat="1" applyFont="1" applyFill="1" applyBorder="1" applyAlignment="1">
      <alignment horizontal="right"/>
    </xf>
    <xf numFmtId="0" fontId="29" fillId="2" borderId="3" xfId="0" applyFont="1" applyFill="1" applyBorder="1" applyAlignment="1">
      <alignment horizontal="center" vertical="center"/>
    </xf>
    <xf numFmtId="0" fontId="29" fillId="2" borderId="4" xfId="0" applyFont="1" applyFill="1" applyBorder="1" applyAlignment="1">
      <alignment horizontal="center" vertical="center"/>
    </xf>
    <xf numFmtId="0" fontId="30" fillId="3" borderId="1" xfId="0" applyFont="1" applyFill="1" applyBorder="1" applyAlignment="1">
      <alignment horizontal="center" vertical="center"/>
    </xf>
    <xf numFmtId="0" fontId="29" fillId="5" borderId="1" xfId="0" applyFont="1" applyFill="1" applyBorder="1" applyAlignment="1">
      <alignment horizontal="center"/>
    </xf>
    <xf numFmtId="3" fontId="30" fillId="5" borderId="1" xfId="0" applyNumberFormat="1" applyFont="1" applyFill="1" applyBorder="1" applyAlignment="1">
      <alignment horizontal="right"/>
    </xf>
    <xf numFmtId="4" fontId="30" fillId="5" borderId="1" xfId="0" applyNumberFormat="1" applyFont="1" applyFill="1" applyBorder="1" applyAlignment="1">
      <alignment horizontal="right"/>
    </xf>
    <xf numFmtId="0" fontId="29" fillId="2" borderId="1" xfId="0" applyFont="1" applyFill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5" fillId="4" borderId="0" xfId="0" applyFont="1" applyFill="1" applyAlignment="1">
      <alignment horizontal="center" vertical="center"/>
    </xf>
    <xf numFmtId="0" fontId="29" fillId="4" borderId="1" xfId="0" applyFont="1" applyFill="1" applyBorder="1" applyAlignment="1">
      <alignment horizontal="right"/>
    </xf>
    <xf numFmtId="3" fontId="30" fillId="4" borderId="1" xfId="0" applyNumberFormat="1" applyFont="1" applyFill="1" applyBorder="1" applyAlignment="1">
      <alignment horizontal="right"/>
    </xf>
    <xf numFmtId="4" fontId="30" fillId="4" borderId="1" xfId="0" applyNumberFormat="1" applyFont="1" applyFill="1" applyBorder="1" applyAlignment="1">
      <alignment horizontal="right"/>
    </xf>
    <xf numFmtId="4" fontId="25" fillId="0" borderId="0" xfId="0" applyNumberFormat="1" applyFont="1"/>
    <xf numFmtId="0" fontId="29" fillId="2" borderId="4" xfId="0" applyFont="1" applyFill="1" applyBorder="1" applyAlignment="1">
      <alignment horizontal="center"/>
    </xf>
    <xf numFmtId="0" fontId="29" fillId="2" borderId="4" xfId="0" applyFont="1" applyFill="1" applyBorder="1" applyAlignment="1">
      <alignment horizontal="left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Relationship Id="rId30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portuario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tráfico'!$F$37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tráfico'!$E$38:$E$47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TARRAGONA</c:v>
                </c:pt>
                <c:pt idx="5">
                  <c:v>LAS PALMAS</c:v>
                </c:pt>
                <c:pt idx="6">
                  <c:v>HUELVA</c:v>
                </c:pt>
                <c:pt idx="7">
                  <c:v>CARTAGENA</c:v>
                </c:pt>
                <c:pt idx="8">
                  <c:v>SANTA CRUZ DE TENERIFE</c:v>
                </c:pt>
                <c:pt idx="9">
                  <c:v>GIJON</c:v>
                </c:pt>
              </c:strCache>
            </c:strRef>
          </c:cat>
          <c:val>
            <c:numRef>
              <c:f>'Total tráfico'!$F$38:$F$47</c:f>
              <c:numCache>
                <c:formatCode>General</c:formatCode>
                <c:ptCount val="10"/>
                <c:pt idx="0">
                  <c:v>39644439</c:v>
                </c:pt>
                <c:pt idx="1">
                  <c:v>35957528</c:v>
                </c:pt>
                <c:pt idx="2">
                  <c:v>24873887</c:v>
                </c:pt>
                <c:pt idx="3">
                  <c:v>19162702</c:v>
                </c:pt>
                <c:pt idx="4">
                  <c:v>18789879</c:v>
                </c:pt>
                <c:pt idx="5">
                  <c:v>12742812</c:v>
                </c:pt>
                <c:pt idx="6">
                  <c:v>11749028</c:v>
                </c:pt>
                <c:pt idx="7">
                  <c:v>10967516</c:v>
                </c:pt>
                <c:pt idx="8">
                  <c:v>9145719</c:v>
                </c:pt>
                <c:pt idx="9">
                  <c:v>8988079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79A-4DD9-ABCB-3A443D124121}"/>
            </c:ext>
          </c:extLst>
        </c:ser>
        <c:ser>
          <c:idx val="1"/>
          <c:order val="1"/>
          <c:tx>
            <c:strRef>
              <c:f>'Total tráfico'!$G$37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tráfico'!$E$38:$E$47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TARRAGONA</c:v>
                </c:pt>
                <c:pt idx="5">
                  <c:v>LAS PALMAS</c:v>
                </c:pt>
                <c:pt idx="6">
                  <c:v>HUELVA</c:v>
                </c:pt>
                <c:pt idx="7">
                  <c:v>CARTAGENA</c:v>
                </c:pt>
                <c:pt idx="8">
                  <c:v>SANTA CRUZ DE TENERIFE</c:v>
                </c:pt>
                <c:pt idx="9">
                  <c:v>GIJON</c:v>
                </c:pt>
              </c:strCache>
            </c:strRef>
          </c:cat>
          <c:val>
            <c:numRef>
              <c:f>'Total tráfico'!$G$38:$G$47</c:f>
              <c:numCache>
                <c:formatCode>General</c:formatCode>
                <c:ptCount val="10"/>
                <c:pt idx="0">
                  <c:v>39816906</c:v>
                </c:pt>
                <c:pt idx="1">
                  <c:v>33365085</c:v>
                </c:pt>
                <c:pt idx="2">
                  <c:v>24802698</c:v>
                </c:pt>
                <c:pt idx="3">
                  <c:v>18698406</c:v>
                </c:pt>
                <c:pt idx="4">
                  <c:v>17743231</c:v>
                </c:pt>
                <c:pt idx="5">
                  <c:v>12188536</c:v>
                </c:pt>
                <c:pt idx="6">
                  <c:v>9890032</c:v>
                </c:pt>
                <c:pt idx="7">
                  <c:v>12762210</c:v>
                </c:pt>
                <c:pt idx="8">
                  <c:v>9313832</c:v>
                </c:pt>
                <c:pt idx="9">
                  <c:v>8113765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79A-4DD9-ABCB-3A443D1241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Total presentación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presentación'!$F$37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presentación'!$E$38:$E$47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TARRAGONA</c:v>
                </c:pt>
                <c:pt idx="4">
                  <c:v>BILBAO</c:v>
                </c:pt>
                <c:pt idx="5">
                  <c:v>HUELVA</c:v>
                </c:pt>
                <c:pt idx="6">
                  <c:v>LAS PALMAS</c:v>
                </c:pt>
                <c:pt idx="7">
                  <c:v>CARTAGENA</c:v>
                </c:pt>
                <c:pt idx="8">
                  <c:v>GIJON</c:v>
                </c:pt>
                <c:pt idx="9">
                  <c:v>SANTA CRUZ DE TENERIFE</c:v>
                </c:pt>
              </c:strCache>
            </c:strRef>
          </c:cat>
          <c:val>
            <c:numRef>
              <c:f>'Total presentación'!$F$38:$F$47</c:f>
              <c:numCache>
                <c:formatCode>General</c:formatCode>
                <c:ptCount val="10"/>
                <c:pt idx="0">
                  <c:v>37136388</c:v>
                </c:pt>
                <c:pt idx="1">
                  <c:v>35806144</c:v>
                </c:pt>
                <c:pt idx="2">
                  <c:v>24354567</c:v>
                </c:pt>
                <c:pt idx="3">
                  <c:v>18708775</c:v>
                </c:pt>
                <c:pt idx="4">
                  <c:v>18532252</c:v>
                </c:pt>
                <c:pt idx="5">
                  <c:v>11618675</c:v>
                </c:pt>
                <c:pt idx="6">
                  <c:v>11508895</c:v>
                </c:pt>
                <c:pt idx="7">
                  <c:v>10935079</c:v>
                </c:pt>
                <c:pt idx="8">
                  <c:v>8911894</c:v>
                </c:pt>
                <c:pt idx="9">
                  <c:v>8469482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E1-459E-A8B3-CE9EBB1860E4}"/>
            </c:ext>
          </c:extLst>
        </c:ser>
        <c:ser>
          <c:idx val="1"/>
          <c:order val="1"/>
          <c:tx>
            <c:strRef>
              <c:f>'Total presentación'!$G$37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presentación'!$E$38:$E$47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TARRAGONA</c:v>
                </c:pt>
                <c:pt idx="4">
                  <c:v>BILBAO</c:v>
                </c:pt>
                <c:pt idx="5">
                  <c:v>HUELVA</c:v>
                </c:pt>
                <c:pt idx="6">
                  <c:v>LAS PALMAS</c:v>
                </c:pt>
                <c:pt idx="7">
                  <c:v>CARTAGENA</c:v>
                </c:pt>
                <c:pt idx="8">
                  <c:v>GIJON</c:v>
                </c:pt>
                <c:pt idx="9">
                  <c:v>SANTA CRUZ DE TENERIFE</c:v>
                </c:pt>
              </c:strCache>
            </c:strRef>
          </c:cat>
          <c:val>
            <c:numRef>
              <c:f>'Total presentación'!$G$38:$G$47</c:f>
              <c:numCache>
                <c:formatCode>General</c:formatCode>
                <c:ptCount val="10"/>
                <c:pt idx="0">
                  <c:v>36506761</c:v>
                </c:pt>
                <c:pt idx="1">
                  <c:v>33194473</c:v>
                </c:pt>
                <c:pt idx="2">
                  <c:v>24085867</c:v>
                </c:pt>
                <c:pt idx="3">
                  <c:v>17622892</c:v>
                </c:pt>
                <c:pt idx="4">
                  <c:v>18392007</c:v>
                </c:pt>
                <c:pt idx="5">
                  <c:v>9865116</c:v>
                </c:pt>
                <c:pt idx="6">
                  <c:v>10904256</c:v>
                </c:pt>
                <c:pt idx="7">
                  <c:v>12716234</c:v>
                </c:pt>
                <c:pt idx="8">
                  <c:v>8038064</c:v>
                </c:pt>
                <c:pt idx="9">
                  <c:v>8738434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5E1-459E-A8B3-CE9EBB1860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líquidos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Líquidos!$F$37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Líquidos!$E$38:$E$47</c:f>
              <c:strCache>
                <c:ptCount val="10"/>
                <c:pt idx="0">
                  <c:v>TARRAGONA</c:v>
                </c:pt>
                <c:pt idx="1">
                  <c:v>BILBAO</c:v>
                </c:pt>
                <c:pt idx="2">
                  <c:v>BAHIA DE ALGECIRAS</c:v>
                </c:pt>
                <c:pt idx="3">
                  <c:v>CARTAGENA</c:v>
                </c:pt>
                <c:pt idx="4">
                  <c:v>HUELVA</c:v>
                </c:pt>
                <c:pt idx="5">
                  <c:v>BARCELONA</c:v>
                </c:pt>
                <c:pt idx="6">
                  <c:v>SANTA CRUZ DE TENERIFE</c:v>
                </c:pt>
                <c:pt idx="7">
                  <c:v>A CORUÑA</c:v>
                </c:pt>
                <c:pt idx="8">
                  <c:v>CASTELLON</c:v>
                </c:pt>
                <c:pt idx="9">
                  <c:v>VALENCIA</c:v>
                </c:pt>
              </c:strCache>
            </c:strRef>
          </c:cat>
          <c:val>
            <c:numRef>
              <c:f>Líquidos!$F$38:$F$47</c:f>
              <c:numCache>
                <c:formatCode>General</c:formatCode>
                <c:ptCount val="10"/>
                <c:pt idx="0">
                  <c:v>11446365</c:v>
                </c:pt>
                <c:pt idx="1">
                  <c:v>10846056</c:v>
                </c:pt>
                <c:pt idx="2">
                  <c:v>10810918</c:v>
                </c:pt>
                <c:pt idx="3">
                  <c:v>8871780</c:v>
                </c:pt>
                <c:pt idx="4">
                  <c:v>8862255</c:v>
                </c:pt>
                <c:pt idx="5">
                  <c:v>6581938</c:v>
                </c:pt>
                <c:pt idx="6">
                  <c:v>4593386</c:v>
                </c:pt>
                <c:pt idx="7">
                  <c:v>4396433</c:v>
                </c:pt>
                <c:pt idx="8">
                  <c:v>4245806</c:v>
                </c:pt>
                <c:pt idx="9">
                  <c:v>3038928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2A-46CA-97B5-FA985AE11B74}"/>
            </c:ext>
          </c:extLst>
        </c:ser>
        <c:ser>
          <c:idx val="1"/>
          <c:order val="1"/>
          <c:tx>
            <c:strRef>
              <c:f>Líquidos!$G$37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Líquidos!$E$38:$E$47</c:f>
              <c:strCache>
                <c:ptCount val="10"/>
                <c:pt idx="0">
                  <c:v>TARRAGONA</c:v>
                </c:pt>
                <c:pt idx="1">
                  <c:v>BILBAO</c:v>
                </c:pt>
                <c:pt idx="2">
                  <c:v>BAHIA DE ALGECIRAS</c:v>
                </c:pt>
                <c:pt idx="3">
                  <c:v>CARTAGENA</c:v>
                </c:pt>
                <c:pt idx="4">
                  <c:v>HUELVA</c:v>
                </c:pt>
                <c:pt idx="5">
                  <c:v>BARCELONA</c:v>
                </c:pt>
                <c:pt idx="6">
                  <c:v>SANTA CRUZ DE TENERIFE</c:v>
                </c:pt>
                <c:pt idx="7">
                  <c:v>A CORUÑA</c:v>
                </c:pt>
                <c:pt idx="8">
                  <c:v>CASTELLON</c:v>
                </c:pt>
                <c:pt idx="9">
                  <c:v>VALENCIA</c:v>
                </c:pt>
              </c:strCache>
            </c:strRef>
          </c:cat>
          <c:val>
            <c:numRef>
              <c:f>Líquidos!$G$38:$G$47</c:f>
              <c:numCache>
                <c:formatCode>General</c:formatCode>
                <c:ptCount val="10"/>
                <c:pt idx="0">
                  <c:v>10607906</c:v>
                </c:pt>
                <c:pt idx="1">
                  <c:v>12592000</c:v>
                </c:pt>
                <c:pt idx="2">
                  <c:v>11148800</c:v>
                </c:pt>
                <c:pt idx="3">
                  <c:v>10298466</c:v>
                </c:pt>
                <c:pt idx="4">
                  <c:v>7453983</c:v>
                </c:pt>
                <c:pt idx="5">
                  <c:v>6934980</c:v>
                </c:pt>
                <c:pt idx="6">
                  <c:v>4908658</c:v>
                </c:pt>
                <c:pt idx="7">
                  <c:v>4007841</c:v>
                </c:pt>
                <c:pt idx="8">
                  <c:v>4760059</c:v>
                </c:pt>
                <c:pt idx="9">
                  <c:v>3490579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02A-46CA-97B5-FA985AE11B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sólidos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Sólidos!$F$37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Sólidos!$E$38:$E$47</c:f>
              <c:strCache>
                <c:ptCount val="10"/>
                <c:pt idx="0">
                  <c:v>GIJON</c:v>
                </c:pt>
                <c:pt idx="1">
                  <c:v>TARRAGONA</c:v>
                </c:pt>
                <c:pt idx="2">
                  <c:v>FERROL-SAN CIBRAO</c:v>
                </c:pt>
                <c:pt idx="3">
                  <c:v>HUELVA</c:v>
                </c:pt>
                <c:pt idx="4">
                  <c:v>BILBAO</c:v>
                </c:pt>
                <c:pt idx="5">
                  <c:v>BARCELONA</c:v>
                </c:pt>
                <c:pt idx="6">
                  <c:v>A CORUÑA</c:v>
                </c:pt>
                <c:pt idx="7">
                  <c:v>ALMERIA</c:v>
                </c:pt>
                <c:pt idx="8">
                  <c:v>SANTANDER</c:v>
                </c:pt>
                <c:pt idx="9">
                  <c:v>AVILES</c:v>
                </c:pt>
              </c:strCache>
            </c:strRef>
          </c:cat>
          <c:val>
            <c:numRef>
              <c:f>Sólidos!$F$38:$F$47</c:f>
              <c:numCache>
                <c:formatCode>General</c:formatCode>
                <c:ptCount val="10"/>
                <c:pt idx="0">
                  <c:v>7650679</c:v>
                </c:pt>
                <c:pt idx="1">
                  <c:v>5067787</c:v>
                </c:pt>
                <c:pt idx="2">
                  <c:v>4702543</c:v>
                </c:pt>
                <c:pt idx="3">
                  <c:v>2616000</c:v>
                </c:pt>
                <c:pt idx="4">
                  <c:v>2557360</c:v>
                </c:pt>
                <c:pt idx="5">
                  <c:v>1912277</c:v>
                </c:pt>
                <c:pt idx="6">
                  <c:v>1894820</c:v>
                </c:pt>
                <c:pt idx="7">
                  <c:v>1683081</c:v>
                </c:pt>
                <c:pt idx="8">
                  <c:v>1647888</c:v>
                </c:pt>
                <c:pt idx="9">
                  <c:v>1608259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C34-4FD4-B80C-40E62E1296FC}"/>
            </c:ext>
          </c:extLst>
        </c:ser>
        <c:ser>
          <c:idx val="1"/>
          <c:order val="1"/>
          <c:tx>
            <c:strRef>
              <c:f>Sólidos!$G$37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Sólidos!$E$38:$E$47</c:f>
              <c:strCache>
                <c:ptCount val="10"/>
                <c:pt idx="0">
                  <c:v>GIJON</c:v>
                </c:pt>
                <c:pt idx="1">
                  <c:v>TARRAGONA</c:v>
                </c:pt>
                <c:pt idx="2">
                  <c:v>FERROL-SAN CIBRAO</c:v>
                </c:pt>
                <c:pt idx="3">
                  <c:v>HUELVA</c:v>
                </c:pt>
                <c:pt idx="4">
                  <c:v>BILBAO</c:v>
                </c:pt>
                <c:pt idx="5">
                  <c:v>BARCELONA</c:v>
                </c:pt>
                <c:pt idx="6">
                  <c:v>A CORUÑA</c:v>
                </c:pt>
                <c:pt idx="7">
                  <c:v>ALMERIA</c:v>
                </c:pt>
                <c:pt idx="8">
                  <c:v>SANTANDER</c:v>
                </c:pt>
                <c:pt idx="9">
                  <c:v>AVILES</c:v>
                </c:pt>
              </c:strCache>
            </c:strRef>
          </c:cat>
          <c:val>
            <c:numRef>
              <c:f>Sólidos!$G$38:$G$47</c:f>
              <c:numCache>
                <c:formatCode>General</c:formatCode>
                <c:ptCount val="10"/>
                <c:pt idx="0">
                  <c:v>6970096</c:v>
                </c:pt>
                <c:pt idx="1">
                  <c:v>5388901</c:v>
                </c:pt>
                <c:pt idx="2">
                  <c:v>5181660</c:v>
                </c:pt>
                <c:pt idx="3">
                  <c:v>2250812</c:v>
                </c:pt>
                <c:pt idx="4">
                  <c:v>1877451</c:v>
                </c:pt>
                <c:pt idx="5">
                  <c:v>2167520</c:v>
                </c:pt>
                <c:pt idx="6">
                  <c:v>1706545</c:v>
                </c:pt>
                <c:pt idx="7">
                  <c:v>2137205</c:v>
                </c:pt>
                <c:pt idx="8">
                  <c:v>1571432</c:v>
                </c:pt>
                <c:pt idx="9">
                  <c:v>1274555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C34-4FD4-B80C-40E62E1296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 general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 general'!$F$37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 general'!$E$38:$E$47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BALEARES</c:v>
                </c:pt>
                <c:pt idx="6">
                  <c:v>SANTA CRUZ DE TENERIFE</c:v>
                </c:pt>
                <c:pt idx="7">
                  <c:v>TARRAGONA</c:v>
                </c:pt>
                <c:pt idx="8">
                  <c:v>VIGO</c:v>
                </c:pt>
                <c:pt idx="9">
                  <c:v>PASAIA</c:v>
                </c:pt>
              </c:strCache>
            </c:strRef>
          </c:cat>
          <c:val>
            <c:numRef>
              <c:f>'Mercancía general'!$F$38:$F$47</c:f>
              <c:numCache>
                <c:formatCode>General</c:formatCode>
                <c:ptCount val="10"/>
                <c:pt idx="0">
                  <c:v>31254993</c:v>
                </c:pt>
                <c:pt idx="1">
                  <c:v>25571383</c:v>
                </c:pt>
                <c:pt idx="2">
                  <c:v>15860352</c:v>
                </c:pt>
                <c:pt idx="3">
                  <c:v>8435786</c:v>
                </c:pt>
                <c:pt idx="4">
                  <c:v>5128836</c:v>
                </c:pt>
                <c:pt idx="5">
                  <c:v>4801259</c:v>
                </c:pt>
                <c:pt idx="6">
                  <c:v>3376383</c:v>
                </c:pt>
                <c:pt idx="7">
                  <c:v>2194623</c:v>
                </c:pt>
                <c:pt idx="8">
                  <c:v>1982348</c:v>
                </c:pt>
                <c:pt idx="9">
                  <c:v>1280335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9F-431E-B0D5-291BD5A0C38E}"/>
            </c:ext>
          </c:extLst>
        </c:ser>
        <c:ser>
          <c:idx val="1"/>
          <c:order val="1"/>
          <c:tx>
            <c:strRef>
              <c:f>'Mercancía general'!$G$37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 general'!$E$38:$E$47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BALEARES</c:v>
                </c:pt>
                <c:pt idx="6">
                  <c:v>SANTA CRUZ DE TENERIFE</c:v>
                </c:pt>
                <c:pt idx="7">
                  <c:v>TARRAGONA</c:v>
                </c:pt>
                <c:pt idx="8">
                  <c:v>VIGO</c:v>
                </c:pt>
                <c:pt idx="9">
                  <c:v>PASAIA</c:v>
                </c:pt>
              </c:strCache>
            </c:strRef>
          </c:cat>
          <c:val>
            <c:numRef>
              <c:f>'Mercancía general'!$G$38:$G$47</c:f>
              <c:numCache>
                <c:formatCode>General</c:formatCode>
                <c:ptCount val="10"/>
                <c:pt idx="0">
                  <c:v>27644838</c:v>
                </c:pt>
                <c:pt idx="1">
                  <c:v>24483443</c:v>
                </c:pt>
                <c:pt idx="2">
                  <c:v>14983367</c:v>
                </c:pt>
                <c:pt idx="3">
                  <c:v>7759360</c:v>
                </c:pt>
                <c:pt idx="4">
                  <c:v>3922556</c:v>
                </c:pt>
                <c:pt idx="5">
                  <c:v>4882221</c:v>
                </c:pt>
                <c:pt idx="6">
                  <c:v>3318792</c:v>
                </c:pt>
                <c:pt idx="7">
                  <c:v>1626085</c:v>
                </c:pt>
                <c:pt idx="8">
                  <c:v>1757169</c:v>
                </c:pt>
                <c:pt idx="9">
                  <c:v>959060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59F-431E-B0D5-291BD5A0C3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Pesca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Pesca!$F$37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Pesca!$E$38:$E$47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PASAIA</c:v>
                </c:pt>
                <c:pt idx="3">
                  <c:v>#N/A</c:v>
                </c:pt>
                <c:pt idx="4">
                  <c:v>AVILES</c:v>
                </c:pt>
                <c:pt idx="5">
                  <c:v>GIJON</c:v>
                </c:pt>
                <c:pt idx="6">
                  <c:v>SANTANDER</c:v>
                </c:pt>
                <c:pt idx="7">
                  <c:v>CASTELLON</c:v>
                </c:pt>
                <c:pt idx="8">
                  <c:v>SANTA CRUZ DE TENERIFE</c:v>
                </c:pt>
                <c:pt idx="9">
                  <c:v>BARCELONA</c:v>
                </c:pt>
              </c:strCache>
            </c:strRef>
          </c:cat>
          <c:val>
            <c:numRef>
              <c:f>Pesca!$F$38:$F$47</c:f>
              <c:numCache>
                <c:formatCode>General</c:formatCode>
                <c:ptCount val="10"/>
                <c:pt idx="0">
                  <c:v>44170</c:v>
                </c:pt>
                <c:pt idx="1">
                  <c:v>25392</c:v>
                </c:pt>
                <c:pt idx="2">
                  <c:v>10898</c:v>
                </c:pt>
                <c:pt idx="3">
                  <c:v>#N/A</c:v>
                </c:pt>
                <c:pt idx="4">
                  <c:v>8966</c:v>
                </c:pt>
                <c:pt idx="5">
                  <c:v>7286</c:v>
                </c:pt>
                <c:pt idx="6">
                  <c:v>6489</c:v>
                </c:pt>
                <c:pt idx="7">
                  <c:v>2397</c:v>
                </c:pt>
                <c:pt idx="8">
                  <c:v>2258</c:v>
                </c:pt>
                <c:pt idx="9">
                  <c:v>1777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263-4016-B9EB-94340867B730}"/>
            </c:ext>
          </c:extLst>
        </c:ser>
        <c:ser>
          <c:idx val="1"/>
          <c:order val="1"/>
          <c:tx>
            <c:strRef>
              <c:f>Pesca!$G$37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Pesca!$E$38:$E$47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PASAIA</c:v>
                </c:pt>
                <c:pt idx="3">
                  <c:v>#N/A</c:v>
                </c:pt>
                <c:pt idx="4">
                  <c:v>AVILES</c:v>
                </c:pt>
                <c:pt idx="5">
                  <c:v>GIJON</c:v>
                </c:pt>
                <c:pt idx="6">
                  <c:v>SANTANDER</c:v>
                </c:pt>
                <c:pt idx="7">
                  <c:v>CASTELLON</c:v>
                </c:pt>
                <c:pt idx="8">
                  <c:v>SANTA CRUZ DE TENERIFE</c:v>
                </c:pt>
                <c:pt idx="9">
                  <c:v>BARCELONA</c:v>
                </c:pt>
              </c:strCache>
            </c:strRef>
          </c:cat>
          <c:val>
            <c:numRef>
              <c:f>Pesca!$G$38:$G$47</c:f>
              <c:numCache>
                <c:formatCode>General</c:formatCode>
                <c:ptCount val="10"/>
                <c:pt idx="0">
                  <c:v>46045</c:v>
                </c:pt>
                <c:pt idx="1">
                  <c:v>25489</c:v>
                </c:pt>
                <c:pt idx="2">
                  <c:v>9277</c:v>
                </c:pt>
                <c:pt idx="3">
                  <c:v>#N/A</c:v>
                </c:pt>
                <c:pt idx="4">
                  <c:v>10047</c:v>
                </c:pt>
                <c:pt idx="5">
                  <c:v>9314</c:v>
                </c:pt>
                <c:pt idx="6">
                  <c:v>9887</c:v>
                </c:pt>
                <c:pt idx="7">
                  <c:v>2746</c:v>
                </c:pt>
                <c:pt idx="8">
                  <c:v>2563</c:v>
                </c:pt>
                <c:pt idx="9">
                  <c:v>1730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263-4016-B9EB-94340867B7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Avituallamiento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Avituallamiento!$F$37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Avituallamiento!$E$38:$E$47</c:f>
              <c:strCache>
                <c:ptCount val="10"/>
                <c:pt idx="0">
                  <c:v>BAHIA DE ALGECIRAS</c:v>
                </c:pt>
                <c:pt idx="1">
                  <c:v>LAS PALMAS</c:v>
                </c:pt>
                <c:pt idx="2">
                  <c:v>SANTA CRUZ DE TENERIFE</c:v>
                </c:pt>
                <c:pt idx="3">
                  <c:v>BARCELONA</c:v>
                </c:pt>
                <c:pt idx="4">
                  <c:v>CEUTA</c:v>
                </c:pt>
                <c:pt idx="5">
                  <c:v>VIGO</c:v>
                </c:pt>
                <c:pt idx="6">
                  <c:v>VALENCIA</c:v>
                </c:pt>
                <c:pt idx="7">
                  <c:v>HUELVA</c:v>
                </c:pt>
                <c:pt idx="8">
                  <c:v>BILBAO</c:v>
                </c:pt>
                <c:pt idx="9">
                  <c:v>TARRAGONA</c:v>
                </c:pt>
              </c:strCache>
            </c:strRef>
          </c:cat>
          <c:val>
            <c:numRef>
              <c:f>Avituallamiento!$F$38:$F$47</c:f>
              <c:numCache>
                <c:formatCode>General</c:formatCode>
                <c:ptCount val="10"/>
                <c:pt idx="0">
                  <c:v>1501014</c:v>
                </c:pt>
                <c:pt idx="1">
                  <c:v>1232338</c:v>
                </c:pt>
                <c:pt idx="2">
                  <c:v>673380</c:v>
                </c:pt>
                <c:pt idx="3">
                  <c:v>517543</c:v>
                </c:pt>
                <c:pt idx="4">
                  <c:v>384646</c:v>
                </c:pt>
                <c:pt idx="5">
                  <c:v>173974</c:v>
                </c:pt>
                <c:pt idx="6">
                  <c:v>150566</c:v>
                </c:pt>
                <c:pt idx="7">
                  <c:v>80795</c:v>
                </c:pt>
                <c:pt idx="8">
                  <c:v>80033</c:v>
                </c:pt>
                <c:pt idx="9">
                  <c:v>79418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7F-4921-BEA6-888FE514062D}"/>
            </c:ext>
          </c:extLst>
        </c:ser>
        <c:ser>
          <c:idx val="1"/>
          <c:order val="1"/>
          <c:tx>
            <c:strRef>
              <c:f>Avituallamiento!$G$37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Avituallamiento!$E$38:$E$47</c:f>
              <c:strCache>
                <c:ptCount val="10"/>
                <c:pt idx="0">
                  <c:v>BAHIA DE ALGECIRAS</c:v>
                </c:pt>
                <c:pt idx="1">
                  <c:v>LAS PALMAS</c:v>
                </c:pt>
                <c:pt idx="2">
                  <c:v>SANTA CRUZ DE TENERIFE</c:v>
                </c:pt>
                <c:pt idx="3">
                  <c:v>BARCELONA</c:v>
                </c:pt>
                <c:pt idx="4">
                  <c:v>CEUTA</c:v>
                </c:pt>
                <c:pt idx="5">
                  <c:v>VIGO</c:v>
                </c:pt>
                <c:pt idx="6">
                  <c:v>VALENCIA</c:v>
                </c:pt>
                <c:pt idx="7">
                  <c:v>HUELVA</c:v>
                </c:pt>
                <c:pt idx="8">
                  <c:v>BILBAO</c:v>
                </c:pt>
                <c:pt idx="9">
                  <c:v>TARRAGONA</c:v>
                </c:pt>
              </c:strCache>
            </c:strRef>
          </c:cat>
          <c:val>
            <c:numRef>
              <c:f>Avituallamiento!$G$38:$G$47</c:f>
              <c:numCache>
                <c:formatCode>General</c:formatCode>
                <c:ptCount val="10"/>
                <c:pt idx="0">
                  <c:v>2008863</c:v>
                </c:pt>
                <c:pt idx="1">
                  <c:v>1282202</c:v>
                </c:pt>
                <c:pt idx="2">
                  <c:v>571635</c:v>
                </c:pt>
                <c:pt idx="3">
                  <c:v>715101</c:v>
                </c:pt>
                <c:pt idx="4">
                  <c:v>334347</c:v>
                </c:pt>
                <c:pt idx="5">
                  <c:v>198616</c:v>
                </c:pt>
                <c:pt idx="6">
                  <c:v>169738</c:v>
                </c:pt>
                <c:pt idx="7">
                  <c:v>19324</c:v>
                </c:pt>
                <c:pt idx="8">
                  <c:v>73935</c:v>
                </c:pt>
                <c:pt idx="9">
                  <c:v>118334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27F-4921-BEA6-888FE51406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tránsito'!$F$37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TARRAGONA</c:v>
                </c:pt>
                <c:pt idx="5">
                  <c:v>CEUTA</c:v>
                </c:pt>
                <c:pt idx="6">
                  <c:v>MALAGA</c:v>
                </c:pt>
                <c:pt idx="7">
                  <c:v>GIJON</c:v>
                </c:pt>
                <c:pt idx="8">
                  <c:v>HUELVA</c:v>
                </c:pt>
                <c:pt idx="9">
                  <c:v>SANTA CRUZ DE TENERIFE</c:v>
                </c:pt>
              </c:strCache>
            </c:strRef>
          </c:cat>
          <c:val>
            <c:numRef>
              <c:f>'Mercancías tránsito'!$F$38:$F$47</c:f>
              <c:numCache>
                <c:formatCode>General</c:formatCode>
                <c:ptCount val="10"/>
                <c:pt idx="0">
                  <c:v>21637456</c:v>
                </c:pt>
                <c:pt idx="1">
                  <c:v>17405118</c:v>
                </c:pt>
                <c:pt idx="2">
                  <c:v>5065216</c:v>
                </c:pt>
                <c:pt idx="3">
                  <c:v>4111775</c:v>
                </c:pt>
                <c:pt idx="4">
                  <c:v>3828560</c:v>
                </c:pt>
                <c:pt idx="5">
                  <c:v>574550</c:v>
                </c:pt>
                <c:pt idx="6">
                  <c:v>528456</c:v>
                </c:pt>
                <c:pt idx="7">
                  <c:v>377739</c:v>
                </c:pt>
                <c:pt idx="8">
                  <c:v>246773</c:v>
                </c:pt>
                <c:pt idx="9">
                  <c:v>156964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53F-40FC-8DA0-B531D75A63B7}"/>
            </c:ext>
          </c:extLst>
        </c:ser>
        <c:ser>
          <c:idx val="1"/>
          <c:order val="1"/>
          <c:tx>
            <c:strRef>
              <c:f>'Mercancías tránsito'!$G$37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TARRAGONA</c:v>
                </c:pt>
                <c:pt idx="5">
                  <c:v>CEUTA</c:v>
                </c:pt>
                <c:pt idx="6">
                  <c:v>MALAGA</c:v>
                </c:pt>
                <c:pt idx="7">
                  <c:v>GIJON</c:v>
                </c:pt>
                <c:pt idx="8">
                  <c:v>HUELVA</c:v>
                </c:pt>
                <c:pt idx="9">
                  <c:v>SANTA CRUZ DE TENERIFE</c:v>
                </c:pt>
              </c:strCache>
            </c:strRef>
          </c:cat>
          <c:val>
            <c:numRef>
              <c:f>'Mercancías tránsito'!$G$38:$G$47</c:f>
              <c:numCache>
                <c:formatCode>General</c:formatCode>
                <c:ptCount val="10"/>
                <c:pt idx="0">
                  <c:v>21700046</c:v>
                </c:pt>
                <c:pt idx="1">
                  <c:v>15659019</c:v>
                </c:pt>
                <c:pt idx="2">
                  <c:v>4514985</c:v>
                </c:pt>
                <c:pt idx="3">
                  <c:v>4236796</c:v>
                </c:pt>
                <c:pt idx="4">
                  <c:v>3022643</c:v>
                </c:pt>
                <c:pt idx="5">
                  <c:v>445888</c:v>
                </c:pt>
                <c:pt idx="6">
                  <c:v>286196</c:v>
                </c:pt>
                <c:pt idx="7">
                  <c:v>270214</c:v>
                </c:pt>
                <c:pt idx="8">
                  <c:v>0</c:v>
                </c:pt>
                <c:pt idx="9">
                  <c:v>171975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53F-40FC-8DA0-B531D75A63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100" b="1"/>
              <a:t>Mercancías en contenedores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'Mercan. contene. tránsito'!$F$37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'Mercan. contene.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TARRAGONA</c:v>
                </c:pt>
                <c:pt idx="5">
                  <c:v>MALAGA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BILBAO</c:v>
                </c:pt>
                <c:pt idx="9">
                  <c:v>CASTELLON</c:v>
                </c:pt>
              </c:strCache>
            </c:strRef>
          </c:cat>
          <c:val>
            <c:numRef>
              <c:f>'Mercan. contene. tránsito'!$F$38:$F$47</c:f>
              <c:numCache>
                <c:formatCode>General</c:formatCode>
                <c:ptCount val="10"/>
                <c:pt idx="0">
                  <c:v>21577795</c:v>
                </c:pt>
                <c:pt idx="1">
                  <c:v>17384904</c:v>
                </c:pt>
                <c:pt idx="2">
                  <c:v>4777776</c:v>
                </c:pt>
                <c:pt idx="3">
                  <c:v>3875801</c:v>
                </c:pt>
                <c:pt idx="4">
                  <c:v>1260317</c:v>
                </c:pt>
                <c:pt idx="5">
                  <c:v>528456</c:v>
                </c:pt>
                <c:pt idx="6">
                  <c:v>122369</c:v>
                </c:pt>
                <c:pt idx="7">
                  <c:v>91167</c:v>
                </c:pt>
                <c:pt idx="8">
                  <c:v>61733</c:v>
                </c:pt>
                <c:pt idx="9">
                  <c:v>3961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51-4F4F-B9AC-99895B364C67}"/>
            </c:ext>
          </c:extLst>
        </c:ser>
        <c:ser>
          <c:idx val="1"/>
          <c:order val="1"/>
          <c:tx>
            <c:strRef>
              <c:f>'Mercan. contene. tránsito'!$G$37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'Mercan. contene.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TARRAGONA</c:v>
                </c:pt>
                <c:pt idx="5">
                  <c:v>MALAGA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BILBAO</c:v>
                </c:pt>
                <c:pt idx="9">
                  <c:v>CASTELLON</c:v>
                </c:pt>
              </c:strCache>
            </c:strRef>
          </c:cat>
          <c:val>
            <c:numRef>
              <c:f>'Mercan. contene. tránsito'!$G$38:$G$47</c:f>
              <c:numCache>
                <c:formatCode>General</c:formatCode>
                <c:ptCount val="10"/>
                <c:pt idx="0">
                  <c:v>20651344</c:v>
                </c:pt>
                <c:pt idx="1">
                  <c:v>15651152</c:v>
                </c:pt>
                <c:pt idx="2">
                  <c:v>4388568</c:v>
                </c:pt>
                <c:pt idx="3">
                  <c:v>3946431</c:v>
                </c:pt>
                <c:pt idx="4">
                  <c:v>856976</c:v>
                </c:pt>
                <c:pt idx="5">
                  <c:v>286196</c:v>
                </c:pt>
                <c:pt idx="6">
                  <c:v>134610</c:v>
                </c:pt>
                <c:pt idx="7">
                  <c:v>62411</c:v>
                </c:pt>
                <c:pt idx="8">
                  <c:v>47755</c:v>
                </c:pt>
                <c:pt idx="9">
                  <c:v>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51-4F4F-B9AC-99895B364C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contenedores</a:t>
            </a:r>
            <a:r>
              <a:rPr lang="es-ES" b="1" baseline="0"/>
              <a:t> </a:t>
            </a:r>
            <a:r>
              <a:rPr lang="es-ES" b="1"/>
              <a:t>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contenedores'!$F$37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contenedores'!$E$38:$E$47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TARRAGONA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CASTELLON</c:v>
                </c:pt>
                <c:pt idx="9">
                  <c:v>BAHIA DE CADIZ</c:v>
                </c:pt>
              </c:strCache>
            </c:strRef>
          </c:cat>
          <c:val>
            <c:numRef>
              <c:f>'Mercancías contenedores'!$F$38:$F$47</c:f>
              <c:numCache>
                <c:formatCode>General</c:formatCode>
                <c:ptCount val="10"/>
                <c:pt idx="0">
                  <c:v>27030578</c:v>
                </c:pt>
                <c:pt idx="1">
                  <c:v>22727352</c:v>
                </c:pt>
                <c:pt idx="2">
                  <c:v>10635898</c:v>
                </c:pt>
                <c:pt idx="3">
                  <c:v>6646009</c:v>
                </c:pt>
                <c:pt idx="4">
                  <c:v>3126394</c:v>
                </c:pt>
                <c:pt idx="5">
                  <c:v>1686764</c:v>
                </c:pt>
                <c:pt idx="6">
                  <c:v>1660607</c:v>
                </c:pt>
                <c:pt idx="7">
                  <c:v>1282397</c:v>
                </c:pt>
                <c:pt idx="8">
                  <c:v>713964</c:v>
                </c:pt>
                <c:pt idx="9">
                  <c:v>678246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99-4967-9068-882D9366204B}"/>
            </c:ext>
          </c:extLst>
        </c:ser>
        <c:ser>
          <c:idx val="1"/>
          <c:order val="1"/>
          <c:tx>
            <c:strRef>
              <c:f>'Mercancías contenedores'!$G$37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contenedores'!$E$38:$E$47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TARRAGONA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CASTELLON</c:v>
                </c:pt>
                <c:pt idx="9">
                  <c:v>BAHIA DE CADIZ</c:v>
                </c:pt>
              </c:strCache>
            </c:strRef>
          </c:cat>
          <c:val>
            <c:numRef>
              <c:f>'Mercancías contenedores'!$G$38:$G$47</c:f>
              <c:numCache>
                <c:formatCode>General</c:formatCode>
                <c:ptCount val="10"/>
                <c:pt idx="0">
                  <c:v>24453941</c:v>
                </c:pt>
                <c:pt idx="1">
                  <c:v>21653701</c:v>
                </c:pt>
                <c:pt idx="2">
                  <c:v>9941043</c:v>
                </c:pt>
                <c:pt idx="3">
                  <c:v>6158313</c:v>
                </c:pt>
                <c:pt idx="4">
                  <c:v>2612775</c:v>
                </c:pt>
                <c:pt idx="5">
                  <c:v>1254758</c:v>
                </c:pt>
                <c:pt idx="6">
                  <c:v>1578992</c:v>
                </c:pt>
                <c:pt idx="7">
                  <c:v>1135070</c:v>
                </c:pt>
                <c:pt idx="8">
                  <c:v>488018</c:v>
                </c:pt>
                <c:pt idx="9">
                  <c:v>610694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899-4967-9068-882D936620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ro-ro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'Ro-Ro'!$F$37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'Ro-Ro'!$E$38:$E$47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VALENCIA</c:v>
                </c:pt>
                <c:pt idx="3">
                  <c:v>BAHIA DE ALGECIRAS</c:v>
                </c:pt>
                <c:pt idx="4">
                  <c:v>SANTA CRUZ DE TENERIFE</c:v>
                </c:pt>
                <c:pt idx="5">
                  <c:v>LAS PALMAS</c:v>
                </c:pt>
                <c:pt idx="6">
                  <c:v>BAHIA DE CADIZ</c:v>
                </c:pt>
                <c:pt idx="7">
                  <c:v>SANTANDER</c:v>
                </c:pt>
                <c:pt idx="8">
                  <c:v>BILBAO</c:v>
                </c:pt>
                <c:pt idx="9">
                  <c:v>VIGO</c:v>
                </c:pt>
              </c:strCache>
            </c:strRef>
          </c:cat>
          <c:val>
            <c:numRef>
              <c:f>'Ro-Ro'!$F$38:$F$47</c:f>
              <c:numCache>
                <c:formatCode>General</c:formatCode>
                <c:ptCount val="10"/>
                <c:pt idx="0">
                  <c:v>5190240</c:v>
                </c:pt>
                <c:pt idx="1">
                  <c:v>4747262</c:v>
                </c:pt>
                <c:pt idx="2">
                  <c:v>2973561</c:v>
                </c:pt>
                <c:pt idx="3">
                  <c:v>2654362</c:v>
                </c:pt>
                <c:pt idx="4">
                  <c:v>1960037</c:v>
                </c:pt>
                <c:pt idx="5">
                  <c:v>1360187</c:v>
                </c:pt>
                <c:pt idx="6">
                  <c:v>748993</c:v>
                </c:pt>
                <c:pt idx="7">
                  <c:v>738397</c:v>
                </c:pt>
                <c:pt idx="8">
                  <c:v>714644</c:v>
                </c:pt>
                <c:pt idx="9">
                  <c:v>598323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DB9-4E85-837D-76646F596D4D}"/>
            </c:ext>
          </c:extLst>
        </c:ser>
        <c:ser>
          <c:idx val="1"/>
          <c:order val="1"/>
          <c:tx>
            <c:strRef>
              <c:f>'Ro-Ro'!$G$37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'Ro-Ro'!$E$38:$E$47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VALENCIA</c:v>
                </c:pt>
                <c:pt idx="3">
                  <c:v>BAHIA DE ALGECIRAS</c:v>
                </c:pt>
                <c:pt idx="4">
                  <c:v>SANTA CRUZ DE TENERIFE</c:v>
                </c:pt>
                <c:pt idx="5">
                  <c:v>LAS PALMAS</c:v>
                </c:pt>
                <c:pt idx="6">
                  <c:v>BAHIA DE CADIZ</c:v>
                </c:pt>
                <c:pt idx="7">
                  <c:v>SANTANDER</c:v>
                </c:pt>
                <c:pt idx="8">
                  <c:v>BILBAO</c:v>
                </c:pt>
                <c:pt idx="9">
                  <c:v>VIGO</c:v>
                </c:pt>
              </c:strCache>
            </c:strRef>
          </c:cat>
          <c:val>
            <c:numRef>
              <c:f>'Ro-Ro'!$G$38:$G$47</c:f>
              <c:numCache>
                <c:formatCode>General</c:formatCode>
                <c:ptCount val="10"/>
                <c:pt idx="0">
                  <c:v>4941437</c:v>
                </c:pt>
                <c:pt idx="1">
                  <c:v>4828191</c:v>
                </c:pt>
                <c:pt idx="2">
                  <c:v>2613000</c:v>
                </c:pt>
                <c:pt idx="3">
                  <c:v>2752937</c:v>
                </c:pt>
                <c:pt idx="4">
                  <c:v>1896661</c:v>
                </c:pt>
                <c:pt idx="5">
                  <c:v>1277226</c:v>
                </c:pt>
                <c:pt idx="6">
                  <c:v>699779</c:v>
                </c:pt>
                <c:pt idx="7">
                  <c:v>417557</c:v>
                </c:pt>
                <c:pt idx="8">
                  <c:v>412067</c:v>
                </c:pt>
                <c:pt idx="9">
                  <c:v>530884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DB9-4E85-837D-76646F596D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TEUS!$F$37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TEUS!$E$38:$E$47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MALAGA</c:v>
                </c:pt>
                <c:pt idx="7">
                  <c:v>TARRAGONA</c:v>
                </c:pt>
                <c:pt idx="8">
                  <c:v>VIGO</c:v>
                </c:pt>
                <c:pt idx="9">
                  <c:v>ALICANTE</c:v>
                </c:pt>
              </c:strCache>
            </c:strRef>
          </c:cat>
          <c:val>
            <c:numRef>
              <c:f>TEUS!$F$38:$F$47</c:f>
              <c:numCache>
                <c:formatCode>General</c:formatCode>
                <c:ptCount val="10"/>
                <c:pt idx="0">
                  <c:v>2361737</c:v>
                </c:pt>
                <c:pt idx="1">
                  <c:v>1739675.01</c:v>
                </c:pt>
                <c:pt idx="2">
                  <c:v>1077446.5</c:v>
                </c:pt>
                <c:pt idx="3">
                  <c:v>613956</c:v>
                </c:pt>
                <c:pt idx="4">
                  <c:v>292243.25</c:v>
                </c:pt>
                <c:pt idx="5">
                  <c:v>206641</c:v>
                </c:pt>
                <c:pt idx="6">
                  <c:v>179996</c:v>
                </c:pt>
                <c:pt idx="7">
                  <c:v>147384</c:v>
                </c:pt>
                <c:pt idx="8">
                  <c:v>125408</c:v>
                </c:pt>
                <c:pt idx="9">
                  <c:v>87500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81-4557-896F-6DC27F5F9D57}"/>
            </c:ext>
          </c:extLst>
        </c:ser>
        <c:ser>
          <c:idx val="1"/>
          <c:order val="1"/>
          <c:tx>
            <c:strRef>
              <c:f>TEUS!$G$37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TEUS!$E$38:$E$47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MALAGA</c:v>
                </c:pt>
                <c:pt idx="7">
                  <c:v>TARRAGONA</c:v>
                </c:pt>
                <c:pt idx="8">
                  <c:v>VIGO</c:v>
                </c:pt>
                <c:pt idx="9">
                  <c:v>ALICANTE</c:v>
                </c:pt>
              </c:strCache>
            </c:strRef>
          </c:cat>
          <c:val>
            <c:numRef>
              <c:f>TEUS!$G$38:$G$47</c:f>
              <c:numCache>
                <c:formatCode>General</c:formatCode>
                <c:ptCount val="10"/>
                <c:pt idx="0">
                  <c:v>2109515</c:v>
                </c:pt>
                <c:pt idx="1">
                  <c:v>1738605</c:v>
                </c:pt>
                <c:pt idx="2">
                  <c:v>1034480.5</c:v>
                </c:pt>
                <c:pt idx="3">
                  <c:v>578976</c:v>
                </c:pt>
                <c:pt idx="4">
                  <c:v>245755.5</c:v>
                </c:pt>
                <c:pt idx="5">
                  <c:v>194533</c:v>
                </c:pt>
                <c:pt idx="6">
                  <c:v>123309</c:v>
                </c:pt>
                <c:pt idx="7">
                  <c:v>112982</c:v>
                </c:pt>
                <c:pt idx="8">
                  <c:v>111753</c:v>
                </c:pt>
                <c:pt idx="9">
                  <c:v>69871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81-4557-896F-6DC27F5F9D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en tránsito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tránsito'!$F$37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MALAGA</c:v>
                </c:pt>
                <c:pt idx="5">
                  <c:v>TARRAGONA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BILBAO</c:v>
                </c:pt>
                <c:pt idx="9">
                  <c:v>CASTELLON</c:v>
                </c:pt>
              </c:strCache>
            </c:strRef>
          </c:cat>
          <c:val>
            <c:numRef>
              <c:f>'TEUS tránsito'!$F$38:$F$47</c:f>
              <c:numCache>
                <c:formatCode>General</c:formatCode>
                <c:ptCount val="10"/>
                <c:pt idx="0">
                  <c:v>1641451.5</c:v>
                </c:pt>
                <c:pt idx="1">
                  <c:v>1165254</c:v>
                </c:pt>
                <c:pt idx="2">
                  <c:v>361450</c:v>
                </c:pt>
                <c:pt idx="3">
                  <c:v>345099.5</c:v>
                </c:pt>
                <c:pt idx="4">
                  <c:v>169410</c:v>
                </c:pt>
                <c:pt idx="5">
                  <c:v>108335</c:v>
                </c:pt>
                <c:pt idx="6">
                  <c:v>8908</c:v>
                </c:pt>
                <c:pt idx="7">
                  <c:v>6424</c:v>
                </c:pt>
                <c:pt idx="8">
                  <c:v>3411</c:v>
                </c:pt>
                <c:pt idx="9">
                  <c:v>264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AA-4547-B11A-9C7F57FD97E8}"/>
            </c:ext>
          </c:extLst>
        </c:ser>
        <c:ser>
          <c:idx val="1"/>
          <c:order val="1"/>
          <c:tx>
            <c:strRef>
              <c:f>'TEUS tránsito'!$G$37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MALAGA</c:v>
                </c:pt>
                <c:pt idx="5">
                  <c:v>TARRAGONA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BILBAO</c:v>
                </c:pt>
                <c:pt idx="9">
                  <c:v>CASTELLON</c:v>
                </c:pt>
              </c:strCache>
            </c:strRef>
          </c:cat>
          <c:val>
            <c:numRef>
              <c:f>'TEUS tránsito'!$G$38:$G$47</c:f>
              <c:numCache>
                <c:formatCode>General</c:formatCode>
                <c:ptCount val="10"/>
                <c:pt idx="0">
                  <c:v>1657957</c:v>
                </c:pt>
                <c:pt idx="1">
                  <c:v>1054215</c:v>
                </c:pt>
                <c:pt idx="2">
                  <c:v>340596</c:v>
                </c:pt>
                <c:pt idx="3">
                  <c:v>351551</c:v>
                </c:pt>
                <c:pt idx="4">
                  <c:v>113562</c:v>
                </c:pt>
                <c:pt idx="5">
                  <c:v>73499</c:v>
                </c:pt>
                <c:pt idx="6">
                  <c:v>9563</c:v>
                </c:pt>
                <c:pt idx="7">
                  <c:v>4002</c:v>
                </c:pt>
                <c:pt idx="8">
                  <c:v>2832</c:v>
                </c:pt>
                <c:pt idx="9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1AA-4547-B11A-9C7F57FD97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Contenedores entrada-salida nacional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nacional'!$F$37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nacional'!$E$38:$E$47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VALENCIA</c:v>
                </c:pt>
                <c:pt idx="4">
                  <c:v>ALICANTE</c:v>
                </c:pt>
                <c:pt idx="5">
                  <c:v>SEVILLA</c:v>
                </c:pt>
                <c:pt idx="6">
                  <c:v>BALEARES</c:v>
                </c:pt>
                <c:pt idx="7">
                  <c:v>BAHIA DE CADIZ</c:v>
                </c:pt>
                <c:pt idx="8">
                  <c:v>BILBAO</c:v>
                </c:pt>
                <c:pt idx="9">
                  <c:v>CARTAGENA</c:v>
                </c:pt>
              </c:strCache>
            </c:strRef>
          </c:cat>
          <c:val>
            <c:numRef>
              <c:f>'TEUS nacional'!$F$38:$F$47</c:f>
              <c:numCache>
                <c:formatCode>General</c:formatCode>
                <c:ptCount val="10"/>
                <c:pt idx="0">
                  <c:v>199696</c:v>
                </c:pt>
                <c:pt idx="1">
                  <c:v>172596</c:v>
                </c:pt>
                <c:pt idx="2">
                  <c:v>113469.5</c:v>
                </c:pt>
                <c:pt idx="3">
                  <c:v>77785</c:v>
                </c:pt>
                <c:pt idx="4">
                  <c:v>74959</c:v>
                </c:pt>
                <c:pt idx="5">
                  <c:v>71380</c:v>
                </c:pt>
                <c:pt idx="6">
                  <c:v>49283</c:v>
                </c:pt>
                <c:pt idx="7">
                  <c:v>39686.5</c:v>
                </c:pt>
                <c:pt idx="8">
                  <c:v>29141.25</c:v>
                </c:pt>
                <c:pt idx="9">
                  <c:v>26275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00-43F2-A078-8EF519C4833E}"/>
            </c:ext>
          </c:extLst>
        </c:ser>
        <c:ser>
          <c:idx val="1"/>
          <c:order val="1"/>
          <c:tx>
            <c:strRef>
              <c:f>'TEUS nacional'!$G$37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nacional'!$E$38:$E$47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VALENCIA</c:v>
                </c:pt>
                <c:pt idx="4">
                  <c:v>ALICANTE</c:v>
                </c:pt>
                <c:pt idx="5">
                  <c:v>SEVILLA</c:v>
                </c:pt>
                <c:pt idx="6">
                  <c:v>BALEARES</c:v>
                </c:pt>
                <c:pt idx="7">
                  <c:v>BAHIA DE CADIZ</c:v>
                </c:pt>
                <c:pt idx="8">
                  <c:v>BILBAO</c:v>
                </c:pt>
                <c:pt idx="9">
                  <c:v>CARTAGENA</c:v>
                </c:pt>
              </c:strCache>
            </c:strRef>
          </c:cat>
          <c:val>
            <c:numRef>
              <c:f>'TEUS nacional'!$G$38:$G$47</c:f>
              <c:numCache>
                <c:formatCode>General</c:formatCode>
                <c:ptCount val="10"/>
                <c:pt idx="0">
                  <c:v>186090</c:v>
                </c:pt>
                <c:pt idx="1">
                  <c:v>162856</c:v>
                </c:pt>
                <c:pt idx="2">
                  <c:v>136017</c:v>
                </c:pt>
                <c:pt idx="3">
                  <c:v>93118</c:v>
                </c:pt>
                <c:pt idx="4">
                  <c:v>64143</c:v>
                </c:pt>
                <c:pt idx="5">
                  <c:v>60826</c:v>
                </c:pt>
                <c:pt idx="6">
                  <c:v>85769</c:v>
                </c:pt>
                <c:pt idx="7">
                  <c:v>32710</c:v>
                </c:pt>
                <c:pt idx="8">
                  <c:v>33975.75</c:v>
                </c:pt>
                <c:pt idx="9">
                  <c:v>13687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600-43F2-A078-8EF519C483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</a:t>
            </a:r>
            <a:r>
              <a:rPr lang="es-ES" b="1" baseline="0"/>
              <a:t> import-export exterior </a:t>
            </a:r>
            <a:r>
              <a:rPr lang="es-ES" b="1"/>
              <a:t>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exterior'!$F$37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BAHIA DE ALGECIRAS</c:v>
                </c:pt>
                <c:pt idx="4">
                  <c:v>VIGO</c:v>
                </c:pt>
                <c:pt idx="5">
                  <c:v>CASTELLON</c:v>
                </c:pt>
                <c:pt idx="6">
                  <c:v>LAS PALMAS</c:v>
                </c:pt>
                <c:pt idx="7">
                  <c:v>TARRAGONA</c:v>
                </c:pt>
                <c:pt idx="8">
                  <c:v>BAHIA DE CADIZ</c:v>
                </c:pt>
                <c:pt idx="9">
                  <c:v>SANTA CRUZ DE TENERIFE</c:v>
                </c:pt>
              </c:strCache>
            </c:strRef>
          </c:cat>
          <c:val>
            <c:numRef>
              <c:f>'TEUS exterior'!$F$38:$F$47</c:f>
              <c:numCache>
                <c:formatCode>General</c:formatCode>
                <c:ptCount val="10"/>
                <c:pt idx="0">
                  <c:v>1118698</c:v>
                </c:pt>
                <c:pt idx="1">
                  <c:v>618877.5</c:v>
                </c:pt>
                <c:pt idx="2">
                  <c:v>259691</c:v>
                </c:pt>
                <c:pt idx="3">
                  <c:v>93499.5</c:v>
                </c:pt>
                <c:pt idx="4">
                  <c:v>93296</c:v>
                </c:pt>
                <c:pt idx="5">
                  <c:v>52997</c:v>
                </c:pt>
                <c:pt idx="6">
                  <c:v>52792</c:v>
                </c:pt>
                <c:pt idx="7">
                  <c:v>33385</c:v>
                </c:pt>
                <c:pt idx="8">
                  <c:v>28322</c:v>
                </c:pt>
                <c:pt idx="9">
                  <c:v>25137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1D5-40D8-9BC1-5FD838F7A023}"/>
            </c:ext>
          </c:extLst>
        </c:ser>
        <c:ser>
          <c:idx val="1"/>
          <c:order val="1"/>
          <c:tx>
            <c:strRef>
              <c:f>'TEUS exterior'!$G$37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BAHIA DE ALGECIRAS</c:v>
                </c:pt>
                <c:pt idx="4">
                  <c:v>VIGO</c:v>
                </c:pt>
                <c:pt idx="5">
                  <c:v>CASTELLON</c:v>
                </c:pt>
                <c:pt idx="6">
                  <c:v>LAS PALMAS</c:v>
                </c:pt>
                <c:pt idx="7">
                  <c:v>TARRAGONA</c:v>
                </c:pt>
                <c:pt idx="8">
                  <c:v>BAHIA DE CADIZ</c:v>
                </c:pt>
                <c:pt idx="9">
                  <c:v>SANTA CRUZ DE TENERIFE</c:v>
                </c:pt>
              </c:strCache>
            </c:strRef>
          </c:cat>
          <c:val>
            <c:numRef>
              <c:f>'TEUS exterior'!$G$38:$G$45</c:f>
              <c:numCache>
                <c:formatCode>General</c:formatCode>
                <c:ptCount val="8"/>
                <c:pt idx="0">
                  <c:v>962182</c:v>
                </c:pt>
                <c:pt idx="1">
                  <c:v>546912.5</c:v>
                </c:pt>
                <c:pt idx="2">
                  <c:v>208947.75</c:v>
                </c:pt>
                <c:pt idx="3">
                  <c:v>74352</c:v>
                </c:pt>
                <c:pt idx="4">
                  <c:v>81597</c:v>
                </c:pt>
                <c:pt idx="5">
                  <c:v>37123</c:v>
                </c:pt>
                <c:pt idx="6">
                  <c:v>52290</c:v>
                </c:pt>
                <c:pt idx="7">
                  <c:v>30706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1D5-40D8-9BC1-5FD838F7A0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nacional y exterior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nacional y exterior'!$F$37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nacional y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LAS PALMAS</c:v>
                </c:pt>
                <c:pt idx="4">
                  <c:v>SANTA CRUZ DE TENERIFE</c:v>
                </c:pt>
                <c:pt idx="5">
                  <c:v>VIGO</c:v>
                </c:pt>
                <c:pt idx="6">
                  <c:v>BAHIA DE ALGECIRAS</c:v>
                </c:pt>
                <c:pt idx="7">
                  <c:v>ALICANTE</c:v>
                </c:pt>
                <c:pt idx="8">
                  <c:v>SEVILLA</c:v>
                </c:pt>
                <c:pt idx="9">
                  <c:v>BAHIA DE CADIZ</c:v>
                </c:pt>
              </c:strCache>
            </c:strRef>
          </c:cat>
          <c:val>
            <c:numRef>
              <c:f>'TEUS nacional y exterior'!$F$38:$F$47</c:f>
              <c:numCache>
                <c:formatCode>General</c:formatCode>
                <c:ptCount val="10"/>
                <c:pt idx="0">
                  <c:v>1196483</c:v>
                </c:pt>
                <c:pt idx="1">
                  <c:v>732347</c:v>
                </c:pt>
                <c:pt idx="2">
                  <c:v>288832.25</c:v>
                </c:pt>
                <c:pt idx="3">
                  <c:v>252506</c:v>
                </c:pt>
                <c:pt idx="4">
                  <c:v>197733</c:v>
                </c:pt>
                <c:pt idx="5">
                  <c:v>118984</c:v>
                </c:pt>
                <c:pt idx="6">
                  <c:v>98223.51</c:v>
                </c:pt>
                <c:pt idx="7">
                  <c:v>87316</c:v>
                </c:pt>
                <c:pt idx="8">
                  <c:v>85227</c:v>
                </c:pt>
                <c:pt idx="9">
                  <c:v>68008.5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0CF-4948-A443-2D69BEA0E1FA}"/>
            </c:ext>
          </c:extLst>
        </c:ser>
        <c:ser>
          <c:idx val="1"/>
          <c:order val="1"/>
          <c:tx>
            <c:strRef>
              <c:f>'TEUS nacional y exterior'!$G$37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nacional y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LAS PALMAS</c:v>
                </c:pt>
                <c:pt idx="4">
                  <c:v>SANTA CRUZ DE TENERIFE</c:v>
                </c:pt>
                <c:pt idx="5">
                  <c:v>VIGO</c:v>
                </c:pt>
                <c:pt idx="6">
                  <c:v>BAHIA DE ALGECIRAS</c:v>
                </c:pt>
                <c:pt idx="7">
                  <c:v>ALICANTE</c:v>
                </c:pt>
                <c:pt idx="8">
                  <c:v>SEVILLA</c:v>
                </c:pt>
                <c:pt idx="9">
                  <c:v>BAHIA DE CADIZ</c:v>
                </c:pt>
              </c:strCache>
            </c:strRef>
          </c:cat>
          <c:val>
            <c:numRef>
              <c:f>'TEUS nacional y exterior'!$G$38:$G$47</c:f>
              <c:numCache>
                <c:formatCode>General</c:formatCode>
                <c:ptCount val="10"/>
                <c:pt idx="0">
                  <c:v>1055300</c:v>
                </c:pt>
                <c:pt idx="1">
                  <c:v>682929.5</c:v>
                </c:pt>
                <c:pt idx="2">
                  <c:v>242923.5</c:v>
                </c:pt>
                <c:pt idx="3">
                  <c:v>238380</c:v>
                </c:pt>
                <c:pt idx="4">
                  <c:v>184970</c:v>
                </c:pt>
                <c:pt idx="5">
                  <c:v>107751</c:v>
                </c:pt>
                <c:pt idx="6">
                  <c:v>80648</c:v>
                </c:pt>
                <c:pt idx="7">
                  <c:v>69795</c:v>
                </c:pt>
                <c:pt idx="8">
                  <c:v>70291</c:v>
                </c:pt>
                <c:pt idx="9">
                  <c:v>60856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0CF-4948-A443-2D69BEA0E1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Pasajeros totales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total'!$F$37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total'!$E$38:$E$47</c:f>
              <c:strCache>
                <c:ptCount val="10"/>
                <c:pt idx="0">
                  <c:v>BALEARES</c:v>
                </c:pt>
                <c:pt idx="1">
                  <c:v>BAHIA DE ALGECIRAS</c:v>
                </c:pt>
                <c:pt idx="2">
                  <c:v>SANTA CRUZ DE TENERIFE</c:v>
                </c:pt>
                <c:pt idx="3">
                  <c:v>BARCELONA</c:v>
                </c:pt>
                <c:pt idx="4">
                  <c:v>CEUTA</c:v>
                </c:pt>
                <c:pt idx="5">
                  <c:v>LAS PALMAS</c:v>
                </c:pt>
                <c:pt idx="6">
                  <c:v>VIGO</c:v>
                </c:pt>
                <c:pt idx="7">
                  <c:v>ALMERIA</c:v>
                </c:pt>
                <c:pt idx="8">
                  <c:v>MALAGA</c:v>
                </c:pt>
                <c:pt idx="9">
                  <c:v>MELILLA</c:v>
                </c:pt>
              </c:strCache>
            </c:strRef>
          </c:cat>
          <c:val>
            <c:numRef>
              <c:f>'Pasajeros total'!$F$38:$F$47</c:f>
              <c:numCache>
                <c:formatCode>General</c:formatCode>
                <c:ptCount val="10"/>
                <c:pt idx="0">
                  <c:v>2918086</c:v>
                </c:pt>
                <c:pt idx="1">
                  <c:v>2624085</c:v>
                </c:pt>
                <c:pt idx="2">
                  <c:v>2533321</c:v>
                </c:pt>
                <c:pt idx="3">
                  <c:v>1782314</c:v>
                </c:pt>
                <c:pt idx="4">
                  <c:v>1104798</c:v>
                </c:pt>
                <c:pt idx="5">
                  <c:v>762802</c:v>
                </c:pt>
                <c:pt idx="6">
                  <c:v>581295</c:v>
                </c:pt>
                <c:pt idx="7">
                  <c:v>554385</c:v>
                </c:pt>
                <c:pt idx="8">
                  <c:v>441624</c:v>
                </c:pt>
                <c:pt idx="9">
                  <c:v>362638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E49-4C98-84A1-68382162FF39}"/>
            </c:ext>
          </c:extLst>
        </c:ser>
        <c:ser>
          <c:idx val="1"/>
          <c:order val="1"/>
          <c:tx>
            <c:strRef>
              <c:f>'Pasajeros total'!$G$37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total'!$E$38:$E$47</c:f>
              <c:strCache>
                <c:ptCount val="10"/>
                <c:pt idx="0">
                  <c:v>BALEARES</c:v>
                </c:pt>
                <c:pt idx="1">
                  <c:v>BAHIA DE ALGECIRAS</c:v>
                </c:pt>
                <c:pt idx="2">
                  <c:v>SANTA CRUZ DE TENERIFE</c:v>
                </c:pt>
                <c:pt idx="3">
                  <c:v>BARCELONA</c:v>
                </c:pt>
                <c:pt idx="4">
                  <c:v>CEUTA</c:v>
                </c:pt>
                <c:pt idx="5">
                  <c:v>LAS PALMAS</c:v>
                </c:pt>
                <c:pt idx="6">
                  <c:v>VIGO</c:v>
                </c:pt>
                <c:pt idx="7">
                  <c:v>ALMERIA</c:v>
                </c:pt>
                <c:pt idx="8">
                  <c:v>MALAGA</c:v>
                </c:pt>
                <c:pt idx="9">
                  <c:v>MELILLA</c:v>
                </c:pt>
              </c:strCache>
            </c:strRef>
          </c:cat>
          <c:val>
            <c:numRef>
              <c:f>'Pasajeros total'!$G$38:$G$47</c:f>
              <c:numCache>
                <c:formatCode>General</c:formatCode>
                <c:ptCount val="10"/>
                <c:pt idx="0">
                  <c:v>3008521</c:v>
                </c:pt>
                <c:pt idx="1">
                  <c:v>2640961</c:v>
                </c:pt>
                <c:pt idx="2">
                  <c:v>2309075</c:v>
                </c:pt>
                <c:pt idx="3">
                  <c:v>1663142</c:v>
                </c:pt>
                <c:pt idx="4">
                  <c:v>1220795</c:v>
                </c:pt>
                <c:pt idx="5">
                  <c:v>717817</c:v>
                </c:pt>
                <c:pt idx="6">
                  <c:v>626661</c:v>
                </c:pt>
                <c:pt idx="7">
                  <c:v>624525</c:v>
                </c:pt>
                <c:pt idx="8">
                  <c:v>364607</c:v>
                </c:pt>
                <c:pt idx="9">
                  <c:v>314498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E49-4C98-84A1-68382162FF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Pasajeros de crucero</a:t>
            </a:r>
            <a:r>
              <a:rPr lang="es-ES" b="1" baseline="0"/>
              <a:t> </a:t>
            </a:r>
            <a:r>
              <a:rPr lang="es-ES" b="1"/>
              <a:t>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crucero'!$F$37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crucero'!$E$38:$E$47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SANTA CRUZ DE TENERIFE</c:v>
                </c:pt>
                <c:pt idx="3">
                  <c:v>LAS PALMAS</c:v>
                </c:pt>
                <c:pt idx="4">
                  <c:v>MALAGA</c:v>
                </c:pt>
                <c:pt idx="5">
                  <c:v>BAHIA DE CADIZ</c:v>
                </c:pt>
                <c:pt idx="6">
                  <c:v>VALENCIA</c:v>
                </c:pt>
                <c:pt idx="7">
                  <c:v>VIGO</c:v>
                </c:pt>
                <c:pt idx="8">
                  <c:v>CARTAGENA</c:v>
                </c:pt>
                <c:pt idx="9">
                  <c:v>A CORUÑA</c:v>
                </c:pt>
              </c:strCache>
            </c:strRef>
          </c:cat>
          <c:val>
            <c:numRef>
              <c:f>'Pasajeros crucero'!$F$38:$F$47</c:f>
              <c:numCache>
                <c:formatCode>General</c:formatCode>
                <c:ptCount val="10"/>
                <c:pt idx="0">
                  <c:v>1183648</c:v>
                </c:pt>
                <c:pt idx="1">
                  <c:v>783592</c:v>
                </c:pt>
                <c:pt idx="2">
                  <c:v>347413</c:v>
                </c:pt>
                <c:pt idx="3">
                  <c:v>299366</c:v>
                </c:pt>
                <c:pt idx="4">
                  <c:v>258615</c:v>
                </c:pt>
                <c:pt idx="5">
                  <c:v>138419</c:v>
                </c:pt>
                <c:pt idx="6">
                  <c:v>131317</c:v>
                </c:pt>
                <c:pt idx="7">
                  <c:v>110031</c:v>
                </c:pt>
                <c:pt idx="8">
                  <c:v>47684</c:v>
                </c:pt>
                <c:pt idx="9">
                  <c:v>32923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33-4D42-8054-FB25044FA241}"/>
            </c:ext>
          </c:extLst>
        </c:ser>
        <c:ser>
          <c:idx val="1"/>
          <c:order val="1"/>
          <c:tx>
            <c:strRef>
              <c:f>'Pasajeros crucero'!$G$37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crucero'!$E$38:$E$47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SANTA CRUZ DE TENERIFE</c:v>
                </c:pt>
                <c:pt idx="3">
                  <c:v>LAS PALMAS</c:v>
                </c:pt>
                <c:pt idx="4">
                  <c:v>MALAGA</c:v>
                </c:pt>
                <c:pt idx="5">
                  <c:v>BAHIA DE CADIZ</c:v>
                </c:pt>
                <c:pt idx="6">
                  <c:v>VALENCIA</c:v>
                </c:pt>
                <c:pt idx="7">
                  <c:v>VIGO</c:v>
                </c:pt>
                <c:pt idx="8">
                  <c:v>CARTAGENA</c:v>
                </c:pt>
                <c:pt idx="9">
                  <c:v>A CORUÑA</c:v>
                </c:pt>
              </c:strCache>
            </c:strRef>
          </c:cat>
          <c:val>
            <c:numRef>
              <c:f>'Pasajeros crucero'!$G$38:$G$47</c:f>
              <c:numCache>
                <c:formatCode>General</c:formatCode>
                <c:ptCount val="10"/>
                <c:pt idx="0">
                  <c:v>1056167</c:v>
                </c:pt>
                <c:pt idx="1">
                  <c:v>630790</c:v>
                </c:pt>
                <c:pt idx="2">
                  <c:v>265802</c:v>
                </c:pt>
                <c:pt idx="3">
                  <c:v>319024</c:v>
                </c:pt>
                <c:pt idx="4">
                  <c:v>203401</c:v>
                </c:pt>
                <c:pt idx="5">
                  <c:v>117679</c:v>
                </c:pt>
                <c:pt idx="6">
                  <c:v>100140</c:v>
                </c:pt>
                <c:pt idx="7">
                  <c:v>120013</c:v>
                </c:pt>
                <c:pt idx="8">
                  <c:v>27053</c:v>
                </c:pt>
                <c:pt idx="9">
                  <c:v>28529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933-4D42-8054-FB25044FA2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Vehículos de turismo</a:t>
            </a:r>
            <a:r>
              <a:rPr lang="es-ES" sz="1300" b="1" baseline="0"/>
              <a:t> en régimen de pasaje </a:t>
            </a:r>
            <a:r>
              <a:rPr lang="es-ES" sz="1300" b="1"/>
              <a:t>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'Vehículos régimen pasaje'!$F$37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'Vehículos régimen pasaje'!$E$38:$E$47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CEUTA</c:v>
                </c:pt>
                <c:pt idx="3">
                  <c:v>BALEARES</c:v>
                </c:pt>
                <c:pt idx="4">
                  <c:v>BARCELONA</c:v>
                </c:pt>
                <c:pt idx="5">
                  <c:v>LAS PALMAS</c:v>
                </c:pt>
                <c:pt idx="6">
                  <c:v>ALMERIA</c:v>
                </c:pt>
                <c:pt idx="7">
                  <c:v>MELILLA</c:v>
                </c:pt>
                <c:pt idx="8">
                  <c:v>SANTANDER</c:v>
                </c:pt>
                <c:pt idx="9">
                  <c:v>VALENCIA</c:v>
                </c:pt>
              </c:strCache>
            </c:strRef>
          </c:cat>
          <c:val>
            <c:numRef>
              <c:f>'Vehículos régimen pasaje'!$F$38:$F$47</c:f>
              <c:numCache>
                <c:formatCode>General</c:formatCode>
                <c:ptCount val="10"/>
                <c:pt idx="0">
                  <c:v>661410</c:v>
                </c:pt>
                <c:pt idx="1">
                  <c:v>427178</c:v>
                </c:pt>
                <c:pt idx="2">
                  <c:v>233814</c:v>
                </c:pt>
                <c:pt idx="3">
                  <c:v>214625</c:v>
                </c:pt>
                <c:pt idx="4">
                  <c:v>150018</c:v>
                </c:pt>
                <c:pt idx="5">
                  <c:v>111623</c:v>
                </c:pt>
                <c:pt idx="6">
                  <c:v>103119</c:v>
                </c:pt>
                <c:pt idx="7">
                  <c:v>45347</c:v>
                </c:pt>
                <c:pt idx="8">
                  <c:v>41675</c:v>
                </c:pt>
                <c:pt idx="9">
                  <c:v>35916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EA8-48F1-A969-06D1BE62219C}"/>
            </c:ext>
          </c:extLst>
        </c:ser>
        <c:ser>
          <c:idx val="1"/>
          <c:order val="1"/>
          <c:tx>
            <c:strRef>
              <c:f>'Vehículos régimen pasaje'!$G$37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'Vehículos régimen pasaje'!$E$38:$E$47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CEUTA</c:v>
                </c:pt>
                <c:pt idx="3">
                  <c:v>BALEARES</c:v>
                </c:pt>
                <c:pt idx="4">
                  <c:v>BARCELONA</c:v>
                </c:pt>
                <c:pt idx="5">
                  <c:v>LAS PALMAS</c:v>
                </c:pt>
                <c:pt idx="6">
                  <c:v>ALMERIA</c:v>
                </c:pt>
                <c:pt idx="7">
                  <c:v>MELILLA</c:v>
                </c:pt>
                <c:pt idx="8">
                  <c:v>SANTANDER</c:v>
                </c:pt>
                <c:pt idx="9">
                  <c:v>VALENCIA</c:v>
                </c:pt>
              </c:strCache>
            </c:strRef>
          </c:cat>
          <c:val>
            <c:numRef>
              <c:f>'Vehículos régimen pasaje'!$G$38:$G$47</c:f>
              <c:numCache>
                <c:formatCode>General</c:formatCode>
                <c:ptCount val="10"/>
                <c:pt idx="0">
                  <c:v>645215</c:v>
                </c:pt>
                <c:pt idx="1">
                  <c:v>373770</c:v>
                </c:pt>
                <c:pt idx="2">
                  <c:v>266915</c:v>
                </c:pt>
                <c:pt idx="3">
                  <c:v>215535</c:v>
                </c:pt>
                <c:pt idx="4">
                  <c:v>131224</c:v>
                </c:pt>
                <c:pt idx="5">
                  <c:v>109572</c:v>
                </c:pt>
                <c:pt idx="6">
                  <c:v>137656</c:v>
                </c:pt>
                <c:pt idx="7">
                  <c:v>50417</c:v>
                </c:pt>
                <c:pt idx="8">
                  <c:v>29987</c:v>
                </c:pt>
                <c:pt idx="9">
                  <c:v>34158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EA8-48F1-A969-06D1BE6221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Buques mercantes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número'!$F$37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número'!$E$38:$E$47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CEUTA</c:v>
                </c:pt>
                <c:pt idx="3">
                  <c:v>LAS PALMAS</c:v>
                </c:pt>
                <c:pt idx="4">
                  <c:v>BALEARES</c:v>
                </c:pt>
                <c:pt idx="5">
                  <c:v>BARCELONA</c:v>
                </c:pt>
                <c:pt idx="6">
                  <c:v>VALENCIA</c:v>
                </c:pt>
                <c:pt idx="7">
                  <c:v>BILBAO</c:v>
                </c:pt>
                <c:pt idx="8">
                  <c:v>TARRAGONA</c:v>
                </c:pt>
                <c:pt idx="9">
                  <c:v>VIGO</c:v>
                </c:pt>
              </c:strCache>
            </c:strRef>
          </c:cat>
          <c:val>
            <c:numRef>
              <c:f>'Buques número'!$F$38:$F$47</c:f>
              <c:numCache>
                <c:formatCode>General</c:formatCode>
                <c:ptCount val="10"/>
                <c:pt idx="0">
                  <c:v>16344</c:v>
                </c:pt>
                <c:pt idx="1">
                  <c:v>9882</c:v>
                </c:pt>
                <c:pt idx="2">
                  <c:v>7233</c:v>
                </c:pt>
                <c:pt idx="3">
                  <c:v>6090</c:v>
                </c:pt>
                <c:pt idx="4">
                  <c:v>4875</c:v>
                </c:pt>
                <c:pt idx="5">
                  <c:v>4675</c:v>
                </c:pt>
                <c:pt idx="6">
                  <c:v>4090</c:v>
                </c:pt>
                <c:pt idx="7">
                  <c:v>1874</c:v>
                </c:pt>
                <c:pt idx="8">
                  <c:v>1857</c:v>
                </c:pt>
                <c:pt idx="9">
                  <c:v>1232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3E-4285-AC94-5C8F6CE61FDF}"/>
            </c:ext>
          </c:extLst>
        </c:ser>
        <c:ser>
          <c:idx val="1"/>
          <c:order val="1"/>
          <c:tx>
            <c:strRef>
              <c:f>'Buques número'!$G$37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número'!$E$38:$E$47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CEUTA</c:v>
                </c:pt>
                <c:pt idx="3">
                  <c:v>LAS PALMAS</c:v>
                </c:pt>
                <c:pt idx="4">
                  <c:v>BALEARES</c:v>
                </c:pt>
                <c:pt idx="5">
                  <c:v>BARCELONA</c:v>
                </c:pt>
                <c:pt idx="6">
                  <c:v>VALENCIA</c:v>
                </c:pt>
                <c:pt idx="7">
                  <c:v>BILBAO</c:v>
                </c:pt>
                <c:pt idx="8">
                  <c:v>TARRAGONA</c:v>
                </c:pt>
                <c:pt idx="9">
                  <c:v>VIGO</c:v>
                </c:pt>
              </c:strCache>
            </c:strRef>
          </c:cat>
          <c:val>
            <c:numRef>
              <c:f>'Buques número'!$G$38:$G$47</c:f>
              <c:numCache>
                <c:formatCode>General</c:formatCode>
                <c:ptCount val="10"/>
                <c:pt idx="0">
                  <c:v>14226</c:v>
                </c:pt>
                <c:pt idx="1">
                  <c:v>8610</c:v>
                </c:pt>
                <c:pt idx="2">
                  <c:v>7300</c:v>
                </c:pt>
                <c:pt idx="3">
                  <c:v>5966</c:v>
                </c:pt>
                <c:pt idx="4">
                  <c:v>4590</c:v>
                </c:pt>
                <c:pt idx="5">
                  <c:v>4854</c:v>
                </c:pt>
                <c:pt idx="6">
                  <c:v>3957</c:v>
                </c:pt>
                <c:pt idx="7">
                  <c:v>1736</c:v>
                </c:pt>
                <c:pt idx="8">
                  <c:v>1732</c:v>
                </c:pt>
                <c:pt idx="9">
                  <c:v>1267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63E-4285-AC94-5C8F6CE61F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Buques mercantes (unidades de arqueo</a:t>
            </a:r>
            <a:r>
              <a:rPr lang="es-ES" sz="1300" b="1" baseline="0"/>
              <a:t> bruto</a:t>
            </a:r>
            <a:r>
              <a:rPr lang="es-ES" sz="1300" b="1"/>
              <a:t>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GT'!$F$37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GT'!$E$38:$E$47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SANTA CRUZ DE TENERIFE</c:v>
                </c:pt>
                <c:pt idx="3">
                  <c:v>VALENCIA</c:v>
                </c:pt>
                <c:pt idx="4">
                  <c:v>LAS PALMAS</c:v>
                </c:pt>
                <c:pt idx="5">
                  <c:v>BALEARES</c:v>
                </c:pt>
                <c:pt idx="6">
                  <c:v>CEUTA</c:v>
                </c:pt>
                <c:pt idx="7">
                  <c:v>TARRAGONA</c:v>
                </c:pt>
                <c:pt idx="8">
                  <c:v>BILBAO</c:v>
                </c:pt>
                <c:pt idx="9">
                  <c:v>MALAGA</c:v>
                </c:pt>
              </c:strCache>
            </c:strRef>
          </c:cat>
          <c:val>
            <c:numRef>
              <c:f>'Buques GT'!$F$38:$F$47</c:f>
              <c:numCache>
                <c:formatCode>General</c:formatCode>
                <c:ptCount val="10"/>
                <c:pt idx="0">
                  <c:v>162219777</c:v>
                </c:pt>
                <c:pt idx="1">
                  <c:v>141843269</c:v>
                </c:pt>
                <c:pt idx="2">
                  <c:v>116568413</c:v>
                </c:pt>
                <c:pt idx="3">
                  <c:v>108619114</c:v>
                </c:pt>
                <c:pt idx="4">
                  <c:v>101219973</c:v>
                </c:pt>
                <c:pt idx="5">
                  <c:v>84258495</c:v>
                </c:pt>
                <c:pt idx="6">
                  <c:v>37428859</c:v>
                </c:pt>
                <c:pt idx="7">
                  <c:v>26993934</c:v>
                </c:pt>
                <c:pt idx="8">
                  <c:v>25016555</c:v>
                </c:pt>
                <c:pt idx="9">
                  <c:v>21477629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EB-4DAA-8D87-9369A96FF9E3}"/>
            </c:ext>
          </c:extLst>
        </c:ser>
        <c:ser>
          <c:idx val="1"/>
          <c:order val="1"/>
          <c:tx>
            <c:strRef>
              <c:f>'Buques GT'!$G$37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GT'!$E$38:$E$47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SANTA CRUZ DE TENERIFE</c:v>
                </c:pt>
                <c:pt idx="3">
                  <c:v>VALENCIA</c:v>
                </c:pt>
                <c:pt idx="4">
                  <c:v>LAS PALMAS</c:v>
                </c:pt>
                <c:pt idx="5">
                  <c:v>BALEARES</c:v>
                </c:pt>
                <c:pt idx="6">
                  <c:v>CEUTA</c:v>
                </c:pt>
                <c:pt idx="7">
                  <c:v>TARRAGONA</c:v>
                </c:pt>
                <c:pt idx="8">
                  <c:v>BILBAO</c:v>
                </c:pt>
                <c:pt idx="9">
                  <c:v>MALAGA</c:v>
                </c:pt>
              </c:strCache>
            </c:strRef>
          </c:cat>
          <c:val>
            <c:numRef>
              <c:f>'Buques GT'!$G$38:$G$47</c:f>
              <c:numCache>
                <c:formatCode>General</c:formatCode>
                <c:ptCount val="10"/>
                <c:pt idx="0">
                  <c:v>158676864</c:v>
                </c:pt>
                <c:pt idx="1">
                  <c:v>138540077</c:v>
                </c:pt>
                <c:pt idx="2">
                  <c:v>102009570</c:v>
                </c:pt>
                <c:pt idx="3">
                  <c:v>102703232</c:v>
                </c:pt>
                <c:pt idx="4">
                  <c:v>95375431</c:v>
                </c:pt>
                <c:pt idx="5">
                  <c:v>77473091</c:v>
                </c:pt>
                <c:pt idx="6">
                  <c:v>36900333</c:v>
                </c:pt>
                <c:pt idx="7">
                  <c:v>25019972</c:v>
                </c:pt>
                <c:pt idx="8">
                  <c:v>25282894</c:v>
                </c:pt>
                <c:pt idx="9">
                  <c:v>18325365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AEB-4DAA-8D87-9369A96FF9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Cruceros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Cruceros!$F$37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Cruceros!$E$38:$E$47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LAS PALMAS</c:v>
                </c:pt>
                <c:pt idx="3">
                  <c:v>SANTA CRUZ DE TENERIFE</c:v>
                </c:pt>
                <c:pt idx="4">
                  <c:v>BAHIA DE CADIZ</c:v>
                </c:pt>
                <c:pt idx="5">
                  <c:v>MALAGA</c:v>
                </c:pt>
                <c:pt idx="6">
                  <c:v>VALENCIA</c:v>
                </c:pt>
                <c:pt idx="7">
                  <c:v>VIGO</c:v>
                </c:pt>
                <c:pt idx="8">
                  <c:v>CARTAGENA</c:v>
                </c:pt>
                <c:pt idx="9">
                  <c:v>A CORUÑA</c:v>
                </c:pt>
              </c:strCache>
            </c:strRef>
          </c:cat>
          <c:val>
            <c:numRef>
              <c:f>Cruceros!$F$38:$F$47</c:f>
              <c:numCache>
                <c:formatCode>General</c:formatCode>
                <c:ptCount val="10"/>
                <c:pt idx="0">
                  <c:v>436</c:v>
                </c:pt>
                <c:pt idx="1">
                  <c:v>374</c:v>
                </c:pt>
                <c:pt idx="2">
                  <c:v>189</c:v>
                </c:pt>
                <c:pt idx="3">
                  <c:v>184</c:v>
                </c:pt>
                <c:pt idx="4">
                  <c:v>144</c:v>
                </c:pt>
                <c:pt idx="5">
                  <c:v>142</c:v>
                </c:pt>
                <c:pt idx="6">
                  <c:v>78</c:v>
                </c:pt>
                <c:pt idx="7">
                  <c:v>61</c:v>
                </c:pt>
                <c:pt idx="8">
                  <c:v>38</c:v>
                </c:pt>
                <c:pt idx="9">
                  <c:v>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84-4192-9F2B-94CFF37A246E}"/>
            </c:ext>
          </c:extLst>
        </c:ser>
        <c:ser>
          <c:idx val="1"/>
          <c:order val="1"/>
          <c:tx>
            <c:strRef>
              <c:f>Cruceros!$G$37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Cruceros!$E$38:$E$47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LAS PALMAS</c:v>
                </c:pt>
                <c:pt idx="3">
                  <c:v>SANTA CRUZ DE TENERIFE</c:v>
                </c:pt>
                <c:pt idx="4">
                  <c:v>BAHIA DE CADIZ</c:v>
                </c:pt>
                <c:pt idx="5">
                  <c:v>MALAGA</c:v>
                </c:pt>
                <c:pt idx="6">
                  <c:v>VALENCIA</c:v>
                </c:pt>
                <c:pt idx="7">
                  <c:v>VIGO</c:v>
                </c:pt>
                <c:pt idx="8">
                  <c:v>CARTAGENA</c:v>
                </c:pt>
                <c:pt idx="9">
                  <c:v>A CORUÑA</c:v>
                </c:pt>
              </c:strCache>
            </c:strRef>
          </c:cat>
          <c:val>
            <c:numRef>
              <c:f>Cruceros!$G$38:$G$47</c:f>
              <c:numCache>
                <c:formatCode>General</c:formatCode>
                <c:ptCount val="10"/>
                <c:pt idx="0">
                  <c:v>401</c:v>
                </c:pt>
                <c:pt idx="1">
                  <c:v>343</c:v>
                </c:pt>
                <c:pt idx="2">
                  <c:v>202</c:v>
                </c:pt>
                <c:pt idx="3">
                  <c:v>171</c:v>
                </c:pt>
                <c:pt idx="4">
                  <c:v>118</c:v>
                </c:pt>
                <c:pt idx="5">
                  <c:v>137</c:v>
                </c:pt>
                <c:pt idx="6">
                  <c:v>72</c:v>
                </c:pt>
                <c:pt idx="7">
                  <c:v>53</c:v>
                </c:pt>
                <c:pt idx="8">
                  <c:v>22</c:v>
                </c:pt>
                <c:pt idx="9">
                  <c:v>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284-4192-9F2B-94CFF37A24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image" Target="../media/image5.emf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image" Target="../media/image6.emf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image" Target="../media/image7.emf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image" Target="../media/image8.emf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image" Target="../media/image9.emf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9.xml"/><Relationship Id="rId1" Type="http://schemas.openxmlformats.org/officeDocument/2006/relationships/image" Target="../media/image10.emf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image" Target="../media/image11.emf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1.xml"/><Relationship Id="rId1" Type="http://schemas.openxmlformats.org/officeDocument/2006/relationships/image" Target="../media/image12.emf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image" Target="../media/image13.emf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3.xml"/><Relationship Id="rId1" Type="http://schemas.openxmlformats.org/officeDocument/2006/relationships/image" Target="../media/image14.emf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.xml"/><Relationship Id="rId1" Type="http://schemas.openxmlformats.org/officeDocument/2006/relationships/image" Target="../media/image15.emf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5.xml"/><Relationship Id="rId1" Type="http://schemas.openxmlformats.org/officeDocument/2006/relationships/image" Target="../media/image16.emf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image" Target="../media/image17.emf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7.xml"/><Relationship Id="rId1" Type="http://schemas.openxmlformats.org/officeDocument/2006/relationships/image" Target="../media/image18.emf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8.xml"/><Relationship Id="rId1" Type="http://schemas.openxmlformats.org/officeDocument/2006/relationships/image" Target="../media/image19.emf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9.xml"/><Relationship Id="rId1" Type="http://schemas.openxmlformats.org/officeDocument/2006/relationships/image" Target="../media/image20.emf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0.xml"/><Relationship Id="rId1" Type="http://schemas.openxmlformats.org/officeDocument/2006/relationships/image" Target="../media/image21.emf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1.xml"/><Relationship Id="rId1" Type="http://schemas.openxmlformats.org/officeDocument/2006/relationships/image" Target="../media/image22.emf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2.xml"/><Relationship Id="rId1" Type="http://schemas.openxmlformats.org/officeDocument/2006/relationships/image" Target="../media/image2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2</xdr:col>
      <xdr:colOff>99240</xdr:colOff>
      <xdr:row>2</xdr:row>
      <xdr:rowOff>3180</xdr:rowOff>
    </xdr:to>
    <xdr:pic>
      <xdr:nvPicPr>
        <xdr:cNvPr id="1025" name="LogoRes00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049" name="LogoRes01">
          <a:extLst>
            <a:ext uri="{FF2B5EF4-FFF2-40B4-BE49-F238E27FC236}">
              <a16:creationId xmlns:a16="http://schemas.microsoft.com/office/drawing/2014/main" id="{00000000-0008-0000-0100-0000010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3073" name="LogoRes01_1">
          <a:extLst>
            <a:ext uri="{FF2B5EF4-FFF2-40B4-BE49-F238E27FC236}">
              <a16:creationId xmlns:a16="http://schemas.microsoft.com/office/drawing/2014/main" id="{00000000-0008-0000-0200-0000010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4097" name="LogoRes02">
          <a:extLst>
            <a:ext uri="{FF2B5EF4-FFF2-40B4-BE49-F238E27FC236}">
              <a16:creationId xmlns:a16="http://schemas.microsoft.com/office/drawing/2014/main" id="{00000000-0008-0000-0300-0000011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5121" name="LogoRes03">
          <a:extLst>
            <a:ext uri="{FF2B5EF4-FFF2-40B4-BE49-F238E27FC236}">
              <a16:creationId xmlns:a16="http://schemas.microsoft.com/office/drawing/2014/main" id="{00000000-0008-0000-0400-0000011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6145" name="LogoRes04">
          <a:extLst>
            <a:ext uri="{FF2B5EF4-FFF2-40B4-BE49-F238E27FC236}">
              <a16:creationId xmlns:a16="http://schemas.microsoft.com/office/drawing/2014/main" id="{00000000-0008-0000-0500-0000011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7169" name="LogoRes05">
          <a:extLst>
            <a:ext uri="{FF2B5EF4-FFF2-40B4-BE49-F238E27FC236}">
              <a16:creationId xmlns:a16="http://schemas.microsoft.com/office/drawing/2014/main" id="{00000000-0008-0000-0600-0000011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8193" name="LogoRes06">
          <a:extLst>
            <a:ext uri="{FF2B5EF4-FFF2-40B4-BE49-F238E27FC236}">
              <a16:creationId xmlns:a16="http://schemas.microsoft.com/office/drawing/2014/main" id="{00000000-0008-0000-0700-0000012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9217" name="LogoRes07">
          <a:extLst>
            <a:ext uri="{FF2B5EF4-FFF2-40B4-BE49-F238E27FC236}">
              <a16:creationId xmlns:a16="http://schemas.microsoft.com/office/drawing/2014/main" id="{00000000-0008-0000-0800-0000012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0241" name="LogoRes07_1">
          <a:extLst>
            <a:ext uri="{FF2B5EF4-FFF2-40B4-BE49-F238E27FC236}">
              <a16:creationId xmlns:a16="http://schemas.microsoft.com/office/drawing/2014/main" id="{00000000-0008-0000-0900-0000012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1265" name="LogoRes08">
          <a:extLst>
            <a:ext uri="{FF2B5EF4-FFF2-40B4-BE49-F238E27FC236}">
              <a16:creationId xmlns:a16="http://schemas.microsoft.com/office/drawing/2014/main" id="{00000000-0008-0000-0A00-0000012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2289" name="LogoRes09">
          <a:extLst>
            <a:ext uri="{FF2B5EF4-FFF2-40B4-BE49-F238E27FC236}">
              <a16:creationId xmlns:a16="http://schemas.microsoft.com/office/drawing/2014/main" id="{00000000-0008-0000-0B00-0000013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3313" name="LogoRes10">
          <a:extLst>
            <a:ext uri="{FF2B5EF4-FFF2-40B4-BE49-F238E27FC236}">
              <a16:creationId xmlns:a16="http://schemas.microsoft.com/office/drawing/2014/main" id="{00000000-0008-0000-0C00-0000013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4337" name="LogoRes10_1">
          <a:extLst>
            <a:ext uri="{FF2B5EF4-FFF2-40B4-BE49-F238E27FC236}">
              <a16:creationId xmlns:a16="http://schemas.microsoft.com/office/drawing/2014/main" id="{00000000-0008-0000-0D00-0000013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2</xdr:row>
      <xdr:rowOff>14610</xdr:rowOff>
    </xdr:to>
    <xdr:pic>
      <xdr:nvPicPr>
        <xdr:cNvPr id="2" name="LogoRes10_2">
          <a:extLst>
            <a:ext uri="{FF2B5EF4-FFF2-40B4-BE49-F238E27FC236}">
              <a16:creationId xmlns:a16="http://schemas.microsoft.com/office/drawing/2014/main" id="{3472F094-B51D-49B5-A971-26F75511CC7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027224" cy="47181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8D0B1AF9-00F9-4647-8382-FA2B10F186F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2</xdr:row>
      <xdr:rowOff>14610</xdr:rowOff>
    </xdr:to>
    <xdr:pic>
      <xdr:nvPicPr>
        <xdr:cNvPr id="2" name="LogoRes10_3">
          <a:extLst>
            <a:ext uri="{FF2B5EF4-FFF2-40B4-BE49-F238E27FC236}">
              <a16:creationId xmlns:a16="http://schemas.microsoft.com/office/drawing/2014/main" id="{B7D62E0A-10B2-4102-861F-D1846AF9026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027224" cy="47181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871CE3F3-3880-4BF9-8747-D423E1391F0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2</xdr:row>
      <xdr:rowOff>14610</xdr:rowOff>
    </xdr:to>
    <xdr:pic>
      <xdr:nvPicPr>
        <xdr:cNvPr id="2" name="LogoRes10_4">
          <a:extLst>
            <a:ext uri="{FF2B5EF4-FFF2-40B4-BE49-F238E27FC236}">
              <a16:creationId xmlns:a16="http://schemas.microsoft.com/office/drawing/2014/main" id="{26B479BC-5272-4C44-8C26-4676119E70D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027224" cy="47181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C402196C-28F3-4987-A496-01A3BF8377F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8433" name="LogoRes11">
          <a:extLst>
            <a:ext uri="{FF2B5EF4-FFF2-40B4-BE49-F238E27FC236}">
              <a16:creationId xmlns:a16="http://schemas.microsoft.com/office/drawing/2014/main" id="{00000000-0008-0000-1100-0000014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9457" name="LogoRes11_1">
          <a:extLst>
            <a:ext uri="{FF2B5EF4-FFF2-40B4-BE49-F238E27FC236}">
              <a16:creationId xmlns:a16="http://schemas.microsoft.com/office/drawing/2014/main" id="{00000000-0008-0000-1200-0000014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20481" name="LogoRes11_2">
          <a:extLst>
            <a:ext uri="{FF2B5EF4-FFF2-40B4-BE49-F238E27FC236}">
              <a16:creationId xmlns:a16="http://schemas.microsoft.com/office/drawing/2014/main" id="{00000000-0008-0000-1300-0000015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1505" name="LogoRes12_1">
          <a:extLst>
            <a:ext uri="{FF2B5EF4-FFF2-40B4-BE49-F238E27FC236}">
              <a16:creationId xmlns:a16="http://schemas.microsoft.com/office/drawing/2014/main" id="{00000000-0008-0000-1400-0000015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22529" name="LogoRes12_2">
          <a:extLst>
            <a:ext uri="{FF2B5EF4-FFF2-40B4-BE49-F238E27FC236}">
              <a16:creationId xmlns:a16="http://schemas.microsoft.com/office/drawing/2014/main" id="{00000000-0008-0000-1500-0000015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3553" name="LogoRes12_3">
          <a:extLst>
            <a:ext uri="{FF2B5EF4-FFF2-40B4-BE49-F238E27FC236}">
              <a16:creationId xmlns:a16="http://schemas.microsoft.com/office/drawing/2014/main" id="{00000000-0008-0000-1600-0000015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18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19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tabSelected="1" workbookViewId="0">
      <selection activeCell="D21" sqref="D21:H34"/>
    </sheetView>
  </sheetViews>
  <sheetFormatPr baseColWidth="10" defaultRowHeight="15" x14ac:dyDescent="0.25"/>
  <cols>
    <col min="1" max="1" width="28.28515625" style="49" bestFit="1" customWidth="1"/>
    <col min="2" max="2" width="16" style="49" bestFit="1" customWidth="1"/>
    <col min="3" max="3" width="26.5703125" style="49" bestFit="1" customWidth="1"/>
    <col min="4" max="16384" width="11.42578125" style="49"/>
  </cols>
  <sheetData>
    <row r="1" spans="1:9" ht="22.5" customHeight="1" x14ac:dyDescent="0.35">
      <c r="D1" s="50" t="s">
        <v>39</v>
      </c>
    </row>
    <row r="4" spans="1:9" x14ac:dyDescent="0.25">
      <c r="F4" s="51"/>
      <c r="G4" s="51"/>
      <c r="I4" s="52">
        <v>40435</v>
      </c>
    </row>
    <row r="6" spans="1:9" x14ac:dyDescent="0.25">
      <c r="A6" s="53" t="s">
        <v>42</v>
      </c>
      <c r="B6" s="54"/>
      <c r="C6" s="54"/>
      <c r="D6" s="55" t="s">
        <v>97</v>
      </c>
      <c r="E6" s="56"/>
      <c r="F6" s="55" t="s">
        <v>40</v>
      </c>
      <c r="G6" s="56"/>
      <c r="H6" s="55" t="s">
        <v>41</v>
      </c>
      <c r="I6" s="56"/>
    </row>
    <row r="7" spans="1:9" x14ac:dyDescent="0.25">
      <c r="A7" s="57"/>
      <c r="B7" s="57"/>
      <c r="C7" s="57"/>
      <c r="D7" s="58">
        <v>2009</v>
      </c>
      <c r="E7" s="58">
        <v>2010</v>
      </c>
      <c r="F7" s="58">
        <v>2009</v>
      </c>
      <c r="G7" s="58">
        <v>2010</v>
      </c>
      <c r="H7" s="58" t="s">
        <v>0</v>
      </c>
      <c r="I7" s="58" t="s">
        <v>3</v>
      </c>
    </row>
    <row r="8" spans="1:9" x14ac:dyDescent="0.25">
      <c r="A8" s="59" t="s">
        <v>12</v>
      </c>
      <c r="B8" s="59" t="s">
        <v>13</v>
      </c>
      <c r="C8" s="60" t="s">
        <v>14</v>
      </c>
      <c r="D8" s="61">
        <v>11950187</v>
      </c>
      <c r="E8" s="61">
        <v>12660317</v>
      </c>
      <c r="F8" s="61">
        <v>84486228</v>
      </c>
      <c r="G8" s="61">
        <v>82101154</v>
      </c>
      <c r="H8" s="61">
        <v>-2385074</v>
      </c>
      <c r="I8" s="62">
        <f>((G8*100/F8)-100)</f>
        <v>-2.8230328853123865</v>
      </c>
    </row>
    <row r="9" spans="1:9" x14ac:dyDescent="0.25">
      <c r="A9" s="63"/>
      <c r="B9" s="64"/>
      <c r="C9" s="60" t="s">
        <v>15</v>
      </c>
      <c r="D9" s="61">
        <v>6458431</v>
      </c>
      <c r="E9" s="61">
        <v>6304685</v>
      </c>
      <c r="F9" s="61">
        <v>43791482</v>
      </c>
      <c r="G9" s="61">
        <v>44235477</v>
      </c>
      <c r="H9" s="61">
        <v>443995</v>
      </c>
      <c r="I9" s="62">
        <f t="shared" ref="I9:I19" si="0">((G9*100/F9)-100)</f>
        <v>1.013884389662806</v>
      </c>
    </row>
    <row r="10" spans="1:9" x14ac:dyDescent="0.25">
      <c r="A10" s="63"/>
      <c r="B10" s="59" t="s">
        <v>16</v>
      </c>
      <c r="C10" s="60" t="s">
        <v>17</v>
      </c>
      <c r="D10" s="61">
        <v>4351475</v>
      </c>
      <c r="E10" s="61">
        <v>5005921</v>
      </c>
      <c r="F10" s="61">
        <v>28536401</v>
      </c>
      <c r="G10" s="61">
        <v>31280210</v>
      </c>
      <c r="H10" s="61">
        <v>2743809</v>
      </c>
      <c r="I10" s="62">
        <f t="shared" si="0"/>
        <v>9.6151192997322994</v>
      </c>
    </row>
    <row r="11" spans="1:9" x14ac:dyDescent="0.25">
      <c r="A11" s="63"/>
      <c r="B11" s="63"/>
      <c r="C11" s="60" t="s">
        <v>18</v>
      </c>
      <c r="D11" s="61">
        <v>11385052</v>
      </c>
      <c r="E11" s="61">
        <v>12399062</v>
      </c>
      <c r="F11" s="61">
        <v>72629670</v>
      </c>
      <c r="G11" s="61">
        <v>79576718</v>
      </c>
      <c r="H11" s="61">
        <v>6947048</v>
      </c>
      <c r="I11" s="62">
        <f t="shared" si="0"/>
        <v>9.5650276257623119</v>
      </c>
    </row>
    <row r="12" spans="1:9" x14ac:dyDescent="0.25">
      <c r="A12" s="64"/>
      <c r="B12" s="64"/>
      <c r="C12" s="60" t="s">
        <v>2</v>
      </c>
      <c r="D12" s="61">
        <v>15736527</v>
      </c>
      <c r="E12" s="61">
        <v>17404983</v>
      </c>
      <c r="F12" s="61">
        <v>101166071</v>
      </c>
      <c r="G12" s="61">
        <v>110856928</v>
      </c>
      <c r="H12" s="61">
        <v>9690857</v>
      </c>
      <c r="I12" s="62">
        <f t="shared" si="0"/>
        <v>9.5791572255484709</v>
      </c>
    </row>
    <row r="13" spans="1:9" x14ac:dyDescent="0.25">
      <c r="A13" s="65"/>
      <c r="B13" s="65"/>
      <c r="C13" s="66" t="s">
        <v>2</v>
      </c>
      <c r="D13" s="67">
        <v>34145145</v>
      </c>
      <c r="E13" s="67">
        <v>36369985</v>
      </c>
      <c r="F13" s="67">
        <v>229443781</v>
      </c>
      <c r="G13" s="67">
        <v>237193559</v>
      </c>
      <c r="H13" s="67">
        <v>7749778</v>
      </c>
      <c r="I13" s="68">
        <f t="shared" si="0"/>
        <v>3.3776369820195669</v>
      </c>
    </row>
    <row r="14" spans="1:9" x14ac:dyDescent="0.25">
      <c r="A14" s="59" t="s">
        <v>4</v>
      </c>
      <c r="B14" s="69" t="s">
        <v>5</v>
      </c>
      <c r="C14" s="60" t="s">
        <v>6</v>
      </c>
      <c r="D14" s="61">
        <v>24035</v>
      </c>
      <c r="E14" s="61">
        <v>21162</v>
      </c>
      <c r="F14" s="61">
        <v>144356</v>
      </c>
      <c r="G14" s="61">
        <v>131404</v>
      </c>
      <c r="H14" s="61">
        <v>-12952</v>
      </c>
      <c r="I14" s="62">
        <f t="shared" si="0"/>
        <v>-8.9722630164315973</v>
      </c>
    </row>
    <row r="15" spans="1:9" x14ac:dyDescent="0.25">
      <c r="A15" s="63"/>
      <c r="B15" s="59" t="s">
        <v>7</v>
      </c>
      <c r="C15" s="60" t="s">
        <v>8</v>
      </c>
      <c r="D15" s="61">
        <v>644152</v>
      </c>
      <c r="E15" s="61">
        <v>624837</v>
      </c>
      <c r="F15" s="61">
        <v>4489742</v>
      </c>
      <c r="G15" s="61">
        <v>3954679</v>
      </c>
      <c r="H15" s="61">
        <v>-535063</v>
      </c>
      <c r="I15" s="62">
        <f t="shared" si="0"/>
        <v>-11.917455390532467</v>
      </c>
    </row>
    <row r="16" spans="1:9" x14ac:dyDescent="0.25">
      <c r="A16" s="63"/>
      <c r="B16" s="64"/>
      <c r="C16" s="60" t="s">
        <v>9</v>
      </c>
      <c r="D16" s="61">
        <v>245227</v>
      </c>
      <c r="E16" s="61">
        <v>241319</v>
      </c>
      <c r="F16" s="61">
        <v>1598791</v>
      </c>
      <c r="G16" s="61">
        <v>1422471</v>
      </c>
      <c r="H16" s="61">
        <v>-176320</v>
      </c>
      <c r="I16" s="62">
        <f t="shared" si="0"/>
        <v>-11.028333284337975</v>
      </c>
    </row>
    <row r="17" spans="1:9" x14ac:dyDescent="0.25">
      <c r="A17" s="64"/>
      <c r="B17" s="69" t="s">
        <v>10</v>
      </c>
      <c r="C17" s="60" t="s">
        <v>11</v>
      </c>
      <c r="D17" s="61">
        <v>217025</v>
      </c>
      <c r="E17" s="61">
        <v>405775</v>
      </c>
      <c r="F17" s="61">
        <v>1707045</v>
      </c>
      <c r="G17" s="61">
        <v>1764116</v>
      </c>
      <c r="H17" s="61">
        <v>57071</v>
      </c>
      <c r="I17" s="62">
        <f t="shared" si="0"/>
        <v>3.3432627728032998</v>
      </c>
    </row>
    <row r="18" spans="1:9" x14ac:dyDescent="0.25">
      <c r="A18" s="70"/>
      <c r="B18" s="70"/>
      <c r="C18" s="66" t="s">
        <v>2</v>
      </c>
      <c r="D18" s="67">
        <v>1130439</v>
      </c>
      <c r="E18" s="67">
        <v>1293093</v>
      </c>
      <c r="F18" s="67">
        <v>7939934</v>
      </c>
      <c r="G18" s="67">
        <v>7272670</v>
      </c>
      <c r="H18" s="67">
        <v>-667264</v>
      </c>
      <c r="I18" s="68">
        <f t="shared" si="0"/>
        <v>-8.4038985714490764</v>
      </c>
    </row>
    <row r="19" spans="1:9" x14ac:dyDescent="0.25">
      <c r="A19" s="71"/>
      <c r="B19" s="71"/>
      <c r="C19" s="72" t="s">
        <v>1</v>
      </c>
      <c r="D19" s="73">
        <f>+D13+D18</f>
        <v>35275584</v>
      </c>
      <c r="E19" s="73">
        <f t="shared" ref="E19:G19" si="1">+E13+E18</f>
        <v>37663078</v>
      </c>
      <c r="F19" s="73">
        <f t="shared" si="1"/>
        <v>237383715</v>
      </c>
      <c r="G19" s="73">
        <f t="shared" si="1"/>
        <v>244466229</v>
      </c>
      <c r="H19" s="73">
        <f t="shared" ref="H19" si="2">G19-F19</f>
        <v>7082514</v>
      </c>
      <c r="I19" s="74">
        <f t="shared" si="0"/>
        <v>2.9835719775469869</v>
      </c>
    </row>
    <row r="20" spans="1:9" x14ac:dyDescent="0.25">
      <c r="A20" s="70"/>
      <c r="B20" s="70"/>
      <c r="I20" s="75"/>
    </row>
    <row r="21" spans="1:9" x14ac:dyDescent="0.25">
      <c r="A21" s="59" t="s">
        <v>19</v>
      </c>
      <c r="B21" s="59" t="s">
        <v>20</v>
      </c>
      <c r="C21" s="60" t="s">
        <v>21</v>
      </c>
      <c r="D21" s="61">
        <v>8629262</v>
      </c>
      <c r="E21" s="61">
        <v>8310887</v>
      </c>
      <c r="F21" s="61">
        <v>50871649</v>
      </c>
      <c r="G21" s="61">
        <v>54396928</v>
      </c>
      <c r="H21" s="61">
        <v>3525279</v>
      </c>
      <c r="I21" s="62">
        <f t="shared" ref="I21:I34" si="3">((G21*100/F21)-100)</f>
        <v>6.9297517758860181</v>
      </c>
    </row>
    <row r="22" spans="1:9" x14ac:dyDescent="0.25">
      <c r="A22" s="63"/>
      <c r="B22" s="64"/>
      <c r="C22" s="60" t="s">
        <v>22</v>
      </c>
      <c r="D22" s="61">
        <v>7202179</v>
      </c>
      <c r="E22" s="61">
        <v>7643236</v>
      </c>
      <c r="F22" s="61">
        <v>46047290</v>
      </c>
      <c r="G22" s="61">
        <v>49689086</v>
      </c>
      <c r="H22" s="61">
        <v>3641796</v>
      </c>
      <c r="I22" s="62">
        <f t="shared" si="3"/>
        <v>7.9088172181251082</v>
      </c>
    </row>
    <row r="23" spans="1:9" x14ac:dyDescent="0.25">
      <c r="A23" s="63"/>
      <c r="B23" s="69" t="s">
        <v>23</v>
      </c>
      <c r="C23" s="60" t="s">
        <v>24</v>
      </c>
      <c r="D23" s="61">
        <v>3576994</v>
      </c>
      <c r="E23" s="61">
        <v>3775981</v>
      </c>
      <c r="F23" s="61">
        <v>22629692</v>
      </c>
      <c r="G23" s="61">
        <v>23890410</v>
      </c>
      <c r="H23" s="61">
        <v>1260718</v>
      </c>
      <c r="I23" s="62">
        <f t="shared" si="3"/>
        <v>5.5710789170263553</v>
      </c>
    </row>
    <row r="24" spans="1:9" x14ac:dyDescent="0.25">
      <c r="A24" s="63"/>
      <c r="B24" s="59" t="s">
        <v>25</v>
      </c>
      <c r="C24" s="60" t="s">
        <v>26</v>
      </c>
      <c r="D24" s="61">
        <v>1036377</v>
      </c>
      <c r="E24" s="61">
        <v>1135362.5</v>
      </c>
      <c r="F24" s="61">
        <v>6680663.5</v>
      </c>
      <c r="G24" s="61">
        <v>7202008.2599999998</v>
      </c>
      <c r="H24" s="61">
        <v>521344.75999999978</v>
      </c>
      <c r="I24" s="62">
        <f t="shared" si="3"/>
        <v>7.8037871537759713</v>
      </c>
    </row>
    <row r="25" spans="1:9" x14ac:dyDescent="0.25">
      <c r="A25" s="63"/>
      <c r="B25" s="63"/>
      <c r="C25" s="60" t="s">
        <v>21</v>
      </c>
      <c r="D25" s="61">
        <v>562918.25</v>
      </c>
      <c r="E25" s="61">
        <v>601749.75</v>
      </c>
      <c r="F25" s="61">
        <v>3609542</v>
      </c>
      <c r="G25" s="61">
        <v>3810564</v>
      </c>
      <c r="H25" s="61">
        <v>201022</v>
      </c>
      <c r="I25" s="62">
        <f t="shared" si="3"/>
        <v>5.5691830154628974</v>
      </c>
    </row>
    <row r="26" spans="1:9" x14ac:dyDescent="0.25">
      <c r="A26" s="63"/>
      <c r="B26" s="63"/>
      <c r="C26" s="60" t="s">
        <v>27</v>
      </c>
      <c r="D26" s="61">
        <v>153815</v>
      </c>
      <c r="E26" s="61">
        <v>138800</v>
      </c>
      <c r="F26" s="61">
        <v>958231.75</v>
      </c>
      <c r="G26" s="61">
        <v>935999.26</v>
      </c>
      <c r="H26" s="61">
        <v>-22232.489999999991</v>
      </c>
      <c r="I26" s="62">
        <f t="shared" si="3"/>
        <v>-2.3201579367412961</v>
      </c>
    </row>
    <row r="27" spans="1:9" x14ac:dyDescent="0.25">
      <c r="A27" s="63"/>
      <c r="B27" s="63"/>
      <c r="C27" s="60" t="s">
        <v>28</v>
      </c>
      <c r="D27" s="61">
        <v>319643.75</v>
      </c>
      <c r="E27" s="61">
        <v>394810.75</v>
      </c>
      <c r="F27" s="61">
        <v>2112883.75</v>
      </c>
      <c r="G27" s="61">
        <v>2455417</v>
      </c>
      <c r="H27" s="61">
        <v>342533.25</v>
      </c>
      <c r="I27" s="62">
        <f t="shared" si="3"/>
        <v>16.21164676002644</v>
      </c>
    </row>
    <row r="28" spans="1:9" x14ac:dyDescent="0.25">
      <c r="A28" s="63"/>
      <c r="B28" s="64"/>
      <c r="C28" s="60" t="s">
        <v>29</v>
      </c>
      <c r="D28" s="61">
        <v>473458.75</v>
      </c>
      <c r="E28" s="61">
        <v>533612.75</v>
      </c>
      <c r="F28" s="61">
        <v>3071121.5</v>
      </c>
      <c r="G28" s="61">
        <v>3391444.26</v>
      </c>
      <c r="H28" s="61">
        <v>320322.75999999978</v>
      </c>
      <c r="I28" s="62">
        <f t="shared" si="3"/>
        <v>10.430155889306235</v>
      </c>
    </row>
    <row r="29" spans="1:9" x14ac:dyDescent="0.25">
      <c r="A29" s="63"/>
      <c r="B29" s="59" t="s">
        <v>30</v>
      </c>
      <c r="C29" s="60" t="s">
        <v>31</v>
      </c>
      <c r="D29" s="61">
        <v>3590603</v>
      </c>
      <c r="E29" s="61">
        <v>3758774</v>
      </c>
      <c r="F29" s="61">
        <v>14297013</v>
      </c>
      <c r="G29" s="61">
        <v>14525618</v>
      </c>
      <c r="H29" s="61">
        <v>228605</v>
      </c>
      <c r="I29" s="62">
        <f t="shared" si="3"/>
        <v>1.5989703583538812</v>
      </c>
    </row>
    <row r="30" spans="1:9" x14ac:dyDescent="0.25">
      <c r="A30" s="63"/>
      <c r="B30" s="64"/>
      <c r="C30" s="60" t="s">
        <v>32</v>
      </c>
      <c r="D30" s="61">
        <v>571330</v>
      </c>
      <c r="E30" s="61">
        <v>741547</v>
      </c>
      <c r="F30" s="61">
        <v>2966723</v>
      </c>
      <c r="G30" s="61">
        <v>3442144</v>
      </c>
      <c r="H30" s="61">
        <v>475421</v>
      </c>
      <c r="I30" s="62">
        <f t="shared" si="3"/>
        <v>16.025122669018984</v>
      </c>
    </row>
    <row r="31" spans="1:9" x14ac:dyDescent="0.25">
      <c r="A31" s="63"/>
      <c r="B31" s="69" t="s">
        <v>33</v>
      </c>
      <c r="C31" s="60" t="s">
        <v>34</v>
      </c>
      <c r="D31" s="61">
        <v>614888</v>
      </c>
      <c r="E31" s="61">
        <v>612451</v>
      </c>
      <c r="F31" s="61">
        <v>2067648</v>
      </c>
      <c r="G31" s="61">
        <v>2099584</v>
      </c>
      <c r="H31" s="61">
        <v>31936</v>
      </c>
      <c r="I31" s="62">
        <f t="shared" si="3"/>
        <v>1.5445569071718239</v>
      </c>
    </row>
    <row r="32" spans="1:9" x14ac:dyDescent="0.25">
      <c r="A32" s="63"/>
      <c r="B32" s="59" t="s">
        <v>35</v>
      </c>
      <c r="C32" s="60" t="s">
        <v>36</v>
      </c>
      <c r="D32" s="61">
        <v>10832</v>
      </c>
      <c r="E32" s="61">
        <v>11909</v>
      </c>
      <c r="F32" s="61">
        <v>66130</v>
      </c>
      <c r="G32" s="61">
        <v>70723</v>
      </c>
      <c r="H32" s="61">
        <v>4593</v>
      </c>
      <c r="I32" s="62">
        <f t="shared" si="3"/>
        <v>6.9454105549674949</v>
      </c>
    </row>
    <row r="33" spans="1:9" x14ac:dyDescent="0.25">
      <c r="A33" s="63"/>
      <c r="B33" s="63"/>
      <c r="C33" s="60" t="s">
        <v>37</v>
      </c>
      <c r="D33" s="61">
        <v>149148907</v>
      </c>
      <c r="E33" s="61">
        <v>163455249</v>
      </c>
      <c r="F33" s="61">
        <v>924821146</v>
      </c>
      <c r="G33" s="61">
        <v>973469545</v>
      </c>
      <c r="H33" s="61">
        <v>48648399</v>
      </c>
      <c r="I33" s="62">
        <f t="shared" si="3"/>
        <v>5.2603034879135464</v>
      </c>
    </row>
    <row r="34" spans="1:9" x14ac:dyDescent="0.25">
      <c r="A34" s="76"/>
      <c r="B34" s="77"/>
      <c r="C34" s="60" t="s">
        <v>38</v>
      </c>
      <c r="D34" s="61">
        <v>259</v>
      </c>
      <c r="E34" s="61">
        <v>321</v>
      </c>
      <c r="F34" s="61">
        <v>1704</v>
      </c>
      <c r="G34" s="61">
        <v>1802</v>
      </c>
      <c r="H34" s="61">
        <v>98</v>
      </c>
      <c r="I34" s="62">
        <f t="shared" si="3"/>
        <v>5.7511737089201915</v>
      </c>
    </row>
  </sheetData>
  <mergeCells count="14">
    <mergeCell ref="D6:E6"/>
    <mergeCell ref="F6:G6"/>
    <mergeCell ref="H6:I6"/>
    <mergeCell ref="A6:C7"/>
    <mergeCell ref="A14:A17"/>
    <mergeCell ref="B15:B16"/>
    <mergeCell ref="A8:A12"/>
    <mergeCell ref="B8:B9"/>
    <mergeCell ref="B10:B12"/>
    <mergeCell ref="A21:A34"/>
    <mergeCell ref="B21:B22"/>
    <mergeCell ref="B24:B28"/>
    <mergeCell ref="B29:B30"/>
    <mergeCell ref="B32:B34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zoomScaleNormal="100"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customWidth="1"/>
  </cols>
  <sheetData>
    <row r="1" spans="1:12" s="2" customFormat="1" ht="22.5" customHeight="1" x14ac:dyDescent="0.35">
      <c r="F1" s="3" t="s">
        <v>74</v>
      </c>
    </row>
    <row r="2" spans="1:12" s="2" customFormat="1" ht="21" x14ac:dyDescent="0.35"/>
    <row r="5" spans="1:12" x14ac:dyDescent="0.25">
      <c r="A5" s="47" t="s">
        <v>73</v>
      </c>
      <c r="B5" s="45" t="str">
        <f>'Resumen general'!D6</f>
        <v>Mes Julio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40435</v>
      </c>
    </row>
    <row r="6" spans="1:12" x14ac:dyDescent="0.25">
      <c r="A6" s="48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43</v>
      </c>
    </row>
    <row r="7" spans="1:12" x14ac:dyDescent="0.25">
      <c r="A7" s="8" t="s">
        <v>44</v>
      </c>
      <c r="B7" s="37">
        <v>949918</v>
      </c>
      <c r="C7" s="37">
        <v>1042153</v>
      </c>
      <c r="D7" s="37">
        <v>6903119</v>
      </c>
      <c r="E7" s="37">
        <v>7097277</v>
      </c>
      <c r="F7" s="10">
        <f>((E7*100)/D7)-100</f>
        <v>2.8126126755166752</v>
      </c>
      <c r="G7" s="1"/>
      <c r="H7" s="1"/>
      <c r="I7" s="1"/>
    </row>
    <row r="8" spans="1:12" x14ac:dyDescent="0.25">
      <c r="A8" s="11" t="s">
        <v>45</v>
      </c>
      <c r="B8" s="38">
        <v>175391</v>
      </c>
      <c r="C8" s="38">
        <v>183884</v>
      </c>
      <c r="D8" s="38">
        <v>1330031</v>
      </c>
      <c r="E8" s="38">
        <v>1299180</v>
      </c>
      <c r="F8" s="13">
        <f t="shared" ref="F8:F35" si="0">((E8*100)/D8)-100</f>
        <v>-2.3195699949850734</v>
      </c>
      <c r="G8" s="1"/>
      <c r="H8" s="1"/>
      <c r="I8" s="1"/>
    </row>
    <row r="9" spans="1:12" x14ac:dyDescent="0.25">
      <c r="A9" s="8" t="s">
        <v>46</v>
      </c>
      <c r="B9" s="37">
        <v>291771</v>
      </c>
      <c r="C9" s="37">
        <v>304990</v>
      </c>
      <c r="D9" s="37">
        <v>2524323</v>
      </c>
      <c r="E9" s="37">
        <v>2085225</v>
      </c>
      <c r="F9" s="10">
        <f t="shared" si="0"/>
        <v>-17.394683643891852</v>
      </c>
      <c r="G9" s="1"/>
      <c r="H9" s="1"/>
      <c r="I9" s="1"/>
    </row>
    <row r="10" spans="1:12" x14ac:dyDescent="0.25">
      <c r="A10" s="11" t="s">
        <v>47</v>
      </c>
      <c r="B10" s="38">
        <v>417800</v>
      </c>
      <c r="C10" s="38">
        <v>377743</v>
      </c>
      <c r="D10" s="38">
        <v>2279779</v>
      </c>
      <c r="E10" s="38">
        <v>2765471</v>
      </c>
      <c r="F10" s="13">
        <f t="shared" si="0"/>
        <v>21.304345728248222</v>
      </c>
      <c r="G10" s="1"/>
      <c r="H10" s="1"/>
      <c r="I10" s="1"/>
    </row>
    <row r="11" spans="1:12" x14ac:dyDescent="0.25">
      <c r="A11" s="8" t="s">
        <v>48</v>
      </c>
      <c r="B11" s="37">
        <v>5945214</v>
      </c>
      <c r="C11" s="37">
        <v>5867926</v>
      </c>
      <c r="D11" s="37">
        <v>39816906</v>
      </c>
      <c r="E11" s="37">
        <v>39644439</v>
      </c>
      <c r="F11" s="10">
        <f t="shared" si="0"/>
        <v>-0.43315017997630889</v>
      </c>
      <c r="G11" s="1"/>
      <c r="H11" s="1"/>
      <c r="I11" s="1"/>
    </row>
    <row r="12" spans="1:12" x14ac:dyDescent="0.25">
      <c r="A12" s="11" t="s">
        <v>49</v>
      </c>
      <c r="B12" s="38">
        <v>276435</v>
      </c>
      <c r="C12" s="38">
        <v>310730</v>
      </c>
      <c r="D12" s="38">
        <v>2285891</v>
      </c>
      <c r="E12" s="38">
        <v>2411293</v>
      </c>
      <c r="F12" s="13">
        <f t="shared" si="0"/>
        <v>5.4859133703225638</v>
      </c>
      <c r="G12" s="1"/>
      <c r="H12" s="1"/>
      <c r="I12" s="1"/>
    </row>
    <row r="13" spans="1:12" x14ac:dyDescent="0.25">
      <c r="A13" s="8" t="s">
        <v>50</v>
      </c>
      <c r="B13" s="37">
        <v>1248705</v>
      </c>
      <c r="C13" s="37">
        <v>1232333</v>
      </c>
      <c r="D13" s="37">
        <v>7142354</v>
      </c>
      <c r="E13" s="37">
        <v>7096958</v>
      </c>
      <c r="F13" s="10">
        <f t="shared" si="0"/>
        <v>-0.63558877087301369</v>
      </c>
      <c r="G13" s="1"/>
      <c r="H13" s="1"/>
      <c r="I13" s="1"/>
    </row>
    <row r="14" spans="1:12" x14ac:dyDescent="0.25">
      <c r="A14" s="11" t="s">
        <v>51</v>
      </c>
      <c r="B14" s="38">
        <v>4034391</v>
      </c>
      <c r="C14" s="38">
        <v>4029814</v>
      </c>
      <c r="D14" s="38">
        <v>24802698</v>
      </c>
      <c r="E14" s="38">
        <v>24873887</v>
      </c>
      <c r="F14" s="13">
        <f t="shared" si="0"/>
        <v>0.28702119422652572</v>
      </c>
      <c r="G14" s="1"/>
      <c r="H14" s="1"/>
      <c r="I14" s="1"/>
    </row>
    <row r="15" spans="1:12" x14ac:dyDescent="0.25">
      <c r="A15" s="8" t="s">
        <v>52</v>
      </c>
      <c r="B15" s="37">
        <v>2679493</v>
      </c>
      <c r="C15" s="37">
        <v>3120417</v>
      </c>
      <c r="D15" s="37">
        <v>18698406</v>
      </c>
      <c r="E15" s="37">
        <v>19162702</v>
      </c>
      <c r="F15" s="10">
        <f t="shared" si="0"/>
        <v>2.4830779693199503</v>
      </c>
      <c r="G15" s="1"/>
      <c r="H15" s="1"/>
      <c r="I15" s="1"/>
    </row>
    <row r="16" spans="1:12" x14ac:dyDescent="0.25">
      <c r="A16" s="11" t="s">
        <v>53</v>
      </c>
      <c r="B16" s="38">
        <v>1514807</v>
      </c>
      <c r="C16" s="38">
        <v>1634402</v>
      </c>
      <c r="D16" s="38">
        <v>12762210</v>
      </c>
      <c r="E16" s="38">
        <v>10967516</v>
      </c>
      <c r="F16" s="13">
        <f t="shared" si="0"/>
        <v>-14.062564399112688</v>
      </c>
      <c r="G16" s="1"/>
      <c r="H16" s="1"/>
      <c r="I16" s="1"/>
    </row>
    <row r="17" spans="1:9" x14ac:dyDescent="0.25">
      <c r="A17" s="8" t="s">
        <v>54</v>
      </c>
      <c r="B17" s="37">
        <v>952420</v>
      </c>
      <c r="C17" s="37">
        <v>1179609</v>
      </c>
      <c r="D17" s="37">
        <v>6601809</v>
      </c>
      <c r="E17" s="37">
        <v>6823664</v>
      </c>
      <c r="F17" s="10">
        <f t="shared" si="0"/>
        <v>3.360518306421767</v>
      </c>
      <c r="G17" s="1"/>
      <c r="H17" s="1"/>
      <c r="I17" s="1"/>
    </row>
    <row r="18" spans="1:9" x14ac:dyDescent="0.25">
      <c r="A18" s="11" t="s">
        <v>55</v>
      </c>
      <c r="B18" s="38">
        <v>223038</v>
      </c>
      <c r="C18" s="38">
        <v>277933</v>
      </c>
      <c r="D18" s="38">
        <v>1418379</v>
      </c>
      <c r="E18" s="38">
        <v>1594438</v>
      </c>
      <c r="F18" s="13">
        <f t="shared" si="0"/>
        <v>12.412690825230769</v>
      </c>
      <c r="G18" s="1"/>
      <c r="H18" s="1"/>
      <c r="I18" s="1"/>
    </row>
    <row r="19" spans="1:9" x14ac:dyDescent="0.25">
      <c r="A19" s="8" t="s">
        <v>56</v>
      </c>
      <c r="B19" s="37">
        <v>915320</v>
      </c>
      <c r="C19" s="37">
        <v>698372</v>
      </c>
      <c r="D19" s="37">
        <v>6801561</v>
      </c>
      <c r="E19" s="37">
        <v>6690255</v>
      </c>
      <c r="F19" s="10">
        <f t="shared" si="0"/>
        <v>-1.6364772733788584</v>
      </c>
      <c r="G19" s="1"/>
      <c r="H19" s="1"/>
      <c r="I19" s="1"/>
    </row>
    <row r="20" spans="1:9" x14ac:dyDescent="0.25">
      <c r="A20" s="11" t="s">
        <v>57</v>
      </c>
      <c r="B20" s="38">
        <v>1517040</v>
      </c>
      <c r="C20" s="38">
        <v>1473088</v>
      </c>
      <c r="D20" s="38">
        <v>8113765</v>
      </c>
      <c r="E20" s="38">
        <v>8988079</v>
      </c>
      <c r="F20" s="13">
        <f t="shared" si="0"/>
        <v>10.775687982089693</v>
      </c>
      <c r="G20" s="1"/>
      <c r="H20" s="1"/>
      <c r="I20" s="1"/>
    </row>
    <row r="21" spans="1:9" x14ac:dyDescent="0.25">
      <c r="A21" s="8" t="s">
        <v>58</v>
      </c>
      <c r="B21" s="37">
        <v>1329064</v>
      </c>
      <c r="C21" s="37">
        <v>1881317</v>
      </c>
      <c r="D21" s="37">
        <v>9890032</v>
      </c>
      <c r="E21" s="37">
        <v>11749028</v>
      </c>
      <c r="F21" s="10">
        <f t="shared" si="0"/>
        <v>18.796663145275971</v>
      </c>
      <c r="G21" s="1"/>
      <c r="H21" s="1"/>
      <c r="I21" s="1"/>
    </row>
    <row r="22" spans="1:9" x14ac:dyDescent="0.25">
      <c r="A22" s="11" t="s">
        <v>59</v>
      </c>
      <c r="B22" s="38">
        <v>1750451</v>
      </c>
      <c r="C22" s="38">
        <v>1931615</v>
      </c>
      <c r="D22" s="38">
        <v>12188536</v>
      </c>
      <c r="E22" s="38">
        <v>12742812</v>
      </c>
      <c r="F22" s="13">
        <f t="shared" si="0"/>
        <v>4.547519078583349</v>
      </c>
      <c r="G22" s="1"/>
      <c r="H22" s="1"/>
      <c r="I22" s="1"/>
    </row>
    <row r="23" spans="1:9" x14ac:dyDescent="0.25">
      <c r="A23" s="8" t="s">
        <v>60</v>
      </c>
      <c r="B23" s="37">
        <v>222048</v>
      </c>
      <c r="C23" s="37">
        <v>229382</v>
      </c>
      <c r="D23" s="37">
        <v>1199413</v>
      </c>
      <c r="E23" s="37">
        <v>1390487</v>
      </c>
      <c r="F23" s="10">
        <f t="shared" si="0"/>
        <v>15.930626064583265</v>
      </c>
      <c r="G23" s="1"/>
      <c r="H23" s="1"/>
      <c r="I23" s="1"/>
    </row>
    <row r="24" spans="1:9" x14ac:dyDescent="0.25">
      <c r="A24" s="11" t="s">
        <v>61</v>
      </c>
      <c r="B24" s="38">
        <v>146684</v>
      </c>
      <c r="C24" s="38">
        <v>120324</v>
      </c>
      <c r="D24" s="38">
        <v>932570</v>
      </c>
      <c r="E24" s="38">
        <v>1112180</v>
      </c>
      <c r="F24" s="13">
        <f t="shared" si="0"/>
        <v>19.259680238480755</v>
      </c>
      <c r="G24" s="1"/>
      <c r="H24" s="1"/>
      <c r="I24" s="1"/>
    </row>
    <row r="25" spans="1:9" x14ac:dyDescent="0.25">
      <c r="A25" s="8" t="s">
        <v>62</v>
      </c>
      <c r="B25" s="37">
        <v>76857</v>
      </c>
      <c r="C25" s="37">
        <v>77424</v>
      </c>
      <c r="D25" s="37">
        <v>489123</v>
      </c>
      <c r="E25" s="37">
        <v>486619</v>
      </c>
      <c r="F25" s="10">
        <f t="shared" si="0"/>
        <v>-0.51193667032627843</v>
      </c>
      <c r="G25" s="1"/>
      <c r="H25" s="1"/>
      <c r="I25" s="1"/>
    </row>
    <row r="26" spans="1:9" x14ac:dyDescent="0.25">
      <c r="A26" s="11" t="s">
        <v>63</v>
      </c>
      <c r="B26" s="38">
        <v>143754</v>
      </c>
      <c r="C26" s="38">
        <v>128649</v>
      </c>
      <c r="D26" s="38">
        <v>1167362</v>
      </c>
      <c r="E26" s="38">
        <v>1150477</v>
      </c>
      <c r="F26" s="13">
        <f t="shared" si="0"/>
        <v>-1.4464236457928195</v>
      </c>
      <c r="G26" s="1"/>
      <c r="H26" s="1"/>
      <c r="I26" s="1"/>
    </row>
    <row r="27" spans="1:9" x14ac:dyDescent="0.25">
      <c r="A27" s="8" t="s">
        <v>64</v>
      </c>
      <c r="B27" s="37">
        <v>313410</v>
      </c>
      <c r="C27" s="37">
        <v>309546</v>
      </c>
      <c r="D27" s="37">
        <v>1872408</v>
      </c>
      <c r="E27" s="37">
        <v>2232385</v>
      </c>
      <c r="F27" s="10">
        <f t="shared" si="0"/>
        <v>19.225350457806201</v>
      </c>
      <c r="G27" s="1"/>
      <c r="H27" s="1"/>
      <c r="I27" s="1"/>
    </row>
    <row r="28" spans="1:9" x14ac:dyDescent="0.25">
      <c r="A28" s="11" t="s">
        <v>65</v>
      </c>
      <c r="B28" s="38">
        <v>1455798</v>
      </c>
      <c r="C28" s="38">
        <v>1315266</v>
      </c>
      <c r="D28" s="38">
        <v>9313832</v>
      </c>
      <c r="E28" s="38">
        <v>9145719</v>
      </c>
      <c r="F28" s="13">
        <f t="shared" si="0"/>
        <v>-1.8049820954468601</v>
      </c>
      <c r="G28" s="1"/>
      <c r="H28" s="1"/>
      <c r="I28" s="1"/>
    </row>
    <row r="29" spans="1:9" x14ac:dyDescent="0.25">
      <c r="A29" s="8" t="s">
        <v>66</v>
      </c>
      <c r="B29" s="37">
        <v>312201</v>
      </c>
      <c r="C29" s="37">
        <v>503986</v>
      </c>
      <c r="D29" s="37">
        <v>2439378</v>
      </c>
      <c r="E29" s="37">
        <v>2876223</v>
      </c>
      <c r="F29" s="10">
        <f t="shared" si="0"/>
        <v>17.90804869110076</v>
      </c>
      <c r="G29" s="1"/>
      <c r="H29" s="1"/>
      <c r="I29" s="1"/>
    </row>
    <row r="30" spans="1:9" x14ac:dyDescent="0.25">
      <c r="A30" s="11" t="s">
        <v>67</v>
      </c>
      <c r="B30" s="38">
        <v>334665</v>
      </c>
      <c r="C30" s="38">
        <v>325672</v>
      </c>
      <c r="D30" s="38">
        <v>2511279</v>
      </c>
      <c r="E30" s="38">
        <v>2416184</v>
      </c>
      <c r="F30" s="13">
        <f t="shared" si="0"/>
        <v>-3.7867158527586895</v>
      </c>
      <c r="G30" s="1"/>
      <c r="H30" s="1"/>
      <c r="I30" s="1"/>
    </row>
    <row r="31" spans="1:9" x14ac:dyDescent="0.25">
      <c r="A31" s="8" t="s">
        <v>68</v>
      </c>
      <c r="B31" s="37">
        <v>2679806</v>
      </c>
      <c r="C31" s="37">
        <v>2600470</v>
      </c>
      <c r="D31" s="37">
        <v>17743231</v>
      </c>
      <c r="E31" s="37">
        <v>18789879</v>
      </c>
      <c r="F31" s="10">
        <f t="shared" si="0"/>
        <v>5.8988579926621014</v>
      </c>
      <c r="G31" s="1"/>
      <c r="H31" s="1"/>
      <c r="I31" s="1"/>
    </row>
    <row r="32" spans="1:9" x14ac:dyDescent="0.25">
      <c r="A32" s="11" t="s">
        <v>69</v>
      </c>
      <c r="B32" s="38">
        <v>4931621</v>
      </c>
      <c r="C32" s="38">
        <v>6066384</v>
      </c>
      <c r="D32" s="38">
        <v>33365085</v>
      </c>
      <c r="E32" s="38">
        <v>35957528</v>
      </c>
      <c r="F32" s="13">
        <f t="shared" si="0"/>
        <v>7.7699277553166723</v>
      </c>
      <c r="G32" s="1"/>
      <c r="H32" s="1"/>
      <c r="I32" s="1"/>
    </row>
    <row r="33" spans="1:9" x14ac:dyDescent="0.25">
      <c r="A33" s="8" t="s">
        <v>70</v>
      </c>
      <c r="B33" s="37">
        <v>369996</v>
      </c>
      <c r="C33" s="37">
        <v>388472</v>
      </c>
      <c r="D33" s="37">
        <v>2255714</v>
      </c>
      <c r="E33" s="37">
        <v>2511894</v>
      </c>
      <c r="F33" s="10">
        <f t="shared" si="0"/>
        <v>11.356936207338336</v>
      </c>
      <c r="G33" s="1"/>
      <c r="H33" s="1"/>
      <c r="I33" s="1"/>
    </row>
    <row r="34" spans="1:9" x14ac:dyDescent="0.25">
      <c r="A34" s="11" t="s">
        <v>71</v>
      </c>
      <c r="B34" s="38">
        <v>67486</v>
      </c>
      <c r="C34" s="38">
        <v>51177</v>
      </c>
      <c r="D34" s="38">
        <v>534521</v>
      </c>
      <c r="E34" s="38">
        <v>404430</v>
      </c>
      <c r="F34" s="13">
        <f t="shared" si="0"/>
        <v>-24.337865116618431</v>
      </c>
      <c r="G34" s="1"/>
      <c r="H34" s="1"/>
      <c r="I34" s="1"/>
    </row>
    <row r="35" spans="1:9" x14ac:dyDescent="0.25">
      <c r="A35" s="14" t="s">
        <v>72</v>
      </c>
      <c r="B35" s="15">
        <f>SUM(B7:B34)</f>
        <v>35275584</v>
      </c>
      <c r="C35" s="15">
        <f t="shared" ref="C35:E35" si="1">SUM(C7:C34)</f>
        <v>37663078</v>
      </c>
      <c r="D35" s="15">
        <f t="shared" si="1"/>
        <v>237383715</v>
      </c>
      <c r="E35" s="15">
        <f t="shared" si="1"/>
        <v>244466229</v>
      </c>
      <c r="F35" s="16">
        <f t="shared" si="0"/>
        <v>2.9835719775469869</v>
      </c>
      <c r="G35" s="1"/>
      <c r="H35" s="1"/>
      <c r="I35" s="1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7097277</v>
      </c>
      <c r="C38" s="41">
        <f>D7</f>
        <v>6903119</v>
      </c>
      <c r="D38" s="41">
        <f>_xlfn.RANK.EQ(B38,$B$38:$B$65)+COUNTIF($B$38:$B$65,B38)-1</f>
        <v>11</v>
      </c>
      <c r="E38" s="42" t="str">
        <f t="shared" ref="E38:E65" si="2">INDEX($A$38:$B$65,MATCH(ROW()-37,$D$38:$D$65,0),1)</f>
        <v>BAHIA DE ALGECIRAS</v>
      </c>
      <c r="F38" s="42">
        <f>LOOKUP(E38,$A$38:$A$65,$B$38:$B$65)</f>
        <v>39644439</v>
      </c>
      <c r="G38" s="42">
        <f>LOOKUP(E38,$A$38:$A$65,$C$38:$C$65)</f>
        <v>39816906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1299180</v>
      </c>
      <c r="C39" s="41">
        <f t="shared" ref="C39:C65" si="5">D8</f>
        <v>1330031</v>
      </c>
      <c r="D39" s="41">
        <f t="shared" ref="D39:D65" si="6">_xlfn.RANK.EQ(B39,$B$38:$B$65)+COUNTIF($B$38:$B$65,B39)-1</f>
        <v>24</v>
      </c>
      <c r="E39" s="42" t="str">
        <f t="shared" si="2"/>
        <v>VALENCIA</v>
      </c>
      <c r="F39" s="42">
        <f t="shared" ref="F39:F65" si="7">LOOKUP(E39,$A$38:$A$65,$B$38:$B$65)</f>
        <v>35957528</v>
      </c>
      <c r="G39" s="42">
        <f t="shared" ref="G39:G65" si="8">LOOKUP(E39,$A$38:$A$65,$C$38:$C$65)</f>
        <v>33365085</v>
      </c>
    </row>
    <row r="40" spans="1:9" x14ac:dyDescent="0.25">
      <c r="A40" s="42" t="str">
        <f t="shared" si="3"/>
        <v>ALMERIA</v>
      </c>
      <c r="B40" s="41">
        <f t="shared" si="4"/>
        <v>2085225</v>
      </c>
      <c r="C40" s="41">
        <f t="shared" si="5"/>
        <v>2524323</v>
      </c>
      <c r="D40" s="41">
        <f t="shared" si="6"/>
        <v>21</v>
      </c>
      <c r="E40" s="42" t="str">
        <f t="shared" si="2"/>
        <v>BARCELONA</v>
      </c>
      <c r="F40" s="42">
        <f t="shared" si="7"/>
        <v>24873887</v>
      </c>
      <c r="G40" s="42">
        <f t="shared" si="8"/>
        <v>24802698</v>
      </c>
    </row>
    <row r="41" spans="1:9" x14ac:dyDescent="0.25">
      <c r="A41" s="42" t="str">
        <f t="shared" si="3"/>
        <v>AVILES</v>
      </c>
      <c r="B41" s="41">
        <f t="shared" si="4"/>
        <v>2765471</v>
      </c>
      <c r="C41" s="41">
        <f t="shared" si="5"/>
        <v>2279779</v>
      </c>
      <c r="D41" s="41">
        <f t="shared" si="6"/>
        <v>16</v>
      </c>
      <c r="E41" s="42" t="str">
        <f t="shared" si="2"/>
        <v>BILBAO</v>
      </c>
      <c r="F41" s="42">
        <f t="shared" si="7"/>
        <v>19162702</v>
      </c>
      <c r="G41" s="42">
        <f t="shared" si="8"/>
        <v>18698406</v>
      </c>
    </row>
    <row r="42" spans="1:9" x14ac:dyDescent="0.25">
      <c r="A42" s="42" t="str">
        <f t="shared" si="3"/>
        <v>BAHIA DE ALGECIRAS</v>
      </c>
      <c r="B42" s="41">
        <f t="shared" si="4"/>
        <v>39644439</v>
      </c>
      <c r="C42" s="41">
        <f t="shared" si="5"/>
        <v>39816906</v>
      </c>
      <c r="D42" s="41">
        <f t="shared" si="6"/>
        <v>1</v>
      </c>
      <c r="E42" s="42" t="str">
        <f t="shared" si="2"/>
        <v>TARRAGONA</v>
      </c>
      <c r="F42" s="42">
        <f t="shared" si="7"/>
        <v>18789879</v>
      </c>
      <c r="G42" s="42">
        <f t="shared" si="8"/>
        <v>17743231</v>
      </c>
    </row>
    <row r="43" spans="1:9" x14ac:dyDescent="0.25">
      <c r="A43" s="42" t="str">
        <f t="shared" si="3"/>
        <v>BAHIA DE CADIZ</v>
      </c>
      <c r="B43" s="41">
        <f t="shared" si="4"/>
        <v>2411293</v>
      </c>
      <c r="C43" s="41">
        <f t="shared" si="5"/>
        <v>2285891</v>
      </c>
      <c r="D43" s="41">
        <f t="shared" si="6"/>
        <v>19</v>
      </c>
      <c r="E43" s="42" t="str">
        <f t="shared" si="2"/>
        <v>LAS PALMAS</v>
      </c>
      <c r="F43" s="42">
        <f t="shared" si="7"/>
        <v>12742812</v>
      </c>
      <c r="G43" s="42">
        <f t="shared" si="8"/>
        <v>12188536</v>
      </c>
    </row>
    <row r="44" spans="1:9" x14ac:dyDescent="0.25">
      <c r="A44" s="42" t="str">
        <f t="shared" si="3"/>
        <v>BALEARES</v>
      </c>
      <c r="B44" s="41">
        <f t="shared" si="4"/>
        <v>7096958</v>
      </c>
      <c r="C44" s="41">
        <f t="shared" si="5"/>
        <v>7142354</v>
      </c>
      <c r="D44" s="41">
        <f t="shared" si="6"/>
        <v>12</v>
      </c>
      <c r="E44" s="42" t="str">
        <f t="shared" si="2"/>
        <v>HUELVA</v>
      </c>
      <c r="F44" s="42">
        <f t="shared" si="7"/>
        <v>11749028</v>
      </c>
      <c r="G44" s="42">
        <f t="shared" si="8"/>
        <v>9890032</v>
      </c>
    </row>
    <row r="45" spans="1:9" x14ac:dyDescent="0.25">
      <c r="A45" s="42" t="str">
        <f t="shared" si="3"/>
        <v>BARCELONA</v>
      </c>
      <c r="B45" s="41">
        <f t="shared" si="4"/>
        <v>24873887</v>
      </c>
      <c r="C45" s="41">
        <f t="shared" si="5"/>
        <v>24802698</v>
      </c>
      <c r="D45" s="41">
        <f t="shared" si="6"/>
        <v>3</v>
      </c>
      <c r="E45" s="42" t="str">
        <f t="shared" si="2"/>
        <v>CARTAGENA</v>
      </c>
      <c r="F45" s="42">
        <f t="shared" si="7"/>
        <v>10967516</v>
      </c>
      <c r="G45" s="42">
        <f t="shared" si="8"/>
        <v>12762210</v>
      </c>
    </row>
    <row r="46" spans="1:9" x14ac:dyDescent="0.25">
      <c r="A46" s="42" t="str">
        <f t="shared" si="3"/>
        <v>BILBAO</v>
      </c>
      <c r="B46" s="41">
        <f t="shared" si="4"/>
        <v>19162702</v>
      </c>
      <c r="C46" s="41">
        <f t="shared" si="5"/>
        <v>18698406</v>
      </c>
      <c r="D46" s="41">
        <f t="shared" si="6"/>
        <v>4</v>
      </c>
      <c r="E46" s="42" t="str">
        <f t="shared" si="2"/>
        <v>SANTA CRUZ DE TENERIFE</v>
      </c>
      <c r="F46" s="42">
        <f t="shared" si="7"/>
        <v>9145719</v>
      </c>
      <c r="G46" s="42">
        <f t="shared" si="8"/>
        <v>9313832</v>
      </c>
    </row>
    <row r="47" spans="1:9" x14ac:dyDescent="0.25">
      <c r="A47" s="42" t="str">
        <f t="shared" si="3"/>
        <v>CARTAGENA</v>
      </c>
      <c r="B47" s="41">
        <f t="shared" si="4"/>
        <v>10967516</v>
      </c>
      <c r="C47" s="41">
        <f t="shared" si="5"/>
        <v>12762210</v>
      </c>
      <c r="D47" s="41">
        <f t="shared" si="6"/>
        <v>8</v>
      </c>
      <c r="E47" s="42" t="str">
        <f t="shared" si="2"/>
        <v>GIJON</v>
      </c>
      <c r="F47" s="42">
        <f t="shared" si="7"/>
        <v>8988079</v>
      </c>
      <c r="G47" s="42">
        <f t="shared" si="8"/>
        <v>8113765</v>
      </c>
    </row>
    <row r="48" spans="1:9" x14ac:dyDescent="0.25">
      <c r="A48" s="42" t="str">
        <f t="shared" si="3"/>
        <v>CASTELLON</v>
      </c>
      <c r="B48" s="41">
        <f t="shared" si="4"/>
        <v>6823664</v>
      </c>
      <c r="C48" s="41">
        <f t="shared" si="5"/>
        <v>6601809</v>
      </c>
      <c r="D48" s="41">
        <f t="shared" si="6"/>
        <v>13</v>
      </c>
      <c r="E48" s="42" t="str">
        <f t="shared" si="2"/>
        <v>A CORUÑA</v>
      </c>
      <c r="F48" s="42">
        <f t="shared" si="7"/>
        <v>7097277</v>
      </c>
      <c r="G48" s="42">
        <f t="shared" si="8"/>
        <v>6903119</v>
      </c>
    </row>
    <row r="49" spans="1:7" x14ac:dyDescent="0.25">
      <c r="A49" s="42" t="str">
        <f t="shared" si="3"/>
        <v>CEUTA</v>
      </c>
      <c r="B49" s="41">
        <f t="shared" si="4"/>
        <v>1594438</v>
      </c>
      <c r="C49" s="41">
        <f t="shared" si="5"/>
        <v>1418379</v>
      </c>
      <c r="D49" s="41">
        <f t="shared" si="6"/>
        <v>22</v>
      </c>
      <c r="E49" s="42" t="str">
        <f t="shared" si="2"/>
        <v>BALEARES</v>
      </c>
      <c r="F49" s="42">
        <f t="shared" si="7"/>
        <v>7096958</v>
      </c>
      <c r="G49" s="42">
        <f t="shared" si="8"/>
        <v>7142354</v>
      </c>
    </row>
    <row r="50" spans="1:7" x14ac:dyDescent="0.25">
      <c r="A50" s="42" t="str">
        <f t="shared" si="3"/>
        <v>FERROL-SAN CIBRAO</v>
      </c>
      <c r="B50" s="41">
        <f t="shared" si="4"/>
        <v>6690255</v>
      </c>
      <c r="C50" s="41">
        <f t="shared" si="5"/>
        <v>6801561</v>
      </c>
      <c r="D50" s="41">
        <f t="shared" si="6"/>
        <v>14</v>
      </c>
      <c r="E50" s="42" t="str">
        <f t="shared" si="2"/>
        <v>CASTELLON</v>
      </c>
      <c r="F50" s="42">
        <f t="shared" si="7"/>
        <v>6823664</v>
      </c>
      <c r="G50" s="42">
        <f t="shared" si="8"/>
        <v>6601809</v>
      </c>
    </row>
    <row r="51" spans="1:7" x14ac:dyDescent="0.25">
      <c r="A51" s="42" t="str">
        <f t="shared" si="3"/>
        <v>GIJON</v>
      </c>
      <c r="B51" s="41">
        <f t="shared" si="4"/>
        <v>8988079</v>
      </c>
      <c r="C51" s="41">
        <f t="shared" si="5"/>
        <v>8113765</v>
      </c>
      <c r="D51" s="41">
        <f t="shared" si="6"/>
        <v>10</v>
      </c>
      <c r="E51" s="42" t="str">
        <f t="shared" si="2"/>
        <v>FERROL-SAN CIBRAO</v>
      </c>
      <c r="F51" s="42">
        <f t="shared" si="7"/>
        <v>6690255</v>
      </c>
      <c r="G51" s="42">
        <f t="shared" si="8"/>
        <v>6801561</v>
      </c>
    </row>
    <row r="52" spans="1:7" x14ac:dyDescent="0.25">
      <c r="A52" s="42" t="str">
        <f t="shared" si="3"/>
        <v>HUELVA</v>
      </c>
      <c r="B52" s="41">
        <f t="shared" si="4"/>
        <v>11749028</v>
      </c>
      <c r="C52" s="41">
        <f t="shared" si="5"/>
        <v>9890032</v>
      </c>
      <c r="D52" s="41">
        <f t="shared" si="6"/>
        <v>7</v>
      </c>
      <c r="E52" s="42" t="str">
        <f t="shared" si="2"/>
        <v>SANTANDER</v>
      </c>
      <c r="F52" s="42">
        <f t="shared" si="7"/>
        <v>2876223</v>
      </c>
      <c r="G52" s="42">
        <f t="shared" si="8"/>
        <v>2439378</v>
      </c>
    </row>
    <row r="53" spans="1:7" x14ac:dyDescent="0.25">
      <c r="A53" s="42" t="str">
        <f t="shared" si="3"/>
        <v>LAS PALMAS</v>
      </c>
      <c r="B53" s="41">
        <f t="shared" si="4"/>
        <v>12742812</v>
      </c>
      <c r="C53" s="41">
        <f t="shared" si="5"/>
        <v>12188536</v>
      </c>
      <c r="D53" s="41">
        <f t="shared" si="6"/>
        <v>6</v>
      </c>
      <c r="E53" s="42" t="str">
        <f t="shared" si="2"/>
        <v>AVILES</v>
      </c>
      <c r="F53" s="42">
        <f t="shared" si="7"/>
        <v>2765471</v>
      </c>
      <c r="G53" s="42">
        <f t="shared" si="8"/>
        <v>2279779</v>
      </c>
    </row>
    <row r="54" spans="1:7" x14ac:dyDescent="0.25">
      <c r="A54" s="42" t="str">
        <f t="shared" si="3"/>
        <v>MALAGA</v>
      </c>
      <c r="B54" s="41">
        <f t="shared" si="4"/>
        <v>1390487</v>
      </c>
      <c r="C54" s="41">
        <f t="shared" si="5"/>
        <v>1199413</v>
      </c>
      <c r="D54" s="41">
        <f t="shared" si="6"/>
        <v>23</v>
      </c>
      <c r="E54" s="42" t="str">
        <f t="shared" si="2"/>
        <v>VIGO</v>
      </c>
      <c r="F54" s="42">
        <f t="shared" si="7"/>
        <v>2511894</v>
      </c>
      <c r="G54" s="42">
        <f t="shared" si="8"/>
        <v>2255714</v>
      </c>
    </row>
    <row r="55" spans="1:7" x14ac:dyDescent="0.25">
      <c r="A55" s="42" t="str">
        <f t="shared" si="3"/>
        <v>MARIN Y RIA DE PONTEVEDRA</v>
      </c>
      <c r="B55" s="41">
        <f t="shared" si="4"/>
        <v>1112180</v>
      </c>
      <c r="C55" s="41">
        <f t="shared" si="5"/>
        <v>932570</v>
      </c>
      <c r="D55" s="41">
        <f t="shared" si="6"/>
        <v>26</v>
      </c>
      <c r="E55" s="42" t="str">
        <f t="shared" si="2"/>
        <v>SEVILLA</v>
      </c>
      <c r="F55" s="42">
        <f t="shared" si="7"/>
        <v>2416184</v>
      </c>
      <c r="G55" s="42">
        <f t="shared" si="8"/>
        <v>2511279</v>
      </c>
    </row>
    <row r="56" spans="1:7" x14ac:dyDescent="0.25">
      <c r="A56" s="42" t="str">
        <f t="shared" si="3"/>
        <v>MELILLA</v>
      </c>
      <c r="B56" s="41">
        <f t="shared" si="4"/>
        <v>486619</v>
      </c>
      <c r="C56" s="41">
        <f t="shared" si="5"/>
        <v>489123</v>
      </c>
      <c r="D56" s="41">
        <f t="shared" si="6"/>
        <v>27</v>
      </c>
      <c r="E56" s="42" t="str">
        <f t="shared" si="2"/>
        <v>BAHIA DE CADIZ</v>
      </c>
      <c r="F56" s="42">
        <f t="shared" si="7"/>
        <v>2411293</v>
      </c>
      <c r="G56" s="42">
        <f t="shared" si="8"/>
        <v>2285891</v>
      </c>
    </row>
    <row r="57" spans="1:7" x14ac:dyDescent="0.25">
      <c r="A57" s="42" t="str">
        <f t="shared" si="3"/>
        <v>MOTRIL</v>
      </c>
      <c r="B57" s="41">
        <f t="shared" si="4"/>
        <v>1150477</v>
      </c>
      <c r="C57" s="41">
        <f t="shared" si="5"/>
        <v>1167362</v>
      </c>
      <c r="D57" s="41">
        <f t="shared" si="6"/>
        <v>25</v>
      </c>
      <c r="E57" s="42" t="str">
        <f t="shared" si="2"/>
        <v>PASAIA</v>
      </c>
      <c r="F57" s="42">
        <f t="shared" si="7"/>
        <v>2232385</v>
      </c>
      <c r="G57" s="42">
        <f t="shared" si="8"/>
        <v>1872408</v>
      </c>
    </row>
    <row r="58" spans="1:7" x14ac:dyDescent="0.25">
      <c r="A58" s="42" t="str">
        <f t="shared" si="3"/>
        <v>PASAIA</v>
      </c>
      <c r="B58" s="41">
        <f t="shared" si="4"/>
        <v>2232385</v>
      </c>
      <c r="C58" s="41">
        <f t="shared" si="5"/>
        <v>1872408</v>
      </c>
      <c r="D58" s="41">
        <f t="shared" si="6"/>
        <v>20</v>
      </c>
      <c r="E58" s="42" t="str">
        <f t="shared" si="2"/>
        <v>ALMERIA</v>
      </c>
      <c r="F58" s="42">
        <f t="shared" si="7"/>
        <v>2085225</v>
      </c>
      <c r="G58" s="42">
        <f t="shared" si="8"/>
        <v>2524323</v>
      </c>
    </row>
    <row r="59" spans="1:7" x14ac:dyDescent="0.25">
      <c r="A59" s="42" t="str">
        <f t="shared" si="3"/>
        <v>SANTA CRUZ DE TENERIFE</v>
      </c>
      <c r="B59" s="41">
        <f t="shared" si="4"/>
        <v>9145719</v>
      </c>
      <c r="C59" s="41">
        <f t="shared" si="5"/>
        <v>9313832</v>
      </c>
      <c r="D59" s="41">
        <f t="shared" si="6"/>
        <v>9</v>
      </c>
      <c r="E59" s="42" t="str">
        <f t="shared" si="2"/>
        <v>CEUTA</v>
      </c>
      <c r="F59" s="42">
        <f t="shared" si="7"/>
        <v>1594438</v>
      </c>
      <c r="G59" s="42">
        <f t="shared" si="8"/>
        <v>1418379</v>
      </c>
    </row>
    <row r="60" spans="1:7" x14ac:dyDescent="0.25">
      <c r="A60" s="42" t="str">
        <f t="shared" si="3"/>
        <v>SANTANDER</v>
      </c>
      <c r="B60" s="41">
        <f t="shared" si="4"/>
        <v>2876223</v>
      </c>
      <c r="C60" s="41">
        <f t="shared" si="5"/>
        <v>2439378</v>
      </c>
      <c r="D60" s="41">
        <f t="shared" si="6"/>
        <v>15</v>
      </c>
      <c r="E60" s="42" t="str">
        <f t="shared" si="2"/>
        <v>MALAGA</v>
      </c>
      <c r="F60" s="42">
        <f t="shared" si="7"/>
        <v>1390487</v>
      </c>
      <c r="G60" s="42">
        <f t="shared" si="8"/>
        <v>1199413</v>
      </c>
    </row>
    <row r="61" spans="1:7" x14ac:dyDescent="0.25">
      <c r="A61" s="42" t="str">
        <f t="shared" si="3"/>
        <v>SEVILLA</v>
      </c>
      <c r="B61" s="41">
        <f t="shared" si="4"/>
        <v>2416184</v>
      </c>
      <c r="C61" s="41">
        <f t="shared" si="5"/>
        <v>2511279</v>
      </c>
      <c r="D61" s="41">
        <f t="shared" si="6"/>
        <v>18</v>
      </c>
      <c r="E61" s="42" t="str">
        <f t="shared" si="2"/>
        <v>ALICANTE</v>
      </c>
      <c r="F61" s="42">
        <f t="shared" si="7"/>
        <v>1299180</v>
      </c>
      <c r="G61" s="42">
        <f t="shared" si="8"/>
        <v>1330031</v>
      </c>
    </row>
    <row r="62" spans="1:7" x14ac:dyDescent="0.25">
      <c r="A62" s="42" t="str">
        <f t="shared" si="3"/>
        <v>TARRAGONA</v>
      </c>
      <c r="B62" s="41">
        <f t="shared" si="4"/>
        <v>18789879</v>
      </c>
      <c r="C62" s="41">
        <f t="shared" si="5"/>
        <v>17743231</v>
      </c>
      <c r="D62" s="41">
        <f t="shared" si="6"/>
        <v>5</v>
      </c>
      <c r="E62" s="42" t="str">
        <f t="shared" si="2"/>
        <v>MOTRIL</v>
      </c>
      <c r="F62" s="42">
        <f t="shared" si="7"/>
        <v>1150477</v>
      </c>
      <c r="G62" s="42">
        <f t="shared" si="8"/>
        <v>1167362</v>
      </c>
    </row>
    <row r="63" spans="1:7" x14ac:dyDescent="0.25">
      <c r="A63" s="42" t="str">
        <f t="shared" si="3"/>
        <v>VALENCIA</v>
      </c>
      <c r="B63" s="41">
        <f t="shared" si="4"/>
        <v>35957528</v>
      </c>
      <c r="C63" s="41">
        <f t="shared" si="5"/>
        <v>33365085</v>
      </c>
      <c r="D63" s="41">
        <f t="shared" si="6"/>
        <v>2</v>
      </c>
      <c r="E63" s="42" t="str">
        <f t="shared" si="2"/>
        <v>MARIN Y RIA DE PONTEVEDRA</v>
      </c>
      <c r="F63" s="42">
        <f t="shared" si="7"/>
        <v>1112180</v>
      </c>
      <c r="G63" s="42">
        <f t="shared" si="8"/>
        <v>932570</v>
      </c>
    </row>
    <row r="64" spans="1:7" x14ac:dyDescent="0.25">
      <c r="A64" s="42" t="str">
        <f t="shared" si="3"/>
        <v>VIGO</v>
      </c>
      <c r="B64" s="41">
        <f t="shared" si="4"/>
        <v>2511894</v>
      </c>
      <c r="C64" s="41">
        <f t="shared" si="5"/>
        <v>2255714</v>
      </c>
      <c r="D64" s="41">
        <f t="shared" si="6"/>
        <v>17</v>
      </c>
      <c r="E64" s="42" t="str">
        <f t="shared" si="2"/>
        <v>MELILLA</v>
      </c>
      <c r="F64" s="42">
        <f t="shared" si="7"/>
        <v>486619</v>
      </c>
      <c r="G64" s="42">
        <f t="shared" si="8"/>
        <v>489123</v>
      </c>
    </row>
    <row r="65" spans="1:7" x14ac:dyDescent="0.25">
      <c r="A65" s="42" t="str">
        <f t="shared" si="3"/>
        <v>VILAGARCIA</v>
      </c>
      <c r="B65" s="41">
        <f t="shared" si="4"/>
        <v>404430</v>
      </c>
      <c r="C65" s="41">
        <f t="shared" si="5"/>
        <v>534521</v>
      </c>
      <c r="D65" s="41">
        <f t="shared" si="6"/>
        <v>28</v>
      </c>
      <c r="E65" s="42" t="str">
        <f t="shared" si="2"/>
        <v>VILAGARCIA</v>
      </c>
      <c r="F65" s="42">
        <f t="shared" si="7"/>
        <v>404430</v>
      </c>
      <c r="G65" s="42">
        <f t="shared" si="8"/>
        <v>534521</v>
      </c>
    </row>
    <row r="68" spans="1:7" x14ac:dyDescent="0.25">
      <c r="A68" s="4"/>
      <c r="B68" s="5"/>
      <c r="C68" s="5"/>
      <c r="D68" s="5"/>
      <c r="E68" s="5"/>
      <c r="F68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75</v>
      </c>
      <c r="G1" s="3"/>
      <c r="H1" s="3"/>
      <c r="I1" s="3"/>
      <c r="J1" s="3"/>
    </row>
    <row r="2" spans="1:12" s="2" customFormat="1" ht="21" x14ac:dyDescent="0.35">
      <c r="F2" s="3"/>
      <c r="G2" s="3"/>
      <c r="H2" s="3"/>
      <c r="I2" s="3"/>
      <c r="J2" s="3" t="s">
        <v>76</v>
      </c>
    </row>
    <row r="5" spans="1:12" x14ac:dyDescent="0.25">
      <c r="A5" s="47" t="s">
        <v>73</v>
      </c>
      <c r="B5" s="45" t="str">
        <f>'Resumen general'!D6</f>
        <v>Mes Julio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40435</v>
      </c>
    </row>
    <row r="6" spans="1:12" x14ac:dyDescent="0.25">
      <c r="A6" s="48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43</v>
      </c>
    </row>
    <row r="7" spans="1:12" x14ac:dyDescent="0.25">
      <c r="A7" s="8" t="s">
        <v>44</v>
      </c>
      <c r="B7" s="37">
        <v>914870</v>
      </c>
      <c r="C7" s="37">
        <v>1011404</v>
      </c>
      <c r="D7" s="37">
        <v>6680275</v>
      </c>
      <c r="E7" s="37">
        <v>6887895</v>
      </c>
      <c r="F7" s="10">
        <f>((E7*100)/D7)-100</f>
        <v>3.1079558850496483</v>
      </c>
      <c r="G7" s="1"/>
      <c r="H7" s="1"/>
      <c r="I7" s="1"/>
    </row>
    <row r="8" spans="1:12" x14ac:dyDescent="0.25">
      <c r="A8" s="11" t="s">
        <v>45</v>
      </c>
      <c r="B8" s="38">
        <v>174215</v>
      </c>
      <c r="C8" s="38">
        <v>182661</v>
      </c>
      <c r="D8" s="38">
        <v>1312910</v>
      </c>
      <c r="E8" s="38">
        <v>1291258</v>
      </c>
      <c r="F8" s="13">
        <f t="shared" ref="F8:F35" si="0">((E8*100)/D8)-100</f>
        <v>-1.6491610239848882</v>
      </c>
      <c r="G8" s="1"/>
      <c r="H8" s="1"/>
      <c r="I8" s="1"/>
    </row>
    <row r="9" spans="1:12" x14ac:dyDescent="0.25">
      <c r="A9" s="8" t="s">
        <v>46</v>
      </c>
      <c r="B9" s="37">
        <v>266552</v>
      </c>
      <c r="C9" s="37">
        <v>284900</v>
      </c>
      <c r="D9" s="37">
        <v>2449963</v>
      </c>
      <c r="E9" s="37">
        <v>2026371</v>
      </c>
      <c r="F9" s="10">
        <f t="shared" si="0"/>
        <v>-17.28973049797078</v>
      </c>
      <c r="G9" s="1"/>
      <c r="H9" s="1"/>
      <c r="I9" s="1"/>
    </row>
    <row r="10" spans="1:12" x14ac:dyDescent="0.25">
      <c r="A10" s="11" t="s">
        <v>47</v>
      </c>
      <c r="B10" s="38">
        <v>414011</v>
      </c>
      <c r="C10" s="38">
        <v>373280</v>
      </c>
      <c r="D10" s="38">
        <v>2247760</v>
      </c>
      <c r="E10" s="38">
        <v>2734038</v>
      </c>
      <c r="F10" s="13">
        <f t="shared" si="0"/>
        <v>21.63389329821689</v>
      </c>
      <c r="G10" s="1"/>
      <c r="H10" s="1"/>
      <c r="I10" s="1"/>
    </row>
    <row r="11" spans="1:12" x14ac:dyDescent="0.25">
      <c r="A11" s="8" t="s">
        <v>48</v>
      </c>
      <c r="B11" s="37">
        <v>5486995</v>
      </c>
      <c r="C11" s="37">
        <v>5312235</v>
      </c>
      <c r="D11" s="37">
        <v>36506761</v>
      </c>
      <c r="E11" s="37">
        <v>37136388</v>
      </c>
      <c r="F11" s="10">
        <f t="shared" si="0"/>
        <v>1.7246860109008253</v>
      </c>
      <c r="G11" s="1"/>
      <c r="H11" s="1"/>
      <c r="I11" s="1"/>
    </row>
    <row r="12" spans="1:12" x14ac:dyDescent="0.25">
      <c r="A12" s="11" t="s">
        <v>49</v>
      </c>
      <c r="B12" s="38">
        <v>256642</v>
      </c>
      <c r="C12" s="38">
        <v>293630</v>
      </c>
      <c r="D12" s="38">
        <v>2186847</v>
      </c>
      <c r="E12" s="38">
        <v>2345459</v>
      </c>
      <c r="F12" s="13">
        <f t="shared" si="0"/>
        <v>7.2529994096523467</v>
      </c>
      <c r="G12" s="1"/>
      <c r="H12" s="1"/>
      <c r="I12" s="1"/>
    </row>
    <row r="13" spans="1:12" x14ac:dyDescent="0.25">
      <c r="A13" s="8" t="s">
        <v>50</v>
      </c>
      <c r="B13" s="37">
        <v>1225966</v>
      </c>
      <c r="C13" s="37">
        <v>1208010</v>
      </c>
      <c r="D13" s="37">
        <v>7055419</v>
      </c>
      <c r="E13" s="37">
        <v>7016461</v>
      </c>
      <c r="F13" s="10">
        <f t="shared" si="0"/>
        <v>-0.55217131682753973</v>
      </c>
      <c r="G13" s="1"/>
      <c r="H13" s="1"/>
      <c r="I13" s="1"/>
    </row>
    <row r="14" spans="1:12" x14ac:dyDescent="0.25">
      <c r="A14" s="11" t="s">
        <v>51</v>
      </c>
      <c r="B14" s="38">
        <v>3914268</v>
      </c>
      <c r="C14" s="38">
        <v>3968566</v>
      </c>
      <c r="D14" s="38">
        <v>24085867</v>
      </c>
      <c r="E14" s="38">
        <v>24354567</v>
      </c>
      <c r="F14" s="13">
        <f t="shared" si="0"/>
        <v>1.1155919776522865</v>
      </c>
      <c r="G14" s="1"/>
      <c r="H14" s="1"/>
      <c r="I14" s="1"/>
    </row>
    <row r="15" spans="1:12" x14ac:dyDescent="0.25">
      <c r="A15" s="8" t="s">
        <v>52</v>
      </c>
      <c r="B15" s="37">
        <v>2668348</v>
      </c>
      <c r="C15" s="37">
        <v>3010811</v>
      </c>
      <c r="D15" s="37">
        <v>18392007</v>
      </c>
      <c r="E15" s="37">
        <v>18532252</v>
      </c>
      <c r="F15" s="10">
        <f t="shared" si="0"/>
        <v>0.76253233265950371</v>
      </c>
      <c r="G15" s="1"/>
      <c r="H15" s="1"/>
      <c r="I15" s="1"/>
    </row>
    <row r="16" spans="1:12" x14ac:dyDescent="0.25">
      <c r="A16" s="11" t="s">
        <v>53</v>
      </c>
      <c r="B16" s="38">
        <v>1510592</v>
      </c>
      <c r="C16" s="38">
        <v>1632052</v>
      </c>
      <c r="D16" s="38">
        <v>12716234</v>
      </c>
      <c r="E16" s="38">
        <v>10935079</v>
      </c>
      <c r="F16" s="13">
        <f t="shared" si="0"/>
        <v>-14.006937903155915</v>
      </c>
      <c r="G16" s="1"/>
      <c r="H16" s="1"/>
      <c r="I16" s="1"/>
    </row>
    <row r="17" spans="1:9" x14ac:dyDescent="0.25">
      <c r="A17" s="8" t="s">
        <v>54</v>
      </c>
      <c r="B17" s="37">
        <v>948299</v>
      </c>
      <c r="C17" s="37">
        <v>1175249</v>
      </c>
      <c r="D17" s="37">
        <v>6578315</v>
      </c>
      <c r="E17" s="37">
        <v>6801881</v>
      </c>
      <c r="F17" s="10">
        <f t="shared" si="0"/>
        <v>3.3985298666907795</v>
      </c>
      <c r="G17" s="1"/>
      <c r="H17" s="1"/>
      <c r="I17" s="1"/>
    </row>
    <row r="18" spans="1:9" x14ac:dyDescent="0.25">
      <c r="A18" s="11" t="s">
        <v>55</v>
      </c>
      <c r="B18" s="38">
        <v>178332</v>
      </c>
      <c r="C18" s="38">
        <v>221222</v>
      </c>
      <c r="D18" s="38">
        <v>1083590</v>
      </c>
      <c r="E18" s="38">
        <v>1209702</v>
      </c>
      <c r="F18" s="13">
        <f t="shared" si="0"/>
        <v>11.638350298544651</v>
      </c>
      <c r="G18" s="1"/>
      <c r="H18" s="1"/>
      <c r="I18" s="1"/>
    </row>
    <row r="19" spans="1:9" x14ac:dyDescent="0.25">
      <c r="A19" s="8" t="s">
        <v>56</v>
      </c>
      <c r="B19" s="37">
        <v>913726</v>
      </c>
      <c r="C19" s="37">
        <v>697874</v>
      </c>
      <c r="D19" s="37">
        <v>6791303</v>
      </c>
      <c r="E19" s="37">
        <v>6669678</v>
      </c>
      <c r="F19" s="10">
        <f t="shared" si="0"/>
        <v>-1.7908934412144504</v>
      </c>
      <c r="G19" s="1"/>
      <c r="H19" s="1"/>
      <c r="I19" s="1"/>
    </row>
    <row r="20" spans="1:9" x14ac:dyDescent="0.25">
      <c r="A20" s="11" t="s">
        <v>57</v>
      </c>
      <c r="B20" s="38">
        <v>1496055</v>
      </c>
      <c r="C20" s="38">
        <v>1456428</v>
      </c>
      <c r="D20" s="38">
        <v>8038064</v>
      </c>
      <c r="E20" s="38">
        <v>8911894</v>
      </c>
      <c r="F20" s="13">
        <f t="shared" si="0"/>
        <v>10.871150067976572</v>
      </c>
      <c r="G20" s="1"/>
      <c r="H20" s="1"/>
      <c r="I20" s="1"/>
    </row>
    <row r="21" spans="1:9" x14ac:dyDescent="0.25">
      <c r="A21" s="8" t="s">
        <v>58</v>
      </c>
      <c r="B21" s="37">
        <v>1324051</v>
      </c>
      <c r="C21" s="37">
        <v>1866472</v>
      </c>
      <c r="D21" s="37">
        <v>9865116</v>
      </c>
      <c r="E21" s="37">
        <v>11618675</v>
      </c>
      <c r="F21" s="10">
        <f t="shared" si="0"/>
        <v>17.775351045035862</v>
      </c>
      <c r="G21" s="1"/>
      <c r="H21" s="1"/>
      <c r="I21" s="1"/>
    </row>
    <row r="22" spans="1:9" x14ac:dyDescent="0.25">
      <c r="A22" s="11" t="s">
        <v>59</v>
      </c>
      <c r="B22" s="38">
        <v>1581984</v>
      </c>
      <c r="C22" s="38">
        <v>1740641</v>
      </c>
      <c r="D22" s="38">
        <v>10904256</v>
      </c>
      <c r="E22" s="38">
        <v>11508895</v>
      </c>
      <c r="F22" s="13">
        <f t="shared" si="0"/>
        <v>5.5449817025572372</v>
      </c>
      <c r="G22" s="1"/>
      <c r="H22" s="1"/>
      <c r="I22" s="1"/>
    </row>
    <row r="23" spans="1:9" x14ac:dyDescent="0.25">
      <c r="A23" s="8" t="s">
        <v>60</v>
      </c>
      <c r="B23" s="37">
        <v>215527</v>
      </c>
      <c r="C23" s="37">
        <v>222067</v>
      </c>
      <c r="D23" s="37">
        <v>1160721</v>
      </c>
      <c r="E23" s="37">
        <v>1358525</v>
      </c>
      <c r="F23" s="10">
        <f t="shared" si="0"/>
        <v>17.04147680622647</v>
      </c>
      <c r="G23" s="1"/>
      <c r="H23" s="1"/>
      <c r="I23" s="1"/>
    </row>
    <row r="24" spans="1:9" x14ac:dyDescent="0.25">
      <c r="A24" s="11" t="s">
        <v>61</v>
      </c>
      <c r="B24" s="38">
        <v>142906</v>
      </c>
      <c r="C24" s="38">
        <v>119062</v>
      </c>
      <c r="D24" s="38">
        <v>906683</v>
      </c>
      <c r="E24" s="38">
        <v>1096869</v>
      </c>
      <c r="F24" s="13">
        <f t="shared" si="0"/>
        <v>20.976019182007377</v>
      </c>
      <c r="G24" s="1"/>
      <c r="H24" s="1"/>
      <c r="I24" s="1"/>
    </row>
    <row r="25" spans="1:9" x14ac:dyDescent="0.25">
      <c r="A25" s="8" t="s">
        <v>62</v>
      </c>
      <c r="B25" s="37">
        <v>75375</v>
      </c>
      <c r="C25" s="37">
        <v>77386</v>
      </c>
      <c r="D25" s="37">
        <v>475530</v>
      </c>
      <c r="E25" s="37">
        <v>486223</v>
      </c>
      <c r="F25" s="10">
        <f t="shared" si="0"/>
        <v>2.2486488759909946</v>
      </c>
      <c r="G25" s="1"/>
      <c r="H25" s="1"/>
      <c r="I25" s="1"/>
    </row>
    <row r="26" spans="1:9" x14ac:dyDescent="0.25">
      <c r="A26" s="11" t="s">
        <v>63</v>
      </c>
      <c r="B26" s="38">
        <v>140198</v>
      </c>
      <c r="C26" s="38">
        <v>127816</v>
      </c>
      <c r="D26" s="38">
        <v>1154792</v>
      </c>
      <c r="E26" s="38">
        <v>1143613</v>
      </c>
      <c r="F26" s="13">
        <f t="shared" si="0"/>
        <v>-0.96805312125474074</v>
      </c>
      <c r="G26" s="1"/>
      <c r="H26" s="1"/>
      <c r="I26" s="1"/>
    </row>
    <row r="27" spans="1:9" x14ac:dyDescent="0.25">
      <c r="A27" s="8" t="s">
        <v>64</v>
      </c>
      <c r="B27" s="37">
        <v>311529</v>
      </c>
      <c r="C27" s="37">
        <v>305178</v>
      </c>
      <c r="D27" s="37">
        <v>1844522</v>
      </c>
      <c r="E27" s="37">
        <v>2199536</v>
      </c>
      <c r="F27" s="10">
        <f t="shared" si="0"/>
        <v>19.246937689005605</v>
      </c>
      <c r="G27" s="1"/>
      <c r="H27" s="1"/>
      <c r="I27" s="1"/>
    </row>
    <row r="28" spans="1:9" x14ac:dyDescent="0.25">
      <c r="A28" s="11" t="s">
        <v>65</v>
      </c>
      <c r="B28" s="38">
        <v>1371003</v>
      </c>
      <c r="C28" s="38">
        <v>1219997</v>
      </c>
      <c r="D28" s="38">
        <v>8738434</v>
      </c>
      <c r="E28" s="38">
        <v>8469482</v>
      </c>
      <c r="F28" s="13">
        <f t="shared" si="0"/>
        <v>-3.0778054740700611</v>
      </c>
      <c r="G28" s="1"/>
      <c r="H28" s="1"/>
      <c r="I28" s="1"/>
    </row>
    <row r="29" spans="1:9" x14ac:dyDescent="0.25">
      <c r="A29" s="8" t="s">
        <v>66</v>
      </c>
      <c r="B29" s="37">
        <v>307516</v>
      </c>
      <c r="C29" s="37">
        <v>498971</v>
      </c>
      <c r="D29" s="37">
        <v>2397696</v>
      </c>
      <c r="E29" s="37">
        <v>2834193</v>
      </c>
      <c r="F29" s="10">
        <f t="shared" si="0"/>
        <v>18.204851657591291</v>
      </c>
      <c r="G29" s="1"/>
      <c r="H29" s="1"/>
      <c r="I29" s="1"/>
    </row>
    <row r="30" spans="1:9" x14ac:dyDescent="0.25">
      <c r="A30" s="11" t="s">
        <v>67</v>
      </c>
      <c r="B30" s="38">
        <v>334665</v>
      </c>
      <c r="C30" s="38">
        <v>325672</v>
      </c>
      <c r="D30" s="38">
        <v>2511279</v>
      </c>
      <c r="E30" s="38">
        <v>2416184</v>
      </c>
      <c r="F30" s="13">
        <f t="shared" si="0"/>
        <v>-3.7867158527586895</v>
      </c>
      <c r="G30" s="1"/>
      <c r="H30" s="1"/>
      <c r="I30" s="1"/>
    </row>
    <row r="31" spans="1:9" x14ac:dyDescent="0.25">
      <c r="A31" s="8" t="s">
        <v>68</v>
      </c>
      <c r="B31" s="37">
        <v>2666606</v>
      </c>
      <c r="C31" s="37">
        <v>2590117</v>
      </c>
      <c r="D31" s="37">
        <v>17622892</v>
      </c>
      <c r="E31" s="37">
        <v>18708775</v>
      </c>
      <c r="F31" s="10">
        <f t="shared" si="0"/>
        <v>6.1617752636740875</v>
      </c>
      <c r="G31" s="1"/>
      <c r="H31" s="1"/>
      <c r="I31" s="1"/>
    </row>
    <row r="32" spans="1:9" x14ac:dyDescent="0.25">
      <c r="A32" s="11" t="s">
        <v>69</v>
      </c>
      <c r="B32" s="38">
        <v>4904460</v>
      </c>
      <c r="C32" s="38">
        <v>6039804</v>
      </c>
      <c r="D32" s="38">
        <v>33194473</v>
      </c>
      <c r="E32" s="38">
        <v>35806144</v>
      </c>
      <c r="F32" s="13">
        <f t="shared" si="0"/>
        <v>7.8677887128980757</v>
      </c>
      <c r="G32" s="1"/>
      <c r="H32" s="1"/>
      <c r="I32" s="1"/>
    </row>
    <row r="33" spans="1:9" x14ac:dyDescent="0.25">
      <c r="A33" s="8" t="s">
        <v>70</v>
      </c>
      <c r="B33" s="37">
        <v>333755</v>
      </c>
      <c r="C33" s="37">
        <v>357840</v>
      </c>
      <c r="D33" s="37">
        <v>2010756</v>
      </c>
      <c r="E33" s="37">
        <v>2293215</v>
      </c>
      <c r="F33" s="10">
        <f t="shared" si="0"/>
        <v>14.047403066309386</v>
      </c>
      <c r="G33" s="1"/>
      <c r="H33" s="1"/>
      <c r="I33" s="1"/>
    </row>
    <row r="34" spans="1:9" x14ac:dyDescent="0.25">
      <c r="A34" s="11" t="s">
        <v>71</v>
      </c>
      <c r="B34" s="38">
        <v>66699</v>
      </c>
      <c r="C34" s="38">
        <v>50640</v>
      </c>
      <c r="D34" s="38">
        <v>531316</v>
      </c>
      <c r="E34" s="38">
        <v>400307</v>
      </c>
      <c r="F34" s="13">
        <f t="shared" si="0"/>
        <v>-24.657454320969066</v>
      </c>
      <c r="G34" s="1"/>
      <c r="H34" s="1"/>
      <c r="I34" s="1"/>
    </row>
    <row r="35" spans="1:9" x14ac:dyDescent="0.25">
      <c r="A35" s="14" t="s">
        <v>72</v>
      </c>
      <c r="B35" s="15">
        <f>SUM(B7:B34)</f>
        <v>34145145</v>
      </c>
      <c r="C35" s="15">
        <f t="shared" ref="C35:E35" si="1">SUM(C7:C34)</f>
        <v>36369985</v>
      </c>
      <c r="D35" s="15">
        <f t="shared" si="1"/>
        <v>229443781</v>
      </c>
      <c r="E35" s="15">
        <f t="shared" si="1"/>
        <v>237193559</v>
      </c>
      <c r="F35" s="16">
        <f t="shared" si="0"/>
        <v>3.3776369820195669</v>
      </c>
      <c r="G35" s="1"/>
      <c r="H35" s="1"/>
      <c r="I35" s="1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6887895</v>
      </c>
      <c r="C38" s="41">
        <f>D7</f>
        <v>6680275</v>
      </c>
      <c r="D38" s="41">
        <f>_xlfn.RANK.EQ(B38,$B$38:$B$65)+COUNTIF($B$38:$B$65,B38)-1</f>
        <v>12</v>
      </c>
      <c r="E38" s="42" t="str">
        <f t="shared" ref="E38:E65" si="2">INDEX($A$38:$B$65,MATCH(ROW()-37,$D$38:$D$65,0),1)</f>
        <v>BAHIA DE ALGECIRAS</v>
      </c>
      <c r="F38" s="42">
        <f>LOOKUP(E38,$A$38:$A$65,$B$38:$B$65)</f>
        <v>37136388</v>
      </c>
      <c r="G38" s="42">
        <f>LOOKUP(E38,$A$38:$A$65,$C$38:$C$65)</f>
        <v>36506761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1291258</v>
      </c>
      <c r="C39" s="41">
        <f t="shared" ref="C39:C65" si="5">D8</f>
        <v>1312910</v>
      </c>
      <c r="D39" s="41">
        <f t="shared" ref="D39:D65" si="6">_xlfn.RANK.EQ(B39,$B$38:$B$65)+COUNTIF($B$38:$B$65,B39)-1</f>
        <v>23</v>
      </c>
      <c r="E39" s="42" t="str">
        <f t="shared" si="2"/>
        <v>VALENCIA</v>
      </c>
      <c r="F39" s="42">
        <f t="shared" ref="F39:F54" si="7">LOOKUP(E39,$A$38:$A$65,$B$38:$B$65)</f>
        <v>35806144</v>
      </c>
      <c r="G39" s="42">
        <f t="shared" ref="G39:G65" si="8">LOOKUP(E39,$A$38:$A$65,$C$38:$C$65)</f>
        <v>33194473</v>
      </c>
    </row>
    <row r="40" spans="1:9" x14ac:dyDescent="0.25">
      <c r="A40" s="42" t="str">
        <f t="shared" si="3"/>
        <v>ALMERIA</v>
      </c>
      <c r="B40" s="41">
        <f t="shared" si="4"/>
        <v>2026371</v>
      </c>
      <c r="C40" s="41">
        <f t="shared" si="5"/>
        <v>2449963</v>
      </c>
      <c r="D40" s="41">
        <f t="shared" si="6"/>
        <v>21</v>
      </c>
      <c r="E40" s="42" t="str">
        <f t="shared" si="2"/>
        <v>BARCELONA</v>
      </c>
      <c r="F40" s="42">
        <f t="shared" si="7"/>
        <v>24354567</v>
      </c>
      <c r="G40" s="42">
        <f t="shared" si="8"/>
        <v>24085867</v>
      </c>
    </row>
    <row r="41" spans="1:9" x14ac:dyDescent="0.25">
      <c r="A41" s="42" t="str">
        <f t="shared" si="3"/>
        <v>AVILES</v>
      </c>
      <c r="B41" s="41">
        <f t="shared" si="4"/>
        <v>2734038</v>
      </c>
      <c r="C41" s="41">
        <f t="shared" si="5"/>
        <v>2247760</v>
      </c>
      <c r="D41" s="41">
        <f t="shared" si="6"/>
        <v>16</v>
      </c>
      <c r="E41" s="42" t="str">
        <f t="shared" si="2"/>
        <v>TARRAGONA</v>
      </c>
      <c r="F41" s="42">
        <f t="shared" si="7"/>
        <v>18708775</v>
      </c>
      <c r="G41" s="42">
        <f t="shared" si="8"/>
        <v>17622892</v>
      </c>
    </row>
    <row r="42" spans="1:9" x14ac:dyDescent="0.25">
      <c r="A42" s="42" t="str">
        <f t="shared" si="3"/>
        <v>BAHIA DE ALGECIRAS</v>
      </c>
      <c r="B42" s="41">
        <f t="shared" si="4"/>
        <v>37136388</v>
      </c>
      <c r="C42" s="41">
        <f t="shared" si="5"/>
        <v>36506761</v>
      </c>
      <c r="D42" s="41">
        <f t="shared" si="6"/>
        <v>1</v>
      </c>
      <c r="E42" s="42" t="str">
        <f t="shared" si="2"/>
        <v>BILBAO</v>
      </c>
      <c r="F42" s="42">
        <f t="shared" si="7"/>
        <v>18532252</v>
      </c>
      <c r="G42" s="42">
        <f t="shared" si="8"/>
        <v>18392007</v>
      </c>
    </row>
    <row r="43" spans="1:9" x14ac:dyDescent="0.25">
      <c r="A43" s="42" t="str">
        <f t="shared" si="3"/>
        <v>BAHIA DE CADIZ</v>
      </c>
      <c r="B43" s="41">
        <f t="shared" si="4"/>
        <v>2345459</v>
      </c>
      <c r="C43" s="41">
        <f t="shared" si="5"/>
        <v>2186847</v>
      </c>
      <c r="D43" s="41">
        <f t="shared" si="6"/>
        <v>18</v>
      </c>
      <c r="E43" s="42" t="str">
        <f t="shared" si="2"/>
        <v>HUELVA</v>
      </c>
      <c r="F43" s="42">
        <f t="shared" si="7"/>
        <v>11618675</v>
      </c>
      <c r="G43" s="42">
        <f t="shared" si="8"/>
        <v>9865116</v>
      </c>
    </row>
    <row r="44" spans="1:9" x14ac:dyDescent="0.25">
      <c r="A44" s="42" t="str">
        <f t="shared" si="3"/>
        <v>BALEARES</v>
      </c>
      <c r="B44" s="41">
        <f t="shared" si="4"/>
        <v>7016461</v>
      </c>
      <c r="C44" s="41">
        <f t="shared" si="5"/>
        <v>7055419</v>
      </c>
      <c r="D44" s="41">
        <f t="shared" si="6"/>
        <v>11</v>
      </c>
      <c r="E44" s="42" t="str">
        <f t="shared" si="2"/>
        <v>LAS PALMAS</v>
      </c>
      <c r="F44" s="42">
        <f t="shared" si="7"/>
        <v>11508895</v>
      </c>
      <c r="G44" s="42">
        <f t="shared" si="8"/>
        <v>10904256</v>
      </c>
    </row>
    <row r="45" spans="1:9" x14ac:dyDescent="0.25">
      <c r="A45" s="42" t="str">
        <f t="shared" si="3"/>
        <v>BARCELONA</v>
      </c>
      <c r="B45" s="41">
        <f t="shared" si="4"/>
        <v>24354567</v>
      </c>
      <c r="C45" s="41">
        <f t="shared" si="5"/>
        <v>24085867</v>
      </c>
      <c r="D45" s="41">
        <f t="shared" si="6"/>
        <v>3</v>
      </c>
      <c r="E45" s="42" t="str">
        <f t="shared" si="2"/>
        <v>CARTAGENA</v>
      </c>
      <c r="F45" s="42">
        <f t="shared" si="7"/>
        <v>10935079</v>
      </c>
      <c r="G45" s="42">
        <f t="shared" si="8"/>
        <v>12716234</v>
      </c>
    </row>
    <row r="46" spans="1:9" x14ac:dyDescent="0.25">
      <c r="A46" s="42" t="str">
        <f t="shared" si="3"/>
        <v>BILBAO</v>
      </c>
      <c r="B46" s="41">
        <f t="shared" si="4"/>
        <v>18532252</v>
      </c>
      <c r="C46" s="41">
        <f t="shared" si="5"/>
        <v>18392007</v>
      </c>
      <c r="D46" s="41">
        <f t="shared" si="6"/>
        <v>5</v>
      </c>
      <c r="E46" s="42" t="str">
        <f t="shared" si="2"/>
        <v>GIJON</v>
      </c>
      <c r="F46" s="42">
        <f t="shared" si="7"/>
        <v>8911894</v>
      </c>
      <c r="G46" s="42">
        <f t="shared" si="8"/>
        <v>8038064</v>
      </c>
    </row>
    <row r="47" spans="1:9" x14ac:dyDescent="0.25">
      <c r="A47" s="42" t="str">
        <f t="shared" si="3"/>
        <v>CARTAGENA</v>
      </c>
      <c r="B47" s="41">
        <f t="shared" si="4"/>
        <v>10935079</v>
      </c>
      <c r="C47" s="41">
        <f t="shared" si="5"/>
        <v>12716234</v>
      </c>
      <c r="D47" s="41">
        <f t="shared" si="6"/>
        <v>8</v>
      </c>
      <c r="E47" s="42" t="str">
        <f t="shared" si="2"/>
        <v>SANTA CRUZ DE TENERIFE</v>
      </c>
      <c r="F47" s="42">
        <f t="shared" si="7"/>
        <v>8469482</v>
      </c>
      <c r="G47" s="42">
        <f t="shared" si="8"/>
        <v>8738434</v>
      </c>
    </row>
    <row r="48" spans="1:9" x14ac:dyDescent="0.25">
      <c r="A48" s="42" t="str">
        <f t="shared" si="3"/>
        <v>CASTELLON</v>
      </c>
      <c r="B48" s="41">
        <f t="shared" si="4"/>
        <v>6801881</v>
      </c>
      <c r="C48" s="41">
        <f t="shared" si="5"/>
        <v>6578315</v>
      </c>
      <c r="D48" s="41">
        <f t="shared" si="6"/>
        <v>13</v>
      </c>
      <c r="E48" s="42" t="str">
        <f t="shared" si="2"/>
        <v>BALEARES</v>
      </c>
      <c r="F48" s="42">
        <f t="shared" si="7"/>
        <v>7016461</v>
      </c>
      <c r="G48" s="42">
        <f t="shared" si="8"/>
        <v>7055419</v>
      </c>
    </row>
    <row r="49" spans="1:7" x14ac:dyDescent="0.25">
      <c r="A49" s="42" t="str">
        <f t="shared" si="3"/>
        <v>CEUTA</v>
      </c>
      <c r="B49" s="41">
        <f t="shared" si="4"/>
        <v>1209702</v>
      </c>
      <c r="C49" s="41">
        <f t="shared" si="5"/>
        <v>1083590</v>
      </c>
      <c r="D49" s="41">
        <f t="shared" si="6"/>
        <v>24</v>
      </c>
      <c r="E49" s="42" t="str">
        <f t="shared" si="2"/>
        <v>A CORUÑA</v>
      </c>
      <c r="F49" s="42">
        <f t="shared" si="7"/>
        <v>6887895</v>
      </c>
      <c r="G49" s="42">
        <f t="shared" si="8"/>
        <v>6680275</v>
      </c>
    </row>
    <row r="50" spans="1:7" x14ac:dyDescent="0.25">
      <c r="A50" s="42" t="str">
        <f t="shared" si="3"/>
        <v>FERROL-SAN CIBRAO</v>
      </c>
      <c r="B50" s="41">
        <f t="shared" si="4"/>
        <v>6669678</v>
      </c>
      <c r="C50" s="41">
        <f t="shared" si="5"/>
        <v>6791303</v>
      </c>
      <c r="D50" s="41">
        <f t="shared" si="6"/>
        <v>14</v>
      </c>
      <c r="E50" s="42" t="str">
        <f t="shared" si="2"/>
        <v>CASTELLON</v>
      </c>
      <c r="F50" s="42">
        <f t="shared" si="7"/>
        <v>6801881</v>
      </c>
      <c r="G50" s="42">
        <f t="shared" si="8"/>
        <v>6578315</v>
      </c>
    </row>
    <row r="51" spans="1:7" x14ac:dyDescent="0.25">
      <c r="A51" s="42" t="str">
        <f t="shared" si="3"/>
        <v>GIJON</v>
      </c>
      <c r="B51" s="41">
        <f t="shared" si="4"/>
        <v>8911894</v>
      </c>
      <c r="C51" s="41">
        <f t="shared" si="5"/>
        <v>8038064</v>
      </c>
      <c r="D51" s="41">
        <f t="shared" si="6"/>
        <v>9</v>
      </c>
      <c r="E51" s="42" t="str">
        <f t="shared" si="2"/>
        <v>FERROL-SAN CIBRAO</v>
      </c>
      <c r="F51" s="42">
        <f t="shared" si="7"/>
        <v>6669678</v>
      </c>
      <c r="G51" s="42">
        <f t="shared" si="8"/>
        <v>6791303</v>
      </c>
    </row>
    <row r="52" spans="1:7" x14ac:dyDescent="0.25">
      <c r="A52" s="42" t="str">
        <f t="shared" si="3"/>
        <v>HUELVA</v>
      </c>
      <c r="B52" s="41">
        <f t="shared" si="4"/>
        <v>11618675</v>
      </c>
      <c r="C52" s="41">
        <f t="shared" si="5"/>
        <v>9865116</v>
      </c>
      <c r="D52" s="41">
        <f t="shared" si="6"/>
        <v>6</v>
      </c>
      <c r="E52" s="42" t="str">
        <f t="shared" si="2"/>
        <v>SANTANDER</v>
      </c>
      <c r="F52" s="42">
        <f t="shared" si="7"/>
        <v>2834193</v>
      </c>
      <c r="G52" s="42">
        <f t="shared" si="8"/>
        <v>2397696</v>
      </c>
    </row>
    <row r="53" spans="1:7" x14ac:dyDescent="0.25">
      <c r="A53" s="42" t="str">
        <f t="shared" si="3"/>
        <v>LAS PALMAS</v>
      </c>
      <c r="B53" s="41">
        <f t="shared" si="4"/>
        <v>11508895</v>
      </c>
      <c r="C53" s="41">
        <f t="shared" si="5"/>
        <v>10904256</v>
      </c>
      <c r="D53" s="41">
        <f t="shared" si="6"/>
        <v>7</v>
      </c>
      <c r="E53" s="42" t="str">
        <f t="shared" si="2"/>
        <v>AVILES</v>
      </c>
      <c r="F53" s="42">
        <f t="shared" si="7"/>
        <v>2734038</v>
      </c>
      <c r="G53" s="42">
        <f t="shared" si="8"/>
        <v>2247760</v>
      </c>
    </row>
    <row r="54" spans="1:7" x14ac:dyDescent="0.25">
      <c r="A54" s="42" t="str">
        <f t="shared" si="3"/>
        <v>MALAGA</v>
      </c>
      <c r="B54" s="41">
        <f t="shared" si="4"/>
        <v>1358525</v>
      </c>
      <c r="C54" s="41">
        <f t="shared" si="5"/>
        <v>1160721</v>
      </c>
      <c r="D54" s="41">
        <f t="shared" si="6"/>
        <v>22</v>
      </c>
      <c r="E54" s="42" t="str">
        <f t="shared" si="2"/>
        <v>SEVILLA</v>
      </c>
      <c r="F54" s="42">
        <f t="shared" si="7"/>
        <v>2416184</v>
      </c>
      <c r="G54" s="42">
        <f t="shared" si="8"/>
        <v>2511279</v>
      </c>
    </row>
    <row r="55" spans="1:7" x14ac:dyDescent="0.25">
      <c r="A55" s="42" t="str">
        <f t="shared" si="3"/>
        <v>MARIN Y RIA DE PONTEVEDRA</v>
      </c>
      <c r="B55" s="41">
        <f t="shared" si="4"/>
        <v>1096869</v>
      </c>
      <c r="C55" s="41">
        <f t="shared" si="5"/>
        <v>906683</v>
      </c>
      <c r="D55" s="41">
        <f t="shared" si="6"/>
        <v>26</v>
      </c>
      <c r="E55" s="42" t="str">
        <f t="shared" si="2"/>
        <v>BAHIA DE CADIZ</v>
      </c>
      <c r="F55" s="42">
        <f t="shared" ref="F55:F65" si="9">LOOKUP(E55,$A$38:$A$65,$B$38:$B$65)</f>
        <v>2345459</v>
      </c>
      <c r="G55" s="42">
        <f t="shared" si="8"/>
        <v>2186847</v>
      </c>
    </row>
    <row r="56" spans="1:7" x14ac:dyDescent="0.25">
      <c r="A56" s="42" t="str">
        <f t="shared" si="3"/>
        <v>MELILLA</v>
      </c>
      <c r="B56" s="41">
        <f t="shared" si="4"/>
        <v>486223</v>
      </c>
      <c r="C56" s="41">
        <f t="shared" si="5"/>
        <v>475530</v>
      </c>
      <c r="D56" s="41">
        <f t="shared" si="6"/>
        <v>27</v>
      </c>
      <c r="E56" s="42" t="str">
        <f t="shared" si="2"/>
        <v>VIGO</v>
      </c>
      <c r="F56" s="42">
        <f t="shared" si="9"/>
        <v>2293215</v>
      </c>
      <c r="G56" s="42">
        <f t="shared" si="8"/>
        <v>2010756</v>
      </c>
    </row>
    <row r="57" spans="1:7" x14ac:dyDescent="0.25">
      <c r="A57" s="42" t="str">
        <f t="shared" si="3"/>
        <v>MOTRIL</v>
      </c>
      <c r="B57" s="41">
        <f t="shared" si="4"/>
        <v>1143613</v>
      </c>
      <c r="C57" s="41">
        <f t="shared" si="5"/>
        <v>1154792</v>
      </c>
      <c r="D57" s="41">
        <f t="shared" si="6"/>
        <v>25</v>
      </c>
      <c r="E57" s="42" t="str">
        <f t="shared" si="2"/>
        <v>PASAIA</v>
      </c>
      <c r="F57" s="42">
        <f t="shared" si="9"/>
        <v>2199536</v>
      </c>
      <c r="G57" s="42">
        <f t="shared" si="8"/>
        <v>1844522</v>
      </c>
    </row>
    <row r="58" spans="1:7" x14ac:dyDescent="0.25">
      <c r="A58" s="42" t="str">
        <f t="shared" si="3"/>
        <v>PASAIA</v>
      </c>
      <c r="B58" s="41">
        <f t="shared" si="4"/>
        <v>2199536</v>
      </c>
      <c r="C58" s="41">
        <f t="shared" si="5"/>
        <v>1844522</v>
      </c>
      <c r="D58" s="41">
        <f t="shared" si="6"/>
        <v>20</v>
      </c>
      <c r="E58" s="42" t="str">
        <f t="shared" si="2"/>
        <v>ALMERIA</v>
      </c>
      <c r="F58" s="42">
        <f t="shared" si="9"/>
        <v>2026371</v>
      </c>
      <c r="G58" s="42">
        <f t="shared" si="8"/>
        <v>2449963</v>
      </c>
    </row>
    <row r="59" spans="1:7" x14ac:dyDescent="0.25">
      <c r="A59" s="42" t="str">
        <f t="shared" si="3"/>
        <v>SANTA CRUZ DE TENERIFE</v>
      </c>
      <c r="B59" s="41">
        <f t="shared" si="4"/>
        <v>8469482</v>
      </c>
      <c r="C59" s="41">
        <f t="shared" si="5"/>
        <v>8738434</v>
      </c>
      <c r="D59" s="41">
        <f t="shared" si="6"/>
        <v>10</v>
      </c>
      <c r="E59" s="42" t="str">
        <f t="shared" si="2"/>
        <v>MALAGA</v>
      </c>
      <c r="F59" s="42">
        <f t="shared" si="9"/>
        <v>1358525</v>
      </c>
      <c r="G59" s="42">
        <f t="shared" si="8"/>
        <v>1160721</v>
      </c>
    </row>
    <row r="60" spans="1:7" x14ac:dyDescent="0.25">
      <c r="A60" s="42" t="str">
        <f t="shared" si="3"/>
        <v>SANTANDER</v>
      </c>
      <c r="B60" s="41">
        <f t="shared" si="4"/>
        <v>2834193</v>
      </c>
      <c r="C60" s="41">
        <f t="shared" si="5"/>
        <v>2397696</v>
      </c>
      <c r="D60" s="41">
        <f t="shared" si="6"/>
        <v>15</v>
      </c>
      <c r="E60" s="42" t="str">
        <f t="shared" si="2"/>
        <v>ALICANTE</v>
      </c>
      <c r="F60" s="42">
        <f t="shared" si="9"/>
        <v>1291258</v>
      </c>
      <c r="G60" s="42">
        <f t="shared" si="8"/>
        <v>1312910</v>
      </c>
    </row>
    <row r="61" spans="1:7" x14ac:dyDescent="0.25">
      <c r="A61" s="42" t="str">
        <f t="shared" si="3"/>
        <v>SEVILLA</v>
      </c>
      <c r="B61" s="41">
        <f t="shared" si="4"/>
        <v>2416184</v>
      </c>
      <c r="C61" s="41">
        <f t="shared" si="5"/>
        <v>2511279</v>
      </c>
      <c r="D61" s="41">
        <f t="shared" si="6"/>
        <v>17</v>
      </c>
      <c r="E61" s="42" t="str">
        <f t="shared" si="2"/>
        <v>CEUTA</v>
      </c>
      <c r="F61" s="42">
        <f t="shared" si="9"/>
        <v>1209702</v>
      </c>
      <c r="G61" s="42">
        <f t="shared" si="8"/>
        <v>1083590</v>
      </c>
    </row>
    <row r="62" spans="1:7" x14ac:dyDescent="0.25">
      <c r="A62" s="42" t="str">
        <f t="shared" si="3"/>
        <v>TARRAGONA</v>
      </c>
      <c r="B62" s="41">
        <f t="shared" si="4"/>
        <v>18708775</v>
      </c>
      <c r="C62" s="41">
        <f t="shared" si="5"/>
        <v>17622892</v>
      </c>
      <c r="D62" s="41">
        <f t="shared" si="6"/>
        <v>4</v>
      </c>
      <c r="E62" s="42" t="str">
        <f t="shared" si="2"/>
        <v>MOTRIL</v>
      </c>
      <c r="F62" s="42">
        <f t="shared" si="9"/>
        <v>1143613</v>
      </c>
      <c r="G62" s="42">
        <f t="shared" si="8"/>
        <v>1154792</v>
      </c>
    </row>
    <row r="63" spans="1:7" x14ac:dyDescent="0.25">
      <c r="A63" s="42" t="str">
        <f t="shared" si="3"/>
        <v>VALENCIA</v>
      </c>
      <c r="B63" s="41">
        <f t="shared" si="4"/>
        <v>35806144</v>
      </c>
      <c r="C63" s="41">
        <f t="shared" si="5"/>
        <v>33194473</v>
      </c>
      <c r="D63" s="41">
        <f t="shared" si="6"/>
        <v>2</v>
      </c>
      <c r="E63" s="42" t="str">
        <f t="shared" si="2"/>
        <v>MARIN Y RIA DE PONTEVEDRA</v>
      </c>
      <c r="F63" s="42">
        <f t="shared" si="9"/>
        <v>1096869</v>
      </c>
      <c r="G63" s="42">
        <f t="shared" si="8"/>
        <v>906683</v>
      </c>
    </row>
    <row r="64" spans="1:7" x14ac:dyDescent="0.25">
      <c r="A64" s="42" t="str">
        <f t="shared" si="3"/>
        <v>VIGO</v>
      </c>
      <c r="B64" s="41">
        <f t="shared" si="4"/>
        <v>2293215</v>
      </c>
      <c r="C64" s="41">
        <f t="shared" si="5"/>
        <v>2010756</v>
      </c>
      <c r="D64" s="41">
        <f t="shared" si="6"/>
        <v>19</v>
      </c>
      <c r="E64" s="42" t="str">
        <f t="shared" si="2"/>
        <v>MELILLA</v>
      </c>
      <c r="F64" s="42">
        <f t="shared" si="9"/>
        <v>486223</v>
      </c>
      <c r="G64" s="42">
        <f t="shared" si="8"/>
        <v>475530</v>
      </c>
    </row>
    <row r="65" spans="1:7" x14ac:dyDescent="0.25">
      <c r="A65" s="42" t="str">
        <f t="shared" si="3"/>
        <v>VILAGARCIA</v>
      </c>
      <c r="B65" s="41">
        <f t="shared" si="4"/>
        <v>400307</v>
      </c>
      <c r="C65" s="41">
        <f t="shared" si="5"/>
        <v>531316</v>
      </c>
      <c r="D65" s="41">
        <f t="shared" si="6"/>
        <v>28</v>
      </c>
      <c r="E65" s="42" t="str">
        <f t="shared" si="2"/>
        <v>VILAGARCIA</v>
      </c>
      <c r="F65" s="42">
        <f t="shared" si="9"/>
        <v>400307</v>
      </c>
      <c r="G65" s="42">
        <f t="shared" si="8"/>
        <v>531316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77</v>
      </c>
    </row>
    <row r="2" spans="1:12" s="2" customFormat="1" ht="21" x14ac:dyDescent="0.35"/>
    <row r="5" spans="1:12" x14ac:dyDescent="0.25">
      <c r="A5" s="47" t="s">
        <v>73</v>
      </c>
      <c r="B5" s="45" t="str">
        <f>'Resumen general'!D6</f>
        <v>Mes Julio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40435</v>
      </c>
    </row>
    <row r="6" spans="1:12" x14ac:dyDescent="0.25">
      <c r="A6" s="48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43</v>
      </c>
    </row>
    <row r="7" spans="1:12" x14ac:dyDescent="0.25">
      <c r="A7" s="8" t="s">
        <v>44</v>
      </c>
      <c r="B7" s="37">
        <v>563170</v>
      </c>
      <c r="C7" s="37">
        <v>591549</v>
      </c>
      <c r="D7" s="37">
        <v>4007841</v>
      </c>
      <c r="E7" s="37">
        <v>4396433</v>
      </c>
      <c r="F7" s="10">
        <f>((E7*100)/D7)-100</f>
        <v>9.6957938201640275</v>
      </c>
      <c r="G7" s="1"/>
      <c r="H7" s="1"/>
      <c r="I7" s="1"/>
    </row>
    <row r="8" spans="1:12" x14ac:dyDescent="0.25">
      <c r="A8" s="11" t="s">
        <v>45</v>
      </c>
      <c r="B8" s="38">
        <v>15671</v>
      </c>
      <c r="C8" s="38">
        <v>12472</v>
      </c>
      <c r="D8" s="38">
        <v>68828</v>
      </c>
      <c r="E8" s="38">
        <v>70906</v>
      </c>
      <c r="F8" s="13">
        <f t="shared" ref="F8:F35" si="0">((E8*100)/D8)-100</f>
        <v>3.0191201255303071</v>
      </c>
      <c r="G8" s="1"/>
      <c r="H8" s="1"/>
      <c r="I8" s="1"/>
    </row>
    <row r="9" spans="1:12" x14ac:dyDescent="0.25">
      <c r="A9" s="8" t="s">
        <v>46</v>
      </c>
      <c r="B9" s="37">
        <v>0</v>
      </c>
      <c r="C9" s="37">
        <v>0</v>
      </c>
      <c r="D9" s="37">
        <v>0</v>
      </c>
      <c r="E9" s="37">
        <v>4459</v>
      </c>
      <c r="F9" s="10" t="e">
        <f t="shared" si="0"/>
        <v>#DIV/0!</v>
      </c>
      <c r="G9" s="1"/>
      <c r="H9" s="1"/>
      <c r="I9" s="1"/>
    </row>
    <row r="10" spans="1:12" x14ac:dyDescent="0.25">
      <c r="A10" s="11" t="s">
        <v>47</v>
      </c>
      <c r="B10" s="38">
        <v>67461</v>
      </c>
      <c r="C10" s="38">
        <v>31480</v>
      </c>
      <c r="D10" s="38">
        <v>380576</v>
      </c>
      <c r="E10" s="38">
        <v>367767</v>
      </c>
      <c r="F10" s="13">
        <f t="shared" si="0"/>
        <v>-3.3656877995459524</v>
      </c>
      <c r="G10" s="1"/>
      <c r="H10" s="1"/>
      <c r="I10" s="1"/>
    </row>
    <row r="11" spans="1:12" x14ac:dyDescent="0.25">
      <c r="A11" s="8" t="s">
        <v>48</v>
      </c>
      <c r="B11" s="37">
        <v>1646885</v>
      </c>
      <c r="C11" s="37">
        <v>1666111</v>
      </c>
      <c r="D11" s="37">
        <v>11148800</v>
      </c>
      <c r="E11" s="37">
        <v>10810918</v>
      </c>
      <c r="F11" s="10">
        <f t="shared" si="0"/>
        <v>-3.0306580080367382</v>
      </c>
      <c r="G11" s="1"/>
      <c r="H11" s="1"/>
      <c r="I11" s="1"/>
    </row>
    <row r="12" spans="1:12" x14ac:dyDescent="0.25">
      <c r="A12" s="11" t="s">
        <v>49</v>
      </c>
      <c r="B12" s="38">
        <v>4987</v>
      </c>
      <c r="C12" s="38">
        <v>8206</v>
      </c>
      <c r="D12" s="38">
        <v>84190</v>
      </c>
      <c r="E12" s="38">
        <v>63412</v>
      </c>
      <c r="F12" s="13">
        <f t="shared" si="0"/>
        <v>-24.679890723363826</v>
      </c>
      <c r="G12" s="1"/>
      <c r="H12" s="1"/>
      <c r="I12" s="1"/>
    </row>
    <row r="13" spans="1:12" x14ac:dyDescent="0.25">
      <c r="A13" s="8" t="s">
        <v>50</v>
      </c>
      <c r="B13" s="37">
        <v>240781</v>
      </c>
      <c r="C13" s="37">
        <v>197587</v>
      </c>
      <c r="D13" s="37">
        <v>1171246</v>
      </c>
      <c r="E13" s="37">
        <v>985398</v>
      </c>
      <c r="F13" s="10">
        <f t="shared" si="0"/>
        <v>-15.867546185856767</v>
      </c>
      <c r="G13" s="1"/>
      <c r="H13" s="1"/>
      <c r="I13" s="1"/>
    </row>
    <row r="14" spans="1:12" x14ac:dyDescent="0.25">
      <c r="A14" s="11" t="s">
        <v>51</v>
      </c>
      <c r="B14" s="38">
        <v>1084652</v>
      </c>
      <c r="C14" s="38">
        <v>1055217</v>
      </c>
      <c r="D14" s="38">
        <v>6934980</v>
      </c>
      <c r="E14" s="38">
        <v>6581938</v>
      </c>
      <c r="F14" s="13">
        <f t="shared" si="0"/>
        <v>-5.0907428716449061</v>
      </c>
      <c r="G14" s="1"/>
      <c r="H14" s="1"/>
      <c r="I14" s="1"/>
    </row>
    <row r="15" spans="1:12" x14ac:dyDescent="0.25">
      <c r="A15" s="8" t="s">
        <v>52</v>
      </c>
      <c r="B15" s="37">
        <v>1768732</v>
      </c>
      <c r="C15" s="37">
        <v>1870821</v>
      </c>
      <c r="D15" s="37">
        <v>12592000</v>
      </c>
      <c r="E15" s="37">
        <v>10846056</v>
      </c>
      <c r="F15" s="10">
        <f t="shared" si="0"/>
        <v>-13.865501905972039</v>
      </c>
      <c r="G15" s="1"/>
      <c r="H15" s="1"/>
      <c r="I15" s="1"/>
    </row>
    <row r="16" spans="1:12" x14ac:dyDescent="0.25">
      <c r="A16" s="11" t="s">
        <v>53</v>
      </c>
      <c r="B16" s="38">
        <v>1118963</v>
      </c>
      <c r="C16" s="38">
        <v>1369516</v>
      </c>
      <c r="D16" s="38">
        <v>10298466</v>
      </c>
      <c r="E16" s="38">
        <v>8871780</v>
      </c>
      <c r="F16" s="13">
        <f t="shared" si="0"/>
        <v>-13.853383601013974</v>
      </c>
      <c r="G16" s="1"/>
      <c r="H16" s="1"/>
      <c r="I16" s="1"/>
    </row>
    <row r="17" spans="1:9" x14ac:dyDescent="0.25">
      <c r="A17" s="8" t="s">
        <v>54</v>
      </c>
      <c r="B17" s="37">
        <v>595292</v>
      </c>
      <c r="C17" s="37">
        <v>692008</v>
      </c>
      <c r="D17" s="37">
        <v>4760059</v>
      </c>
      <c r="E17" s="37">
        <v>4245806</v>
      </c>
      <c r="F17" s="10">
        <f t="shared" si="0"/>
        <v>-10.803500544846187</v>
      </c>
      <c r="G17" s="1"/>
      <c r="H17" s="1"/>
      <c r="I17" s="1"/>
    </row>
    <row r="18" spans="1:9" x14ac:dyDescent="0.25">
      <c r="A18" s="11" t="s">
        <v>55</v>
      </c>
      <c r="B18" s="38">
        <v>77210</v>
      </c>
      <c r="C18" s="38">
        <v>124654</v>
      </c>
      <c r="D18" s="38">
        <v>485872</v>
      </c>
      <c r="E18" s="38">
        <v>611805</v>
      </c>
      <c r="F18" s="13">
        <f t="shared" si="0"/>
        <v>25.918966312115131</v>
      </c>
      <c r="G18" s="1"/>
      <c r="H18" s="1"/>
      <c r="I18" s="1"/>
    </row>
    <row r="19" spans="1:9" x14ac:dyDescent="0.25">
      <c r="A19" s="8" t="s">
        <v>56</v>
      </c>
      <c r="B19" s="37">
        <v>219189</v>
      </c>
      <c r="C19" s="37">
        <v>187701</v>
      </c>
      <c r="D19" s="37">
        <v>1277373</v>
      </c>
      <c r="E19" s="37">
        <v>1569161</v>
      </c>
      <c r="F19" s="10">
        <f t="shared" si="0"/>
        <v>22.842818816430281</v>
      </c>
      <c r="G19" s="1"/>
      <c r="H19" s="1"/>
      <c r="I19" s="1"/>
    </row>
    <row r="20" spans="1:9" x14ac:dyDescent="0.25">
      <c r="A20" s="11" t="s">
        <v>57</v>
      </c>
      <c r="B20" s="38">
        <v>100132</v>
      </c>
      <c r="C20" s="38">
        <v>61913</v>
      </c>
      <c r="D20" s="38">
        <v>725017</v>
      </c>
      <c r="E20" s="38">
        <v>718845</v>
      </c>
      <c r="F20" s="13">
        <f t="shared" si="0"/>
        <v>-0.85129038353584008</v>
      </c>
      <c r="G20" s="1"/>
      <c r="H20" s="1"/>
      <c r="I20" s="1"/>
    </row>
    <row r="21" spans="1:9" x14ac:dyDescent="0.25">
      <c r="A21" s="8" t="s">
        <v>58</v>
      </c>
      <c r="B21" s="37">
        <v>1001551</v>
      </c>
      <c r="C21" s="37">
        <v>1382498</v>
      </c>
      <c r="D21" s="37">
        <v>7453983</v>
      </c>
      <c r="E21" s="37">
        <v>8862255</v>
      </c>
      <c r="F21" s="10">
        <f t="shared" si="0"/>
        <v>18.892879149308499</v>
      </c>
      <c r="G21" s="1"/>
      <c r="H21" s="1"/>
      <c r="I21" s="1"/>
    </row>
    <row r="22" spans="1:9" x14ac:dyDescent="0.25">
      <c r="A22" s="11" t="s">
        <v>59</v>
      </c>
      <c r="B22" s="38">
        <v>300563</v>
      </c>
      <c r="C22" s="38">
        <v>380353</v>
      </c>
      <c r="D22" s="38">
        <v>2712825</v>
      </c>
      <c r="E22" s="38">
        <v>2638561</v>
      </c>
      <c r="F22" s="13">
        <f t="shared" si="0"/>
        <v>-2.7375153207449756</v>
      </c>
      <c r="G22" s="1"/>
      <c r="H22" s="1"/>
      <c r="I22" s="1"/>
    </row>
    <row r="23" spans="1:9" x14ac:dyDescent="0.25">
      <c r="A23" s="8" t="s">
        <v>60</v>
      </c>
      <c r="B23" s="37">
        <v>0</v>
      </c>
      <c r="C23" s="37">
        <v>3390</v>
      </c>
      <c r="D23" s="37">
        <v>25416</v>
      </c>
      <c r="E23" s="37">
        <v>38299</v>
      </c>
      <c r="F23" s="10">
        <f t="shared" si="0"/>
        <v>50.688542650299013</v>
      </c>
      <c r="G23" s="1"/>
      <c r="H23" s="1"/>
      <c r="I23" s="1"/>
    </row>
    <row r="24" spans="1:9" x14ac:dyDescent="0.25">
      <c r="A24" s="11" t="s">
        <v>61</v>
      </c>
      <c r="B24" s="38">
        <v>0</v>
      </c>
      <c r="C24" s="38">
        <v>0</v>
      </c>
      <c r="D24" s="38">
        <v>14</v>
      </c>
      <c r="E24" s="38">
        <v>0</v>
      </c>
      <c r="F24" s="17">
        <f t="shared" si="0"/>
        <v>-100</v>
      </c>
      <c r="G24" s="1"/>
      <c r="H24" s="1"/>
      <c r="I24" s="1"/>
    </row>
    <row r="25" spans="1:9" x14ac:dyDescent="0.25">
      <c r="A25" s="8" t="s">
        <v>62</v>
      </c>
      <c r="B25" s="37">
        <v>2799</v>
      </c>
      <c r="C25" s="37">
        <v>6908</v>
      </c>
      <c r="D25" s="37">
        <v>43492</v>
      </c>
      <c r="E25" s="37">
        <v>42286</v>
      </c>
      <c r="F25" s="10">
        <f t="shared" si="0"/>
        <v>-2.7729237560930784</v>
      </c>
      <c r="G25" s="1"/>
      <c r="H25" s="1"/>
      <c r="I25" s="1"/>
    </row>
    <row r="26" spans="1:9" x14ac:dyDescent="0.25">
      <c r="A26" s="11" t="s">
        <v>63</v>
      </c>
      <c r="B26" s="38">
        <v>105050</v>
      </c>
      <c r="C26" s="38">
        <v>94435</v>
      </c>
      <c r="D26" s="38">
        <v>792040</v>
      </c>
      <c r="E26" s="38">
        <v>783360</v>
      </c>
      <c r="F26" s="13">
        <f t="shared" si="0"/>
        <v>-1.0959042472602363</v>
      </c>
      <c r="G26" s="1"/>
      <c r="H26" s="1"/>
      <c r="I26" s="1"/>
    </row>
    <row r="27" spans="1:9" x14ac:dyDescent="0.25">
      <c r="A27" s="8" t="s">
        <v>64</v>
      </c>
      <c r="B27" s="37">
        <v>0</v>
      </c>
      <c r="C27" s="37">
        <v>0</v>
      </c>
      <c r="D27" s="37">
        <v>0</v>
      </c>
      <c r="E27" s="37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8">
        <v>743395</v>
      </c>
      <c r="C28" s="38">
        <v>656788</v>
      </c>
      <c r="D28" s="38">
        <v>4908658</v>
      </c>
      <c r="E28" s="38">
        <v>4593386</v>
      </c>
      <c r="F28" s="13">
        <f t="shared" si="0"/>
        <v>-6.4227738009044373</v>
      </c>
      <c r="G28" s="1"/>
      <c r="H28" s="1"/>
      <c r="I28" s="1"/>
    </row>
    <row r="29" spans="1:9" x14ac:dyDescent="0.25">
      <c r="A29" s="8" t="s">
        <v>66</v>
      </c>
      <c r="B29" s="37">
        <v>46945</v>
      </c>
      <c r="C29" s="37">
        <v>39581</v>
      </c>
      <c r="D29" s="37">
        <v>213604</v>
      </c>
      <c r="E29" s="37">
        <v>251558</v>
      </c>
      <c r="F29" s="10">
        <f t="shared" si="0"/>
        <v>17.768393850302431</v>
      </c>
      <c r="G29" s="1"/>
      <c r="H29" s="1"/>
      <c r="I29" s="1"/>
    </row>
    <row r="30" spans="1:9" x14ac:dyDescent="0.25">
      <c r="A30" s="11" t="s">
        <v>67</v>
      </c>
      <c r="B30" s="38">
        <v>11645</v>
      </c>
      <c r="C30" s="38">
        <v>25786</v>
      </c>
      <c r="D30" s="38">
        <v>130752</v>
      </c>
      <c r="E30" s="38">
        <v>121250</v>
      </c>
      <c r="F30" s="13">
        <f t="shared" si="0"/>
        <v>-7.2671928536465913</v>
      </c>
      <c r="G30" s="1"/>
      <c r="H30" s="1"/>
      <c r="I30" s="1"/>
    </row>
    <row r="31" spans="1:9" x14ac:dyDescent="0.25">
      <c r="A31" s="8" t="s">
        <v>68</v>
      </c>
      <c r="B31" s="37">
        <v>1735938</v>
      </c>
      <c r="C31" s="37">
        <v>1713291</v>
      </c>
      <c r="D31" s="37">
        <v>10607906</v>
      </c>
      <c r="E31" s="37">
        <v>11446365</v>
      </c>
      <c r="F31" s="10">
        <f t="shared" si="0"/>
        <v>7.9040953040119319</v>
      </c>
      <c r="G31" s="1"/>
      <c r="H31" s="1"/>
      <c r="I31" s="1"/>
    </row>
    <row r="32" spans="1:9" x14ac:dyDescent="0.25">
      <c r="A32" s="11" t="s">
        <v>69</v>
      </c>
      <c r="B32" s="38">
        <v>482367</v>
      </c>
      <c r="C32" s="38">
        <v>478754</v>
      </c>
      <c r="D32" s="38">
        <v>3490579</v>
      </c>
      <c r="E32" s="38">
        <v>3038928</v>
      </c>
      <c r="F32" s="13">
        <f t="shared" si="0"/>
        <v>-12.939142761129318</v>
      </c>
      <c r="G32" s="1"/>
      <c r="H32" s="1"/>
      <c r="I32" s="1"/>
    </row>
    <row r="33" spans="1:9" x14ac:dyDescent="0.25">
      <c r="A33" s="8" t="s">
        <v>70</v>
      </c>
      <c r="B33" s="37">
        <v>2600</v>
      </c>
      <c r="C33" s="37">
        <v>4613</v>
      </c>
      <c r="D33" s="37">
        <v>45194</v>
      </c>
      <c r="E33" s="37">
        <v>57634</v>
      </c>
      <c r="F33" s="10">
        <f t="shared" si="0"/>
        <v>27.525777758109484</v>
      </c>
      <c r="G33" s="1"/>
      <c r="H33" s="1"/>
      <c r="I33" s="1"/>
    </row>
    <row r="34" spans="1:9" x14ac:dyDescent="0.25">
      <c r="A34" s="11" t="s">
        <v>71</v>
      </c>
      <c r="B34" s="38">
        <v>14209</v>
      </c>
      <c r="C34" s="38">
        <v>4685</v>
      </c>
      <c r="D34" s="38">
        <v>126517</v>
      </c>
      <c r="E34" s="38">
        <v>82588</v>
      </c>
      <c r="F34" s="13">
        <f t="shared" si="0"/>
        <v>-34.721816040532104</v>
      </c>
      <c r="G34" s="1"/>
      <c r="H34" s="1"/>
      <c r="I34" s="1"/>
    </row>
    <row r="35" spans="1:9" x14ac:dyDescent="0.25">
      <c r="A35" s="14" t="s">
        <v>72</v>
      </c>
      <c r="B35" s="15">
        <f>SUM(B7:B34)</f>
        <v>11950187</v>
      </c>
      <c r="C35" s="15">
        <f t="shared" ref="C35:E35" si="1">SUM(C7:C34)</f>
        <v>12660317</v>
      </c>
      <c r="D35" s="15">
        <f t="shared" si="1"/>
        <v>84486228</v>
      </c>
      <c r="E35" s="15">
        <f t="shared" si="1"/>
        <v>82101154</v>
      </c>
      <c r="F35" s="16">
        <f t="shared" si="0"/>
        <v>-2.8230328853123865</v>
      </c>
      <c r="G35" s="1"/>
      <c r="H35" s="1"/>
      <c r="I35" s="1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4396433</v>
      </c>
      <c r="C38" s="41">
        <f>D7</f>
        <v>4007841</v>
      </c>
      <c r="D38" s="41">
        <f>_xlfn.RANK.EQ(B38,$B$38:$B$65)+COUNTIF($B$38:$B$65,B38)-1</f>
        <v>8</v>
      </c>
      <c r="E38" s="42" t="str">
        <f t="shared" ref="E38:E65" si="2">INDEX($A$38:$B$65,MATCH(ROW()-37,$D$38:$D$65,0),1)</f>
        <v>TARRAGONA</v>
      </c>
      <c r="F38" s="42">
        <f>LOOKUP(E38,$A$38:$A$65,$B$38:$B$65)</f>
        <v>11446365</v>
      </c>
      <c r="G38" s="42">
        <f>LOOKUP(E38,$A$38:$A$65,$C$38:$C$65)</f>
        <v>10607906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70906</v>
      </c>
      <c r="C39" s="41">
        <f t="shared" ref="C39:C65" si="5">D8</f>
        <v>68828</v>
      </c>
      <c r="D39" s="41">
        <f t="shared" ref="D39:D65" si="6">_xlfn.RANK.EQ(B39,$B$38:$B$65)+COUNTIF($B$38:$B$65,B39)-1</f>
        <v>21</v>
      </c>
      <c r="E39" s="42" t="str">
        <f t="shared" si="2"/>
        <v>BILBAO</v>
      </c>
      <c r="F39" s="42">
        <f t="shared" ref="F39:F54" si="7">LOOKUP(E39,$A$38:$A$65,$B$38:$B$65)</f>
        <v>10846056</v>
      </c>
      <c r="G39" s="42">
        <f t="shared" ref="G39:G65" si="8">LOOKUP(E39,$A$38:$A$65,$C$38:$C$65)</f>
        <v>12592000</v>
      </c>
    </row>
    <row r="40" spans="1:9" x14ac:dyDescent="0.25">
      <c r="A40" s="42" t="str">
        <f t="shared" si="3"/>
        <v>ALMERIA</v>
      </c>
      <c r="B40" s="41">
        <f t="shared" si="4"/>
        <v>4459</v>
      </c>
      <c r="C40" s="41">
        <f t="shared" si="5"/>
        <v>0</v>
      </c>
      <c r="D40" s="41">
        <f t="shared" si="6"/>
        <v>26</v>
      </c>
      <c r="E40" s="42" t="str">
        <f t="shared" si="2"/>
        <v>BAHIA DE ALGECIRAS</v>
      </c>
      <c r="F40" s="42">
        <f t="shared" si="7"/>
        <v>10810918</v>
      </c>
      <c r="G40" s="42">
        <f t="shared" si="8"/>
        <v>11148800</v>
      </c>
    </row>
    <row r="41" spans="1:9" x14ac:dyDescent="0.25">
      <c r="A41" s="42" t="str">
        <f t="shared" si="3"/>
        <v>AVILES</v>
      </c>
      <c r="B41" s="41">
        <f t="shared" si="4"/>
        <v>367767</v>
      </c>
      <c r="C41" s="41">
        <f t="shared" si="5"/>
        <v>380576</v>
      </c>
      <c r="D41" s="41">
        <f t="shared" si="6"/>
        <v>17</v>
      </c>
      <c r="E41" s="42" t="str">
        <f t="shared" si="2"/>
        <v>CARTAGENA</v>
      </c>
      <c r="F41" s="42">
        <f t="shared" si="7"/>
        <v>8871780</v>
      </c>
      <c r="G41" s="42">
        <f t="shared" si="8"/>
        <v>10298466</v>
      </c>
    </row>
    <row r="42" spans="1:9" x14ac:dyDescent="0.25">
      <c r="A42" s="42" t="str">
        <f t="shared" si="3"/>
        <v>BAHIA DE ALGECIRAS</v>
      </c>
      <c r="B42" s="41">
        <f t="shared" si="4"/>
        <v>10810918</v>
      </c>
      <c r="C42" s="41">
        <f t="shared" si="5"/>
        <v>11148800</v>
      </c>
      <c r="D42" s="41">
        <f t="shared" si="6"/>
        <v>3</v>
      </c>
      <c r="E42" s="42" t="str">
        <f t="shared" si="2"/>
        <v>HUELVA</v>
      </c>
      <c r="F42" s="42">
        <f t="shared" si="7"/>
        <v>8862255</v>
      </c>
      <c r="G42" s="42">
        <f t="shared" si="8"/>
        <v>7453983</v>
      </c>
    </row>
    <row r="43" spans="1:9" x14ac:dyDescent="0.25">
      <c r="A43" s="42" t="str">
        <f t="shared" si="3"/>
        <v>BAHIA DE CADIZ</v>
      </c>
      <c r="B43" s="41">
        <f t="shared" si="4"/>
        <v>63412</v>
      </c>
      <c r="C43" s="41">
        <f t="shared" si="5"/>
        <v>84190</v>
      </c>
      <c r="D43" s="41">
        <f t="shared" si="6"/>
        <v>22</v>
      </c>
      <c r="E43" s="42" t="str">
        <f t="shared" si="2"/>
        <v>BARCELONA</v>
      </c>
      <c r="F43" s="42">
        <f t="shared" si="7"/>
        <v>6581938</v>
      </c>
      <c r="G43" s="42">
        <f t="shared" si="8"/>
        <v>6934980</v>
      </c>
    </row>
    <row r="44" spans="1:9" x14ac:dyDescent="0.25">
      <c r="A44" s="42" t="str">
        <f t="shared" si="3"/>
        <v>BALEARES</v>
      </c>
      <c r="B44" s="41">
        <f t="shared" si="4"/>
        <v>985398</v>
      </c>
      <c r="C44" s="41">
        <f t="shared" si="5"/>
        <v>1171246</v>
      </c>
      <c r="D44" s="41">
        <f t="shared" si="6"/>
        <v>13</v>
      </c>
      <c r="E44" s="42" t="str">
        <f t="shared" si="2"/>
        <v>SANTA CRUZ DE TENERIFE</v>
      </c>
      <c r="F44" s="42">
        <f t="shared" si="7"/>
        <v>4593386</v>
      </c>
      <c r="G44" s="42">
        <f t="shared" si="8"/>
        <v>4908658</v>
      </c>
    </row>
    <row r="45" spans="1:9" x14ac:dyDescent="0.25">
      <c r="A45" s="42" t="str">
        <f t="shared" si="3"/>
        <v>BARCELONA</v>
      </c>
      <c r="B45" s="41">
        <f t="shared" si="4"/>
        <v>6581938</v>
      </c>
      <c r="C45" s="41">
        <f t="shared" si="5"/>
        <v>6934980</v>
      </c>
      <c r="D45" s="41">
        <f t="shared" si="6"/>
        <v>6</v>
      </c>
      <c r="E45" s="42" t="str">
        <f t="shared" si="2"/>
        <v>A CORUÑA</v>
      </c>
      <c r="F45" s="42">
        <f t="shared" si="7"/>
        <v>4396433</v>
      </c>
      <c r="G45" s="42">
        <f t="shared" si="8"/>
        <v>4007841</v>
      </c>
    </row>
    <row r="46" spans="1:9" x14ac:dyDescent="0.25">
      <c r="A46" s="42" t="str">
        <f t="shared" si="3"/>
        <v>BILBAO</v>
      </c>
      <c r="B46" s="41">
        <f t="shared" si="4"/>
        <v>10846056</v>
      </c>
      <c r="C46" s="41">
        <f t="shared" si="5"/>
        <v>12592000</v>
      </c>
      <c r="D46" s="41">
        <f t="shared" si="6"/>
        <v>2</v>
      </c>
      <c r="E46" s="42" t="str">
        <f t="shared" si="2"/>
        <v>CASTELLON</v>
      </c>
      <c r="F46" s="42">
        <f t="shared" si="7"/>
        <v>4245806</v>
      </c>
      <c r="G46" s="42">
        <f t="shared" si="8"/>
        <v>4760059</v>
      </c>
    </row>
    <row r="47" spans="1:9" x14ac:dyDescent="0.25">
      <c r="A47" s="42" t="str">
        <f t="shared" si="3"/>
        <v>CARTAGENA</v>
      </c>
      <c r="B47" s="41">
        <f t="shared" si="4"/>
        <v>8871780</v>
      </c>
      <c r="C47" s="41">
        <f t="shared" si="5"/>
        <v>10298466</v>
      </c>
      <c r="D47" s="41">
        <f t="shared" si="6"/>
        <v>4</v>
      </c>
      <c r="E47" s="42" t="str">
        <f t="shared" si="2"/>
        <v>VALENCIA</v>
      </c>
      <c r="F47" s="42">
        <f t="shared" si="7"/>
        <v>3038928</v>
      </c>
      <c r="G47" s="42">
        <f t="shared" si="8"/>
        <v>3490579</v>
      </c>
    </row>
    <row r="48" spans="1:9" x14ac:dyDescent="0.25">
      <c r="A48" s="42" t="str">
        <f t="shared" si="3"/>
        <v>CASTELLON</v>
      </c>
      <c r="B48" s="41">
        <f t="shared" si="4"/>
        <v>4245806</v>
      </c>
      <c r="C48" s="41">
        <f t="shared" si="5"/>
        <v>4760059</v>
      </c>
      <c r="D48" s="41">
        <f t="shared" si="6"/>
        <v>9</v>
      </c>
      <c r="E48" s="42" t="str">
        <f t="shared" si="2"/>
        <v>LAS PALMAS</v>
      </c>
      <c r="F48" s="42">
        <f t="shared" si="7"/>
        <v>2638561</v>
      </c>
      <c r="G48" s="42">
        <f t="shared" si="8"/>
        <v>2712825</v>
      </c>
    </row>
    <row r="49" spans="1:7" x14ac:dyDescent="0.25">
      <c r="A49" s="42" t="str">
        <f t="shared" si="3"/>
        <v>CEUTA</v>
      </c>
      <c r="B49" s="41">
        <f t="shared" si="4"/>
        <v>611805</v>
      </c>
      <c r="C49" s="41">
        <f t="shared" si="5"/>
        <v>485872</v>
      </c>
      <c r="D49" s="41">
        <f t="shared" si="6"/>
        <v>16</v>
      </c>
      <c r="E49" s="42" t="str">
        <f t="shared" si="2"/>
        <v>FERROL-SAN CIBRAO</v>
      </c>
      <c r="F49" s="42">
        <f t="shared" si="7"/>
        <v>1569161</v>
      </c>
      <c r="G49" s="42">
        <f t="shared" si="8"/>
        <v>1277373</v>
      </c>
    </row>
    <row r="50" spans="1:7" x14ac:dyDescent="0.25">
      <c r="A50" s="42" t="str">
        <f t="shared" si="3"/>
        <v>FERROL-SAN CIBRAO</v>
      </c>
      <c r="B50" s="41">
        <f t="shared" si="4"/>
        <v>1569161</v>
      </c>
      <c r="C50" s="41">
        <f t="shared" si="5"/>
        <v>1277373</v>
      </c>
      <c r="D50" s="41">
        <f t="shared" si="6"/>
        <v>12</v>
      </c>
      <c r="E50" s="42" t="str">
        <f t="shared" si="2"/>
        <v>BALEARES</v>
      </c>
      <c r="F50" s="42">
        <f t="shared" si="7"/>
        <v>985398</v>
      </c>
      <c r="G50" s="42">
        <f t="shared" si="8"/>
        <v>1171246</v>
      </c>
    </row>
    <row r="51" spans="1:7" x14ac:dyDescent="0.25">
      <c r="A51" s="42" t="str">
        <f t="shared" si="3"/>
        <v>GIJON</v>
      </c>
      <c r="B51" s="41">
        <f t="shared" si="4"/>
        <v>718845</v>
      </c>
      <c r="C51" s="41">
        <f t="shared" si="5"/>
        <v>725017</v>
      </c>
      <c r="D51" s="41">
        <f t="shared" si="6"/>
        <v>15</v>
      </c>
      <c r="E51" s="42" t="str">
        <f t="shared" si="2"/>
        <v>MOTRIL</v>
      </c>
      <c r="F51" s="42">
        <f t="shared" si="7"/>
        <v>783360</v>
      </c>
      <c r="G51" s="42">
        <f t="shared" si="8"/>
        <v>792040</v>
      </c>
    </row>
    <row r="52" spans="1:7" x14ac:dyDescent="0.25">
      <c r="A52" s="42" t="str">
        <f t="shared" si="3"/>
        <v>HUELVA</v>
      </c>
      <c r="B52" s="41">
        <f t="shared" si="4"/>
        <v>8862255</v>
      </c>
      <c r="C52" s="41">
        <f t="shared" si="5"/>
        <v>7453983</v>
      </c>
      <c r="D52" s="41">
        <f t="shared" si="6"/>
        <v>5</v>
      </c>
      <c r="E52" s="42" t="str">
        <f t="shared" si="2"/>
        <v>GIJON</v>
      </c>
      <c r="F52" s="42">
        <f t="shared" si="7"/>
        <v>718845</v>
      </c>
      <c r="G52" s="42">
        <f t="shared" si="8"/>
        <v>725017</v>
      </c>
    </row>
    <row r="53" spans="1:7" x14ac:dyDescent="0.25">
      <c r="A53" s="42" t="str">
        <f t="shared" si="3"/>
        <v>LAS PALMAS</v>
      </c>
      <c r="B53" s="41">
        <f t="shared" si="4"/>
        <v>2638561</v>
      </c>
      <c r="C53" s="41">
        <f t="shared" si="5"/>
        <v>2712825</v>
      </c>
      <c r="D53" s="41">
        <f t="shared" si="6"/>
        <v>11</v>
      </c>
      <c r="E53" s="42" t="str">
        <f t="shared" si="2"/>
        <v>CEUTA</v>
      </c>
      <c r="F53" s="42">
        <f t="shared" si="7"/>
        <v>611805</v>
      </c>
      <c r="G53" s="42">
        <f t="shared" si="8"/>
        <v>485872</v>
      </c>
    </row>
    <row r="54" spans="1:7" x14ac:dyDescent="0.25">
      <c r="A54" s="42" t="str">
        <f t="shared" si="3"/>
        <v>MALAGA</v>
      </c>
      <c r="B54" s="41">
        <f t="shared" si="4"/>
        <v>38299</v>
      </c>
      <c r="C54" s="41">
        <f t="shared" si="5"/>
        <v>25416</v>
      </c>
      <c r="D54" s="41">
        <f t="shared" si="6"/>
        <v>25</v>
      </c>
      <c r="E54" s="42" t="str">
        <f t="shared" si="2"/>
        <v>AVILES</v>
      </c>
      <c r="F54" s="42">
        <f t="shared" si="7"/>
        <v>367767</v>
      </c>
      <c r="G54" s="42">
        <f t="shared" si="8"/>
        <v>380576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14</v>
      </c>
      <c r="D55" s="41">
        <f t="shared" si="6"/>
        <v>28</v>
      </c>
      <c r="E55" s="42" t="str">
        <f t="shared" si="2"/>
        <v>SANTANDER</v>
      </c>
      <c r="F55" s="42">
        <f t="shared" ref="F55:F65" si="9">LOOKUP(E55,$A$38:$A$65,$B$38:$B$65)</f>
        <v>251558</v>
      </c>
      <c r="G55" s="42">
        <f t="shared" si="8"/>
        <v>213604</v>
      </c>
    </row>
    <row r="56" spans="1:7" x14ac:dyDescent="0.25">
      <c r="A56" s="42" t="str">
        <f t="shared" si="3"/>
        <v>MELILLA</v>
      </c>
      <c r="B56" s="41">
        <f t="shared" si="4"/>
        <v>42286</v>
      </c>
      <c r="C56" s="41">
        <f t="shared" si="5"/>
        <v>43492</v>
      </c>
      <c r="D56" s="41">
        <f t="shared" si="6"/>
        <v>24</v>
      </c>
      <c r="E56" s="42" t="str">
        <f t="shared" si="2"/>
        <v>SEVILLA</v>
      </c>
      <c r="F56" s="42">
        <f t="shared" si="9"/>
        <v>121250</v>
      </c>
      <c r="G56" s="42">
        <f t="shared" si="8"/>
        <v>130752</v>
      </c>
    </row>
    <row r="57" spans="1:7" x14ac:dyDescent="0.25">
      <c r="A57" s="42" t="str">
        <f t="shared" si="3"/>
        <v>MOTRIL</v>
      </c>
      <c r="B57" s="41">
        <f t="shared" si="4"/>
        <v>783360</v>
      </c>
      <c r="C57" s="41">
        <f t="shared" si="5"/>
        <v>792040</v>
      </c>
      <c r="D57" s="41">
        <f t="shared" si="6"/>
        <v>14</v>
      </c>
      <c r="E57" s="42" t="str">
        <f t="shared" si="2"/>
        <v>VILAGARCIA</v>
      </c>
      <c r="F57" s="42">
        <f t="shared" si="9"/>
        <v>82588</v>
      </c>
      <c r="G57" s="42">
        <f t="shared" si="8"/>
        <v>126517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ALICANTE</v>
      </c>
      <c r="F58" s="42">
        <f t="shared" si="9"/>
        <v>70906</v>
      </c>
      <c r="G58" s="42">
        <f t="shared" si="8"/>
        <v>68828</v>
      </c>
    </row>
    <row r="59" spans="1:7" x14ac:dyDescent="0.25">
      <c r="A59" s="42" t="str">
        <f t="shared" si="3"/>
        <v>SANTA CRUZ DE TENERIFE</v>
      </c>
      <c r="B59" s="41">
        <f t="shared" si="4"/>
        <v>4593386</v>
      </c>
      <c r="C59" s="41">
        <f t="shared" si="5"/>
        <v>4908658</v>
      </c>
      <c r="D59" s="41">
        <f t="shared" si="6"/>
        <v>7</v>
      </c>
      <c r="E59" s="42" t="str">
        <f t="shared" si="2"/>
        <v>BAHIA DE CADIZ</v>
      </c>
      <c r="F59" s="42">
        <f t="shared" si="9"/>
        <v>63412</v>
      </c>
      <c r="G59" s="42">
        <f t="shared" si="8"/>
        <v>84190</v>
      </c>
    </row>
    <row r="60" spans="1:7" x14ac:dyDescent="0.25">
      <c r="A60" s="42" t="str">
        <f t="shared" si="3"/>
        <v>SANTANDER</v>
      </c>
      <c r="B60" s="41">
        <f t="shared" si="4"/>
        <v>251558</v>
      </c>
      <c r="C60" s="41">
        <f t="shared" si="5"/>
        <v>213604</v>
      </c>
      <c r="D60" s="41">
        <f t="shared" si="6"/>
        <v>18</v>
      </c>
      <c r="E60" s="42" t="str">
        <f t="shared" si="2"/>
        <v>VIGO</v>
      </c>
      <c r="F60" s="42">
        <f t="shared" si="9"/>
        <v>57634</v>
      </c>
      <c r="G60" s="42">
        <f t="shared" si="8"/>
        <v>45194</v>
      </c>
    </row>
    <row r="61" spans="1:7" x14ac:dyDescent="0.25">
      <c r="A61" s="42" t="str">
        <f t="shared" si="3"/>
        <v>SEVILLA</v>
      </c>
      <c r="B61" s="41">
        <f t="shared" si="4"/>
        <v>121250</v>
      </c>
      <c r="C61" s="41">
        <f t="shared" si="5"/>
        <v>130752</v>
      </c>
      <c r="D61" s="41">
        <f t="shared" si="6"/>
        <v>19</v>
      </c>
      <c r="E61" s="42" t="str">
        <f t="shared" si="2"/>
        <v>MELILLA</v>
      </c>
      <c r="F61" s="42">
        <f t="shared" si="9"/>
        <v>42286</v>
      </c>
      <c r="G61" s="42">
        <f t="shared" si="8"/>
        <v>43492</v>
      </c>
    </row>
    <row r="62" spans="1:7" x14ac:dyDescent="0.25">
      <c r="A62" s="42" t="str">
        <f t="shared" si="3"/>
        <v>TARRAGONA</v>
      </c>
      <c r="B62" s="41">
        <f t="shared" si="4"/>
        <v>11446365</v>
      </c>
      <c r="C62" s="41">
        <f t="shared" si="5"/>
        <v>10607906</v>
      </c>
      <c r="D62" s="41">
        <f t="shared" si="6"/>
        <v>1</v>
      </c>
      <c r="E62" s="42" t="str">
        <f t="shared" si="2"/>
        <v>MALAGA</v>
      </c>
      <c r="F62" s="42">
        <f t="shared" si="9"/>
        <v>38299</v>
      </c>
      <c r="G62" s="42">
        <f t="shared" si="8"/>
        <v>25416</v>
      </c>
    </row>
    <row r="63" spans="1:7" x14ac:dyDescent="0.25">
      <c r="A63" s="42" t="str">
        <f t="shared" si="3"/>
        <v>VALENCIA</v>
      </c>
      <c r="B63" s="41">
        <f t="shared" si="4"/>
        <v>3038928</v>
      </c>
      <c r="C63" s="41">
        <f t="shared" si="5"/>
        <v>3490579</v>
      </c>
      <c r="D63" s="41">
        <f t="shared" si="6"/>
        <v>10</v>
      </c>
      <c r="E63" s="42" t="str">
        <f t="shared" si="2"/>
        <v>ALMERIA</v>
      </c>
      <c r="F63" s="42">
        <f t="shared" si="9"/>
        <v>4459</v>
      </c>
      <c r="G63" s="42">
        <f t="shared" si="8"/>
        <v>0</v>
      </c>
    </row>
    <row r="64" spans="1:7" x14ac:dyDescent="0.25">
      <c r="A64" s="42" t="str">
        <f t="shared" si="3"/>
        <v>VIGO</v>
      </c>
      <c r="B64" s="41">
        <f t="shared" si="4"/>
        <v>57634</v>
      </c>
      <c r="C64" s="41">
        <f t="shared" si="5"/>
        <v>45194</v>
      </c>
      <c r="D64" s="41">
        <f t="shared" si="6"/>
        <v>23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82588</v>
      </c>
      <c r="C65" s="41">
        <f t="shared" si="5"/>
        <v>126517</v>
      </c>
      <c r="D65" s="41">
        <f t="shared" si="6"/>
        <v>20</v>
      </c>
      <c r="E65" s="42" t="str">
        <f t="shared" si="2"/>
        <v>MARIN Y RIA DE PONTEVEDRA</v>
      </c>
      <c r="F65" s="42">
        <f t="shared" si="9"/>
        <v>0</v>
      </c>
      <c r="G65" s="42">
        <f t="shared" si="8"/>
        <v>14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B7" sqref="B7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78</v>
      </c>
    </row>
    <row r="2" spans="1:12" s="2" customFormat="1" ht="21" x14ac:dyDescent="0.35"/>
    <row r="5" spans="1:12" x14ac:dyDescent="0.25">
      <c r="A5" s="47" t="s">
        <v>73</v>
      </c>
      <c r="B5" s="45" t="str">
        <f>'Resumen general'!D6</f>
        <v>Mes Julio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40435</v>
      </c>
    </row>
    <row r="6" spans="1:12" x14ac:dyDescent="0.25">
      <c r="A6" s="48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43</v>
      </c>
    </row>
    <row r="7" spans="1:12" x14ac:dyDescent="0.25">
      <c r="A7" s="8" t="s">
        <v>44</v>
      </c>
      <c r="B7" s="19">
        <v>202872</v>
      </c>
      <c r="C7" s="19">
        <v>310471</v>
      </c>
      <c r="D7" s="19">
        <v>1706545</v>
      </c>
      <c r="E7" s="19">
        <v>1894820</v>
      </c>
      <c r="F7" s="10">
        <f>((E7*100)/D7)-100</f>
        <v>11.032524779598546</v>
      </c>
      <c r="G7" s="1"/>
      <c r="H7" s="1"/>
      <c r="I7" s="1"/>
    </row>
    <row r="8" spans="1:12" x14ac:dyDescent="0.25">
      <c r="A8" s="11" t="s">
        <v>45</v>
      </c>
      <c r="B8" s="20">
        <v>64849</v>
      </c>
      <c r="C8" s="20">
        <v>39595</v>
      </c>
      <c r="D8" s="20">
        <v>516181</v>
      </c>
      <c r="E8" s="20">
        <v>403184</v>
      </c>
      <c r="F8" s="13">
        <f t="shared" ref="F8:F35" si="0">((E8*100)/D8)-100</f>
        <v>-21.890964603501487</v>
      </c>
      <c r="G8" s="1"/>
      <c r="H8" s="1"/>
      <c r="I8" s="1"/>
    </row>
    <row r="9" spans="1:12" x14ac:dyDescent="0.25">
      <c r="A9" s="8" t="s">
        <v>46</v>
      </c>
      <c r="B9" s="19">
        <v>225034</v>
      </c>
      <c r="C9" s="19">
        <v>243061</v>
      </c>
      <c r="D9" s="19">
        <v>2137205</v>
      </c>
      <c r="E9" s="19">
        <v>1683081</v>
      </c>
      <c r="F9" s="10">
        <f t="shared" si="0"/>
        <v>-21.248499792953879</v>
      </c>
      <c r="G9" s="1"/>
      <c r="H9" s="1"/>
      <c r="I9" s="1"/>
    </row>
    <row r="10" spans="1:12" x14ac:dyDescent="0.25">
      <c r="A10" s="11" t="s">
        <v>47</v>
      </c>
      <c r="B10" s="20">
        <v>276356</v>
      </c>
      <c r="C10" s="20">
        <v>210458</v>
      </c>
      <c r="D10" s="20">
        <v>1274555</v>
      </c>
      <c r="E10" s="20">
        <v>1608259</v>
      </c>
      <c r="F10" s="13">
        <f t="shared" si="0"/>
        <v>26.182000776741688</v>
      </c>
      <c r="G10" s="1"/>
      <c r="H10" s="1"/>
      <c r="I10" s="1"/>
    </row>
    <row r="11" spans="1:12" x14ac:dyDescent="0.25">
      <c r="A11" s="8" t="s">
        <v>48</v>
      </c>
      <c r="B11" s="19">
        <v>110022</v>
      </c>
      <c r="C11" s="19">
        <v>172889</v>
      </c>
      <c r="D11" s="19">
        <v>874518</v>
      </c>
      <c r="E11" s="19">
        <v>754087</v>
      </c>
      <c r="F11" s="10">
        <f t="shared" si="0"/>
        <v>-13.771128781797515</v>
      </c>
      <c r="G11" s="1"/>
      <c r="H11" s="1"/>
      <c r="I11" s="1"/>
    </row>
    <row r="12" spans="1:12" x14ac:dyDescent="0.25">
      <c r="A12" s="11" t="s">
        <v>49</v>
      </c>
      <c r="B12" s="20">
        <v>93804</v>
      </c>
      <c r="C12" s="20">
        <v>114545</v>
      </c>
      <c r="D12" s="20">
        <v>875371</v>
      </c>
      <c r="E12" s="20">
        <v>1054647</v>
      </c>
      <c r="F12" s="13">
        <f t="shared" si="0"/>
        <v>20.48000219335573</v>
      </c>
      <c r="G12" s="1"/>
      <c r="H12" s="1"/>
      <c r="I12" s="1"/>
    </row>
    <row r="13" spans="1:12" x14ac:dyDescent="0.25">
      <c r="A13" s="8" t="s">
        <v>50</v>
      </c>
      <c r="B13" s="19">
        <v>142152</v>
      </c>
      <c r="C13" s="19">
        <v>164430</v>
      </c>
      <c r="D13" s="19">
        <v>1001952</v>
      </c>
      <c r="E13" s="19">
        <v>1229804</v>
      </c>
      <c r="F13" s="10">
        <f t="shared" si="0"/>
        <v>22.740809938999078</v>
      </c>
      <c r="G13" s="1"/>
      <c r="H13" s="1"/>
      <c r="I13" s="1"/>
    </row>
    <row r="14" spans="1:12" x14ac:dyDescent="0.25">
      <c r="A14" s="11" t="s">
        <v>51</v>
      </c>
      <c r="B14" s="20">
        <v>386921</v>
      </c>
      <c r="C14" s="20">
        <v>343428</v>
      </c>
      <c r="D14" s="20">
        <v>2167520</v>
      </c>
      <c r="E14" s="20">
        <v>1912277</v>
      </c>
      <c r="F14" s="13">
        <f t="shared" si="0"/>
        <v>-11.77580829703993</v>
      </c>
      <c r="G14" s="1"/>
      <c r="H14" s="1"/>
      <c r="I14" s="1"/>
    </row>
    <row r="15" spans="1:12" x14ac:dyDescent="0.25">
      <c r="A15" s="8" t="s">
        <v>52</v>
      </c>
      <c r="B15" s="19">
        <v>314441</v>
      </c>
      <c r="C15" s="19">
        <v>316790</v>
      </c>
      <c r="D15" s="19">
        <v>1877451</v>
      </c>
      <c r="E15" s="19">
        <v>2557360</v>
      </c>
      <c r="F15" s="10">
        <f t="shared" si="0"/>
        <v>36.21447377321698</v>
      </c>
      <c r="G15" s="1"/>
      <c r="H15" s="1"/>
      <c r="I15" s="1"/>
    </row>
    <row r="16" spans="1:12" x14ac:dyDescent="0.25">
      <c r="A16" s="11" t="s">
        <v>53</v>
      </c>
      <c r="B16" s="20">
        <v>307107</v>
      </c>
      <c r="C16" s="20">
        <v>162791</v>
      </c>
      <c r="D16" s="20">
        <v>2038151</v>
      </c>
      <c r="E16" s="20">
        <v>1524237</v>
      </c>
      <c r="F16" s="13">
        <f t="shared" si="0"/>
        <v>-25.214716672120957</v>
      </c>
      <c r="G16" s="1"/>
      <c r="H16" s="1"/>
      <c r="I16" s="1"/>
    </row>
    <row r="17" spans="1:9" x14ac:dyDescent="0.25">
      <c r="A17" s="8" t="s">
        <v>54</v>
      </c>
      <c r="B17" s="19">
        <v>203394</v>
      </c>
      <c r="C17" s="19">
        <v>313100</v>
      </c>
      <c r="D17" s="19">
        <v>1039429</v>
      </c>
      <c r="E17" s="19">
        <v>1598726</v>
      </c>
      <c r="F17" s="10">
        <f t="shared" si="0"/>
        <v>53.808100408974553</v>
      </c>
      <c r="G17" s="1"/>
      <c r="H17" s="1"/>
      <c r="I17" s="1"/>
    </row>
    <row r="18" spans="1:9" x14ac:dyDescent="0.25">
      <c r="A18" s="11" t="s">
        <v>55</v>
      </c>
      <c r="B18" s="20">
        <v>8503</v>
      </c>
      <c r="C18" s="20">
        <v>14169</v>
      </c>
      <c r="D18" s="20">
        <v>45860</v>
      </c>
      <c r="E18" s="20">
        <v>64346</v>
      </c>
      <c r="F18" s="13">
        <f t="shared" si="0"/>
        <v>40.30963802878324</v>
      </c>
      <c r="G18" s="1"/>
      <c r="H18" s="1"/>
      <c r="I18" s="1"/>
    </row>
    <row r="19" spans="1:9" x14ac:dyDescent="0.25">
      <c r="A19" s="8" t="s">
        <v>56</v>
      </c>
      <c r="B19" s="19">
        <v>654528</v>
      </c>
      <c r="C19" s="19">
        <v>452176</v>
      </c>
      <c r="D19" s="19">
        <v>5181660</v>
      </c>
      <c r="E19" s="19">
        <v>4702543</v>
      </c>
      <c r="F19" s="10">
        <f t="shared" si="0"/>
        <v>-9.2463998023799263</v>
      </c>
      <c r="G19" s="1"/>
      <c r="H19" s="1"/>
      <c r="I19" s="1"/>
    </row>
    <row r="20" spans="1:9" x14ac:dyDescent="0.25">
      <c r="A20" s="11" t="s">
        <v>57</v>
      </c>
      <c r="B20" s="20">
        <v>1339364</v>
      </c>
      <c r="C20" s="20">
        <v>1294885</v>
      </c>
      <c r="D20" s="20">
        <v>6970096</v>
      </c>
      <c r="E20" s="20">
        <v>7650679</v>
      </c>
      <c r="F20" s="13">
        <f t="shared" si="0"/>
        <v>9.7643274927633712</v>
      </c>
      <c r="G20" s="1"/>
      <c r="H20" s="1"/>
      <c r="I20" s="1"/>
    </row>
    <row r="21" spans="1:9" x14ac:dyDescent="0.25">
      <c r="A21" s="8" t="s">
        <v>58</v>
      </c>
      <c r="B21" s="19">
        <v>301529</v>
      </c>
      <c r="C21" s="19">
        <v>466042</v>
      </c>
      <c r="D21" s="19">
        <v>2250812</v>
      </c>
      <c r="E21" s="19">
        <v>2616000</v>
      </c>
      <c r="F21" s="10">
        <f t="shared" si="0"/>
        <v>16.224722455718208</v>
      </c>
      <c r="G21" s="1"/>
      <c r="H21" s="1"/>
      <c r="I21" s="1"/>
    </row>
    <row r="22" spans="1:9" x14ac:dyDescent="0.25">
      <c r="A22" s="11" t="s">
        <v>59</v>
      </c>
      <c r="B22" s="20">
        <v>66837</v>
      </c>
      <c r="C22" s="20">
        <v>51785</v>
      </c>
      <c r="D22" s="20">
        <v>432071</v>
      </c>
      <c r="E22" s="20">
        <v>434548</v>
      </c>
      <c r="F22" s="13">
        <f t="shared" si="0"/>
        <v>0.57328540911100845</v>
      </c>
      <c r="G22" s="1"/>
      <c r="H22" s="1"/>
      <c r="I22" s="1"/>
    </row>
    <row r="23" spans="1:9" x14ac:dyDescent="0.25">
      <c r="A23" s="8" t="s">
        <v>60</v>
      </c>
      <c r="B23" s="19">
        <v>78183</v>
      </c>
      <c r="C23" s="19">
        <v>59269</v>
      </c>
      <c r="D23" s="19">
        <v>469019</v>
      </c>
      <c r="E23" s="19">
        <v>436689</v>
      </c>
      <c r="F23" s="10">
        <f t="shared" si="0"/>
        <v>-6.8931109400685244</v>
      </c>
      <c r="G23" s="1"/>
      <c r="H23" s="1"/>
      <c r="I23" s="1"/>
    </row>
    <row r="24" spans="1:9" x14ac:dyDescent="0.25">
      <c r="A24" s="11" t="s">
        <v>61</v>
      </c>
      <c r="B24" s="20">
        <v>75807</v>
      </c>
      <c r="C24" s="20">
        <v>35981</v>
      </c>
      <c r="D24" s="20">
        <v>513347</v>
      </c>
      <c r="E24" s="20">
        <v>538895</v>
      </c>
      <c r="F24" s="13">
        <f t="shared" si="0"/>
        <v>4.9767506189770216</v>
      </c>
      <c r="G24" s="1"/>
      <c r="H24" s="1"/>
      <c r="I24" s="1"/>
    </row>
    <row r="25" spans="1:9" x14ac:dyDescent="0.25">
      <c r="A25" s="8" t="s">
        <v>62</v>
      </c>
      <c r="B25" s="19">
        <v>3305</v>
      </c>
      <c r="C25" s="19">
        <v>4496</v>
      </c>
      <c r="D25" s="19">
        <v>17862</v>
      </c>
      <c r="E25" s="19">
        <v>26114</v>
      </c>
      <c r="F25" s="10">
        <f t="shared" si="0"/>
        <v>46.19863397155973</v>
      </c>
      <c r="G25" s="1"/>
      <c r="H25" s="1"/>
      <c r="I25" s="1"/>
    </row>
    <row r="26" spans="1:9" x14ac:dyDescent="0.25">
      <c r="A26" s="11" t="s">
        <v>63</v>
      </c>
      <c r="B26" s="20">
        <v>13672</v>
      </c>
      <c r="C26" s="20">
        <v>21957</v>
      </c>
      <c r="D26" s="20">
        <v>264310</v>
      </c>
      <c r="E26" s="20">
        <v>269786</v>
      </c>
      <c r="F26" s="13">
        <f t="shared" si="0"/>
        <v>2.0718096174946083</v>
      </c>
      <c r="G26" s="1"/>
      <c r="H26" s="1"/>
      <c r="I26" s="1"/>
    </row>
    <row r="27" spans="1:9" x14ac:dyDescent="0.25">
      <c r="A27" s="8" t="s">
        <v>64</v>
      </c>
      <c r="B27" s="19">
        <v>165380</v>
      </c>
      <c r="C27" s="19">
        <v>95854</v>
      </c>
      <c r="D27" s="19">
        <v>885462</v>
      </c>
      <c r="E27" s="19">
        <v>919201</v>
      </c>
      <c r="F27" s="10">
        <f t="shared" si="0"/>
        <v>3.810327264185247</v>
      </c>
      <c r="G27" s="1"/>
      <c r="H27" s="1"/>
      <c r="I27" s="1"/>
    </row>
    <row r="28" spans="1:9" x14ac:dyDescent="0.25">
      <c r="A28" s="11" t="s">
        <v>65</v>
      </c>
      <c r="B28" s="20">
        <v>115057</v>
      </c>
      <c r="C28" s="20">
        <v>81825</v>
      </c>
      <c r="D28" s="20">
        <v>510984</v>
      </c>
      <c r="E28" s="20">
        <v>499713</v>
      </c>
      <c r="F28" s="13">
        <f t="shared" si="0"/>
        <v>-2.2057442111690335</v>
      </c>
      <c r="G28" s="1"/>
      <c r="H28" s="1"/>
      <c r="I28" s="1"/>
    </row>
    <row r="29" spans="1:9" x14ac:dyDescent="0.25">
      <c r="A29" s="8" t="s">
        <v>66</v>
      </c>
      <c r="B29" s="19">
        <v>170619</v>
      </c>
      <c r="C29" s="19">
        <v>300267</v>
      </c>
      <c r="D29" s="19">
        <v>1571432</v>
      </c>
      <c r="E29" s="19">
        <v>1647888</v>
      </c>
      <c r="F29" s="10">
        <f t="shared" si="0"/>
        <v>4.8653712028264664</v>
      </c>
      <c r="G29" s="1"/>
      <c r="H29" s="1"/>
      <c r="I29" s="1"/>
    </row>
    <row r="30" spans="1:9" x14ac:dyDescent="0.25">
      <c r="A30" s="11" t="s">
        <v>67</v>
      </c>
      <c r="B30" s="20">
        <v>193109</v>
      </c>
      <c r="C30" s="20">
        <v>101480</v>
      </c>
      <c r="D30" s="20">
        <v>1281349</v>
      </c>
      <c r="E30" s="20">
        <v>1136451</v>
      </c>
      <c r="F30" s="13">
        <f t="shared" si="0"/>
        <v>-11.308238426845463</v>
      </c>
      <c r="G30" s="1"/>
      <c r="H30" s="1"/>
      <c r="I30" s="1"/>
    </row>
    <row r="31" spans="1:9" x14ac:dyDescent="0.25">
      <c r="A31" s="8" t="s">
        <v>68</v>
      </c>
      <c r="B31" s="19">
        <v>608093</v>
      </c>
      <c r="C31" s="19">
        <v>538595</v>
      </c>
      <c r="D31" s="19">
        <v>5388901</v>
      </c>
      <c r="E31" s="19">
        <v>5067787</v>
      </c>
      <c r="F31" s="10">
        <f t="shared" si="0"/>
        <v>-5.9588031028961126</v>
      </c>
      <c r="G31" s="1"/>
      <c r="H31" s="1"/>
      <c r="I31" s="1"/>
    </row>
    <row r="32" spans="1:9" x14ac:dyDescent="0.25">
      <c r="A32" s="11" t="s">
        <v>69</v>
      </c>
      <c r="B32" s="20">
        <v>286596</v>
      </c>
      <c r="C32" s="20">
        <v>312008</v>
      </c>
      <c r="D32" s="20">
        <v>2059056</v>
      </c>
      <c r="E32" s="20">
        <v>1512223</v>
      </c>
      <c r="F32" s="13">
        <f t="shared" si="0"/>
        <v>-26.557461283228818</v>
      </c>
      <c r="G32" s="1"/>
      <c r="H32" s="1"/>
      <c r="I32" s="1"/>
    </row>
    <row r="33" spans="1:9" x14ac:dyDescent="0.25">
      <c r="A33" s="8" t="s">
        <v>70</v>
      </c>
      <c r="B33" s="19">
        <v>25853</v>
      </c>
      <c r="C33" s="19">
        <v>46504</v>
      </c>
      <c r="D33" s="19">
        <v>208393</v>
      </c>
      <c r="E33" s="19">
        <v>253233</v>
      </c>
      <c r="F33" s="10">
        <f t="shared" si="0"/>
        <v>21.517037520454139</v>
      </c>
      <c r="G33" s="1"/>
      <c r="H33" s="1"/>
      <c r="I33" s="1"/>
    </row>
    <row r="34" spans="1:9" x14ac:dyDescent="0.25">
      <c r="A34" s="11" t="s">
        <v>71</v>
      </c>
      <c r="B34" s="20">
        <v>25044</v>
      </c>
      <c r="C34" s="20">
        <v>35834</v>
      </c>
      <c r="D34" s="20">
        <v>231990</v>
      </c>
      <c r="E34" s="20">
        <v>238899</v>
      </c>
      <c r="F34" s="13">
        <f t="shared" si="0"/>
        <v>2.9781456097245638</v>
      </c>
      <c r="G34" s="1"/>
      <c r="H34" s="1"/>
      <c r="I34" s="1"/>
    </row>
    <row r="35" spans="1:9" x14ac:dyDescent="0.25">
      <c r="A35" s="14" t="s">
        <v>72</v>
      </c>
      <c r="B35" s="15">
        <f>SUM(B7:B34)</f>
        <v>6458431</v>
      </c>
      <c r="C35" s="15">
        <f t="shared" ref="C35:E35" si="1">SUM(C7:C34)</f>
        <v>6304685</v>
      </c>
      <c r="D35" s="15">
        <f t="shared" si="1"/>
        <v>43791482</v>
      </c>
      <c r="E35" s="15">
        <f t="shared" si="1"/>
        <v>44235477</v>
      </c>
      <c r="F35" s="16">
        <f t="shared" si="0"/>
        <v>1.013884389662806</v>
      </c>
      <c r="G35" s="1"/>
      <c r="H35" s="1"/>
      <c r="I35" s="1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1894820</v>
      </c>
      <c r="C38" s="41">
        <f>D7</f>
        <v>1706545</v>
      </c>
      <c r="D38" s="41">
        <f>_xlfn.RANK.EQ(B38,$B$38:$B$65)+COUNTIF($B$38:$B$65,B38)-1</f>
        <v>7</v>
      </c>
      <c r="E38" s="42" t="str">
        <f t="shared" ref="E38:E65" si="2">INDEX($A$38:$B$65,MATCH(ROW()-37,$D$38:$D$65,0),1)</f>
        <v>GIJON</v>
      </c>
      <c r="F38" s="42">
        <f>LOOKUP(E38,$A$38:$A$65,$B$38:$B$65)</f>
        <v>7650679</v>
      </c>
      <c r="G38" s="42">
        <f>LOOKUP(E38,$A$38:$A$65,$C$38:$C$65)</f>
        <v>6970096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403184</v>
      </c>
      <c r="C39" s="41">
        <f t="shared" ref="C39:C65" si="5">D8</f>
        <v>516181</v>
      </c>
      <c r="D39" s="41">
        <f t="shared" ref="D39:D65" si="6">_xlfn.RANK.EQ(B39,$B$38:$B$65)+COUNTIF($B$38:$B$65,B39)-1</f>
        <v>23</v>
      </c>
      <c r="E39" s="42" t="str">
        <f t="shared" si="2"/>
        <v>TARRAGONA</v>
      </c>
      <c r="F39" s="42">
        <f t="shared" ref="F39:F54" si="7">LOOKUP(E39,$A$38:$A$65,$B$38:$B$65)</f>
        <v>5067787</v>
      </c>
      <c r="G39" s="42">
        <f t="shared" ref="G39:G65" si="8">LOOKUP(E39,$A$38:$A$65,$C$38:$C$65)</f>
        <v>5388901</v>
      </c>
    </row>
    <row r="40" spans="1:9" x14ac:dyDescent="0.25">
      <c r="A40" s="42" t="str">
        <f t="shared" si="3"/>
        <v>ALMERIA</v>
      </c>
      <c r="B40" s="41">
        <f t="shared" si="4"/>
        <v>1683081</v>
      </c>
      <c r="C40" s="41">
        <f t="shared" si="5"/>
        <v>2137205</v>
      </c>
      <c r="D40" s="41">
        <f t="shared" si="6"/>
        <v>8</v>
      </c>
      <c r="E40" s="42" t="str">
        <f t="shared" si="2"/>
        <v>FERROL-SAN CIBRAO</v>
      </c>
      <c r="F40" s="42">
        <f t="shared" si="7"/>
        <v>4702543</v>
      </c>
      <c r="G40" s="42">
        <f t="shared" si="8"/>
        <v>5181660</v>
      </c>
    </row>
    <row r="41" spans="1:9" x14ac:dyDescent="0.25">
      <c r="A41" s="42" t="str">
        <f t="shared" si="3"/>
        <v>AVILES</v>
      </c>
      <c r="B41" s="41">
        <f t="shared" si="4"/>
        <v>1608259</v>
      </c>
      <c r="C41" s="41">
        <f t="shared" si="5"/>
        <v>1274555</v>
      </c>
      <c r="D41" s="41">
        <f t="shared" si="6"/>
        <v>10</v>
      </c>
      <c r="E41" s="42" t="str">
        <f t="shared" si="2"/>
        <v>HUELVA</v>
      </c>
      <c r="F41" s="42">
        <f t="shared" si="7"/>
        <v>2616000</v>
      </c>
      <c r="G41" s="42">
        <f t="shared" si="8"/>
        <v>2250812</v>
      </c>
    </row>
    <row r="42" spans="1:9" x14ac:dyDescent="0.25">
      <c r="A42" s="42" t="str">
        <f t="shared" si="3"/>
        <v>BAHIA DE ALGECIRAS</v>
      </c>
      <c r="B42" s="41">
        <f t="shared" si="4"/>
        <v>754087</v>
      </c>
      <c r="C42" s="41">
        <f t="shared" si="5"/>
        <v>874518</v>
      </c>
      <c r="D42" s="41">
        <f t="shared" si="6"/>
        <v>18</v>
      </c>
      <c r="E42" s="42" t="str">
        <f t="shared" si="2"/>
        <v>BILBAO</v>
      </c>
      <c r="F42" s="42">
        <f t="shared" si="7"/>
        <v>2557360</v>
      </c>
      <c r="G42" s="42">
        <f t="shared" si="8"/>
        <v>1877451</v>
      </c>
    </row>
    <row r="43" spans="1:9" x14ac:dyDescent="0.25">
      <c r="A43" s="42" t="str">
        <f t="shared" si="3"/>
        <v>BAHIA DE CADIZ</v>
      </c>
      <c r="B43" s="41">
        <f t="shared" si="4"/>
        <v>1054647</v>
      </c>
      <c r="C43" s="41">
        <f t="shared" si="5"/>
        <v>875371</v>
      </c>
      <c r="D43" s="41">
        <f t="shared" si="6"/>
        <v>16</v>
      </c>
      <c r="E43" s="42" t="str">
        <f t="shared" si="2"/>
        <v>BARCELONA</v>
      </c>
      <c r="F43" s="42">
        <f t="shared" si="7"/>
        <v>1912277</v>
      </c>
      <c r="G43" s="42">
        <f t="shared" si="8"/>
        <v>2167520</v>
      </c>
    </row>
    <row r="44" spans="1:9" x14ac:dyDescent="0.25">
      <c r="A44" s="42" t="str">
        <f t="shared" si="3"/>
        <v>BALEARES</v>
      </c>
      <c r="B44" s="41">
        <f t="shared" si="4"/>
        <v>1229804</v>
      </c>
      <c r="C44" s="41">
        <f t="shared" si="5"/>
        <v>1001952</v>
      </c>
      <c r="D44" s="41">
        <f t="shared" si="6"/>
        <v>14</v>
      </c>
      <c r="E44" s="42" t="str">
        <f t="shared" si="2"/>
        <v>A CORUÑA</v>
      </c>
      <c r="F44" s="42">
        <f t="shared" si="7"/>
        <v>1894820</v>
      </c>
      <c r="G44" s="42">
        <f t="shared" si="8"/>
        <v>1706545</v>
      </c>
    </row>
    <row r="45" spans="1:9" x14ac:dyDescent="0.25">
      <c r="A45" s="42" t="str">
        <f t="shared" si="3"/>
        <v>BARCELONA</v>
      </c>
      <c r="B45" s="41">
        <f t="shared" si="4"/>
        <v>1912277</v>
      </c>
      <c r="C45" s="41">
        <f t="shared" si="5"/>
        <v>2167520</v>
      </c>
      <c r="D45" s="41">
        <f t="shared" si="6"/>
        <v>6</v>
      </c>
      <c r="E45" s="42" t="str">
        <f t="shared" si="2"/>
        <v>ALMERIA</v>
      </c>
      <c r="F45" s="42">
        <f t="shared" si="7"/>
        <v>1683081</v>
      </c>
      <c r="G45" s="42">
        <f t="shared" si="8"/>
        <v>2137205</v>
      </c>
    </row>
    <row r="46" spans="1:9" x14ac:dyDescent="0.25">
      <c r="A46" s="42" t="str">
        <f t="shared" si="3"/>
        <v>BILBAO</v>
      </c>
      <c r="B46" s="41">
        <f t="shared" si="4"/>
        <v>2557360</v>
      </c>
      <c r="C46" s="41">
        <f t="shared" si="5"/>
        <v>1877451</v>
      </c>
      <c r="D46" s="41">
        <f t="shared" si="6"/>
        <v>5</v>
      </c>
      <c r="E46" s="42" t="str">
        <f t="shared" si="2"/>
        <v>SANTANDER</v>
      </c>
      <c r="F46" s="42">
        <f t="shared" si="7"/>
        <v>1647888</v>
      </c>
      <c r="G46" s="42">
        <f t="shared" si="8"/>
        <v>1571432</v>
      </c>
    </row>
    <row r="47" spans="1:9" x14ac:dyDescent="0.25">
      <c r="A47" s="42" t="str">
        <f t="shared" si="3"/>
        <v>CARTAGENA</v>
      </c>
      <c r="B47" s="41">
        <f t="shared" si="4"/>
        <v>1524237</v>
      </c>
      <c r="C47" s="41">
        <f t="shared" si="5"/>
        <v>2038151</v>
      </c>
      <c r="D47" s="41">
        <f t="shared" si="6"/>
        <v>12</v>
      </c>
      <c r="E47" s="42" t="str">
        <f t="shared" si="2"/>
        <v>AVILES</v>
      </c>
      <c r="F47" s="42">
        <f t="shared" si="7"/>
        <v>1608259</v>
      </c>
      <c r="G47" s="42">
        <f t="shared" si="8"/>
        <v>1274555</v>
      </c>
    </row>
    <row r="48" spans="1:9" x14ac:dyDescent="0.25">
      <c r="A48" s="42" t="str">
        <f t="shared" si="3"/>
        <v>CASTELLON</v>
      </c>
      <c r="B48" s="41">
        <f t="shared" si="4"/>
        <v>1598726</v>
      </c>
      <c r="C48" s="41">
        <f t="shared" si="5"/>
        <v>1039429</v>
      </c>
      <c r="D48" s="41">
        <f t="shared" si="6"/>
        <v>11</v>
      </c>
      <c r="E48" s="42" t="str">
        <f t="shared" si="2"/>
        <v>CASTELLON</v>
      </c>
      <c r="F48" s="42">
        <f t="shared" si="7"/>
        <v>1598726</v>
      </c>
      <c r="G48" s="42">
        <f t="shared" si="8"/>
        <v>1039429</v>
      </c>
    </row>
    <row r="49" spans="1:7" x14ac:dyDescent="0.25">
      <c r="A49" s="42" t="str">
        <f t="shared" si="3"/>
        <v>CEUTA</v>
      </c>
      <c r="B49" s="41">
        <f t="shared" si="4"/>
        <v>64346</v>
      </c>
      <c r="C49" s="41">
        <f t="shared" si="5"/>
        <v>45860</v>
      </c>
      <c r="D49" s="41">
        <f t="shared" si="6"/>
        <v>27</v>
      </c>
      <c r="E49" s="42" t="str">
        <f t="shared" si="2"/>
        <v>CARTAGENA</v>
      </c>
      <c r="F49" s="42">
        <f t="shared" si="7"/>
        <v>1524237</v>
      </c>
      <c r="G49" s="42">
        <f t="shared" si="8"/>
        <v>2038151</v>
      </c>
    </row>
    <row r="50" spans="1:7" x14ac:dyDescent="0.25">
      <c r="A50" s="42" t="str">
        <f t="shared" si="3"/>
        <v>FERROL-SAN CIBRAO</v>
      </c>
      <c r="B50" s="41">
        <f t="shared" si="4"/>
        <v>4702543</v>
      </c>
      <c r="C50" s="41">
        <f t="shared" si="5"/>
        <v>5181660</v>
      </c>
      <c r="D50" s="41">
        <f t="shared" si="6"/>
        <v>3</v>
      </c>
      <c r="E50" s="42" t="str">
        <f t="shared" si="2"/>
        <v>VALENCIA</v>
      </c>
      <c r="F50" s="42">
        <f t="shared" si="7"/>
        <v>1512223</v>
      </c>
      <c r="G50" s="42">
        <f t="shared" si="8"/>
        <v>2059056</v>
      </c>
    </row>
    <row r="51" spans="1:7" x14ac:dyDescent="0.25">
      <c r="A51" s="42" t="str">
        <f t="shared" si="3"/>
        <v>GIJON</v>
      </c>
      <c r="B51" s="41">
        <f t="shared" si="4"/>
        <v>7650679</v>
      </c>
      <c r="C51" s="41">
        <f t="shared" si="5"/>
        <v>6970096</v>
      </c>
      <c r="D51" s="41">
        <f t="shared" si="6"/>
        <v>1</v>
      </c>
      <c r="E51" s="42" t="str">
        <f t="shared" si="2"/>
        <v>BALEARES</v>
      </c>
      <c r="F51" s="42">
        <f t="shared" si="7"/>
        <v>1229804</v>
      </c>
      <c r="G51" s="42">
        <f t="shared" si="8"/>
        <v>1001952</v>
      </c>
    </row>
    <row r="52" spans="1:7" x14ac:dyDescent="0.25">
      <c r="A52" s="42" t="str">
        <f t="shared" si="3"/>
        <v>HUELVA</v>
      </c>
      <c r="B52" s="41">
        <f t="shared" si="4"/>
        <v>2616000</v>
      </c>
      <c r="C52" s="41">
        <f t="shared" si="5"/>
        <v>2250812</v>
      </c>
      <c r="D52" s="41">
        <f t="shared" si="6"/>
        <v>4</v>
      </c>
      <c r="E52" s="42" t="str">
        <f t="shared" si="2"/>
        <v>SEVILLA</v>
      </c>
      <c r="F52" s="42">
        <f t="shared" si="7"/>
        <v>1136451</v>
      </c>
      <c r="G52" s="42">
        <f t="shared" si="8"/>
        <v>1281349</v>
      </c>
    </row>
    <row r="53" spans="1:7" x14ac:dyDescent="0.25">
      <c r="A53" s="42" t="str">
        <f t="shared" si="3"/>
        <v>LAS PALMAS</v>
      </c>
      <c r="B53" s="41">
        <f t="shared" si="4"/>
        <v>434548</v>
      </c>
      <c r="C53" s="41">
        <f t="shared" si="5"/>
        <v>432071</v>
      </c>
      <c r="D53" s="41">
        <f t="shared" si="6"/>
        <v>22</v>
      </c>
      <c r="E53" s="42" t="str">
        <f t="shared" si="2"/>
        <v>BAHIA DE CADIZ</v>
      </c>
      <c r="F53" s="42">
        <f t="shared" si="7"/>
        <v>1054647</v>
      </c>
      <c r="G53" s="42">
        <f t="shared" si="8"/>
        <v>875371</v>
      </c>
    </row>
    <row r="54" spans="1:7" x14ac:dyDescent="0.25">
      <c r="A54" s="42" t="str">
        <f t="shared" si="3"/>
        <v>MALAGA</v>
      </c>
      <c r="B54" s="41">
        <f t="shared" si="4"/>
        <v>436689</v>
      </c>
      <c r="C54" s="41">
        <f t="shared" si="5"/>
        <v>469019</v>
      </c>
      <c r="D54" s="41">
        <f t="shared" si="6"/>
        <v>21</v>
      </c>
      <c r="E54" s="42" t="str">
        <f t="shared" si="2"/>
        <v>PASAIA</v>
      </c>
      <c r="F54" s="42">
        <f t="shared" si="7"/>
        <v>919201</v>
      </c>
      <c r="G54" s="42">
        <f t="shared" si="8"/>
        <v>885462</v>
      </c>
    </row>
    <row r="55" spans="1:7" x14ac:dyDescent="0.25">
      <c r="A55" s="42" t="str">
        <f t="shared" si="3"/>
        <v>MARIN Y RIA DE PONTEVEDRA</v>
      </c>
      <c r="B55" s="41">
        <f t="shared" si="4"/>
        <v>538895</v>
      </c>
      <c r="C55" s="41">
        <f t="shared" si="5"/>
        <v>513347</v>
      </c>
      <c r="D55" s="41">
        <f t="shared" si="6"/>
        <v>19</v>
      </c>
      <c r="E55" s="42" t="str">
        <f t="shared" si="2"/>
        <v>BAHIA DE ALGECIRAS</v>
      </c>
      <c r="F55" s="42">
        <f t="shared" ref="F55:F65" si="9">LOOKUP(E55,$A$38:$A$65,$B$38:$B$65)</f>
        <v>754087</v>
      </c>
      <c r="G55" s="42">
        <f t="shared" si="8"/>
        <v>874518</v>
      </c>
    </row>
    <row r="56" spans="1:7" x14ac:dyDescent="0.25">
      <c r="A56" s="42" t="str">
        <f t="shared" si="3"/>
        <v>MELILLA</v>
      </c>
      <c r="B56" s="41">
        <f t="shared" si="4"/>
        <v>26114</v>
      </c>
      <c r="C56" s="41">
        <f t="shared" si="5"/>
        <v>17862</v>
      </c>
      <c r="D56" s="41">
        <f t="shared" si="6"/>
        <v>28</v>
      </c>
      <c r="E56" s="42" t="str">
        <f t="shared" si="2"/>
        <v>MARIN Y RIA DE PONTEVEDRA</v>
      </c>
      <c r="F56" s="42">
        <f t="shared" si="9"/>
        <v>538895</v>
      </c>
      <c r="G56" s="42">
        <f t="shared" si="8"/>
        <v>513347</v>
      </c>
    </row>
    <row r="57" spans="1:7" x14ac:dyDescent="0.25">
      <c r="A57" s="42" t="str">
        <f t="shared" si="3"/>
        <v>MOTRIL</v>
      </c>
      <c r="B57" s="41">
        <f t="shared" si="4"/>
        <v>269786</v>
      </c>
      <c r="C57" s="41">
        <f t="shared" si="5"/>
        <v>264310</v>
      </c>
      <c r="D57" s="41">
        <f t="shared" si="6"/>
        <v>24</v>
      </c>
      <c r="E57" s="42" t="str">
        <f t="shared" si="2"/>
        <v>SANTA CRUZ DE TENERIFE</v>
      </c>
      <c r="F57" s="42">
        <f t="shared" si="9"/>
        <v>499713</v>
      </c>
      <c r="G57" s="42">
        <f t="shared" si="8"/>
        <v>510984</v>
      </c>
    </row>
    <row r="58" spans="1:7" x14ac:dyDescent="0.25">
      <c r="A58" s="42" t="str">
        <f t="shared" si="3"/>
        <v>PASAIA</v>
      </c>
      <c r="B58" s="41">
        <f t="shared" si="4"/>
        <v>919201</v>
      </c>
      <c r="C58" s="41">
        <f t="shared" si="5"/>
        <v>885462</v>
      </c>
      <c r="D58" s="41">
        <f t="shared" si="6"/>
        <v>17</v>
      </c>
      <c r="E58" s="42" t="str">
        <f t="shared" si="2"/>
        <v>MALAGA</v>
      </c>
      <c r="F58" s="42">
        <f t="shared" si="9"/>
        <v>436689</v>
      </c>
      <c r="G58" s="42">
        <f t="shared" si="8"/>
        <v>469019</v>
      </c>
    </row>
    <row r="59" spans="1:7" x14ac:dyDescent="0.25">
      <c r="A59" s="42" t="str">
        <f t="shared" si="3"/>
        <v>SANTA CRUZ DE TENERIFE</v>
      </c>
      <c r="B59" s="41">
        <f t="shared" si="4"/>
        <v>499713</v>
      </c>
      <c r="C59" s="41">
        <f t="shared" si="5"/>
        <v>510984</v>
      </c>
      <c r="D59" s="41">
        <f t="shared" si="6"/>
        <v>20</v>
      </c>
      <c r="E59" s="42" t="str">
        <f t="shared" si="2"/>
        <v>LAS PALMAS</v>
      </c>
      <c r="F59" s="42">
        <f t="shared" si="9"/>
        <v>434548</v>
      </c>
      <c r="G59" s="42">
        <f t="shared" si="8"/>
        <v>432071</v>
      </c>
    </row>
    <row r="60" spans="1:7" x14ac:dyDescent="0.25">
      <c r="A60" s="42" t="str">
        <f t="shared" si="3"/>
        <v>SANTANDER</v>
      </c>
      <c r="B60" s="41">
        <f t="shared" si="4"/>
        <v>1647888</v>
      </c>
      <c r="C60" s="41">
        <f t="shared" si="5"/>
        <v>1571432</v>
      </c>
      <c r="D60" s="41">
        <f t="shared" si="6"/>
        <v>9</v>
      </c>
      <c r="E60" s="42" t="str">
        <f t="shared" si="2"/>
        <v>ALICANTE</v>
      </c>
      <c r="F60" s="42">
        <f t="shared" si="9"/>
        <v>403184</v>
      </c>
      <c r="G60" s="42">
        <f t="shared" si="8"/>
        <v>516181</v>
      </c>
    </row>
    <row r="61" spans="1:7" x14ac:dyDescent="0.25">
      <c r="A61" s="42" t="str">
        <f t="shared" si="3"/>
        <v>SEVILLA</v>
      </c>
      <c r="B61" s="41">
        <f t="shared" si="4"/>
        <v>1136451</v>
      </c>
      <c r="C61" s="41">
        <f t="shared" si="5"/>
        <v>1281349</v>
      </c>
      <c r="D61" s="41">
        <f t="shared" si="6"/>
        <v>15</v>
      </c>
      <c r="E61" s="42" t="str">
        <f t="shared" si="2"/>
        <v>MOTRIL</v>
      </c>
      <c r="F61" s="42">
        <f t="shared" si="9"/>
        <v>269786</v>
      </c>
      <c r="G61" s="42">
        <f t="shared" si="8"/>
        <v>264310</v>
      </c>
    </row>
    <row r="62" spans="1:7" x14ac:dyDescent="0.25">
      <c r="A62" s="42" t="str">
        <f t="shared" si="3"/>
        <v>TARRAGONA</v>
      </c>
      <c r="B62" s="41">
        <f t="shared" si="4"/>
        <v>5067787</v>
      </c>
      <c r="C62" s="41">
        <f t="shared" si="5"/>
        <v>5388901</v>
      </c>
      <c r="D62" s="41">
        <f t="shared" si="6"/>
        <v>2</v>
      </c>
      <c r="E62" s="42" t="str">
        <f t="shared" si="2"/>
        <v>VIGO</v>
      </c>
      <c r="F62" s="42">
        <f t="shared" si="9"/>
        <v>253233</v>
      </c>
      <c r="G62" s="42">
        <f t="shared" si="8"/>
        <v>208393</v>
      </c>
    </row>
    <row r="63" spans="1:7" x14ac:dyDescent="0.25">
      <c r="A63" s="42" t="str">
        <f t="shared" si="3"/>
        <v>VALENCIA</v>
      </c>
      <c r="B63" s="41">
        <f t="shared" si="4"/>
        <v>1512223</v>
      </c>
      <c r="C63" s="41">
        <f t="shared" si="5"/>
        <v>2059056</v>
      </c>
      <c r="D63" s="41">
        <f t="shared" si="6"/>
        <v>13</v>
      </c>
      <c r="E63" s="42" t="str">
        <f t="shared" si="2"/>
        <v>VILAGARCIA</v>
      </c>
      <c r="F63" s="42">
        <f t="shared" si="9"/>
        <v>238899</v>
      </c>
      <c r="G63" s="42">
        <f t="shared" si="8"/>
        <v>231990</v>
      </c>
    </row>
    <row r="64" spans="1:7" x14ac:dyDescent="0.25">
      <c r="A64" s="42" t="str">
        <f t="shared" si="3"/>
        <v>VIGO</v>
      </c>
      <c r="B64" s="41">
        <f t="shared" si="4"/>
        <v>253233</v>
      </c>
      <c r="C64" s="41">
        <f t="shared" si="5"/>
        <v>208393</v>
      </c>
      <c r="D64" s="41">
        <f t="shared" si="6"/>
        <v>25</v>
      </c>
      <c r="E64" s="42" t="str">
        <f t="shared" si="2"/>
        <v>CEUTA</v>
      </c>
      <c r="F64" s="42">
        <f t="shared" si="9"/>
        <v>64346</v>
      </c>
      <c r="G64" s="42">
        <f t="shared" si="8"/>
        <v>45860</v>
      </c>
    </row>
    <row r="65" spans="1:7" x14ac:dyDescent="0.25">
      <c r="A65" s="42" t="str">
        <f t="shared" si="3"/>
        <v>VILAGARCIA</v>
      </c>
      <c r="B65" s="41">
        <f t="shared" si="4"/>
        <v>238899</v>
      </c>
      <c r="C65" s="41">
        <f t="shared" si="5"/>
        <v>231990</v>
      </c>
      <c r="D65" s="41">
        <f t="shared" si="6"/>
        <v>26</v>
      </c>
      <c r="E65" s="42" t="str">
        <f t="shared" si="2"/>
        <v>MELILLA</v>
      </c>
      <c r="F65" s="42">
        <f t="shared" si="9"/>
        <v>26114</v>
      </c>
      <c r="G65" s="42">
        <f t="shared" si="8"/>
        <v>17862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79</v>
      </c>
    </row>
    <row r="2" spans="1:12" s="2" customFormat="1" ht="21" x14ac:dyDescent="0.35"/>
    <row r="5" spans="1:12" x14ac:dyDescent="0.25">
      <c r="A5" s="47" t="s">
        <v>73</v>
      </c>
      <c r="B5" s="45" t="str">
        <f>'Resumen general'!D6</f>
        <v>Mes Julio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40435</v>
      </c>
    </row>
    <row r="6" spans="1:12" x14ac:dyDescent="0.25">
      <c r="A6" s="48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43</v>
      </c>
    </row>
    <row r="7" spans="1:12" x14ac:dyDescent="0.25">
      <c r="A7" s="8" t="s">
        <v>44</v>
      </c>
      <c r="B7" s="21">
        <v>148828</v>
      </c>
      <c r="C7" s="21">
        <v>109384</v>
      </c>
      <c r="D7" s="21">
        <v>965889</v>
      </c>
      <c r="E7" s="21">
        <v>596642</v>
      </c>
      <c r="F7" s="10">
        <f>((E7*100)/D7)-100</f>
        <v>-38.228719863255506</v>
      </c>
      <c r="G7" s="1"/>
      <c r="H7" s="1"/>
      <c r="I7" s="1"/>
    </row>
    <row r="8" spans="1:12" x14ac:dyDescent="0.25">
      <c r="A8" s="11" t="s">
        <v>45</v>
      </c>
      <c r="B8" s="22">
        <v>93695</v>
      </c>
      <c r="C8" s="22">
        <v>130594</v>
      </c>
      <c r="D8" s="22">
        <v>727901</v>
      </c>
      <c r="E8" s="22">
        <v>817168</v>
      </c>
      <c r="F8" s="13">
        <f t="shared" ref="F8:F35" si="0">((E8*100)/D8)-100</f>
        <v>12.263618266769797</v>
      </c>
      <c r="G8" s="1"/>
      <c r="H8" s="1"/>
      <c r="I8" s="1"/>
    </row>
    <row r="9" spans="1:12" x14ac:dyDescent="0.25">
      <c r="A9" s="8" t="s">
        <v>46</v>
      </c>
      <c r="B9" s="21">
        <v>41518</v>
      </c>
      <c r="C9" s="21">
        <v>41839</v>
      </c>
      <c r="D9" s="21">
        <v>312758</v>
      </c>
      <c r="E9" s="21">
        <v>338831</v>
      </c>
      <c r="F9" s="10">
        <f t="shared" si="0"/>
        <v>8.3364774042550494</v>
      </c>
      <c r="G9" s="1"/>
      <c r="H9" s="1"/>
      <c r="I9" s="1"/>
    </row>
    <row r="10" spans="1:12" x14ac:dyDescent="0.25">
      <c r="A10" s="11" t="s">
        <v>47</v>
      </c>
      <c r="B10" s="22">
        <v>70194</v>
      </c>
      <c r="C10" s="22">
        <v>131342</v>
      </c>
      <c r="D10" s="22">
        <v>592629</v>
      </c>
      <c r="E10" s="22">
        <v>758012</v>
      </c>
      <c r="F10" s="13">
        <f t="shared" si="0"/>
        <v>27.906666734162513</v>
      </c>
      <c r="G10" s="1"/>
      <c r="H10" s="1"/>
      <c r="I10" s="1"/>
    </row>
    <row r="11" spans="1:12" x14ac:dyDescent="0.25">
      <c r="A11" s="8" t="s">
        <v>48</v>
      </c>
      <c r="B11" s="21">
        <v>3730088</v>
      </c>
      <c r="C11" s="21">
        <v>3473235</v>
      </c>
      <c r="D11" s="21">
        <v>24483443</v>
      </c>
      <c r="E11" s="21">
        <v>25571383</v>
      </c>
      <c r="F11" s="10">
        <f t="shared" si="0"/>
        <v>4.4435743779990418</v>
      </c>
      <c r="G11" s="1"/>
      <c r="H11" s="1"/>
      <c r="I11" s="1"/>
    </row>
    <row r="12" spans="1:12" x14ac:dyDescent="0.25">
      <c r="A12" s="11" t="s">
        <v>49</v>
      </c>
      <c r="B12" s="22">
        <v>157851</v>
      </c>
      <c r="C12" s="22">
        <v>170879</v>
      </c>
      <c r="D12" s="22">
        <v>1227286</v>
      </c>
      <c r="E12" s="22">
        <v>1227400</v>
      </c>
      <c r="F12" s="13">
        <f t="shared" si="0"/>
        <v>9.2887884323573644E-3</v>
      </c>
      <c r="G12" s="1"/>
      <c r="H12" s="1"/>
      <c r="I12" s="1"/>
    </row>
    <row r="13" spans="1:12" x14ac:dyDescent="0.25">
      <c r="A13" s="8" t="s">
        <v>50</v>
      </c>
      <c r="B13" s="21">
        <v>843033</v>
      </c>
      <c r="C13" s="21">
        <v>845993</v>
      </c>
      <c r="D13" s="21">
        <v>4882221</v>
      </c>
      <c r="E13" s="21">
        <v>4801259</v>
      </c>
      <c r="F13" s="10">
        <f t="shared" si="0"/>
        <v>-1.6583026454558336</v>
      </c>
      <c r="G13" s="1"/>
      <c r="H13" s="1"/>
      <c r="I13" s="1"/>
    </row>
    <row r="14" spans="1:12" x14ac:dyDescent="0.25">
      <c r="A14" s="11" t="s">
        <v>51</v>
      </c>
      <c r="B14" s="22">
        <v>2442695</v>
      </c>
      <c r="C14" s="22">
        <v>2569921</v>
      </c>
      <c r="D14" s="22">
        <v>14983367</v>
      </c>
      <c r="E14" s="22">
        <v>15860352</v>
      </c>
      <c r="F14" s="13">
        <f t="shared" si="0"/>
        <v>5.8530569263904368</v>
      </c>
      <c r="G14" s="1"/>
      <c r="H14" s="1"/>
      <c r="I14" s="1"/>
    </row>
    <row r="15" spans="1:12" x14ac:dyDescent="0.25">
      <c r="A15" s="8" t="s">
        <v>52</v>
      </c>
      <c r="B15" s="21">
        <v>585175</v>
      </c>
      <c r="C15" s="21">
        <v>823200</v>
      </c>
      <c r="D15" s="21">
        <v>3922556</v>
      </c>
      <c r="E15" s="21">
        <v>5128836</v>
      </c>
      <c r="F15" s="10">
        <f t="shared" si="0"/>
        <v>30.752397161442701</v>
      </c>
      <c r="G15" s="1"/>
      <c r="H15" s="1"/>
      <c r="I15" s="1"/>
    </row>
    <row r="16" spans="1:12" x14ac:dyDescent="0.25">
      <c r="A16" s="11" t="s">
        <v>53</v>
      </c>
      <c r="B16" s="22">
        <v>84522</v>
      </c>
      <c r="C16" s="22">
        <v>99745</v>
      </c>
      <c r="D16" s="22">
        <v>379617</v>
      </c>
      <c r="E16" s="22">
        <v>539062</v>
      </c>
      <c r="F16" s="13">
        <f t="shared" si="0"/>
        <v>42.001543661111072</v>
      </c>
      <c r="G16" s="1"/>
      <c r="H16" s="1"/>
      <c r="I16" s="1"/>
    </row>
    <row r="17" spans="1:9" x14ac:dyDescent="0.25">
      <c r="A17" s="8" t="s">
        <v>54</v>
      </c>
      <c r="B17" s="21">
        <v>149613</v>
      </c>
      <c r="C17" s="21">
        <v>170141</v>
      </c>
      <c r="D17" s="21">
        <v>778827</v>
      </c>
      <c r="E17" s="21">
        <v>957349</v>
      </c>
      <c r="F17" s="10">
        <f t="shared" si="0"/>
        <v>22.92190691899485</v>
      </c>
      <c r="G17" s="1"/>
      <c r="H17" s="1"/>
      <c r="I17" s="1"/>
    </row>
    <row r="18" spans="1:9" x14ac:dyDescent="0.25">
      <c r="A18" s="11" t="s">
        <v>55</v>
      </c>
      <c r="B18" s="22">
        <v>92619</v>
      </c>
      <c r="C18" s="22">
        <v>82399</v>
      </c>
      <c r="D18" s="22">
        <v>551858</v>
      </c>
      <c r="E18" s="22">
        <v>533551</v>
      </c>
      <c r="F18" s="13">
        <f t="shared" si="0"/>
        <v>-3.3173388806540771</v>
      </c>
      <c r="G18" s="1"/>
      <c r="H18" s="1"/>
      <c r="I18" s="1"/>
    </row>
    <row r="19" spans="1:9" x14ac:dyDescent="0.25">
      <c r="A19" s="8" t="s">
        <v>56</v>
      </c>
      <c r="B19" s="21">
        <v>40009</v>
      </c>
      <c r="C19" s="21">
        <v>57997</v>
      </c>
      <c r="D19" s="21">
        <v>332270</v>
      </c>
      <c r="E19" s="21">
        <v>397974</v>
      </c>
      <c r="F19" s="10">
        <f t="shared" si="0"/>
        <v>19.774279953050225</v>
      </c>
      <c r="G19" s="1"/>
      <c r="H19" s="1"/>
      <c r="I19" s="1"/>
    </row>
    <row r="20" spans="1:9" x14ac:dyDescent="0.25">
      <c r="A20" s="11" t="s">
        <v>57</v>
      </c>
      <c r="B20" s="22">
        <v>56559</v>
      </c>
      <c r="C20" s="22">
        <v>99630</v>
      </c>
      <c r="D20" s="22">
        <v>342951</v>
      </c>
      <c r="E20" s="22">
        <v>542370</v>
      </c>
      <c r="F20" s="13">
        <f t="shared" si="0"/>
        <v>58.147956996772137</v>
      </c>
      <c r="G20" s="1"/>
      <c r="H20" s="1"/>
      <c r="I20" s="1"/>
    </row>
    <row r="21" spans="1:9" x14ac:dyDescent="0.25">
      <c r="A21" s="8" t="s">
        <v>58</v>
      </c>
      <c r="B21" s="21">
        <v>20971</v>
      </c>
      <c r="C21" s="21">
        <v>17932</v>
      </c>
      <c r="D21" s="21">
        <v>160321</v>
      </c>
      <c r="E21" s="21">
        <v>140420</v>
      </c>
      <c r="F21" s="10">
        <f t="shared" si="0"/>
        <v>-12.413220975418071</v>
      </c>
      <c r="G21" s="1"/>
      <c r="H21" s="1"/>
      <c r="I21" s="1"/>
    </row>
    <row r="22" spans="1:9" x14ac:dyDescent="0.25">
      <c r="A22" s="11" t="s">
        <v>59</v>
      </c>
      <c r="B22" s="22">
        <v>1214584</v>
      </c>
      <c r="C22" s="22">
        <v>1308503</v>
      </c>
      <c r="D22" s="22">
        <v>7759360</v>
      </c>
      <c r="E22" s="22">
        <v>8435786</v>
      </c>
      <c r="F22" s="13">
        <f t="shared" si="0"/>
        <v>8.7175488700098924</v>
      </c>
      <c r="G22" s="1"/>
      <c r="H22" s="1"/>
      <c r="I22" s="1"/>
    </row>
    <row r="23" spans="1:9" x14ac:dyDescent="0.25">
      <c r="A23" s="8" t="s">
        <v>60</v>
      </c>
      <c r="B23" s="21">
        <v>137344</v>
      </c>
      <c r="C23" s="21">
        <v>159408</v>
      </c>
      <c r="D23" s="21">
        <v>666286</v>
      </c>
      <c r="E23" s="21">
        <v>883537</v>
      </c>
      <c r="F23" s="10">
        <f t="shared" si="0"/>
        <v>32.606268179130296</v>
      </c>
      <c r="G23" s="1"/>
      <c r="H23" s="1"/>
      <c r="I23" s="1"/>
    </row>
    <row r="24" spans="1:9" x14ac:dyDescent="0.25">
      <c r="A24" s="11" t="s">
        <v>61</v>
      </c>
      <c r="B24" s="22">
        <v>67099</v>
      </c>
      <c r="C24" s="22">
        <v>83081</v>
      </c>
      <c r="D24" s="22">
        <v>393322</v>
      </c>
      <c r="E24" s="22">
        <v>557974</v>
      </c>
      <c r="F24" s="13">
        <f t="shared" si="0"/>
        <v>41.861884155984143</v>
      </c>
      <c r="G24" s="1"/>
      <c r="H24" s="1"/>
      <c r="I24" s="1"/>
    </row>
    <row r="25" spans="1:9" x14ac:dyDescent="0.25">
      <c r="A25" s="8" t="s">
        <v>62</v>
      </c>
      <c r="B25" s="21">
        <v>69271</v>
      </c>
      <c r="C25" s="21">
        <v>65982</v>
      </c>
      <c r="D25" s="21">
        <v>414176</v>
      </c>
      <c r="E25" s="21">
        <v>417823</v>
      </c>
      <c r="F25" s="10">
        <f t="shared" si="0"/>
        <v>0.88054353704704624</v>
      </c>
      <c r="G25" s="1"/>
      <c r="H25" s="1"/>
      <c r="I25" s="1"/>
    </row>
    <row r="26" spans="1:9" x14ac:dyDescent="0.25">
      <c r="A26" s="11" t="s">
        <v>63</v>
      </c>
      <c r="B26" s="22">
        <v>21476</v>
      </c>
      <c r="C26" s="22">
        <v>11424</v>
      </c>
      <c r="D26" s="22">
        <v>98442</v>
      </c>
      <c r="E26" s="22">
        <v>90467</v>
      </c>
      <c r="F26" s="13">
        <f t="shared" si="0"/>
        <v>-8.1012169602405493</v>
      </c>
      <c r="G26" s="1"/>
      <c r="H26" s="1"/>
      <c r="I26" s="1"/>
    </row>
    <row r="27" spans="1:9" x14ac:dyDescent="0.25">
      <c r="A27" s="8" t="s">
        <v>64</v>
      </c>
      <c r="B27" s="21">
        <v>146149</v>
      </c>
      <c r="C27" s="21">
        <v>209324</v>
      </c>
      <c r="D27" s="21">
        <v>959060</v>
      </c>
      <c r="E27" s="21">
        <v>1280335</v>
      </c>
      <c r="F27" s="10">
        <f t="shared" si="0"/>
        <v>33.498946885492046</v>
      </c>
      <c r="G27" s="1"/>
      <c r="H27" s="1"/>
      <c r="I27" s="1"/>
    </row>
    <row r="28" spans="1:9" x14ac:dyDescent="0.25">
      <c r="A28" s="11" t="s">
        <v>65</v>
      </c>
      <c r="B28" s="22">
        <v>512551</v>
      </c>
      <c r="C28" s="22">
        <v>481384</v>
      </c>
      <c r="D28" s="22">
        <v>3318792</v>
      </c>
      <c r="E28" s="22">
        <v>3376383</v>
      </c>
      <c r="F28" s="13">
        <f t="shared" si="0"/>
        <v>1.7353000730386299</v>
      </c>
      <c r="G28" s="1"/>
      <c r="H28" s="1"/>
      <c r="I28" s="1"/>
    </row>
    <row r="29" spans="1:9" x14ac:dyDescent="0.25">
      <c r="A29" s="8" t="s">
        <v>66</v>
      </c>
      <c r="B29" s="21">
        <v>89952</v>
      </c>
      <c r="C29" s="21">
        <v>159123</v>
      </c>
      <c r="D29" s="21">
        <v>612660</v>
      </c>
      <c r="E29" s="21">
        <v>934747</v>
      </c>
      <c r="F29" s="10">
        <f t="shared" si="0"/>
        <v>52.571899585414428</v>
      </c>
      <c r="G29" s="1"/>
      <c r="H29" s="1"/>
      <c r="I29" s="1"/>
    </row>
    <row r="30" spans="1:9" x14ac:dyDescent="0.25">
      <c r="A30" s="11" t="s">
        <v>67</v>
      </c>
      <c r="B30" s="22">
        <v>129911</v>
      </c>
      <c r="C30" s="22">
        <v>198406</v>
      </c>
      <c r="D30" s="22">
        <v>1099178</v>
      </c>
      <c r="E30" s="22">
        <v>1158483</v>
      </c>
      <c r="F30" s="13">
        <f t="shared" si="0"/>
        <v>5.3953954682499159</v>
      </c>
      <c r="G30" s="1"/>
      <c r="H30" s="1"/>
      <c r="I30" s="1"/>
    </row>
    <row r="31" spans="1:9" x14ac:dyDescent="0.25">
      <c r="A31" s="8" t="s">
        <v>68</v>
      </c>
      <c r="B31" s="21">
        <v>322575</v>
      </c>
      <c r="C31" s="21">
        <v>338231</v>
      </c>
      <c r="D31" s="21">
        <v>1626085</v>
      </c>
      <c r="E31" s="21">
        <v>2194623</v>
      </c>
      <c r="F31" s="10">
        <f t="shared" si="0"/>
        <v>34.963608913433177</v>
      </c>
      <c r="G31" s="1"/>
      <c r="H31" s="1"/>
      <c r="I31" s="1"/>
    </row>
    <row r="32" spans="1:9" x14ac:dyDescent="0.25">
      <c r="A32" s="11" t="s">
        <v>69</v>
      </c>
      <c r="B32" s="22">
        <v>4135497</v>
      </c>
      <c r="C32" s="22">
        <v>5249042</v>
      </c>
      <c r="D32" s="22">
        <v>27644838</v>
      </c>
      <c r="E32" s="22">
        <v>31254993</v>
      </c>
      <c r="F32" s="13">
        <f t="shared" si="0"/>
        <v>13.059056450249415</v>
      </c>
      <c r="G32" s="1"/>
      <c r="H32" s="1"/>
      <c r="I32" s="1"/>
    </row>
    <row r="33" spans="1:9" x14ac:dyDescent="0.25">
      <c r="A33" s="8" t="s">
        <v>70</v>
      </c>
      <c r="B33" s="21">
        <v>305302</v>
      </c>
      <c r="C33" s="21">
        <v>306723</v>
      </c>
      <c r="D33" s="21">
        <v>1757169</v>
      </c>
      <c r="E33" s="21">
        <v>1982348</v>
      </c>
      <c r="F33" s="10">
        <f t="shared" si="0"/>
        <v>12.814874380324255</v>
      </c>
      <c r="G33" s="1"/>
      <c r="H33" s="1"/>
      <c r="I33" s="1"/>
    </row>
    <row r="34" spans="1:9" x14ac:dyDescent="0.25">
      <c r="A34" s="11" t="s">
        <v>71</v>
      </c>
      <c r="B34" s="22">
        <v>27446</v>
      </c>
      <c r="C34" s="22">
        <v>10121</v>
      </c>
      <c r="D34" s="22">
        <v>172809</v>
      </c>
      <c r="E34" s="22">
        <v>78820</v>
      </c>
      <c r="F34" s="13">
        <f t="shared" si="0"/>
        <v>-54.38894964961316</v>
      </c>
      <c r="G34" s="1"/>
      <c r="H34" s="1"/>
      <c r="I34" s="1"/>
    </row>
    <row r="35" spans="1:9" x14ac:dyDescent="0.25">
      <c r="A35" s="14" t="s">
        <v>72</v>
      </c>
      <c r="B35" s="15">
        <f>SUM(B7:B34)</f>
        <v>15736527</v>
      </c>
      <c r="C35" s="15">
        <f t="shared" ref="C35:E35" si="1">SUM(C7:C34)</f>
        <v>17404983</v>
      </c>
      <c r="D35" s="15">
        <f t="shared" si="1"/>
        <v>101166071</v>
      </c>
      <c r="E35" s="15">
        <f t="shared" si="1"/>
        <v>110856928</v>
      </c>
      <c r="F35" s="16">
        <f t="shared" si="0"/>
        <v>9.5791572255484709</v>
      </c>
      <c r="G35" s="1"/>
      <c r="H35" s="1"/>
      <c r="I35" s="1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596642</v>
      </c>
      <c r="C38" s="41">
        <f>D7</f>
        <v>965889</v>
      </c>
      <c r="D38" s="41">
        <f>_xlfn.RANK.EQ(B38,$B$38:$B$65)+COUNTIF($B$38:$B$65,B38)-1</f>
        <v>18</v>
      </c>
      <c r="E38" s="42" t="str">
        <f t="shared" ref="E38:E65" si="2">INDEX($A$38:$B$65,MATCH(ROW()-37,$D$38:$D$65,0),1)</f>
        <v>VALENCIA</v>
      </c>
      <c r="F38" s="42">
        <f>LOOKUP(E38,$A$38:$A$65,$B$38:$B$65)</f>
        <v>31254993</v>
      </c>
      <c r="G38" s="42">
        <f>LOOKUP(E38,$A$38:$A$65,$C$38:$C$65)</f>
        <v>27644838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817168</v>
      </c>
      <c r="C39" s="41">
        <f t="shared" ref="C39:C65" si="5">D8</f>
        <v>727901</v>
      </c>
      <c r="D39" s="41">
        <f t="shared" ref="D39:D65" si="6">_xlfn.RANK.EQ(B39,$B$38:$B$65)+COUNTIF($B$38:$B$65,B39)-1</f>
        <v>16</v>
      </c>
      <c r="E39" s="42" t="str">
        <f t="shared" si="2"/>
        <v>BAHIA DE ALGECIRAS</v>
      </c>
      <c r="F39" s="42">
        <f t="shared" ref="F39:F54" si="7">LOOKUP(E39,$A$38:$A$65,$B$38:$B$65)</f>
        <v>25571383</v>
      </c>
      <c r="G39" s="42">
        <f t="shared" ref="G39:G65" si="8">LOOKUP(E39,$A$38:$A$65,$C$38:$C$65)</f>
        <v>24483443</v>
      </c>
    </row>
    <row r="40" spans="1:9" x14ac:dyDescent="0.25">
      <c r="A40" s="42" t="str">
        <f t="shared" si="3"/>
        <v>ALMERIA</v>
      </c>
      <c r="B40" s="41">
        <f t="shared" si="4"/>
        <v>338831</v>
      </c>
      <c r="C40" s="41">
        <f t="shared" si="5"/>
        <v>312758</v>
      </c>
      <c r="D40" s="41">
        <f t="shared" si="6"/>
        <v>25</v>
      </c>
      <c r="E40" s="42" t="str">
        <f t="shared" si="2"/>
        <v>BARCELONA</v>
      </c>
      <c r="F40" s="42">
        <f t="shared" si="7"/>
        <v>15860352</v>
      </c>
      <c r="G40" s="42">
        <f t="shared" si="8"/>
        <v>14983367</v>
      </c>
    </row>
    <row r="41" spans="1:9" x14ac:dyDescent="0.25">
      <c r="A41" s="42" t="str">
        <f t="shared" si="3"/>
        <v>AVILES</v>
      </c>
      <c r="B41" s="41">
        <f t="shared" si="4"/>
        <v>758012</v>
      </c>
      <c r="C41" s="41">
        <f t="shared" si="5"/>
        <v>592629</v>
      </c>
      <c r="D41" s="41">
        <f t="shared" si="6"/>
        <v>17</v>
      </c>
      <c r="E41" s="42" t="str">
        <f t="shared" si="2"/>
        <v>LAS PALMAS</v>
      </c>
      <c r="F41" s="42">
        <f t="shared" si="7"/>
        <v>8435786</v>
      </c>
      <c r="G41" s="42">
        <f t="shared" si="8"/>
        <v>7759360</v>
      </c>
    </row>
    <row r="42" spans="1:9" x14ac:dyDescent="0.25">
      <c r="A42" s="42" t="str">
        <f t="shared" si="3"/>
        <v>BAHIA DE ALGECIRAS</v>
      </c>
      <c r="B42" s="41">
        <f t="shared" si="4"/>
        <v>25571383</v>
      </c>
      <c r="C42" s="41">
        <f t="shared" si="5"/>
        <v>24483443</v>
      </c>
      <c r="D42" s="41">
        <f t="shared" si="6"/>
        <v>2</v>
      </c>
      <c r="E42" s="42" t="str">
        <f t="shared" si="2"/>
        <v>BILBAO</v>
      </c>
      <c r="F42" s="42">
        <f t="shared" si="7"/>
        <v>5128836</v>
      </c>
      <c r="G42" s="42">
        <f t="shared" si="8"/>
        <v>3922556</v>
      </c>
    </row>
    <row r="43" spans="1:9" x14ac:dyDescent="0.25">
      <c r="A43" s="42" t="str">
        <f t="shared" si="3"/>
        <v>BAHIA DE CADIZ</v>
      </c>
      <c r="B43" s="41">
        <f t="shared" si="4"/>
        <v>1227400</v>
      </c>
      <c r="C43" s="41">
        <f t="shared" si="5"/>
        <v>1227286</v>
      </c>
      <c r="D43" s="41">
        <f t="shared" si="6"/>
        <v>11</v>
      </c>
      <c r="E43" s="42" t="str">
        <f t="shared" si="2"/>
        <v>BALEARES</v>
      </c>
      <c r="F43" s="42">
        <f t="shared" si="7"/>
        <v>4801259</v>
      </c>
      <c r="G43" s="42">
        <f t="shared" si="8"/>
        <v>4882221</v>
      </c>
    </row>
    <row r="44" spans="1:9" x14ac:dyDescent="0.25">
      <c r="A44" s="42" t="str">
        <f t="shared" si="3"/>
        <v>BALEARES</v>
      </c>
      <c r="B44" s="41">
        <f t="shared" si="4"/>
        <v>4801259</v>
      </c>
      <c r="C44" s="41">
        <f t="shared" si="5"/>
        <v>4882221</v>
      </c>
      <c r="D44" s="41">
        <f t="shared" si="6"/>
        <v>6</v>
      </c>
      <c r="E44" s="42" t="str">
        <f t="shared" si="2"/>
        <v>SANTA CRUZ DE TENERIFE</v>
      </c>
      <c r="F44" s="42">
        <f t="shared" si="7"/>
        <v>3376383</v>
      </c>
      <c r="G44" s="42">
        <f t="shared" si="8"/>
        <v>3318792</v>
      </c>
    </row>
    <row r="45" spans="1:9" x14ac:dyDescent="0.25">
      <c r="A45" s="42" t="str">
        <f t="shared" si="3"/>
        <v>BARCELONA</v>
      </c>
      <c r="B45" s="41">
        <f t="shared" si="4"/>
        <v>15860352</v>
      </c>
      <c r="C45" s="41">
        <f t="shared" si="5"/>
        <v>14983367</v>
      </c>
      <c r="D45" s="41">
        <f t="shared" si="6"/>
        <v>3</v>
      </c>
      <c r="E45" s="42" t="str">
        <f t="shared" si="2"/>
        <v>TARRAGONA</v>
      </c>
      <c r="F45" s="42">
        <f t="shared" si="7"/>
        <v>2194623</v>
      </c>
      <c r="G45" s="42">
        <f t="shared" si="8"/>
        <v>1626085</v>
      </c>
    </row>
    <row r="46" spans="1:9" x14ac:dyDescent="0.25">
      <c r="A46" s="42" t="str">
        <f t="shared" si="3"/>
        <v>BILBAO</v>
      </c>
      <c r="B46" s="41">
        <f t="shared" si="4"/>
        <v>5128836</v>
      </c>
      <c r="C46" s="41">
        <f t="shared" si="5"/>
        <v>3922556</v>
      </c>
      <c r="D46" s="41">
        <f t="shared" si="6"/>
        <v>5</v>
      </c>
      <c r="E46" s="42" t="str">
        <f t="shared" si="2"/>
        <v>VIGO</v>
      </c>
      <c r="F46" s="42">
        <f t="shared" si="7"/>
        <v>1982348</v>
      </c>
      <c r="G46" s="42">
        <f t="shared" si="8"/>
        <v>1757169</v>
      </c>
    </row>
    <row r="47" spans="1:9" x14ac:dyDescent="0.25">
      <c r="A47" s="42" t="str">
        <f t="shared" si="3"/>
        <v>CARTAGENA</v>
      </c>
      <c r="B47" s="41">
        <f t="shared" si="4"/>
        <v>539062</v>
      </c>
      <c r="C47" s="41">
        <f t="shared" si="5"/>
        <v>379617</v>
      </c>
      <c r="D47" s="41">
        <f t="shared" si="6"/>
        <v>21</v>
      </c>
      <c r="E47" s="42" t="str">
        <f t="shared" si="2"/>
        <v>PASAIA</v>
      </c>
      <c r="F47" s="42">
        <f t="shared" si="7"/>
        <v>1280335</v>
      </c>
      <c r="G47" s="42">
        <f t="shared" si="8"/>
        <v>959060</v>
      </c>
    </row>
    <row r="48" spans="1:9" x14ac:dyDescent="0.25">
      <c r="A48" s="42" t="str">
        <f t="shared" si="3"/>
        <v>CASTELLON</v>
      </c>
      <c r="B48" s="41">
        <f t="shared" si="4"/>
        <v>957349</v>
      </c>
      <c r="C48" s="41">
        <f t="shared" si="5"/>
        <v>778827</v>
      </c>
      <c r="D48" s="41">
        <f t="shared" si="6"/>
        <v>13</v>
      </c>
      <c r="E48" s="42" t="str">
        <f t="shared" si="2"/>
        <v>BAHIA DE CADIZ</v>
      </c>
      <c r="F48" s="42">
        <f t="shared" si="7"/>
        <v>1227400</v>
      </c>
      <c r="G48" s="42">
        <f t="shared" si="8"/>
        <v>1227286</v>
      </c>
    </row>
    <row r="49" spans="1:7" x14ac:dyDescent="0.25">
      <c r="A49" s="42" t="str">
        <f t="shared" si="3"/>
        <v>CEUTA</v>
      </c>
      <c r="B49" s="41">
        <f t="shared" si="4"/>
        <v>533551</v>
      </c>
      <c r="C49" s="41">
        <f t="shared" si="5"/>
        <v>551858</v>
      </c>
      <c r="D49" s="41">
        <f t="shared" si="6"/>
        <v>22</v>
      </c>
      <c r="E49" s="42" t="str">
        <f t="shared" si="2"/>
        <v>SEVILLA</v>
      </c>
      <c r="F49" s="42">
        <f t="shared" si="7"/>
        <v>1158483</v>
      </c>
      <c r="G49" s="42">
        <f t="shared" si="8"/>
        <v>1099178</v>
      </c>
    </row>
    <row r="50" spans="1:7" x14ac:dyDescent="0.25">
      <c r="A50" s="42" t="str">
        <f t="shared" si="3"/>
        <v>FERROL-SAN CIBRAO</v>
      </c>
      <c r="B50" s="41">
        <f t="shared" si="4"/>
        <v>397974</v>
      </c>
      <c r="C50" s="41">
        <f t="shared" si="5"/>
        <v>332270</v>
      </c>
      <c r="D50" s="41">
        <f t="shared" si="6"/>
        <v>24</v>
      </c>
      <c r="E50" s="42" t="str">
        <f t="shared" si="2"/>
        <v>CASTELLON</v>
      </c>
      <c r="F50" s="42">
        <f t="shared" si="7"/>
        <v>957349</v>
      </c>
      <c r="G50" s="42">
        <f t="shared" si="8"/>
        <v>778827</v>
      </c>
    </row>
    <row r="51" spans="1:7" x14ac:dyDescent="0.25">
      <c r="A51" s="42" t="str">
        <f t="shared" si="3"/>
        <v>GIJON</v>
      </c>
      <c r="B51" s="41">
        <f t="shared" si="4"/>
        <v>542370</v>
      </c>
      <c r="C51" s="41">
        <f t="shared" si="5"/>
        <v>342951</v>
      </c>
      <c r="D51" s="41">
        <f t="shared" si="6"/>
        <v>20</v>
      </c>
      <c r="E51" s="42" t="str">
        <f t="shared" si="2"/>
        <v>SANTANDER</v>
      </c>
      <c r="F51" s="42">
        <f t="shared" si="7"/>
        <v>934747</v>
      </c>
      <c r="G51" s="42">
        <f t="shared" si="8"/>
        <v>612660</v>
      </c>
    </row>
    <row r="52" spans="1:7" x14ac:dyDescent="0.25">
      <c r="A52" s="42" t="str">
        <f t="shared" si="3"/>
        <v>HUELVA</v>
      </c>
      <c r="B52" s="41">
        <f t="shared" si="4"/>
        <v>140420</v>
      </c>
      <c r="C52" s="41">
        <f t="shared" si="5"/>
        <v>160321</v>
      </c>
      <c r="D52" s="41">
        <f t="shared" si="6"/>
        <v>26</v>
      </c>
      <c r="E52" s="42" t="str">
        <f t="shared" si="2"/>
        <v>MALAGA</v>
      </c>
      <c r="F52" s="42">
        <f t="shared" si="7"/>
        <v>883537</v>
      </c>
      <c r="G52" s="42">
        <f t="shared" si="8"/>
        <v>666286</v>
      </c>
    </row>
    <row r="53" spans="1:7" x14ac:dyDescent="0.25">
      <c r="A53" s="42" t="str">
        <f t="shared" si="3"/>
        <v>LAS PALMAS</v>
      </c>
      <c r="B53" s="41">
        <f t="shared" si="4"/>
        <v>8435786</v>
      </c>
      <c r="C53" s="41">
        <f t="shared" si="5"/>
        <v>7759360</v>
      </c>
      <c r="D53" s="41">
        <f t="shared" si="6"/>
        <v>4</v>
      </c>
      <c r="E53" s="42" t="str">
        <f t="shared" si="2"/>
        <v>ALICANTE</v>
      </c>
      <c r="F53" s="42">
        <f t="shared" si="7"/>
        <v>817168</v>
      </c>
      <c r="G53" s="42">
        <f t="shared" si="8"/>
        <v>727901</v>
      </c>
    </row>
    <row r="54" spans="1:7" x14ac:dyDescent="0.25">
      <c r="A54" s="42" t="str">
        <f t="shared" si="3"/>
        <v>MALAGA</v>
      </c>
      <c r="B54" s="41">
        <f t="shared" si="4"/>
        <v>883537</v>
      </c>
      <c r="C54" s="41">
        <f t="shared" si="5"/>
        <v>666286</v>
      </c>
      <c r="D54" s="41">
        <f t="shared" si="6"/>
        <v>15</v>
      </c>
      <c r="E54" s="42" t="str">
        <f t="shared" si="2"/>
        <v>AVILES</v>
      </c>
      <c r="F54" s="42">
        <f t="shared" si="7"/>
        <v>758012</v>
      </c>
      <c r="G54" s="42">
        <f t="shared" si="8"/>
        <v>592629</v>
      </c>
    </row>
    <row r="55" spans="1:7" x14ac:dyDescent="0.25">
      <c r="A55" s="42" t="str">
        <f t="shared" si="3"/>
        <v>MARIN Y RIA DE PONTEVEDRA</v>
      </c>
      <c r="B55" s="41">
        <f t="shared" si="4"/>
        <v>557974</v>
      </c>
      <c r="C55" s="41">
        <f t="shared" si="5"/>
        <v>393322</v>
      </c>
      <c r="D55" s="41">
        <f t="shared" si="6"/>
        <v>19</v>
      </c>
      <c r="E55" s="42" t="str">
        <f t="shared" si="2"/>
        <v>A CORUÑA</v>
      </c>
      <c r="F55" s="42">
        <f t="shared" ref="F55:F65" si="9">LOOKUP(E55,$A$38:$A$65,$B$38:$B$65)</f>
        <v>596642</v>
      </c>
      <c r="G55" s="42">
        <f t="shared" si="8"/>
        <v>965889</v>
      </c>
    </row>
    <row r="56" spans="1:7" x14ac:dyDescent="0.25">
      <c r="A56" s="42" t="str">
        <f t="shared" si="3"/>
        <v>MELILLA</v>
      </c>
      <c r="B56" s="41">
        <f t="shared" si="4"/>
        <v>417823</v>
      </c>
      <c r="C56" s="41">
        <f t="shared" si="5"/>
        <v>414176</v>
      </c>
      <c r="D56" s="41">
        <f t="shared" si="6"/>
        <v>23</v>
      </c>
      <c r="E56" s="42" t="str">
        <f t="shared" si="2"/>
        <v>MARIN Y RIA DE PONTEVEDRA</v>
      </c>
      <c r="F56" s="42">
        <f t="shared" si="9"/>
        <v>557974</v>
      </c>
      <c r="G56" s="42">
        <f t="shared" si="8"/>
        <v>393322</v>
      </c>
    </row>
    <row r="57" spans="1:7" x14ac:dyDescent="0.25">
      <c r="A57" s="42" t="str">
        <f t="shared" si="3"/>
        <v>MOTRIL</v>
      </c>
      <c r="B57" s="41">
        <f t="shared" si="4"/>
        <v>90467</v>
      </c>
      <c r="C57" s="41">
        <f t="shared" si="5"/>
        <v>98442</v>
      </c>
      <c r="D57" s="41">
        <f t="shared" si="6"/>
        <v>27</v>
      </c>
      <c r="E57" s="42" t="str">
        <f t="shared" si="2"/>
        <v>GIJON</v>
      </c>
      <c r="F57" s="42">
        <f t="shared" si="9"/>
        <v>542370</v>
      </c>
      <c r="G57" s="42">
        <f t="shared" si="8"/>
        <v>342951</v>
      </c>
    </row>
    <row r="58" spans="1:7" x14ac:dyDescent="0.25">
      <c r="A58" s="42" t="str">
        <f t="shared" si="3"/>
        <v>PASAIA</v>
      </c>
      <c r="B58" s="41">
        <f t="shared" si="4"/>
        <v>1280335</v>
      </c>
      <c r="C58" s="41">
        <f t="shared" si="5"/>
        <v>959060</v>
      </c>
      <c r="D58" s="41">
        <f t="shared" si="6"/>
        <v>10</v>
      </c>
      <c r="E58" s="42" t="str">
        <f t="shared" si="2"/>
        <v>CARTAGENA</v>
      </c>
      <c r="F58" s="42">
        <f t="shared" si="9"/>
        <v>539062</v>
      </c>
      <c r="G58" s="42">
        <f t="shared" si="8"/>
        <v>379617</v>
      </c>
    </row>
    <row r="59" spans="1:7" x14ac:dyDescent="0.25">
      <c r="A59" s="42" t="str">
        <f t="shared" si="3"/>
        <v>SANTA CRUZ DE TENERIFE</v>
      </c>
      <c r="B59" s="41">
        <f t="shared" si="4"/>
        <v>3376383</v>
      </c>
      <c r="C59" s="41">
        <f t="shared" si="5"/>
        <v>3318792</v>
      </c>
      <c r="D59" s="41">
        <f t="shared" si="6"/>
        <v>7</v>
      </c>
      <c r="E59" s="42" t="str">
        <f t="shared" si="2"/>
        <v>CEUTA</v>
      </c>
      <c r="F59" s="42">
        <f t="shared" si="9"/>
        <v>533551</v>
      </c>
      <c r="G59" s="42">
        <f t="shared" si="8"/>
        <v>551858</v>
      </c>
    </row>
    <row r="60" spans="1:7" x14ac:dyDescent="0.25">
      <c r="A60" s="42" t="str">
        <f t="shared" si="3"/>
        <v>SANTANDER</v>
      </c>
      <c r="B60" s="41">
        <f t="shared" si="4"/>
        <v>934747</v>
      </c>
      <c r="C60" s="41">
        <f t="shared" si="5"/>
        <v>612660</v>
      </c>
      <c r="D60" s="41">
        <f t="shared" si="6"/>
        <v>14</v>
      </c>
      <c r="E60" s="42" t="str">
        <f t="shared" si="2"/>
        <v>MELILLA</v>
      </c>
      <c r="F60" s="42">
        <f t="shared" si="9"/>
        <v>417823</v>
      </c>
      <c r="G60" s="42">
        <f t="shared" si="8"/>
        <v>414176</v>
      </c>
    </row>
    <row r="61" spans="1:7" x14ac:dyDescent="0.25">
      <c r="A61" s="42" t="str">
        <f t="shared" si="3"/>
        <v>SEVILLA</v>
      </c>
      <c r="B61" s="41">
        <f t="shared" si="4"/>
        <v>1158483</v>
      </c>
      <c r="C61" s="41">
        <f t="shared" si="5"/>
        <v>1099178</v>
      </c>
      <c r="D61" s="41">
        <f t="shared" si="6"/>
        <v>12</v>
      </c>
      <c r="E61" s="42" t="str">
        <f t="shared" si="2"/>
        <v>FERROL-SAN CIBRAO</v>
      </c>
      <c r="F61" s="42">
        <f t="shared" si="9"/>
        <v>397974</v>
      </c>
      <c r="G61" s="42">
        <f t="shared" si="8"/>
        <v>332270</v>
      </c>
    </row>
    <row r="62" spans="1:7" x14ac:dyDescent="0.25">
      <c r="A62" s="42" t="str">
        <f t="shared" si="3"/>
        <v>TARRAGONA</v>
      </c>
      <c r="B62" s="41">
        <f t="shared" si="4"/>
        <v>2194623</v>
      </c>
      <c r="C62" s="41">
        <f t="shared" si="5"/>
        <v>1626085</v>
      </c>
      <c r="D62" s="41">
        <f t="shared" si="6"/>
        <v>8</v>
      </c>
      <c r="E62" s="42" t="str">
        <f t="shared" si="2"/>
        <v>ALMERIA</v>
      </c>
      <c r="F62" s="42">
        <f t="shared" si="9"/>
        <v>338831</v>
      </c>
      <c r="G62" s="42">
        <f t="shared" si="8"/>
        <v>312758</v>
      </c>
    </row>
    <row r="63" spans="1:7" x14ac:dyDescent="0.25">
      <c r="A63" s="42" t="str">
        <f t="shared" si="3"/>
        <v>VALENCIA</v>
      </c>
      <c r="B63" s="41">
        <f t="shared" si="4"/>
        <v>31254993</v>
      </c>
      <c r="C63" s="41">
        <f t="shared" si="5"/>
        <v>27644838</v>
      </c>
      <c r="D63" s="41">
        <f t="shared" si="6"/>
        <v>1</v>
      </c>
      <c r="E63" s="42" t="str">
        <f t="shared" si="2"/>
        <v>HUELVA</v>
      </c>
      <c r="F63" s="42">
        <f t="shared" si="9"/>
        <v>140420</v>
      </c>
      <c r="G63" s="42">
        <f t="shared" si="8"/>
        <v>160321</v>
      </c>
    </row>
    <row r="64" spans="1:7" x14ac:dyDescent="0.25">
      <c r="A64" s="42" t="str">
        <f t="shared" si="3"/>
        <v>VIGO</v>
      </c>
      <c r="B64" s="41">
        <f t="shared" si="4"/>
        <v>1982348</v>
      </c>
      <c r="C64" s="41">
        <f t="shared" si="5"/>
        <v>1757169</v>
      </c>
      <c r="D64" s="41">
        <f t="shared" si="6"/>
        <v>9</v>
      </c>
      <c r="E64" s="42" t="str">
        <f t="shared" si="2"/>
        <v>MOTRIL</v>
      </c>
      <c r="F64" s="42">
        <f t="shared" si="9"/>
        <v>90467</v>
      </c>
      <c r="G64" s="42">
        <f t="shared" si="8"/>
        <v>98442</v>
      </c>
    </row>
    <row r="65" spans="1:7" x14ac:dyDescent="0.25">
      <c r="A65" s="42" t="str">
        <f t="shared" si="3"/>
        <v>VILAGARCIA</v>
      </c>
      <c r="B65" s="41">
        <f t="shared" si="4"/>
        <v>78820</v>
      </c>
      <c r="C65" s="41">
        <f t="shared" si="5"/>
        <v>172809</v>
      </c>
      <c r="D65" s="41">
        <f t="shared" si="6"/>
        <v>28</v>
      </c>
      <c r="E65" s="42" t="str">
        <f t="shared" si="2"/>
        <v>VILAGARCIA</v>
      </c>
      <c r="F65" s="42">
        <f t="shared" si="9"/>
        <v>78820</v>
      </c>
      <c r="G65" s="42">
        <f t="shared" si="8"/>
        <v>172809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80</v>
      </c>
    </row>
    <row r="2" spans="1:12" s="2" customFormat="1" ht="21" x14ac:dyDescent="0.35"/>
    <row r="5" spans="1:12" x14ac:dyDescent="0.25">
      <c r="A5" s="47" t="s">
        <v>73</v>
      </c>
      <c r="B5" s="45" t="str">
        <f>'Resumen general'!D6</f>
        <v>Mes Julio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40435</v>
      </c>
    </row>
    <row r="6" spans="1:12" x14ac:dyDescent="0.25">
      <c r="A6" s="48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43</v>
      </c>
    </row>
    <row r="7" spans="1:12" x14ac:dyDescent="0.25">
      <c r="A7" s="8" t="s">
        <v>44</v>
      </c>
      <c r="B7" s="23">
        <v>4854</v>
      </c>
      <c r="C7" s="23">
        <v>4437</v>
      </c>
      <c r="D7" s="23">
        <v>25489</v>
      </c>
      <c r="E7" s="23">
        <v>25392</v>
      </c>
      <c r="F7" s="10">
        <f>((E7*100)/D7)-100</f>
        <v>-0.38055631841186255</v>
      </c>
      <c r="G7" s="1"/>
      <c r="H7" s="1"/>
      <c r="I7" s="1"/>
    </row>
    <row r="8" spans="1:12" x14ac:dyDescent="0.25">
      <c r="A8" s="11" t="s">
        <v>45</v>
      </c>
      <c r="B8" s="24">
        <v>53</v>
      </c>
      <c r="C8" s="24">
        <v>33</v>
      </c>
      <c r="D8" s="24">
        <v>333</v>
      </c>
      <c r="E8" s="24">
        <v>216</v>
      </c>
      <c r="F8" s="13">
        <f t="shared" ref="F8:F35" si="0">((E8*100)/D8)-100</f>
        <v>-35.13513513513513</v>
      </c>
      <c r="G8" s="1"/>
      <c r="H8" s="1"/>
      <c r="I8" s="1"/>
    </row>
    <row r="9" spans="1:12" x14ac:dyDescent="0.25">
      <c r="A9" s="8" t="s">
        <v>46</v>
      </c>
      <c r="B9" s="23">
        <v>423</v>
      </c>
      <c r="C9" s="23">
        <v>398</v>
      </c>
      <c r="D9" s="23">
        <v>1719</v>
      </c>
      <c r="E9" s="23">
        <v>1657</v>
      </c>
      <c r="F9" s="10">
        <f t="shared" si="0"/>
        <v>-3.6067481093659097</v>
      </c>
      <c r="G9" s="1"/>
      <c r="H9" s="1"/>
      <c r="I9" s="1"/>
    </row>
    <row r="10" spans="1:12" x14ac:dyDescent="0.25">
      <c r="A10" s="11" t="s">
        <v>47</v>
      </c>
      <c r="B10" s="24">
        <v>832</v>
      </c>
      <c r="C10" s="24">
        <v>1339</v>
      </c>
      <c r="D10" s="24">
        <v>10047</v>
      </c>
      <c r="E10" s="24">
        <v>8966</v>
      </c>
      <c r="F10" s="13">
        <f t="shared" si="0"/>
        <v>-10.759430675823623</v>
      </c>
      <c r="G10" s="1"/>
      <c r="H10" s="1"/>
      <c r="I10" s="1"/>
    </row>
    <row r="11" spans="1:12" x14ac:dyDescent="0.25">
      <c r="A11" s="8" t="s">
        <v>48</v>
      </c>
      <c r="B11" s="23">
        <v>339</v>
      </c>
      <c r="C11" s="23">
        <v>167</v>
      </c>
      <c r="D11" s="23">
        <v>1282</v>
      </c>
      <c r="E11" s="23">
        <v>694</v>
      </c>
      <c r="F11" s="10">
        <f t="shared" si="0"/>
        <v>-45.865834633385333</v>
      </c>
      <c r="G11" s="1"/>
      <c r="H11" s="1"/>
      <c r="I11" s="1"/>
    </row>
    <row r="12" spans="1:12" x14ac:dyDescent="0.25">
      <c r="A12" s="11" t="s">
        <v>49</v>
      </c>
      <c r="B12" s="24">
        <v>2157</v>
      </c>
      <c r="C12" s="24">
        <v>1410</v>
      </c>
      <c r="D12" s="24">
        <v>11310</v>
      </c>
      <c r="E12" s="24">
        <v>8966</v>
      </c>
      <c r="F12" s="13">
        <f t="shared" si="0"/>
        <v>-20.725022104332453</v>
      </c>
      <c r="G12" s="1"/>
      <c r="H12" s="1"/>
      <c r="I12" s="1"/>
    </row>
    <row r="13" spans="1:12" x14ac:dyDescent="0.25">
      <c r="A13" s="8" t="s">
        <v>50</v>
      </c>
      <c r="B13" s="23">
        <v>245</v>
      </c>
      <c r="C13" s="23">
        <v>275</v>
      </c>
      <c r="D13" s="23">
        <v>1687</v>
      </c>
      <c r="E13" s="23">
        <v>978</v>
      </c>
      <c r="F13" s="10">
        <f t="shared" si="0"/>
        <v>-42.027267338470658</v>
      </c>
      <c r="G13" s="1"/>
      <c r="H13" s="1"/>
      <c r="I13" s="1"/>
    </row>
    <row r="14" spans="1:12" x14ac:dyDescent="0.25">
      <c r="A14" s="11" t="s">
        <v>51</v>
      </c>
      <c r="B14" s="24">
        <v>248</v>
      </c>
      <c r="C14" s="24">
        <v>100</v>
      </c>
      <c r="D14" s="24">
        <v>1730</v>
      </c>
      <c r="E14" s="24">
        <v>1777</v>
      </c>
      <c r="F14" s="13">
        <f t="shared" si="0"/>
        <v>2.7167630057803507</v>
      </c>
      <c r="G14" s="1"/>
      <c r="H14" s="1"/>
      <c r="I14" s="1"/>
    </row>
    <row r="15" spans="1:12" x14ac:dyDescent="0.25">
      <c r="A15" s="8" t="s">
        <v>52</v>
      </c>
      <c r="B15" s="23">
        <v>0</v>
      </c>
      <c r="C15" s="23">
        <v>0</v>
      </c>
      <c r="D15" s="23">
        <v>0</v>
      </c>
      <c r="E15" s="23">
        <v>0</v>
      </c>
      <c r="F15" s="18" t="e">
        <f t="shared" si="0"/>
        <v>#DIV/0!</v>
      </c>
      <c r="G15" s="1"/>
      <c r="H15" s="1"/>
      <c r="I15" s="1"/>
    </row>
    <row r="16" spans="1:12" x14ac:dyDescent="0.25">
      <c r="A16" s="11" t="s">
        <v>53</v>
      </c>
      <c r="B16" s="24">
        <v>136</v>
      </c>
      <c r="C16" s="24">
        <v>128</v>
      </c>
      <c r="D16" s="24">
        <v>633</v>
      </c>
      <c r="E16" s="24">
        <v>659</v>
      </c>
      <c r="F16" s="13">
        <f t="shared" si="0"/>
        <v>4.1074249605055257</v>
      </c>
      <c r="G16" s="1"/>
      <c r="H16" s="1"/>
      <c r="I16" s="1"/>
    </row>
    <row r="17" spans="1:9" x14ac:dyDescent="0.25">
      <c r="A17" s="8" t="s">
        <v>54</v>
      </c>
      <c r="B17" s="23">
        <v>495</v>
      </c>
      <c r="C17" s="23">
        <v>409</v>
      </c>
      <c r="D17" s="23">
        <v>2746</v>
      </c>
      <c r="E17" s="23">
        <v>2397</v>
      </c>
      <c r="F17" s="10">
        <f t="shared" si="0"/>
        <v>-12.70939548434086</v>
      </c>
      <c r="G17" s="1"/>
      <c r="H17" s="1"/>
      <c r="I17" s="1"/>
    </row>
    <row r="18" spans="1:9" x14ac:dyDescent="0.25">
      <c r="A18" s="11" t="s">
        <v>55</v>
      </c>
      <c r="B18" s="24">
        <v>0</v>
      </c>
      <c r="C18" s="24">
        <v>0</v>
      </c>
      <c r="D18" s="24">
        <v>45</v>
      </c>
      <c r="E18" s="24">
        <v>35</v>
      </c>
      <c r="F18" s="13">
        <f t="shared" si="0"/>
        <v>-22.222222222222229</v>
      </c>
      <c r="G18" s="1"/>
      <c r="H18" s="1"/>
      <c r="I18" s="1"/>
    </row>
    <row r="19" spans="1:9" x14ac:dyDescent="0.25">
      <c r="A19" s="8" t="s">
        <v>56</v>
      </c>
      <c r="B19" s="23">
        <v>24</v>
      </c>
      <c r="C19" s="23">
        <v>33</v>
      </c>
      <c r="D19" s="23">
        <v>122</v>
      </c>
      <c r="E19" s="23">
        <v>237</v>
      </c>
      <c r="F19" s="10">
        <f t="shared" si="0"/>
        <v>94.26229508196721</v>
      </c>
      <c r="G19" s="1"/>
      <c r="H19" s="1"/>
      <c r="I19" s="1"/>
    </row>
    <row r="20" spans="1:9" x14ac:dyDescent="0.25">
      <c r="A20" s="11" t="s">
        <v>57</v>
      </c>
      <c r="B20" s="24">
        <v>877</v>
      </c>
      <c r="C20" s="24">
        <v>589</v>
      </c>
      <c r="D20" s="24">
        <v>9314</v>
      </c>
      <c r="E20" s="24">
        <v>7286</v>
      </c>
      <c r="F20" s="13">
        <f t="shared" si="0"/>
        <v>-21.773674039080959</v>
      </c>
      <c r="G20" s="1"/>
      <c r="H20" s="1"/>
      <c r="I20" s="1"/>
    </row>
    <row r="21" spans="1:9" x14ac:dyDescent="0.25">
      <c r="A21" s="8" t="s">
        <v>58</v>
      </c>
      <c r="B21" s="23">
        <v>270</v>
      </c>
      <c r="C21" s="23">
        <v>232</v>
      </c>
      <c r="D21" s="23">
        <v>1580</v>
      </c>
      <c r="E21" s="23">
        <v>1443</v>
      </c>
      <c r="F21" s="10">
        <f t="shared" si="0"/>
        <v>-8.6708860759493689</v>
      </c>
      <c r="G21" s="1"/>
      <c r="H21" s="1"/>
      <c r="I21" s="1"/>
    </row>
    <row r="22" spans="1:9" x14ac:dyDescent="0.25">
      <c r="A22" s="11" t="s">
        <v>59</v>
      </c>
      <c r="B22" s="24">
        <v>555</v>
      </c>
      <c r="C22" s="24">
        <v>174</v>
      </c>
      <c r="D22" s="24">
        <v>2078</v>
      </c>
      <c r="E22" s="24">
        <v>1579</v>
      </c>
      <c r="F22" s="13">
        <f t="shared" si="0"/>
        <v>-24.013474494706443</v>
      </c>
      <c r="G22" s="1"/>
      <c r="H22" s="1"/>
      <c r="I22" s="1"/>
    </row>
    <row r="23" spans="1:9" x14ac:dyDescent="0.25">
      <c r="A23" s="8" t="s">
        <v>60</v>
      </c>
      <c r="B23" s="23">
        <v>185</v>
      </c>
      <c r="C23" s="23">
        <v>166</v>
      </c>
      <c r="D23" s="23">
        <v>578</v>
      </c>
      <c r="E23" s="23">
        <v>445</v>
      </c>
      <c r="F23" s="10">
        <f t="shared" si="0"/>
        <v>-23.010380622837374</v>
      </c>
      <c r="G23" s="1"/>
      <c r="H23" s="1"/>
      <c r="I23" s="1"/>
    </row>
    <row r="24" spans="1:9" x14ac:dyDescent="0.25">
      <c r="A24" s="11" t="s">
        <v>61</v>
      </c>
      <c r="B24" s="24">
        <v>241</v>
      </c>
      <c r="C24" s="24">
        <v>106</v>
      </c>
      <c r="D24" s="24">
        <v>1613</v>
      </c>
      <c r="E24" s="24">
        <v>1479</v>
      </c>
      <c r="F24" s="13">
        <f t="shared" si="0"/>
        <v>-8.307501549907002</v>
      </c>
      <c r="G24" s="1"/>
      <c r="H24" s="1"/>
      <c r="I24" s="1"/>
    </row>
    <row r="25" spans="1:9" x14ac:dyDescent="0.25">
      <c r="A25" s="8" t="s">
        <v>62</v>
      </c>
      <c r="B25" s="23">
        <v>0</v>
      </c>
      <c r="C25" s="23">
        <v>0</v>
      </c>
      <c r="D25" s="23">
        <v>0</v>
      </c>
      <c r="E25" s="23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24">
        <v>319</v>
      </c>
      <c r="C26" s="24">
        <v>128</v>
      </c>
      <c r="D26" s="24">
        <v>1399</v>
      </c>
      <c r="E26" s="24">
        <v>879</v>
      </c>
      <c r="F26" s="13">
        <f t="shared" si="0"/>
        <v>-37.16940671908506</v>
      </c>
      <c r="G26" s="1"/>
      <c r="H26" s="1"/>
      <c r="I26" s="1"/>
    </row>
    <row r="27" spans="1:9" x14ac:dyDescent="0.25">
      <c r="A27" s="8" t="s">
        <v>64</v>
      </c>
      <c r="B27" s="23">
        <v>1040</v>
      </c>
      <c r="C27" s="23">
        <v>1102</v>
      </c>
      <c r="D27" s="23">
        <v>9277</v>
      </c>
      <c r="E27" s="23">
        <v>10898</v>
      </c>
      <c r="F27" s="10">
        <f t="shared" si="0"/>
        <v>17.473321116740323</v>
      </c>
      <c r="G27" s="1"/>
      <c r="H27" s="1"/>
      <c r="I27" s="1"/>
    </row>
    <row r="28" spans="1:9" x14ac:dyDescent="0.25">
      <c r="A28" s="11" t="s">
        <v>65</v>
      </c>
      <c r="B28" s="24">
        <v>600</v>
      </c>
      <c r="C28" s="24">
        <v>419</v>
      </c>
      <c r="D28" s="24">
        <v>2563</v>
      </c>
      <c r="E28" s="24">
        <v>2258</v>
      </c>
      <c r="F28" s="13">
        <f t="shared" si="0"/>
        <v>-11.900117050331644</v>
      </c>
      <c r="G28" s="1"/>
      <c r="H28" s="1"/>
      <c r="I28" s="1"/>
    </row>
    <row r="29" spans="1:9" x14ac:dyDescent="0.25">
      <c r="A29" s="8" t="s">
        <v>66</v>
      </c>
      <c r="B29" s="23">
        <v>315</v>
      </c>
      <c r="C29" s="23">
        <v>749</v>
      </c>
      <c r="D29" s="23">
        <v>9887</v>
      </c>
      <c r="E29" s="23">
        <v>6489</v>
      </c>
      <c r="F29" s="10">
        <f t="shared" si="0"/>
        <v>-34.368362496207141</v>
      </c>
      <c r="G29" s="1"/>
      <c r="H29" s="1"/>
      <c r="I29" s="1"/>
    </row>
    <row r="30" spans="1:9" x14ac:dyDescent="0.25">
      <c r="A30" s="11" t="s">
        <v>67</v>
      </c>
      <c r="B30" s="24">
        <v>0</v>
      </c>
      <c r="C30" s="24">
        <v>0</v>
      </c>
      <c r="D30" s="24">
        <v>0</v>
      </c>
      <c r="E30" s="24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23">
        <v>500</v>
      </c>
      <c r="C31" s="23">
        <v>357</v>
      </c>
      <c r="D31" s="23">
        <v>2005</v>
      </c>
      <c r="E31" s="23">
        <v>1686</v>
      </c>
      <c r="F31" s="10">
        <f t="shared" si="0"/>
        <v>-15.910224438902745</v>
      </c>
      <c r="G31" s="1"/>
      <c r="H31" s="1"/>
      <c r="I31" s="1"/>
    </row>
    <row r="32" spans="1:9" x14ac:dyDescent="0.25">
      <c r="A32" s="11" t="s">
        <v>69</v>
      </c>
      <c r="B32" s="24">
        <v>140</v>
      </c>
      <c r="C32" s="24">
        <v>105</v>
      </c>
      <c r="D32" s="24">
        <v>874</v>
      </c>
      <c r="E32" s="24">
        <v>818</v>
      </c>
      <c r="F32" s="13">
        <f t="shared" si="0"/>
        <v>-6.4073226544622486</v>
      </c>
      <c r="G32" s="1"/>
      <c r="H32" s="1"/>
      <c r="I32" s="1"/>
    </row>
    <row r="33" spans="1:9" x14ac:dyDescent="0.25">
      <c r="A33" s="8" t="s">
        <v>70</v>
      </c>
      <c r="B33" s="23">
        <v>9187</v>
      </c>
      <c r="C33" s="23">
        <v>8306</v>
      </c>
      <c r="D33" s="23">
        <v>46045</v>
      </c>
      <c r="E33" s="23">
        <v>44170</v>
      </c>
      <c r="F33" s="10">
        <f t="shared" si="0"/>
        <v>-4.0721033771310715</v>
      </c>
      <c r="G33" s="1"/>
      <c r="H33" s="1"/>
      <c r="I33" s="1"/>
    </row>
    <row r="34" spans="1:9" x14ac:dyDescent="0.25">
      <c r="A34" s="11" t="s">
        <v>71</v>
      </c>
      <c r="B34" s="24">
        <v>0</v>
      </c>
      <c r="C34" s="24">
        <v>0</v>
      </c>
      <c r="D34" s="24">
        <v>0</v>
      </c>
      <c r="E34" s="24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24035</v>
      </c>
      <c r="C35" s="15">
        <f t="shared" ref="C35:E35" si="1">SUM(C7:C34)</f>
        <v>21162</v>
      </c>
      <c r="D35" s="15">
        <f t="shared" si="1"/>
        <v>144356</v>
      </c>
      <c r="E35" s="15">
        <f t="shared" si="1"/>
        <v>131404</v>
      </c>
      <c r="F35" s="16">
        <f t="shared" si="0"/>
        <v>-8.9722630164315973</v>
      </c>
      <c r="G35" s="1"/>
      <c r="H35" s="1"/>
      <c r="I35" s="1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25392</v>
      </c>
      <c r="C38" s="41">
        <f>D7</f>
        <v>25489</v>
      </c>
      <c r="D38" s="41">
        <f>_xlfn.RANK.EQ(B38,$B$38:$B$65)+COUNTIF($B$38:$B$65,B38)-1</f>
        <v>2</v>
      </c>
      <c r="E38" s="42" t="str">
        <f t="shared" ref="E38:E65" si="2">INDEX($A$38:$B$65,MATCH(ROW()-37,$D$38:$D$65,0),1)</f>
        <v>VIGO</v>
      </c>
      <c r="F38" s="42">
        <f>LOOKUP(E38,$A$38:$A$65,$B$38:$B$65)</f>
        <v>44170</v>
      </c>
      <c r="G38" s="42">
        <f>LOOKUP(E38,$A$38:$A$65,$C$38:$C$65)</f>
        <v>46045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216</v>
      </c>
      <c r="C39" s="41">
        <f t="shared" ref="C39:C65" si="5">D8</f>
        <v>333</v>
      </c>
      <c r="D39" s="41">
        <f t="shared" ref="D39:D65" si="6">_xlfn.RANK.EQ(B39,$B$38:$B$65)+COUNTIF($B$38:$B$65,B39)-1</f>
        <v>23</v>
      </c>
      <c r="E39" s="42" t="str">
        <f t="shared" si="2"/>
        <v>A CORUÑA</v>
      </c>
      <c r="F39" s="42">
        <f t="shared" ref="F39:F54" si="7">LOOKUP(E39,$A$38:$A$65,$B$38:$B$65)</f>
        <v>25392</v>
      </c>
      <c r="G39" s="42">
        <f t="shared" ref="G39:G65" si="8">LOOKUP(E39,$A$38:$A$65,$C$38:$C$65)</f>
        <v>25489</v>
      </c>
    </row>
    <row r="40" spans="1:9" x14ac:dyDescent="0.25">
      <c r="A40" s="42" t="str">
        <f t="shared" si="3"/>
        <v>ALMERIA</v>
      </c>
      <c r="B40" s="41">
        <f t="shared" si="4"/>
        <v>1657</v>
      </c>
      <c r="C40" s="41">
        <f t="shared" si="5"/>
        <v>1719</v>
      </c>
      <c r="D40" s="41">
        <f t="shared" si="6"/>
        <v>12</v>
      </c>
      <c r="E40" s="42" t="str">
        <f t="shared" si="2"/>
        <v>PASAIA</v>
      </c>
      <c r="F40" s="42">
        <f t="shared" si="7"/>
        <v>10898</v>
      </c>
      <c r="G40" s="42">
        <f t="shared" si="8"/>
        <v>9277</v>
      </c>
    </row>
    <row r="41" spans="1:9" x14ac:dyDescent="0.25">
      <c r="A41" s="42" t="str">
        <f t="shared" si="3"/>
        <v>AVILES</v>
      </c>
      <c r="B41" s="41">
        <f t="shared" si="4"/>
        <v>8966</v>
      </c>
      <c r="C41" s="41">
        <f t="shared" si="5"/>
        <v>10047</v>
      </c>
      <c r="D41" s="41">
        <f t="shared" si="6"/>
        <v>5</v>
      </c>
      <c r="E41" s="42" t="e">
        <f t="shared" si="2"/>
        <v>#N/A</v>
      </c>
      <c r="F41" s="42" t="e">
        <f t="shared" si="7"/>
        <v>#N/A</v>
      </c>
      <c r="G41" s="42" t="e">
        <f t="shared" si="8"/>
        <v>#N/A</v>
      </c>
    </row>
    <row r="42" spans="1:9" x14ac:dyDescent="0.25">
      <c r="A42" s="42" t="str">
        <f t="shared" si="3"/>
        <v>BAHIA DE ALGECIRAS</v>
      </c>
      <c r="B42" s="41">
        <f t="shared" si="4"/>
        <v>694</v>
      </c>
      <c r="C42" s="41">
        <f t="shared" si="5"/>
        <v>1282</v>
      </c>
      <c r="D42" s="41">
        <f t="shared" si="6"/>
        <v>19</v>
      </c>
      <c r="E42" s="42" t="str">
        <f t="shared" si="2"/>
        <v>AVILES</v>
      </c>
      <c r="F42" s="42">
        <f t="shared" si="7"/>
        <v>8966</v>
      </c>
      <c r="G42" s="42">
        <f t="shared" si="8"/>
        <v>10047</v>
      </c>
    </row>
    <row r="43" spans="1:9" x14ac:dyDescent="0.25">
      <c r="A43" s="42" t="str">
        <f t="shared" si="3"/>
        <v>BAHIA DE CADIZ</v>
      </c>
      <c r="B43" s="41">
        <f t="shared" si="4"/>
        <v>8966</v>
      </c>
      <c r="C43" s="41">
        <f t="shared" si="5"/>
        <v>11310</v>
      </c>
      <c r="D43" s="41">
        <f t="shared" si="6"/>
        <v>5</v>
      </c>
      <c r="E43" s="42" t="str">
        <f t="shared" si="2"/>
        <v>GIJON</v>
      </c>
      <c r="F43" s="42">
        <f t="shared" si="7"/>
        <v>7286</v>
      </c>
      <c r="G43" s="42">
        <f t="shared" si="8"/>
        <v>9314</v>
      </c>
    </row>
    <row r="44" spans="1:9" x14ac:dyDescent="0.25">
      <c r="A44" s="42" t="str">
        <f t="shared" si="3"/>
        <v>BALEARES</v>
      </c>
      <c r="B44" s="41">
        <f t="shared" si="4"/>
        <v>978</v>
      </c>
      <c r="C44" s="41">
        <f t="shared" si="5"/>
        <v>1687</v>
      </c>
      <c r="D44" s="41">
        <f t="shared" si="6"/>
        <v>16</v>
      </c>
      <c r="E44" s="42" t="str">
        <f t="shared" si="2"/>
        <v>SANTANDER</v>
      </c>
      <c r="F44" s="42">
        <f t="shared" si="7"/>
        <v>6489</v>
      </c>
      <c r="G44" s="42">
        <f t="shared" si="8"/>
        <v>9887</v>
      </c>
    </row>
    <row r="45" spans="1:9" x14ac:dyDescent="0.25">
      <c r="A45" s="42" t="str">
        <f t="shared" si="3"/>
        <v>BARCELONA</v>
      </c>
      <c r="B45" s="41">
        <f t="shared" si="4"/>
        <v>1777</v>
      </c>
      <c r="C45" s="41">
        <f t="shared" si="5"/>
        <v>1730</v>
      </c>
      <c r="D45" s="41">
        <f t="shared" si="6"/>
        <v>10</v>
      </c>
      <c r="E45" s="42" t="str">
        <f t="shared" si="2"/>
        <v>CASTELLON</v>
      </c>
      <c r="F45" s="42">
        <f t="shared" si="7"/>
        <v>2397</v>
      </c>
      <c r="G45" s="42">
        <f t="shared" si="8"/>
        <v>2746</v>
      </c>
    </row>
    <row r="46" spans="1:9" x14ac:dyDescent="0.25">
      <c r="A46" s="42" t="str">
        <f t="shared" si="3"/>
        <v>BILBAO</v>
      </c>
      <c r="B46" s="41">
        <f t="shared" si="4"/>
        <v>0</v>
      </c>
      <c r="C46" s="41">
        <f t="shared" si="5"/>
        <v>0</v>
      </c>
      <c r="D46" s="41">
        <f t="shared" si="6"/>
        <v>28</v>
      </c>
      <c r="E46" s="42" t="str">
        <f t="shared" si="2"/>
        <v>SANTA CRUZ DE TENERIFE</v>
      </c>
      <c r="F46" s="42">
        <f t="shared" si="7"/>
        <v>2258</v>
      </c>
      <c r="G46" s="42">
        <f t="shared" si="8"/>
        <v>2563</v>
      </c>
    </row>
    <row r="47" spans="1:9" x14ac:dyDescent="0.25">
      <c r="A47" s="42" t="str">
        <f t="shared" si="3"/>
        <v>CARTAGENA</v>
      </c>
      <c r="B47" s="41">
        <f t="shared" si="4"/>
        <v>659</v>
      </c>
      <c r="C47" s="41">
        <f t="shared" si="5"/>
        <v>633</v>
      </c>
      <c r="D47" s="41">
        <f t="shared" si="6"/>
        <v>20</v>
      </c>
      <c r="E47" s="42" t="str">
        <f t="shared" si="2"/>
        <v>BARCELONA</v>
      </c>
      <c r="F47" s="42">
        <f t="shared" si="7"/>
        <v>1777</v>
      </c>
      <c r="G47" s="42">
        <f t="shared" si="8"/>
        <v>1730</v>
      </c>
    </row>
    <row r="48" spans="1:9" x14ac:dyDescent="0.25">
      <c r="A48" s="42" t="str">
        <f t="shared" si="3"/>
        <v>CASTELLON</v>
      </c>
      <c r="B48" s="41">
        <f t="shared" si="4"/>
        <v>2397</v>
      </c>
      <c r="C48" s="41">
        <f t="shared" si="5"/>
        <v>2746</v>
      </c>
      <c r="D48" s="41">
        <f t="shared" si="6"/>
        <v>8</v>
      </c>
      <c r="E48" s="42" t="str">
        <f t="shared" si="2"/>
        <v>TARRAGONA</v>
      </c>
      <c r="F48" s="42">
        <f t="shared" si="7"/>
        <v>1686</v>
      </c>
      <c r="G48" s="42">
        <f t="shared" si="8"/>
        <v>2005</v>
      </c>
    </row>
    <row r="49" spans="1:7" x14ac:dyDescent="0.25">
      <c r="A49" s="42" t="str">
        <f t="shared" si="3"/>
        <v>CEUTA</v>
      </c>
      <c r="B49" s="41">
        <f t="shared" si="4"/>
        <v>35</v>
      </c>
      <c r="C49" s="41">
        <f t="shared" si="5"/>
        <v>45</v>
      </c>
      <c r="D49" s="41">
        <f t="shared" si="6"/>
        <v>24</v>
      </c>
      <c r="E49" s="42" t="str">
        <f t="shared" si="2"/>
        <v>ALMERIA</v>
      </c>
      <c r="F49" s="42">
        <f t="shared" si="7"/>
        <v>1657</v>
      </c>
      <c r="G49" s="42">
        <f t="shared" si="8"/>
        <v>1719</v>
      </c>
    </row>
    <row r="50" spans="1:7" x14ac:dyDescent="0.25">
      <c r="A50" s="42" t="str">
        <f t="shared" si="3"/>
        <v>FERROL-SAN CIBRAO</v>
      </c>
      <c r="B50" s="41">
        <f t="shared" si="4"/>
        <v>237</v>
      </c>
      <c r="C50" s="41">
        <f t="shared" si="5"/>
        <v>122</v>
      </c>
      <c r="D50" s="41">
        <f t="shared" si="6"/>
        <v>22</v>
      </c>
      <c r="E50" s="42" t="str">
        <f t="shared" si="2"/>
        <v>LAS PALMAS</v>
      </c>
      <c r="F50" s="42">
        <f t="shared" si="7"/>
        <v>1579</v>
      </c>
      <c r="G50" s="42">
        <f t="shared" si="8"/>
        <v>2078</v>
      </c>
    </row>
    <row r="51" spans="1:7" x14ac:dyDescent="0.25">
      <c r="A51" s="42" t="str">
        <f t="shared" si="3"/>
        <v>GIJON</v>
      </c>
      <c r="B51" s="41">
        <f t="shared" si="4"/>
        <v>7286</v>
      </c>
      <c r="C51" s="41">
        <f t="shared" si="5"/>
        <v>9314</v>
      </c>
      <c r="D51" s="41">
        <f t="shared" si="6"/>
        <v>6</v>
      </c>
      <c r="E51" s="42" t="str">
        <f t="shared" si="2"/>
        <v>MARIN Y RIA DE PONTEVEDRA</v>
      </c>
      <c r="F51" s="42">
        <f t="shared" si="7"/>
        <v>1479</v>
      </c>
      <c r="G51" s="42">
        <f t="shared" si="8"/>
        <v>1613</v>
      </c>
    </row>
    <row r="52" spans="1:7" x14ac:dyDescent="0.25">
      <c r="A52" s="42" t="str">
        <f t="shared" si="3"/>
        <v>HUELVA</v>
      </c>
      <c r="B52" s="41">
        <f t="shared" si="4"/>
        <v>1443</v>
      </c>
      <c r="C52" s="41">
        <f t="shared" si="5"/>
        <v>1580</v>
      </c>
      <c r="D52" s="41">
        <f t="shared" si="6"/>
        <v>15</v>
      </c>
      <c r="E52" s="42" t="str">
        <f t="shared" si="2"/>
        <v>HUELVA</v>
      </c>
      <c r="F52" s="42">
        <f t="shared" si="7"/>
        <v>1443</v>
      </c>
      <c r="G52" s="42">
        <f t="shared" si="8"/>
        <v>1580</v>
      </c>
    </row>
    <row r="53" spans="1:7" x14ac:dyDescent="0.25">
      <c r="A53" s="42" t="str">
        <f t="shared" si="3"/>
        <v>LAS PALMAS</v>
      </c>
      <c r="B53" s="41">
        <f t="shared" si="4"/>
        <v>1579</v>
      </c>
      <c r="C53" s="41">
        <f t="shared" si="5"/>
        <v>2078</v>
      </c>
      <c r="D53" s="41">
        <f t="shared" si="6"/>
        <v>13</v>
      </c>
      <c r="E53" s="42" t="str">
        <f t="shared" si="2"/>
        <v>BALEARES</v>
      </c>
      <c r="F53" s="42">
        <f t="shared" si="7"/>
        <v>978</v>
      </c>
      <c r="G53" s="42">
        <f t="shared" si="8"/>
        <v>1687</v>
      </c>
    </row>
    <row r="54" spans="1:7" x14ac:dyDescent="0.25">
      <c r="A54" s="42" t="str">
        <f t="shared" si="3"/>
        <v>MALAGA</v>
      </c>
      <c r="B54" s="41">
        <f t="shared" si="4"/>
        <v>445</v>
      </c>
      <c r="C54" s="41">
        <f t="shared" si="5"/>
        <v>578</v>
      </c>
      <c r="D54" s="41">
        <f t="shared" si="6"/>
        <v>21</v>
      </c>
      <c r="E54" s="42" t="str">
        <f t="shared" si="2"/>
        <v>MOTRIL</v>
      </c>
      <c r="F54" s="42">
        <f t="shared" si="7"/>
        <v>879</v>
      </c>
      <c r="G54" s="42">
        <f t="shared" si="8"/>
        <v>1399</v>
      </c>
    </row>
    <row r="55" spans="1:7" x14ac:dyDescent="0.25">
      <c r="A55" s="42" t="str">
        <f t="shared" si="3"/>
        <v>MARIN Y RIA DE PONTEVEDRA</v>
      </c>
      <c r="B55" s="41">
        <f t="shared" si="4"/>
        <v>1479</v>
      </c>
      <c r="C55" s="41">
        <f t="shared" si="5"/>
        <v>1613</v>
      </c>
      <c r="D55" s="41">
        <f t="shared" si="6"/>
        <v>14</v>
      </c>
      <c r="E55" s="42" t="str">
        <f t="shared" si="2"/>
        <v>VALENCIA</v>
      </c>
      <c r="F55" s="42">
        <f t="shared" ref="F55:F65" si="9">LOOKUP(E55,$A$38:$A$65,$B$38:$B$65)</f>
        <v>818</v>
      </c>
      <c r="G55" s="42">
        <f t="shared" si="8"/>
        <v>874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str">
        <f t="shared" si="2"/>
        <v>BAHIA DE ALGECIRAS</v>
      </c>
      <c r="F56" s="42">
        <f t="shared" si="9"/>
        <v>694</v>
      </c>
      <c r="G56" s="42">
        <f t="shared" si="8"/>
        <v>1282</v>
      </c>
    </row>
    <row r="57" spans="1:7" x14ac:dyDescent="0.25">
      <c r="A57" s="42" t="str">
        <f t="shared" si="3"/>
        <v>MOTRIL</v>
      </c>
      <c r="B57" s="41">
        <f t="shared" si="4"/>
        <v>879</v>
      </c>
      <c r="C57" s="41">
        <f t="shared" si="5"/>
        <v>1399</v>
      </c>
      <c r="D57" s="41">
        <f t="shared" si="6"/>
        <v>17</v>
      </c>
      <c r="E57" s="42" t="str">
        <f t="shared" si="2"/>
        <v>CARTAGENA</v>
      </c>
      <c r="F57" s="42">
        <f t="shared" si="9"/>
        <v>659</v>
      </c>
      <c r="G57" s="42">
        <f t="shared" si="8"/>
        <v>633</v>
      </c>
    </row>
    <row r="58" spans="1:7" x14ac:dyDescent="0.25">
      <c r="A58" s="42" t="str">
        <f t="shared" si="3"/>
        <v>PASAIA</v>
      </c>
      <c r="B58" s="41">
        <f t="shared" si="4"/>
        <v>10898</v>
      </c>
      <c r="C58" s="41">
        <f t="shared" si="5"/>
        <v>9277</v>
      </c>
      <c r="D58" s="41">
        <f t="shared" si="6"/>
        <v>3</v>
      </c>
      <c r="E58" s="42" t="str">
        <f t="shared" si="2"/>
        <v>MALAGA</v>
      </c>
      <c r="F58" s="42">
        <f t="shared" si="9"/>
        <v>445</v>
      </c>
      <c r="G58" s="42">
        <f t="shared" si="8"/>
        <v>578</v>
      </c>
    </row>
    <row r="59" spans="1:7" x14ac:dyDescent="0.25">
      <c r="A59" s="42" t="str">
        <f t="shared" si="3"/>
        <v>SANTA CRUZ DE TENERIFE</v>
      </c>
      <c r="B59" s="41">
        <f t="shared" si="4"/>
        <v>2258</v>
      </c>
      <c r="C59" s="41">
        <f t="shared" si="5"/>
        <v>2563</v>
      </c>
      <c r="D59" s="41">
        <f t="shared" si="6"/>
        <v>9</v>
      </c>
      <c r="E59" s="42" t="str">
        <f t="shared" si="2"/>
        <v>FERROL-SAN CIBRAO</v>
      </c>
      <c r="F59" s="42">
        <f t="shared" si="9"/>
        <v>237</v>
      </c>
      <c r="G59" s="42">
        <f t="shared" si="8"/>
        <v>122</v>
      </c>
    </row>
    <row r="60" spans="1:7" x14ac:dyDescent="0.25">
      <c r="A60" s="42" t="str">
        <f t="shared" si="3"/>
        <v>SANTANDER</v>
      </c>
      <c r="B60" s="41">
        <f t="shared" si="4"/>
        <v>6489</v>
      </c>
      <c r="C60" s="41">
        <f t="shared" si="5"/>
        <v>9887</v>
      </c>
      <c r="D60" s="41">
        <f t="shared" si="6"/>
        <v>7</v>
      </c>
      <c r="E60" s="42" t="str">
        <f t="shared" si="2"/>
        <v>ALICANTE</v>
      </c>
      <c r="F60" s="42">
        <f t="shared" si="9"/>
        <v>216</v>
      </c>
      <c r="G60" s="42">
        <f t="shared" si="8"/>
        <v>333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str">
        <f t="shared" si="2"/>
        <v>CEUTA</v>
      </c>
      <c r="F61" s="42">
        <f t="shared" si="9"/>
        <v>35</v>
      </c>
      <c r="G61" s="42">
        <f t="shared" si="8"/>
        <v>45</v>
      </c>
    </row>
    <row r="62" spans="1:7" x14ac:dyDescent="0.25">
      <c r="A62" s="42" t="str">
        <f t="shared" si="3"/>
        <v>TARRAGONA</v>
      </c>
      <c r="B62" s="41">
        <f t="shared" si="4"/>
        <v>1686</v>
      </c>
      <c r="C62" s="41">
        <f t="shared" si="5"/>
        <v>2005</v>
      </c>
      <c r="D62" s="41">
        <f t="shared" si="6"/>
        <v>11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818</v>
      </c>
      <c r="C63" s="41">
        <f t="shared" si="5"/>
        <v>874</v>
      </c>
      <c r="D63" s="41">
        <f t="shared" si="6"/>
        <v>18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44170</v>
      </c>
      <c r="C64" s="41">
        <f t="shared" si="5"/>
        <v>46045</v>
      </c>
      <c r="D64" s="41">
        <f t="shared" si="6"/>
        <v>1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BILBAO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81</v>
      </c>
    </row>
    <row r="2" spans="1:12" s="2" customFormat="1" ht="21" x14ac:dyDescent="0.35"/>
    <row r="5" spans="1:12" x14ac:dyDescent="0.25">
      <c r="A5" s="47" t="s">
        <v>73</v>
      </c>
      <c r="B5" s="45" t="str">
        <f>'Resumen general'!D6</f>
        <v>Mes Julio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40435</v>
      </c>
    </row>
    <row r="6" spans="1:12" x14ac:dyDescent="0.25">
      <c r="A6" s="48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43</v>
      </c>
    </row>
    <row r="7" spans="1:12" x14ac:dyDescent="0.25">
      <c r="A7" s="8" t="s">
        <v>44</v>
      </c>
      <c r="B7" s="25">
        <v>4727</v>
      </c>
      <c r="C7" s="25">
        <v>5737</v>
      </c>
      <c r="D7" s="25">
        <v>34646</v>
      </c>
      <c r="E7" s="25">
        <v>36469</v>
      </c>
      <c r="F7" s="10">
        <f>((E7*100)/D7)-100</f>
        <v>5.2617906829071188</v>
      </c>
      <c r="G7" s="1"/>
      <c r="H7" s="1"/>
      <c r="I7" s="1"/>
    </row>
    <row r="8" spans="1:12" x14ac:dyDescent="0.25">
      <c r="A8" s="11" t="s">
        <v>45</v>
      </c>
      <c r="B8" s="26">
        <v>1123</v>
      </c>
      <c r="C8" s="26">
        <v>1190</v>
      </c>
      <c r="D8" s="26">
        <v>16788</v>
      </c>
      <c r="E8" s="26">
        <v>7706</v>
      </c>
      <c r="F8" s="13">
        <f t="shared" ref="F8:F35" si="0">((E8*100)/D8)-100</f>
        <v>-54.098165356206813</v>
      </c>
      <c r="G8" s="1"/>
      <c r="H8" s="1"/>
      <c r="I8" s="1"/>
    </row>
    <row r="9" spans="1:12" x14ac:dyDescent="0.25">
      <c r="A9" s="8" t="s">
        <v>46</v>
      </c>
      <c r="B9" s="25">
        <v>24796</v>
      </c>
      <c r="C9" s="25">
        <v>19692</v>
      </c>
      <c r="D9" s="25">
        <v>72641</v>
      </c>
      <c r="E9" s="25">
        <v>57197</v>
      </c>
      <c r="F9" s="10">
        <f t="shared" si="0"/>
        <v>-21.260720529728388</v>
      </c>
      <c r="G9" s="1"/>
      <c r="H9" s="1"/>
      <c r="I9" s="1"/>
    </row>
    <row r="10" spans="1:12" x14ac:dyDescent="0.25">
      <c r="A10" s="11" t="s">
        <v>47</v>
      </c>
      <c r="B10" s="26">
        <v>2957</v>
      </c>
      <c r="C10" s="26">
        <v>3124</v>
      </c>
      <c r="D10" s="26">
        <v>21972</v>
      </c>
      <c r="E10" s="26">
        <v>22467</v>
      </c>
      <c r="F10" s="13">
        <f t="shared" si="0"/>
        <v>2.2528672856362704</v>
      </c>
      <c r="G10" s="1"/>
      <c r="H10" s="1"/>
      <c r="I10" s="1"/>
    </row>
    <row r="11" spans="1:12" x14ac:dyDescent="0.25">
      <c r="A11" s="8" t="s">
        <v>48</v>
      </c>
      <c r="B11" s="25">
        <v>268015</v>
      </c>
      <c r="C11" s="25">
        <v>268690</v>
      </c>
      <c r="D11" s="25">
        <v>2008863</v>
      </c>
      <c r="E11" s="25">
        <v>1501014</v>
      </c>
      <c r="F11" s="10">
        <f t="shared" si="0"/>
        <v>-25.280419819569573</v>
      </c>
      <c r="G11" s="1"/>
      <c r="H11" s="1"/>
      <c r="I11" s="1"/>
    </row>
    <row r="12" spans="1:12" x14ac:dyDescent="0.25">
      <c r="A12" s="11" t="s">
        <v>49</v>
      </c>
      <c r="B12" s="26">
        <v>17627</v>
      </c>
      <c r="C12" s="26">
        <v>15690</v>
      </c>
      <c r="D12" s="26">
        <v>87628</v>
      </c>
      <c r="E12" s="26">
        <v>56841</v>
      </c>
      <c r="F12" s="13">
        <f t="shared" si="0"/>
        <v>-35.133747204090014</v>
      </c>
      <c r="G12" s="1"/>
      <c r="H12" s="1"/>
      <c r="I12" s="1"/>
    </row>
    <row r="13" spans="1:12" x14ac:dyDescent="0.25">
      <c r="A13" s="8" t="s">
        <v>50</v>
      </c>
      <c r="B13" s="25">
        <v>22494</v>
      </c>
      <c r="C13" s="25">
        <v>24043</v>
      </c>
      <c r="D13" s="25">
        <v>84548</v>
      </c>
      <c r="E13" s="25">
        <v>79413</v>
      </c>
      <c r="F13" s="10">
        <f t="shared" si="0"/>
        <v>-6.0734730567251773</v>
      </c>
      <c r="G13" s="1"/>
      <c r="H13" s="1"/>
      <c r="I13" s="1"/>
    </row>
    <row r="14" spans="1:12" x14ac:dyDescent="0.25">
      <c r="A14" s="11" t="s">
        <v>51</v>
      </c>
      <c r="B14" s="26">
        <v>119875</v>
      </c>
      <c r="C14" s="26">
        <v>61148</v>
      </c>
      <c r="D14" s="26">
        <v>715101</v>
      </c>
      <c r="E14" s="26">
        <v>517543</v>
      </c>
      <c r="F14" s="13">
        <f t="shared" si="0"/>
        <v>-27.626587013582693</v>
      </c>
      <c r="G14" s="1"/>
      <c r="H14" s="1"/>
      <c r="I14" s="1"/>
    </row>
    <row r="15" spans="1:12" x14ac:dyDescent="0.25">
      <c r="A15" s="8" t="s">
        <v>52</v>
      </c>
      <c r="B15" s="25">
        <v>10645</v>
      </c>
      <c r="C15" s="25">
        <v>11570</v>
      </c>
      <c r="D15" s="25">
        <v>73935</v>
      </c>
      <c r="E15" s="25">
        <v>80033</v>
      </c>
      <c r="F15" s="10">
        <f t="shared" si="0"/>
        <v>8.2477852167444325</v>
      </c>
      <c r="G15" s="1"/>
      <c r="H15" s="1"/>
      <c r="I15" s="1"/>
    </row>
    <row r="16" spans="1:12" x14ac:dyDescent="0.25">
      <c r="A16" s="11" t="s">
        <v>53</v>
      </c>
      <c r="B16" s="26">
        <v>4079</v>
      </c>
      <c r="C16" s="26">
        <v>2222</v>
      </c>
      <c r="D16" s="26">
        <v>41375</v>
      </c>
      <c r="E16" s="26">
        <v>31778</v>
      </c>
      <c r="F16" s="13">
        <f t="shared" si="0"/>
        <v>-23.195166163141991</v>
      </c>
      <c r="G16" s="1"/>
      <c r="H16" s="1"/>
      <c r="I16" s="1"/>
    </row>
    <row r="17" spans="1:9" x14ac:dyDescent="0.25">
      <c r="A17" s="8" t="s">
        <v>54</v>
      </c>
      <c r="B17" s="25">
        <v>3626</v>
      </c>
      <c r="C17" s="25">
        <v>3951</v>
      </c>
      <c r="D17" s="25">
        <v>20748</v>
      </c>
      <c r="E17" s="25">
        <v>19386</v>
      </c>
      <c r="F17" s="10">
        <f t="shared" si="0"/>
        <v>-6.5644881434355113</v>
      </c>
      <c r="G17" s="1"/>
      <c r="H17" s="1"/>
      <c r="I17" s="1"/>
    </row>
    <row r="18" spans="1:9" x14ac:dyDescent="0.25">
      <c r="A18" s="11" t="s">
        <v>55</v>
      </c>
      <c r="B18" s="26">
        <v>44706</v>
      </c>
      <c r="C18" s="26">
        <v>56711</v>
      </c>
      <c r="D18" s="26">
        <v>334347</v>
      </c>
      <c r="E18" s="26">
        <v>384646</v>
      </c>
      <c r="F18" s="13">
        <f t="shared" si="0"/>
        <v>15.043951343963002</v>
      </c>
      <c r="G18" s="1"/>
      <c r="H18" s="1"/>
      <c r="I18" s="1"/>
    </row>
    <row r="19" spans="1:9" x14ac:dyDescent="0.25">
      <c r="A19" s="8" t="s">
        <v>56</v>
      </c>
      <c r="B19" s="25">
        <v>1570</v>
      </c>
      <c r="C19" s="25">
        <v>465</v>
      </c>
      <c r="D19" s="25">
        <v>9962</v>
      </c>
      <c r="E19" s="25">
        <v>10340</v>
      </c>
      <c r="F19" s="10">
        <f t="shared" si="0"/>
        <v>3.7944187914073524</v>
      </c>
      <c r="G19" s="1"/>
      <c r="H19" s="1"/>
      <c r="I19" s="1"/>
    </row>
    <row r="20" spans="1:9" x14ac:dyDescent="0.25">
      <c r="A20" s="11" t="s">
        <v>57</v>
      </c>
      <c r="B20" s="26">
        <v>19090</v>
      </c>
      <c r="C20" s="26">
        <v>16071</v>
      </c>
      <c r="D20" s="26">
        <v>65369</v>
      </c>
      <c r="E20" s="26">
        <v>68899</v>
      </c>
      <c r="F20" s="13">
        <f t="shared" si="0"/>
        <v>5.4001132035062511</v>
      </c>
      <c r="G20" s="1"/>
      <c r="H20" s="1"/>
      <c r="I20" s="1"/>
    </row>
    <row r="21" spans="1:9" x14ac:dyDescent="0.25">
      <c r="A21" s="8" t="s">
        <v>58</v>
      </c>
      <c r="B21" s="25">
        <v>4743</v>
      </c>
      <c r="C21" s="25">
        <v>14613</v>
      </c>
      <c r="D21" s="25">
        <v>19324</v>
      </c>
      <c r="E21" s="25">
        <v>80795</v>
      </c>
      <c r="F21" s="10">
        <f t="shared" si="0"/>
        <v>318.10701718070794</v>
      </c>
      <c r="G21" s="1"/>
      <c r="H21" s="1"/>
      <c r="I21" s="1"/>
    </row>
    <row r="22" spans="1:9" x14ac:dyDescent="0.25">
      <c r="A22" s="11" t="s">
        <v>59</v>
      </c>
      <c r="B22" s="26">
        <v>167912</v>
      </c>
      <c r="C22" s="26">
        <v>190800</v>
      </c>
      <c r="D22" s="26">
        <v>1282202</v>
      </c>
      <c r="E22" s="26">
        <v>1232338</v>
      </c>
      <c r="F22" s="13">
        <f t="shared" si="0"/>
        <v>-3.888934816822939</v>
      </c>
      <c r="G22" s="1"/>
      <c r="H22" s="1"/>
      <c r="I22" s="1"/>
    </row>
    <row r="23" spans="1:9" x14ac:dyDescent="0.25">
      <c r="A23" s="8" t="s">
        <v>60</v>
      </c>
      <c r="B23" s="25">
        <v>6336</v>
      </c>
      <c r="C23" s="25">
        <v>7149</v>
      </c>
      <c r="D23" s="25">
        <v>38114</v>
      </c>
      <c r="E23" s="25">
        <v>31517</v>
      </c>
      <c r="F23" s="10">
        <f t="shared" si="0"/>
        <v>-17.308600514246734</v>
      </c>
      <c r="G23" s="1"/>
      <c r="H23" s="1"/>
      <c r="I23" s="1"/>
    </row>
    <row r="24" spans="1:9" x14ac:dyDescent="0.25">
      <c r="A24" s="11" t="s">
        <v>61</v>
      </c>
      <c r="B24" s="26">
        <v>3537</v>
      </c>
      <c r="C24" s="26">
        <v>1052</v>
      </c>
      <c r="D24" s="26">
        <v>24274</v>
      </c>
      <c r="E24" s="26">
        <v>13670</v>
      </c>
      <c r="F24" s="13">
        <f t="shared" si="0"/>
        <v>-43.684600807448298</v>
      </c>
      <c r="G24" s="1"/>
      <c r="H24" s="1"/>
      <c r="I24" s="1"/>
    </row>
    <row r="25" spans="1:9" x14ac:dyDescent="0.25">
      <c r="A25" s="8" t="s">
        <v>62</v>
      </c>
      <c r="B25" s="25">
        <v>1482</v>
      </c>
      <c r="C25" s="25">
        <v>38</v>
      </c>
      <c r="D25" s="25">
        <v>13593</v>
      </c>
      <c r="E25" s="25">
        <v>160</v>
      </c>
      <c r="F25" s="10">
        <f t="shared" si="0"/>
        <v>-98.822923563598906</v>
      </c>
      <c r="G25" s="1"/>
      <c r="H25" s="1"/>
      <c r="I25" s="1"/>
    </row>
    <row r="26" spans="1:9" x14ac:dyDescent="0.25">
      <c r="A26" s="11" t="s">
        <v>63</v>
      </c>
      <c r="B26" s="26">
        <v>3237</v>
      </c>
      <c r="C26" s="26">
        <v>705</v>
      </c>
      <c r="D26" s="26">
        <v>11171</v>
      </c>
      <c r="E26" s="26">
        <v>5985</v>
      </c>
      <c r="F26" s="13">
        <f t="shared" si="0"/>
        <v>-46.423775848178316</v>
      </c>
      <c r="G26" s="1"/>
      <c r="H26" s="1"/>
      <c r="I26" s="1"/>
    </row>
    <row r="27" spans="1:9" x14ac:dyDescent="0.25">
      <c r="A27" s="8" t="s">
        <v>64</v>
      </c>
      <c r="B27" s="25">
        <v>841</v>
      </c>
      <c r="C27" s="25">
        <v>3266</v>
      </c>
      <c r="D27" s="25">
        <v>18609</v>
      </c>
      <c r="E27" s="25">
        <v>21951</v>
      </c>
      <c r="F27" s="10">
        <f t="shared" si="0"/>
        <v>17.95905207157827</v>
      </c>
      <c r="G27" s="1"/>
      <c r="H27" s="1"/>
      <c r="I27" s="1"/>
    </row>
    <row r="28" spans="1:9" x14ac:dyDescent="0.25">
      <c r="A28" s="11" t="s">
        <v>65</v>
      </c>
      <c r="B28" s="26">
        <v>84029</v>
      </c>
      <c r="C28" s="26">
        <v>94773</v>
      </c>
      <c r="D28" s="26">
        <v>571635</v>
      </c>
      <c r="E28" s="26">
        <v>673380</v>
      </c>
      <c r="F28" s="13">
        <f t="shared" si="0"/>
        <v>17.798945131071406</v>
      </c>
      <c r="G28" s="1"/>
      <c r="H28" s="1"/>
      <c r="I28" s="1"/>
    </row>
    <row r="29" spans="1:9" x14ac:dyDescent="0.25">
      <c r="A29" s="8" t="s">
        <v>66</v>
      </c>
      <c r="B29" s="25">
        <v>4370</v>
      </c>
      <c r="C29" s="25">
        <v>4266</v>
      </c>
      <c r="D29" s="25">
        <v>31795</v>
      </c>
      <c r="E29" s="25">
        <v>35541</v>
      </c>
      <c r="F29" s="10">
        <f t="shared" si="0"/>
        <v>11.781726686585941</v>
      </c>
      <c r="G29" s="1"/>
      <c r="H29" s="1"/>
      <c r="I29" s="1"/>
    </row>
    <row r="30" spans="1:9" x14ac:dyDescent="0.25">
      <c r="A30" s="11" t="s">
        <v>67</v>
      </c>
      <c r="B30" s="26">
        <v>0</v>
      </c>
      <c r="C30" s="26">
        <v>0</v>
      </c>
      <c r="D30" s="26">
        <v>0</v>
      </c>
      <c r="E30" s="26">
        <v>0</v>
      </c>
      <c r="F30" s="13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25">
        <v>12700</v>
      </c>
      <c r="C31" s="25">
        <v>9996</v>
      </c>
      <c r="D31" s="25">
        <v>118334</v>
      </c>
      <c r="E31" s="25">
        <v>79418</v>
      </c>
      <c r="F31" s="10">
        <f t="shared" si="0"/>
        <v>-32.886575286899799</v>
      </c>
      <c r="G31" s="1"/>
      <c r="H31" s="1"/>
      <c r="I31" s="1"/>
    </row>
    <row r="32" spans="1:9" x14ac:dyDescent="0.25">
      <c r="A32" s="11" t="s">
        <v>69</v>
      </c>
      <c r="B32" s="26">
        <v>27021</v>
      </c>
      <c r="C32" s="26">
        <v>26475</v>
      </c>
      <c r="D32" s="26">
        <v>169738</v>
      </c>
      <c r="E32" s="26">
        <v>150566</v>
      </c>
      <c r="F32" s="13">
        <f t="shared" si="0"/>
        <v>-11.295054731409579</v>
      </c>
      <c r="G32" s="1"/>
      <c r="H32" s="1"/>
      <c r="I32" s="1"/>
    </row>
    <row r="33" spans="1:9" x14ac:dyDescent="0.25">
      <c r="A33" s="8" t="s">
        <v>70</v>
      </c>
      <c r="B33" s="25">
        <v>27054</v>
      </c>
      <c r="C33" s="25">
        <v>22182</v>
      </c>
      <c r="D33" s="25">
        <v>198616</v>
      </c>
      <c r="E33" s="25">
        <v>173974</v>
      </c>
      <c r="F33" s="10">
        <f t="shared" si="0"/>
        <v>-12.406855439642328</v>
      </c>
      <c r="G33" s="1"/>
      <c r="H33" s="1"/>
      <c r="I33" s="1"/>
    </row>
    <row r="34" spans="1:9" x14ac:dyDescent="0.25">
      <c r="A34" s="11" t="s">
        <v>71</v>
      </c>
      <c r="B34" s="26">
        <v>787</v>
      </c>
      <c r="C34" s="26">
        <v>537</v>
      </c>
      <c r="D34" s="26">
        <v>3205</v>
      </c>
      <c r="E34" s="26">
        <v>4123</v>
      </c>
      <c r="F34" s="13">
        <f t="shared" si="0"/>
        <v>28.642745709828404</v>
      </c>
      <c r="G34" s="1"/>
      <c r="H34" s="1"/>
      <c r="I34" s="1"/>
    </row>
    <row r="35" spans="1:9" x14ac:dyDescent="0.25">
      <c r="A35" s="14" t="s">
        <v>72</v>
      </c>
      <c r="B35" s="15">
        <f>SUM(B7:B34)</f>
        <v>889379</v>
      </c>
      <c r="C35" s="15">
        <f t="shared" ref="C35:E35" si="1">SUM(C7:C34)</f>
        <v>866156</v>
      </c>
      <c r="D35" s="15">
        <f t="shared" si="1"/>
        <v>6088533</v>
      </c>
      <c r="E35" s="15">
        <f t="shared" si="1"/>
        <v>5377150</v>
      </c>
      <c r="F35" s="16">
        <f t="shared" si="0"/>
        <v>-11.683980361114905</v>
      </c>
      <c r="G35" s="1"/>
      <c r="H35" s="1"/>
      <c r="I35" s="1"/>
    </row>
    <row r="36" spans="1:9" x14ac:dyDescent="0.25">
      <c r="A36" s="42"/>
      <c r="B36" s="42"/>
      <c r="C36" s="42"/>
      <c r="D36" s="42"/>
      <c r="E36" s="42"/>
      <c r="F36" s="42"/>
      <c r="G36" s="42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36469</v>
      </c>
      <c r="C38" s="41">
        <f>D7</f>
        <v>34646</v>
      </c>
      <c r="D38" s="41">
        <f>_xlfn.RANK.EQ(B38,$B$38:$B$65)+COUNTIF($B$38:$B$65,B38)-1</f>
        <v>15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1501014</v>
      </c>
      <c r="G38" s="42">
        <f>LOOKUP(E38,$A$38:$A$65,$C$38:$C$65)</f>
        <v>2008863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7706</v>
      </c>
      <c r="C39" s="41">
        <f t="shared" ref="C39:C65" si="5">D8</f>
        <v>16788</v>
      </c>
      <c r="D39" s="41">
        <f t="shared" ref="D39:D65" si="6">_xlfn.RANK.EQ(B39,$B$38:$B$65)+COUNTIF($B$38:$B$65,B39)-1</f>
        <v>24</v>
      </c>
      <c r="E39" s="42" t="str">
        <f t="shared" si="2"/>
        <v>LAS PALMAS</v>
      </c>
      <c r="F39" s="42">
        <f t="shared" ref="F39:F54" si="7">LOOKUP(E39,$A$38:$A$65,$B$38:$B$65)</f>
        <v>1232338</v>
      </c>
      <c r="G39" s="42">
        <f t="shared" ref="G39:G65" si="8">LOOKUP(E39,$A$38:$A$65,$C$38:$C$65)</f>
        <v>1282202</v>
      </c>
    </row>
    <row r="40" spans="1:9" x14ac:dyDescent="0.25">
      <c r="A40" s="42" t="str">
        <f t="shared" si="3"/>
        <v>ALMERIA</v>
      </c>
      <c r="B40" s="41">
        <f t="shared" si="4"/>
        <v>57197</v>
      </c>
      <c r="C40" s="41">
        <f t="shared" si="5"/>
        <v>72641</v>
      </c>
      <c r="D40" s="41">
        <f t="shared" si="6"/>
        <v>13</v>
      </c>
      <c r="E40" s="42" t="str">
        <f t="shared" si="2"/>
        <v>SANTA CRUZ DE TENERIFE</v>
      </c>
      <c r="F40" s="42">
        <f t="shared" si="7"/>
        <v>673380</v>
      </c>
      <c r="G40" s="42">
        <f t="shared" si="8"/>
        <v>571635</v>
      </c>
    </row>
    <row r="41" spans="1:9" x14ac:dyDescent="0.25">
      <c r="A41" s="42" t="str">
        <f t="shared" si="3"/>
        <v>AVILES</v>
      </c>
      <c r="B41" s="41">
        <f t="shared" si="4"/>
        <v>22467</v>
      </c>
      <c r="C41" s="41">
        <f t="shared" si="5"/>
        <v>21972</v>
      </c>
      <c r="D41" s="41">
        <f t="shared" si="6"/>
        <v>19</v>
      </c>
      <c r="E41" s="42" t="str">
        <f t="shared" si="2"/>
        <v>BARCELONA</v>
      </c>
      <c r="F41" s="42">
        <f t="shared" si="7"/>
        <v>517543</v>
      </c>
      <c r="G41" s="42">
        <f t="shared" si="8"/>
        <v>715101</v>
      </c>
    </row>
    <row r="42" spans="1:9" x14ac:dyDescent="0.25">
      <c r="A42" s="42" t="str">
        <f t="shared" si="3"/>
        <v>BAHIA DE ALGECIRAS</v>
      </c>
      <c r="B42" s="41">
        <f t="shared" si="4"/>
        <v>1501014</v>
      </c>
      <c r="C42" s="41">
        <f t="shared" si="5"/>
        <v>2008863</v>
      </c>
      <c r="D42" s="41">
        <f t="shared" si="6"/>
        <v>1</v>
      </c>
      <c r="E42" s="42" t="str">
        <f t="shared" si="2"/>
        <v>CEUTA</v>
      </c>
      <c r="F42" s="42">
        <f t="shared" si="7"/>
        <v>384646</v>
      </c>
      <c r="G42" s="42">
        <f t="shared" si="8"/>
        <v>334347</v>
      </c>
    </row>
    <row r="43" spans="1:9" x14ac:dyDescent="0.25">
      <c r="A43" s="42" t="str">
        <f t="shared" si="3"/>
        <v>BAHIA DE CADIZ</v>
      </c>
      <c r="B43" s="41">
        <f t="shared" si="4"/>
        <v>56841</v>
      </c>
      <c r="C43" s="41">
        <f t="shared" si="5"/>
        <v>87628</v>
      </c>
      <c r="D43" s="41">
        <f t="shared" si="6"/>
        <v>14</v>
      </c>
      <c r="E43" s="42" t="str">
        <f t="shared" si="2"/>
        <v>VIGO</v>
      </c>
      <c r="F43" s="42">
        <f t="shared" si="7"/>
        <v>173974</v>
      </c>
      <c r="G43" s="42">
        <f t="shared" si="8"/>
        <v>198616</v>
      </c>
    </row>
    <row r="44" spans="1:9" x14ac:dyDescent="0.25">
      <c r="A44" s="42" t="str">
        <f t="shared" si="3"/>
        <v>BALEARES</v>
      </c>
      <c r="B44" s="41">
        <f t="shared" si="4"/>
        <v>79413</v>
      </c>
      <c r="C44" s="41">
        <f t="shared" si="5"/>
        <v>84548</v>
      </c>
      <c r="D44" s="41">
        <f t="shared" si="6"/>
        <v>11</v>
      </c>
      <c r="E44" s="42" t="str">
        <f t="shared" si="2"/>
        <v>VALENCIA</v>
      </c>
      <c r="F44" s="42">
        <f t="shared" si="7"/>
        <v>150566</v>
      </c>
      <c r="G44" s="42">
        <f t="shared" si="8"/>
        <v>169738</v>
      </c>
    </row>
    <row r="45" spans="1:9" x14ac:dyDescent="0.25">
      <c r="A45" s="42" t="str">
        <f t="shared" si="3"/>
        <v>BARCELONA</v>
      </c>
      <c r="B45" s="41">
        <f t="shared" si="4"/>
        <v>517543</v>
      </c>
      <c r="C45" s="41">
        <f t="shared" si="5"/>
        <v>715101</v>
      </c>
      <c r="D45" s="41">
        <f t="shared" si="6"/>
        <v>4</v>
      </c>
      <c r="E45" s="42" t="str">
        <f t="shared" si="2"/>
        <v>HUELVA</v>
      </c>
      <c r="F45" s="42">
        <f t="shared" si="7"/>
        <v>80795</v>
      </c>
      <c r="G45" s="42">
        <f t="shared" si="8"/>
        <v>19324</v>
      </c>
    </row>
    <row r="46" spans="1:9" x14ac:dyDescent="0.25">
      <c r="A46" s="42" t="str">
        <f t="shared" si="3"/>
        <v>BILBAO</v>
      </c>
      <c r="B46" s="41">
        <f t="shared" si="4"/>
        <v>80033</v>
      </c>
      <c r="C46" s="41">
        <f t="shared" si="5"/>
        <v>73935</v>
      </c>
      <c r="D46" s="41">
        <f t="shared" si="6"/>
        <v>9</v>
      </c>
      <c r="E46" s="42" t="str">
        <f t="shared" si="2"/>
        <v>BILBAO</v>
      </c>
      <c r="F46" s="42">
        <f t="shared" si="7"/>
        <v>80033</v>
      </c>
      <c r="G46" s="42">
        <f t="shared" si="8"/>
        <v>73935</v>
      </c>
    </row>
    <row r="47" spans="1:9" x14ac:dyDescent="0.25">
      <c r="A47" s="42" t="str">
        <f t="shared" si="3"/>
        <v>CARTAGENA</v>
      </c>
      <c r="B47" s="41">
        <f t="shared" si="4"/>
        <v>31778</v>
      </c>
      <c r="C47" s="41">
        <f t="shared" si="5"/>
        <v>41375</v>
      </c>
      <c r="D47" s="41">
        <f t="shared" si="6"/>
        <v>17</v>
      </c>
      <c r="E47" s="42" t="str">
        <f t="shared" si="2"/>
        <v>TARRAGONA</v>
      </c>
      <c r="F47" s="42">
        <f t="shared" si="7"/>
        <v>79418</v>
      </c>
      <c r="G47" s="42">
        <f t="shared" si="8"/>
        <v>118334</v>
      </c>
    </row>
    <row r="48" spans="1:9" x14ac:dyDescent="0.25">
      <c r="A48" s="42" t="str">
        <f t="shared" si="3"/>
        <v>CASTELLON</v>
      </c>
      <c r="B48" s="41">
        <f t="shared" si="4"/>
        <v>19386</v>
      </c>
      <c r="C48" s="41">
        <f t="shared" si="5"/>
        <v>20748</v>
      </c>
      <c r="D48" s="41">
        <f t="shared" si="6"/>
        <v>21</v>
      </c>
      <c r="E48" s="42" t="str">
        <f t="shared" si="2"/>
        <v>BALEARES</v>
      </c>
      <c r="F48" s="42">
        <f t="shared" si="7"/>
        <v>79413</v>
      </c>
      <c r="G48" s="42">
        <f t="shared" si="8"/>
        <v>84548</v>
      </c>
    </row>
    <row r="49" spans="1:7" x14ac:dyDescent="0.25">
      <c r="A49" s="42" t="str">
        <f t="shared" si="3"/>
        <v>CEUTA</v>
      </c>
      <c r="B49" s="41">
        <f t="shared" si="4"/>
        <v>384646</v>
      </c>
      <c r="C49" s="41">
        <f t="shared" si="5"/>
        <v>334347</v>
      </c>
      <c r="D49" s="41">
        <f t="shared" si="6"/>
        <v>5</v>
      </c>
      <c r="E49" s="42" t="str">
        <f t="shared" si="2"/>
        <v>GIJON</v>
      </c>
      <c r="F49" s="42">
        <f t="shared" si="7"/>
        <v>68899</v>
      </c>
      <c r="G49" s="42">
        <f t="shared" si="8"/>
        <v>65369</v>
      </c>
    </row>
    <row r="50" spans="1:7" x14ac:dyDescent="0.25">
      <c r="A50" s="42" t="str">
        <f t="shared" si="3"/>
        <v>FERROL-SAN CIBRAO</v>
      </c>
      <c r="B50" s="41">
        <f t="shared" si="4"/>
        <v>10340</v>
      </c>
      <c r="C50" s="41">
        <f t="shared" si="5"/>
        <v>9962</v>
      </c>
      <c r="D50" s="41">
        <f t="shared" si="6"/>
        <v>23</v>
      </c>
      <c r="E50" s="42" t="str">
        <f t="shared" si="2"/>
        <v>ALMERIA</v>
      </c>
      <c r="F50" s="42">
        <f t="shared" si="7"/>
        <v>57197</v>
      </c>
      <c r="G50" s="42">
        <f t="shared" si="8"/>
        <v>72641</v>
      </c>
    </row>
    <row r="51" spans="1:7" x14ac:dyDescent="0.25">
      <c r="A51" s="42" t="str">
        <f t="shared" si="3"/>
        <v>GIJON</v>
      </c>
      <c r="B51" s="41">
        <f t="shared" si="4"/>
        <v>68899</v>
      </c>
      <c r="C51" s="41">
        <f t="shared" si="5"/>
        <v>65369</v>
      </c>
      <c r="D51" s="41">
        <f t="shared" si="6"/>
        <v>12</v>
      </c>
      <c r="E51" s="42" t="str">
        <f t="shared" si="2"/>
        <v>BAHIA DE CADIZ</v>
      </c>
      <c r="F51" s="42">
        <f t="shared" si="7"/>
        <v>56841</v>
      </c>
      <c r="G51" s="42">
        <f t="shared" si="8"/>
        <v>87628</v>
      </c>
    </row>
    <row r="52" spans="1:7" x14ac:dyDescent="0.25">
      <c r="A52" s="42" t="str">
        <f t="shared" si="3"/>
        <v>HUELVA</v>
      </c>
      <c r="B52" s="41">
        <f t="shared" si="4"/>
        <v>80795</v>
      </c>
      <c r="C52" s="41">
        <f t="shared" si="5"/>
        <v>19324</v>
      </c>
      <c r="D52" s="41">
        <f t="shared" si="6"/>
        <v>8</v>
      </c>
      <c r="E52" s="42" t="str">
        <f t="shared" si="2"/>
        <v>A CORUÑA</v>
      </c>
      <c r="F52" s="42">
        <f t="shared" si="7"/>
        <v>36469</v>
      </c>
      <c r="G52" s="42">
        <f t="shared" si="8"/>
        <v>34646</v>
      </c>
    </row>
    <row r="53" spans="1:7" x14ac:dyDescent="0.25">
      <c r="A53" s="42" t="str">
        <f t="shared" si="3"/>
        <v>LAS PALMAS</v>
      </c>
      <c r="B53" s="41">
        <f t="shared" si="4"/>
        <v>1232338</v>
      </c>
      <c r="C53" s="41">
        <f t="shared" si="5"/>
        <v>1282202</v>
      </c>
      <c r="D53" s="41">
        <f t="shared" si="6"/>
        <v>2</v>
      </c>
      <c r="E53" s="42" t="str">
        <f t="shared" si="2"/>
        <v>SANTANDER</v>
      </c>
      <c r="F53" s="42">
        <f t="shared" si="7"/>
        <v>35541</v>
      </c>
      <c r="G53" s="42">
        <f t="shared" si="8"/>
        <v>31795</v>
      </c>
    </row>
    <row r="54" spans="1:7" x14ac:dyDescent="0.25">
      <c r="A54" s="42" t="str">
        <f t="shared" si="3"/>
        <v>MALAGA</v>
      </c>
      <c r="B54" s="41">
        <f t="shared" si="4"/>
        <v>31517</v>
      </c>
      <c r="C54" s="41">
        <f t="shared" si="5"/>
        <v>38114</v>
      </c>
      <c r="D54" s="41">
        <f t="shared" si="6"/>
        <v>18</v>
      </c>
      <c r="E54" s="42" t="str">
        <f t="shared" si="2"/>
        <v>CARTAGENA</v>
      </c>
      <c r="F54" s="42">
        <f t="shared" si="7"/>
        <v>31778</v>
      </c>
      <c r="G54" s="42">
        <f t="shared" si="8"/>
        <v>41375</v>
      </c>
    </row>
    <row r="55" spans="1:7" x14ac:dyDescent="0.25">
      <c r="A55" s="42" t="str">
        <f t="shared" si="3"/>
        <v>MARIN Y RIA DE PONTEVEDRA</v>
      </c>
      <c r="B55" s="41">
        <f t="shared" si="4"/>
        <v>13670</v>
      </c>
      <c r="C55" s="41">
        <f t="shared" si="5"/>
        <v>24274</v>
      </c>
      <c r="D55" s="41">
        <f t="shared" si="6"/>
        <v>22</v>
      </c>
      <c r="E55" s="42" t="str">
        <f t="shared" si="2"/>
        <v>MALAGA</v>
      </c>
      <c r="F55" s="42">
        <f t="shared" ref="F55:F65" si="9">LOOKUP(E55,$A$38:$A$65,$B$38:$B$65)</f>
        <v>31517</v>
      </c>
      <c r="G55" s="42">
        <f t="shared" si="8"/>
        <v>38114</v>
      </c>
    </row>
    <row r="56" spans="1:7" x14ac:dyDescent="0.25">
      <c r="A56" s="42" t="str">
        <f t="shared" si="3"/>
        <v>MELILLA</v>
      </c>
      <c r="B56" s="41">
        <f t="shared" si="4"/>
        <v>160</v>
      </c>
      <c r="C56" s="41">
        <f t="shared" si="5"/>
        <v>13593</v>
      </c>
      <c r="D56" s="41">
        <f t="shared" si="6"/>
        <v>27</v>
      </c>
      <c r="E56" s="42" t="str">
        <f t="shared" si="2"/>
        <v>AVILES</v>
      </c>
      <c r="F56" s="42">
        <f t="shared" si="9"/>
        <v>22467</v>
      </c>
      <c r="G56" s="42">
        <f t="shared" si="8"/>
        <v>21972</v>
      </c>
    </row>
    <row r="57" spans="1:7" x14ac:dyDescent="0.25">
      <c r="A57" s="42" t="str">
        <f t="shared" si="3"/>
        <v>MOTRIL</v>
      </c>
      <c r="B57" s="41">
        <f t="shared" si="4"/>
        <v>5985</v>
      </c>
      <c r="C57" s="41">
        <f t="shared" si="5"/>
        <v>11171</v>
      </c>
      <c r="D57" s="41">
        <f t="shared" si="6"/>
        <v>25</v>
      </c>
      <c r="E57" s="42" t="str">
        <f t="shared" si="2"/>
        <v>PASAIA</v>
      </c>
      <c r="F57" s="42">
        <f t="shared" si="9"/>
        <v>21951</v>
      </c>
      <c r="G57" s="42">
        <f t="shared" si="8"/>
        <v>18609</v>
      </c>
    </row>
    <row r="58" spans="1:7" x14ac:dyDescent="0.25">
      <c r="A58" s="42" t="str">
        <f t="shared" si="3"/>
        <v>PASAIA</v>
      </c>
      <c r="B58" s="41">
        <f t="shared" si="4"/>
        <v>21951</v>
      </c>
      <c r="C58" s="41">
        <f t="shared" si="5"/>
        <v>18609</v>
      </c>
      <c r="D58" s="41">
        <f t="shared" si="6"/>
        <v>20</v>
      </c>
      <c r="E58" s="42" t="str">
        <f t="shared" si="2"/>
        <v>CASTELLON</v>
      </c>
      <c r="F58" s="42">
        <f t="shared" si="9"/>
        <v>19386</v>
      </c>
      <c r="G58" s="42">
        <f t="shared" si="8"/>
        <v>20748</v>
      </c>
    </row>
    <row r="59" spans="1:7" x14ac:dyDescent="0.25">
      <c r="A59" s="42" t="str">
        <f t="shared" si="3"/>
        <v>SANTA CRUZ DE TENERIFE</v>
      </c>
      <c r="B59" s="41">
        <f t="shared" si="4"/>
        <v>673380</v>
      </c>
      <c r="C59" s="41">
        <f t="shared" si="5"/>
        <v>571635</v>
      </c>
      <c r="D59" s="41">
        <f t="shared" si="6"/>
        <v>3</v>
      </c>
      <c r="E59" s="42" t="str">
        <f t="shared" si="2"/>
        <v>MARIN Y RIA DE PONTEVEDRA</v>
      </c>
      <c r="F59" s="42">
        <f t="shared" si="9"/>
        <v>13670</v>
      </c>
      <c r="G59" s="42">
        <f t="shared" si="8"/>
        <v>24274</v>
      </c>
    </row>
    <row r="60" spans="1:7" x14ac:dyDescent="0.25">
      <c r="A60" s="42" t="str">
        <f t="shared" si="3"/>
        <v>SANTANDER</v>
      </c>
      <c r="B60" s="41">
        <f t="shared" si="4"/>
        <v>35541</v>
      </c>
      <c r="C60" s="41">
        <f t="shared" si="5"/>
        <v>31795</v>
      </c>
      <c r="D60" s="41">
        <f t="shared" si="6"/>
        <v>16</v>
      </c>
      <c r="E60" s="42" t="str">
        <f t="shared" si="2"/>
        <v>FERROL-SAN CIBRAO</v>
      </c>
      <c r="F60" s="42">
        <f t="shared" si="9"/>
        <v>10340</v>
      </c>
      <c r="G60" s="42">
        <f t="shared" si="8"/>
        <v>9962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str">
        <f t="shared" si="2"/>
        <v>ALICANTE</v>
      </c>
      <c r="F61" s="42">
        <f t="shared" si="9"/>
        <v>7706</v>
      </c>
      <c r="G61" s="42">
        <f t="shared" si="8"/>
        <v>16788</v>
      </c>
    </row>
    <row r="62" spans="1:7" x14ac:dyDescent="0.25">
      <c r="A62" s="42" t="str">
        <f t="shared" si="3"/>
        <v>TARRAGONA</v>
      </c>
      <c r="B62" s="41">
        <f t="shared" si="4"/>
        <v>79418</v>
      </c>
      <c r="C62" s="41">
        <f t="shared" si="5"/>
        <v>118334</v>
      </c>
      <c r="D62" s="41">
        <f t="shared" si="6"/>
        <v>10</v>
      </c>
      <c r="E62" s="42" t="str">
        <f t="shared" si="2"/>
        <v>MOTRIL</v>
      </c>
      <c r="F62" s="42">
        <f t="shared" si="9"/>
        <v>5985</v>
      </c>
      <c r="G62" s="42">
        <f t="shared" si="8"/>
        <v>11171</v>
      </c>
    </row>
    <row r="63" spans="1:7" x14ac:dyDescent="0.25">
      <c r="A63" s="42" t="str">
        <f t="shared" si="3"/>
        <v>VALENCIA</v>
      </c>
      <c r="B63" s="41">
        <f t="shared" si="4"/>
        <v>150566</v>
      </c>
      <c r="C63" s="41">
        <f t="shared" si="5"/>
        <v>169738</v>
      </c>
      <c r="D63" s="41">
        <f t="shared" si="6"/>
        <v>7</v>
      </c>
      <c r="E63" s="42" t="str">
        <f t="shared" si="2"/>
        <v>VILAGARCIA</v>
      </c>
      <c r="F63" s="42">
        <f t="shared" si="9"/>
        <v>4123</v>
      </c>
      <c r="G63" s="42">
        <f t="shared" si="8"/>
        <v>3205</v>
      </c>
    </row>
    <row r="64" spans="1:7" x14ac:dyDescent="0.25">
      <c r="A64" s="42" t="str">
        <f t="shared" si="3"/>
        <v>VIGO</v>
      </c>
      <c r="B64" s="41">
        <f t="shared" si="4"/>
        <v>173974</v>
      </c>
      <c r="C64" s="41">
        <f t="shared" si="5"/>
        <v>198616</v>
      </c>
      <c r="D64" s="41">
        <f t="shared" si="6"/>
        <v>6</v>
      </c>
      <c r="E64" s="42" t="str">
        <f t="shared" si="2"/>
        <v>MELILLA</v>
      </c>
      <c r="F64" s="42">
        <f t="shared" si="9"/>
        <v>160</v>
      </c>
      <c r="G64" s="42">
        <f t="shared" si="8"/>
        <v>13593</v>
      </c>
    </row>
    <row r="65" spans="1:7" x14ac:dyDescent="0.25">
      <c r="A65" s="42" t="str">
        <f t="shared" si="3"/>
        <v>VILAGARCIA</v>
      </c>
      <c r="B65" s="41">
        <f t="shared" si="4"/>
        <v>4123</v>
      </c>
      <c r="C65" s="41">
        <f t="shared" si="5"/>
        <v>3205</v>
      </c>
      <c r="D65" s="41">
        <f t="shared" si="6"/>
        <v>26</v>
      </c>
      <c r="E65" s="42" t="str">
        <f t="shared" si="2"/>
        <v>SEVILLA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82</v>
      </c>
    </row>
    <row r="2" spans="1:12" s="2" customFormat="1" ht="21" x14ac:dyDescent="0.35"/>
    <row r="5" spans="1:12" x14ac:dyDescent="0.25">
      <c r="A5" s="47" t="s">
        <v>73</v>
      </c>
      <c r="B5" s="45" t="str">
        <f>'Resumen general'!D6</f>
        <v>Mes Julio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40435</v>
      </c>
    </row>
    <row r="6" spans="1:12" x14ac:dyDescent="0.25">
      <c r="A6" s="48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43</v>
      </c>
    </row>
    <row r="7" spans="1:12" x14ac:dyDescent="0.25">
      <c r="A7" s="8" t="s">
        <v>44</v>
      </c>
      <c r="B7" s="27">
        <v>0</v>
      </c>
      <c r="C7" s="27">
        <v>0</v>
      </c>
      <c r="D7" s="27">
        <v>0</v>
      </c>
      <c r="E7" s="27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28">
        <v>0</v>
      </c>
      <c r="C8" s="28">
        <v>2980</v>
      </c>
      <c r="D8" s="28">
        <v>931</v>
      </c>
      <c r="E8" s="28">
        <v>2980</v>
      </c>
      <c r="F8" s="13">
        <f t="shared" ref="F8:F35" si="0">((E8*100)/D8)-100</f>
        <v>220.08592910848552</v>
      </c>
      <c r="G8" s="1"/>
      <c r="H8" s="1"/>
      <c r="I8" s="1"/>
    </row>
    <row r="9" spans="1:12" x14ac:dyDescent="0.25">
      <c r="A9" s="8" t="s">
        <v>46</v>
      </c>
      <c r="B9" s="27">
        <v>0</v>
      </c>
      <c r="C9" s="27">
        <v>0</v>
      </c>
      <c r="D9" s="27">
        <v>0</v>
      </c>
      <c r="E9" s="27">
        <v>906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47</v>
      </c>
      <c r="B10" s="28">
        <v>0</v>
      </c>
      <c r="C10" s="28">
        <v>0</v>
      </c>
      <c r="D10" s="28">
        <v>0</v>
      </c>
      <c r="E10" s="28">
        <v>0</v>
      </c>
      <c r="F10" s="13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27">
        <v>4326118</v>
      </c>
      <c r="C11" s="27">
        <v>2885594</v>
      </c>
      <c r="D11" s="27">
        <v>21700046</v>
      </c>
      <c r="E11" s="27">
        <v>21637456</v>
      </c>
      <c r="F11" s="10">
        <f t="shared" si="0"/>
        <v>-0.28843256829962627</v>
      </c>
      <c r="G11" s="1"/>
      <c r="H11" s="1"/>
      <c r="I11" s="1"/>
    </row>
    <row r="12" spans="1:12" x14ac:dyDescent="0.25">
      <c r="A12" s="11" t="s">
        <v>49</v>
      </c>
      <c r="B12" s="28">
        <v>5937</v>
      </c>
      <c r="C12" s="28">
        <v>8273</v>
      </c>
      <c r="D12" s="28">
        <v>83744</v>
      </c>
      <c r="E12" s="28">
        <v>152568</v>
      </c>
      <c r="F12" s="13">
        <f t="shared" si="0"/>
        <v>82.183798242262128</v>
      </c>
      <c r="G12" s="1"/>
      <c r="H12" s="1"/>
      <c r="I12" s="1"/>
    </row>
    <row r="13" spans="1:12" x14ac:dyDescent="0.25">
      <c r="A13" s="8" t="s">
        <v>50</v>
      </c>
      <c r="B13" s="27">
        <v>19</v>
      </c>
      <c r="C13" s="27">
        <v>10</v>
      </c>
      <c r="D13" s="27">
        <v>6373</v>
      </c>
      <c r="E13" s="27">
        <v>65</v>
      </c>
      <c r="F13" s="10">
        <f t="shared" si="0"/>
        <v>-98.980072179507303</v>
      </c>
      <c r="G13" s="1"/>
      <c r="H13" s="1"/>
      <c r="I13" s="1"/>
    </row>
    <row r="14" spans="1:12" x14ac:dyDescent="0.25">
      <c r="A14" s="11" t="s">
        <v>51</v>
      </c>
      <c r="B14" s="28">
        <v>704811</v>
      </c>
      <c r="C14" s="28">
        <v>716830</v>
      </c>
      <c r="D14" s="28">
        <v>4236796</v>
      </c>
      <c r="E14" s="28">
        <v>4111775</v>
      </c>
      <c r="F14" s="13">
        <f t="shared" si="0"/>
        <v>-2.9508383221660921</v>
      </c>
      <c r="G14" s="1"/>
      <c r="H14" s="1"/>
      <c r="I14" s="1"/>
    </row>
    <row r="15" spans="1:12" x14ac:dyDescent="0.25">
      <c r="A15" s="8" t="s">
        <v>52</v>
      </c>
      <c r="B15" s="27">
        <v>45418</v>
      </c>
      <c r="C15" s="27">
        <v>8498</v>
      </c>
      <c r="D15" s="27">
        <v>332291</v>
      </c>
      <c r="E15" s="27">
        <v>149439</v>
      </c>
      <c r="F15" s="10">
        <f t="shared" si="0"/>
        <v>-55.027671528870776</v>
      </c>
      <c r="G15" s="1"/>
      <c r="H15" s="1"/>
      <c r="I15" s="1"/>
    </row>
    <row r="16" spans="1:12" x14ac:dyDescent="0.25">
      <c r="A16" s="11" t="s">
        <v>53</v>
      </c>
      <c r="B16" s="28">
        <v>0</v>
      </c>
      <c r="C16" s="28">
        <v>0</v>
      </c>
      <c r="D16" s="28">
        <v>3592</v>
      </c>
      <c r="E16" s="28">
        <v>0</v>
      </c>
      <c r="F16" s="13">
        <f t="shared" si="0"/>
        <v>-100</v>
      </c>
      <c r="G16" s="1"/>
      <c r="H16" s="1"/>
      <c r="I16" s="1"/>
    </row>
    <row r="17" spans="1:9" x14ac:dyDescent="0.25">
      <c r="A17" s="8" t="s">
        <v>54</v>
      </c>
      <c r="B17" s="27">
        <v>0</v>
      </c>
      <c r="C17" s="27">
        <v>0</v>
      </c>
      <c r="D17" s="27">
        <v>38</v>
      </c>
      <c r="E17" s="27">
        <v>9819</v>
      </c>
      <c r="F17" s="10">
        <f t="shared" si="0"/>
        <v>25739.473684210527</v>
      </c>
      <c r="G17" s="1"/>
      <c r="H17" s="1"/>
      <c r="I17" s="1"/>
    </row>
    <row r="18" spans="1:9" x14ac:dyDescent="0.25">
      <c r="A18" s="11" t="s">
        <v>55</v>
      </c>
      <c r="B18" s="28">
        <v>72388</v>
      </c>
      <c r="C18" s="28">
        <v>120089</v>
      </c>
      <c r="D18" s="28">
        <v>445888</v>
      </c>
      <c r="E18" s="28">
        <v>574550</v>
      </c>
      <c r="F18" s="13">
        <f t="shared" si="0"/>
        <v>28.855228218745509</v>
      </c>
      <c r="G18" s="1"/>
      <c r="H18" s="1"/>
      <c r="I18" s="1"/>
    </row>
    <row r="19" spans="1:9" x14ac:dyDescent="0.25">
      <c r="A19" s="8" t="s">
        <v>56</v>
      </c>
      <c r="B19" s="27">
        <v>0</v>
      </c>
      <c r="C19" s="27">
        <v>0</v>
      </c>
      <c r="D19" s="27">
        <v>0</v>
      </c>
      <c r="E19" s="27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28">
        <v>22978</v>
      </c>
      <c r="C20" s="28">
        <v>111075</v>
      </c>
      <c r="D20" s="28">
        <v>270214</v>
      </c>
      <c r="E20" s="28">
        <v>377739</v>
      </c>
      <c r="F20" s="13">
        <f t="shared" si="0"/>
        <v>39.792534805746556</v>
      </c>
      <c r="G20" s="1"/>
      <c r="H20" s="1"/>
      <c r="I20" s="1"/>
    </row>
    <row r="21" spans="1:9" x14ac:dyDescent="0.25">
      <c r="A21" s="8" t="s">
        <v>58</v>
      </c>
      <c r="B21" s="27">
        <v>0</v>
      </c>
      <c r="C21" s="27">
        <v>40187</v>
      </c>
      <c r="D21" s="27">
        <v>0</v>
      </c>
      <c r="E21" s="27">
        <v>246773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28">
        <v>700793</v>
      </c>
      <c r="C22" s="28">
        <v>829600</v>
      </c>
      <c r="D22" s="28">
        <v>4514985</v>
      </c>
      <c r="E22" s="28">
        <v>5065216</v>
      </c>
      <c r="F22" s="13">
        <f t="shared" si="0"/>
        <v>12.186773599469319</v>
      </c>
      <c r="G22" s="1"/>
      <c r="H22" s="1"/>
      <c r="I22" s="1"/>
    </row>
    <row r="23" spans="1:9" x14ac:dyDescent="0.25">
      <c r="A23" s="8" t="s">
        <v>60</v>
      </c>
      <c r="B23" s="27">
        <v>66620</v>
      </c>
      <c r="C23" s="27">
        <v>99794</v>
      </c>
      <c r="D23" s="27">
        <v>286196</v>
      </c>
      <c r="E23" s="27">
        <v>528456</v>
      </c>
      <c r="F23" s="10">
        <f t="shared" si="0"/>
        <v>84.648282994870641</v>
      </c>
      <c r="G23" s="1"/>
      <c r="H23" s="1"/>
      <c r="I23" s="1"/>
    </row>
    <row r="24" spans="1:9" x14ac:dyDescent="0.25">
      <c r="A24" s="11" t="s">
        <v>61</v>
      </c>
      <c r="B24" s="28">
        <v>0</v>
      </c>
      <c r="C24" s="28">
        <v>1397</v>
      </c>
      <c r="D24" s="28">
        <v>248</v>
      </c>
      <c r="E24" s="28">
        <v>1742</v>
      </c>
      <c r="F24" s="13">
        <f t="shared" si="0"/>
        <v>602.41935483870964</v>
      </c>
      <c r="G24" s="1"/>
      <c r="H24" s="1"/>
      <c r="I24" s="1"/>
    </row>
    <row r="25" spans="1:9" x14ac:dyDescent="0.25">
      <c r="A25" s="8" t="s">
        <v>62</v>
      </c>
      <c r="B25" s="27">
        <v>0</v>
      </c>
      <c r="C25" s="27">
        <v>0</v>
      </c>
      <c r="D25" s="27">
        <v>0</v>
      </c>
      <c r="E25" s="27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28">
        <v>0</v>
      </c>
      <c r="C26" s="28">
        <v>0</v>
      </c>
      <c r="D26" s="28">
        <v>3668</v>
      </c>
      <c r="E26" s="28">
        <v>46</v>
      </c>
      <c r="F26" s="13">
        <f t="shared" si="0"/>
        <v>-98.745910577971642</v>
      </c>
      <c r="G26" s="1"/>
      <c r="H26" s="1"/>
      <c r="I26" s="1"/>
    </row>
    <row r="27" spans="1:9" x14ac:dyDescent="0.25">
      <c r="A27" s="8" t="s">
        <v>64</v>
      </c>
      <c r="B27" s="27">
        <v>0</v>
      </c>
      <c r="C27" s="27">
        <v>0</v>
      </c>
      <c r="D27" s="27">
        <v>0</v>
      </c>
      <c r="E27" s="27">
        <v>0</v>
      </c>
      <c r="F27" s="10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28">
        <v>34249</v>
      </c>
      <c r="C28" s="28">
        <v>29912</v>
      </c>
      <c r="D28" s="28">
        <v>171975</v>
      </c>
      <c r="E28" s="28">
        <v>156964</v>
      </c>
      <c r="F28" s="13">
        <f t="shared" si="0"/>
        <v>-8.7285942724233223</v>
      </c>
      <c r="G28" s="1"/>
      <c r="H28" s="1"/>
      <c r="I28" s="1"/>
    </row>
    <row r="29" spans="1:9" x14ac:dyDescent="0.25">
      <c r="A29" s="8" t="s">
        <v>66</v>
      </c>
      <c r="B29" s="27">
        <v>686</v>
      </c>
      <c r="C29" s="27">
        <v>24</v>
      </c>
      <c r="D29" s="27">
        <v>1201</v>
      </c>
      <c r="E29" s="27">
        <v>58</v>
      </c>
      <c r="F29" s="10">
        <f t="shared" si="0"/>
        <v>-95.1706910907577</v>
      </c>
      <c r="G29" s="1"/>
      <c r="H29" s="1"/>
      <c r="I29" s="1"/>
    </row>
    <row r="30" spans="1:9" x14ac:dyDescent="0.25">
      <c r="A30" s="11" t="s">
        <v>67</v>
      </c>
      <c r="B30" s="28">
        <v>5049</v>
      </c>
      <c r="C30" s="28">
        <v>0</v>
      </c>
      <c r="D30" s="28">
        <v>5095</v>
      </c>
      <c r="E30" s="28">
        <v>0</v>
      </c>
      <c r="F30" s="17">
        <f t="shared" si="0"/>
        <v>-100</v>
      </c>
      <c r="G30" s="1"/>
      <c r="H30" s="1"/>
      <c r="I30" s="1"/>
    </row>
    <row r="31" spans="1:9" x14ac:dyDescent="0.25">
      <c r="A31" s="8" t="s">
        <v>68</v>
      </c>
      <c r="B31" s="27">
        <v>357489</v>
      </c>
      <c r="C31" s="27">
        <v>427745</v>
      </c>
      <c r="D31" s="27">
        <v>3022643</v>
      </c>
      <c r="E31" s="27">
        <v>3828560</v>
      </c>
      <c r="F31" s="10">
        <f t="shared" si="0"/>
        <v>26.662659136391568</v>
      </c>
      <c r="G31" s="1"/>
      <c r="H31" s="1"/>
      <c r="I31" s="1"/>
    </row>
    <row r="32" spans="1:9" x14ac:dyDescent="0.25">
      <c r="A32" s="11" t="s">
        <v>69</v>
      </c>
      <c r="B32" s="28">
        <v>2257122</v>
      </c>
      <c r="C32" s="28">
        <v>3016396</v>
      </c>
      <c r="D32" s="28">
        <v>15659019</v>
      </c>
      <c r="E32" s="28">
        <v>17405118</v>
      </c>
      <c r="F32" s="13">
        <f t="shared" si="0"/>
        <v>11.150755995634213</v>
      </c>
      <c r="G32" s="1"/>
      <c r="H32" s="1"/>
      <c r="I32" s="1"/>
    </row>
    <row r="33" spans="1:9" x14ac:dyDescent="0.25">
      <c r="A33" s="8" t="s">
        <v>70</v>
      </c>
      <c r="B33" s="27">
        <v>21652</v>
      </c>
      <c r="C33" s="27">
        <v>12483</v>
      </c>
      <c r="D33" s="27">
        <v>109064</v>
      </c>
      <c r="E33" s="27">
        <v>146698</v>
      </c>
      <c r="F33" s="10">
        <f t="shared" si="0"/>
        <v>34.506344898408287</v>
      </c>
      <c r="G33" s="1"/>
      <c r="H33" s="1"/>
      <c r="I33" s="1"/>
    </row>
    <row r="34" spans="1:9" x14ac:dyDescent="0.25">
      <c r="A34" s="11" t="s">
        <v>71</v>
      </c>
      <c r="B34" s="28">
        <v>7933</v>
      </c>
      <c r="C34" s="28">
        <v>0</v>
      </c>
      <c r="D34" s="28">
        <v>17642</v>
      </c>
      <c r="E34" s="28">
        <v>0</v>
      </c>
      <c r="F34" s="13">
        <f t="shared" si="0"/>
        <v>-100</v>
      </c>
      <c r="G34" s="1"/>
      <c r="H34" s="1"/>
      <c r="I34" s="1"/>
    </row>
    <row r="35" spans="1:9" x14ac:dyDescent="0.25">
      <c r="A35" s="14" t="s">
        <v>72</v>
      </c>
      <c r="B35" s="15">
        <f>SUM(B7:B34)</f>
        <v>8629262</v>
      </c>
      <c r="C35" s="15">
        <f t="shared" ref="C35:E35" si="1">SUM(C7:C34)</f>
        <v>8310887</v>
      </c>
      <c r="D35" s="15">
        <f t="shared" si="1"/>
        <v>50871649</v>
      </c>
      <c r="E35" s="15">
        <f t="shared" si="1"/>
        <v>54396928</v>
      </c>
      <c r="F35" s="16">
        <f t="shared" si="0"/>
        <v>6.9297517758860181</v>
      </c>
      <c r="G35" s="1"/>
      <c r="H35" s="1"/>
      <c r="I35" s="1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21637456</v>
      </c>
      <c r="G38" s="42">
        <f>LOOKUP(E38,$A$38:$A$65,$C$38:$C$65)</f>
        <v>21700046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2980</v>
      </c>
      <c r="C39" s="41">
        <f t="shared" ref="C39:C65" si="5">D8</f>
        <v>931</v>
      </c>
      <c r="D39" s="41">
        <f t="shared" ref="D39:D65" si="6">_xlfn.RANK.EQ(B39,$B$38:$B$65)+COUNTIF($B$38:$B$65,B39)-1</f>
        <v>15</v>
      </c>
      <c r="E39" s="42" t="str">
        <f t="shared" si="2"/>
        <v>VALENCIA</v>
      </c>
      <c r="F39" s="42">
        <f t="shared" ref="F39:F54" si="7">LOOKUP(E39,$A$38:$A$65,$B$38:$B$65)</f>
        <v>17405118</v>
      </c>
      <c r="G39" s="42">
        <f t="shared" ref="G39:G65" si="8">LOOKUP(E39,$A$38:$A$65,$C$38:$C$65)</f>
        <v>15659019</v>
      </c>
    </row>
    <row r="40" spans="1:9" x14ac:dyDescent="0.25">
      <c r="A40" s="42" t="str">
        <f t="shared" si="3"/>
        <v>ALMERIA</v>
      </c>
      <c r="B40" s="41">
        <f t="shared" si="4"/>
        <v>906</v>
      </c>
      <c r="C40" s="41">
        <f t="shared" si="5"/>
        <v>0</v>
      </c>
      <c r="D40" s="41">
        <f t="shared" si="6"/>
        <v>17</v>
      </c>
      <c r="E40" s="42" t="str">
        <f t="shared" si="2"/>
        <v>LAS PALMAS</v>
      </c>
      <c r="F40" s="42">
        <f t="shared" si="7"/>
        <v>5065216</v>
      </c>
      <c r="G40" s="42">
        <f t="shared" si="8"/>
        <v>4514985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BARCELONA</v>
      </c>
      <c r="F41" s="42">
        <f t="shared" si="7"/>
        <v>4111775</v>
      </c>
      <c r="G41" s="42">
        <f t="shared" si="8"/>
        <v>4236796</v>
      </c>
    </row>
    <row r="42" spans="1:9" x14ac:dyDescent="0.25">
      <c r="A42" s="42" t="str">
        <f t="shared" si="3"/>
        <v>BAHIA DE ALGECIRAS</v>
      </c>
      <c r="B42" s="41">
        <f t="shared" si="4"/>
        <v>21637456</v>
      </c>
      <c r="C42" s="41">
        <f t="shared" si="5"/>
        <v>21700046</v>
      </c>
      <c r="D42" s="41">
        <f t="shared" si="6"/>
        <v>1</v>
      </c>
      <c r="E42" s="42" t="str">
        <f t="shared" si="2"/>
        <v>TARRAGONA</v>
      </c>
      <c r="F42" s="42">
        <f t="shared" si="7"/>
        <v>3828560</v>
      </c>
      <c r="G42" s="42">
        <f t="shared" si="8"/>
        <v>3022643</v>
      </c>
    </row>
    <row r="43" spans="1:9" x14ac:dyDescent="0.25">
      <c r="A43" s="42" t="str">
        <f t="shared" si="3"/>
        <v>BAHIA DE CADIZ</v>
      </c>
      <c r="B43" s="41">
        <f t="shared" si="4"/>
        <v>152568</v>
      </c>
      <c r="C43" s="41">
        <f t="shared" si="5"/>
        <v>83744</v>
      </c>
      <c r="D43" s="41">
        <f t="shared" si="6"/>
        <v>11</v>
      </c>
      <c r="E43" s="42" t="str">
        <f t="shared" si="2"/>
        <v>CEUTA</v>
      </c>
      <c r="F43" s="42">
        <f t="shared" si="7"/>
        <v>574550</v>
      </c>
      <c r="G43" s="42">
        <f t="shared" si="8"/>
        <v>445888</v>
      </c>
    </row>
    <row r="44" spans="1:9" x14ac:dyDescent="0.25">
      <c r="A44" s="42" t="str">
        <f t="shared" si="3"/>
        <v>BALEARES</v>
      </c>
      <c r="B44" s="41">
        <f t="shared" si="4"/>
        <v>65</v>
      </c>
      <c r="C44" s="41">
        <f t="shared" si="5"/>
        <v>6373</v>
      </c>
      <c r="D44" s="41">
        <f t="shared" si="6"/>
        <v>18</v>
      </c>
      <c r="E44" s="42" t="str">
        <f t="shared" si="2"/>
        <v>MALAGA</v>
      </c>
      <c r="F44" s="42">
        <f t="shared" si="7"/>
        <v>528456</v>
      </c>
      <c r="G44" s="42">
        <f t="shared" si="8"/>
        <v>286196</v>
      </c>
    </row>
    <row r="45" spans="1:9" x14ac:dyDescent="0.25">
      <c r="A45" s="42" t="str">
        <f t="shared" si="3"/>
        <v>BARCELONA</v>
      </c>
      <c r="B45" s="41">
        <f t="shared" si="4"/>
        <v>4111775</v>
      </c>
      <c r="C45" s="41">
        <f t="shared" si="5"/>
        <v>4236796</v>
      </c>
      <c r="D45" s="41">
        <f t="shared" si="6"/>
        <v>4</v>
      </c>
      <c r="E45" s="42" t="str">
        <f t="shared" si="2"/>
        <v>GIJON</v>
      </c>
      <c r="F45" s="42">
        <f t="shared" si="7"/>
        <v>377739</v>
      </c>
      <c r="G45" s="42">
        <f t="shared" si="8"/>
        <v>270214</v>
      </c>
    </row>
    <row r="46" spans="1:9" x14ac:dyDescent="0.25">
      <c r="A46" s="42" t="str">
        <f t="shared" si="3"/>
        <v>BILBAO</v>
      </c>
      <c r="B46" s="41">
        <f t="shared" si="4"/>
        <v>149439</v>
      </c>
      <c r="C46" s="41">
        <f t="shared" si="5"/>
        <v>332291</v>
      </c>
      <c r="D46" s="41">
        <f t="shared" si="6"/>
        <v>12</v>
      </c>
      <c r="E46" s="42" t="str">
        <f t="shared" si="2"/>
        <v>HUELVA</v>
      </c>
      <c r="F46" s="42">
        <f t="shared" si="7"/>
        <v>246773</v>
      </c>
      <c r="G46" s="42">
        <f t="shared" si="8"/>
        <v>0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3592</v>
      </c>
      <c r="D47" s="41">
        <f t="shared" si="6"/>
        <v>28</v>
      </c>
      <c r="E47" s="42" t="str">
        <f t="shared" si="2"/>
        <v>SANTA CRUZ DE TENERIFE</v>
      </c>
      <c r="F47" s="42">
        <f t="shared" si="7"/>
        <v>156964</v>
      </c>
      <c r="G47" s="42">
        <f t="shared" si="8"/>
        <v>171975</v>
      </c>
    </row>
    <row r="48" spans="1:9" x14ac:dyDescent="0.25">
      <c r="A48" s="42" t="str">
        <f t="shared" si="3"/>
        <v>CASTELLON</v>
      </c>
      <c r="B48" s="41">
        <f t="shared" si="4"/>
        <v>9819</v>
      </c>
      <c r="C48" s="41">
        <f t="shared" si="5"/>
        <v>38</v>
      </c>
      <c r="D48" s="41">
        <f t="shared" si="6"/>
        <v>14</v>
      </c>
      <c r="E48" s="42" t="str">
        <f t="shared" si="2"/>
        <v>BAHIA DE CADIZ</v>
      </c>
      <c r="F48" s="42">
        <f t="shared" si="7"/>
        <v>152568</v>
      </c>
      <c r="G48" s="42">
        <f t="shared" si="8"/>
        <v>83744</v>
      </c>
    </row>
    <row r="49" spans="1:7" x14ac:dyDescent="0.25">
      <c r="A49" s="42" t="str">
        <f t="shared" si="3"/>
        <v>CEUTA</v>
      </c>
      <c r="B49" s="41">
        <f t="shared" si="4"/>
        <v>574550</v>
      </c>
      <c r="C49" s="41">
        <f t="shared" si="5"/>
        <v>445888</v>
      </c>
      <c r="D49" s="41">
        <f t="shared" si="6"/>
        <v>6</v>
      </c>
      <c r="E49" s="42" t="str">
        <f t="shared" si="2"/>
        <v>BILBAO</v>
      </c>
      <c r="F49" s="42">
        <f t="shared" si="7"/>
        <v>149439</v>
      </c>
      <c r="G49" s="42">
        <f t="shared" si="8"/>
        <v>332291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VIGO</v>
      </c>
      <c r="F50" s="42">
        <f t="shared" si="7"/>
        <v>146698</v>
      </c>
      <c r="G50" s="42">
        <f t="shared" si="8"/>
        <v>109064</v>
      </c>
    </row>
    <row r="51" spans="1:7" x14ac:dyDescent="0.25">
      <c r="A51" s="42" t="str">
        <f t="shared" si="3"/>
        <v>GIJON</v>
      </c>
      <c r="B51" s="41">
        <f t="shared" si="4"/>
        <v>377739</v>
      </c>
      <c r="C51" s="41">
        <f t="shared" si="5"/>
        <v>270214</v>
      </c>
      <c r="D51" s="41">
        <f t="shared" si="6"/>
        <v>8</v>
      </c>
      <c r="E51" s="42" t="str">
        <f t="shared" si="2"/>
        <v>CASTELLON</v>
      </c>
      <c r="F51" s="42">
        <f t="shared" si="7"/>
        <v>9819</v>
      </c>
      <c r="G51" s="42">
        <f t="shared" si="8"/>
        <v>38</v>
      </c>
    </row>
    <row r="52" spans="1:7" x14ac:dyDescent="0.25">
      <c r="A52" s="42" t="str">
        <f t="shared" si="3"/>
        <v>HUELVA</v>
      </c>
      <c r="B52" s="41">
        <f t="shared" si="4"/>
        <v>246773</v>
      </c>
      <c r="C52" s="41">
        <f t="shared" si="5"/>
        <v>0</v>
      </c>
      <c r="D52" s="41">
        <f t="shared" si="6"/>
        <v>9</v>
      </c>
      <c r="E52" s="42" t="str">
        <f t="shared" si="2"/>
        <v>ALICANTE</v>
      </c>
      <c r="F52" s="42">
        <f t="shared" si="7"/>
        <v>2980</v>
      </c>
      <c r="G52" s="42">
        <f t="shared" si="8"/>
        <v>931</v>
      </c>
    </row>
    <row r="53" spans="1:7" x14ac:dyDescent="0.25">
      <c r="A53" s="42" t="str">
        <f t="shared" si="3"/>
        <v>LAS PALMAS</v>
      </c>
      <c r="B53" s="41">
        <f t="shared" si="4"/>
        <v>5065216</v>
      </c>
      <c r="C53" s="41">
        <f t="shared" si="5"/>
        <v>4514985</v>
      </c>
      <c r="D53" s="41">
        <f t="shared" si="6"/>
        <v>3</v>
      </c>
      <c r="E53" s="42" t="str">
        <f t="shared" si="2"/>
        <v>MARIN Y RIA DE PONTEVEDRA</v>
      </c>
      <c r="F53" s="42">
        <f t="shared" si="7"/>
        <v>1742</v>
      </c>
      <c r="G53" s="42">
        <f t="shared" si="8"/>
        <v>248</v>
      </c>
    </row>
    <row r="54" spans="1:7" x14ac:dyDescent="0.25">
      <c r="A54" s="42" t="str">
        <f t="shared" si="3"/>
        <v>MALAGA</v>
      </c>
      <c r="B54" s="41">
        <f t="shared" si="4"/>
        <v>528456</v>
      </c>
      <c r="C54" s="41">
        <f t="shared" si="5"/>
        <v>286196</v>
      </c>
      <c r="D54" s="41">
        <f t="shared" si="6"/>
        <v>7</v>
      </c>
      <c r="E54" s="42" t="str">
        <f t="shared" si="2"/>
        <v>ALMERIA</v>
      </c>
      <c r="F54" s="42">
        <f t="shared" si="7"/>
        <v>906</v>
      </c>
      <c r="G54" s="42">
        <f t="shared" si="8"/>
        <v>0</v>
      </c>
    </row>
    <row r="55" spans="1:7" x14ac:dyDescent="0.25">
      <c r="A55" s="42" t="str">
        <f t="shared" si="3"/>
        <v>MARIN Y RIA DE PONTEVEDRA</v>
      </c>
      <c r="B55" s="41">
        <f t="shared" si="4"/>
        <v>1742</v>
      </c>
      <c r="C55" s="41">
        <f t="shared" si="5"/>
        <v>248</v>
      </c>
      <c r="D55" s="41">
        <f t="shared" si="6"/>
        <v>16</v>
      </c>
      <c r="E55" s="42" t="str">
        <f t="shared" si="2"/>
        <v>BALEARES</v>
      </c>
      <c r="F55" s="42">
        <f t="shared" ref="F55:F65" si="9">LOOKUP(E55,$A$38:$A$65,$B$38:$B$65)</f>
        <v>65</v>
      </c>
      <c r="G55" s="42">
        <f t="shared" si="8"/>
        <v>6373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str">
        <f t="shared" si="2"/>
        <v>SANTANDER</v>
      </c>
      <c r="F56" s="42">
        <f t="shared" si="9"/>
        <v>58</v>
      </c>
      <c r="G56" s="42">
        <f t="shared" si="8"/>
        <v>1201</v>
      </c>
    </row>
    <row r="57" spans="1:7" x14ac:dyDescent="0.25">
      <c r="A57" s="42" t="str">
        <f t="shared" si="3"/>
        <v>MOTRIL</v>
      </c>
      <c r="B57" s="41">
        <f t="shared" si="4"/>
        <v>46</v>
      </c>
      <c r="C57" s="41">
        <f t="shared" si="5"/>
        <v>3668</v>
      </c>
      <c r="D57" s="41">
        <f t="shared" si="6"/>
        <v>20</v>
      </c>
      <c r="E57" s="42" t="str">
        <f t="shared" si="2"/>
        <v>MOTRIL</v>
      </c>
      <c r="F57" s="42">
        <f t="shared" si="9"/>
        <v>46</v>
      </c>
      <c r="G57" s="42">
        <f t="shared" si="8"/>
        <v>3668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156964</v>
      </c>
      <c r="C59" s="41">
        <f t="shared" si="5"/>
        <v>171975</v>
      </c>
      <c r="D59" s="41">
        <f t="shared" si="6"/>
        <v>10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58</v>
      </c>
      <c r="C60" s="41">
        <f t="shared" si="5"/>
        <v>1201</v>
      </c>
      <c r="D60" s="41">
        <f t="shared" si="6"/>
        <v>19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5095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3828560</v>
      </c>
      <c r="C62" s="41">
        <f t="shared" si="5"/>
        <v>3022643</v>
      </c>
      <c r="D62" s="41">
        <f t="shared" si="6"/>
        <v>5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17405118</v>
      </c>
      <c r="C63" s="41">
        <f t="shared" si="5"/>
        <v>15659019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146698</v>
      </c>
      <c r="C64" s="41">
        <f t="shared" si="5"/>
        <v>109064</v>
      </c>
      <c r="D64" s="41">
        <f t="shared" si="6"/>
        <v>13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17642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83</v>
      </c>
    </row>
    <row r="2" spans="1:12" s="2" customFormat="1" ht="21" x14ac:dyDescent="0.35"/>
    <row r="5" spans="1:12" x14ac:dyDescent="0.25">
      <c r="A5" s="47" t="s">
        <v>73</v>
      </c>
      <c r="B5" s="45" t="str">
        <f>'Resumen general'!D6</f>
        <v>Mes Julio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40435</v>
      </c>
    </row>
    <row r="6" spans="1:12" x14ac:dyDescent="0.25">
      <c r="A6" s="48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43</v>
      </c>
    </row>
    <row r="7" spans="1:12" x14ac:dyDescent="0.25">
      <c r="A7" s="8" t="s">
        <v>44</v>
      </c>
      <c r="B7" s="29">
        <v>0</v>
      </c>
      <c r="C7" s="29">
        <v>0</v>
      </c>
      <c r="D7" s="29">
        <v>0</v>
      </c>
      <c r="E7" s="29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30">
        <v>0</v>
      </c>
      <c r="C8" s="30">
        <v>2260</v>
      </c>
      <c r="D8" s="30">
        <v>931</v>
      </c>
      <c r="E8" s="30">
        <v>2260</v>
      </c>
      <c r="F8" s="13">
        <f t="shared" ref="F8:F35" si="0">((E8*100)/D8)-100</f>
        <v>142.74973147153599</v>
      </c>
      <c r="G8" s="1"/>
      <c r="H8" s="1"/>
      <c r="I8" s="1"/>
    </row>
    <row r="9" spans="1:12" x14ac:dyDescent="0.25">
      <c r="A9" s="8" t="s">
        <v>46</v>
      </c>
      <c r="B9" s="29">
        <v>0</v>
      </c>
      <c r="C9" s="29">
        <v>0</v>
      </c>
      <c r="D9" s="29">
        <v>0</v>
      </c>
      <c r="E9" s="29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47</v>
      </c>
      <c r="B10" s="30">
        <v>0</v>
      </c>
      <c r="C10" s="30">
        <v>0</v>
      </c>
      <c r="D10" s="30">
        <v>0</v>
      </c>
      <c r="E10" s="30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29">
        <v>3292360</v>
      </c>
      <c r="C11" s="29">
        <v>2885277</v>
      </c>
      <c r="D11" s="29">
        <v>20651344</v>
      </c>
      <c r="E11" s="29">
        <v>21577795</v>
      </c>
      <c r="F11" s="10">
        <f t="shared" si="0"/>
        <v>4.4861535404184849</v>
      </c>
      <c r="G11" s="1"/>
      <c r="H11" s="1"/>
      <c r="I11" s="1"/>
    </row>
    <row r="12" spans="1:12" x14ac:dyDescent="0.25">
      <c r="A12" s="11" t="s">
        <v>49</v>
      </c>
      <c r="B12" s="30">
        <v>461</v>
      </c>
      <c r="C12" s="30">
        <v>0</v>
      </c>
      <c r="D12" s="30">
        <v>10562</v>
      </c>
      <c r="E12" s="30">
        <v>169</v>
      </c>
      <c r="F12" s="13">
        <f t="shared" si="0"/>
        <v>-98.399924256769552</v>
      </c>
      <c r="G12" s="1"/>
      <c r="H12" s="1"/>
      <c r="I12" s="1"/>
    </row>
    <row r="13" spans="1:12" x14ac:dyDescent="0.25">
      <c r="A13" s="8" t="s">
        <v>50</v>
      </c>
      <c r="B13" s="29">
        <v>4</v>
      </c>
      <c r="C13" s="29">
        <v>0</v>
      </c>
      <c r="D13" s="29">
        <v>310</v>
      </c>
      <c r="E13" s="29">
        <v>0</v>
      </c>
      <c r="F13" s="10">
        <f t="shared" si="0"/>
        <v>-100</v>
      </c>
      <c r="G13" s="1"/>
      <c r="H13" s="1"/>
      <c r="I13" s="1"/>
    </row>
    <row r="14" spans="1:12" x14ac:dyDescent="0.25">
      <c r="A14" s="11" t="s">
        <v>51</v>
      </c>
      <c r="B14" s="30">
        <v>666061</v>
      </c>
      <c r="C14" s="30">
        <v>640896</v>
      </c>
      <c r="D14" s="30">
        <v>3946431</v>
      </c>
      <c r="E14" s="30">
        <v>3875801</v>
      </c>
      <c r="F14" s="13">
        <f t="shared" si="0"/>
        <v>-1.7897183556484322</v>
      </c>
      <c r="G14" s="1"/>
      <c r="H14" s="1"/>
      <c r="I14" s="1"/>
    </row>
    <row r="15" spans="1:12" x14ac:dyDescent="0.25">
      <c r="A15" s="8" t="s">
        <v>52</v>
      </c>
      <c r="B15" s="29">
        <v>4068</v>
      </c>
      <c r="C15" s="29">
        <v>8498</v>
      </c>
      <c r="D15" s="29">
        <v>47755</v>
      </c>
      <c r="E15" s="29">
        <v>61733</v>
      </c>
      <c r="F15" s="10">
        <f t="shared" si="0"/>
        <v>29.270233483404866</v>
      </c>
      <c r="G15" s="1"/>
      <c r="H15" s="1"/>
      <c r="I15" s="1"/>
    </row>
    <row r="16" spans="1:12" x14ac:dyDescent="0.25">
      <c r="A16" s="11" t="s">
        <v>53</v>
      </c>
      <c r="B16" s="30">
        <v>0</v>
      </c>
      <c r="C16" s="30">
        <v>0</v>
      </c>
      <c r="D16" s="30">
        <v>0</v>
      </c>
      <c r="E16" s="30">
        <v>0</v>
      </c>
      <c r="F16" s="13" t="e">
        <f t="shared" si="0"/>
        <v>#DIV/0!</v>
      </c>
      <c r="G16" s="1"/>
      <c r="H16" s="1"/>
      <c r="I16" s="1"/>
    </row>
    <row r="17" spans="1:9" x14ac:dyDescent="0.25">
      <c r="A17" s="8" t="s">
        <v>54</v>
      </c>
      <c r="B17" s="29">
        <v>0</v>
      </c>
      <c r="C17" s="29">
        <v>0</v>
      </c>
      <c r="D17" s="29">
        <v>23</v>
      </c>
      <c r="E17" s="29">
        <v>3961</v>
      </c>
      <c r="F17" s="10">
        <f t="shared" si="0"/>
        <v>17121.739130434784</v>
      </c>
      <c r="G17" s="1"/>
      <c r="H17" s="1"/>
      <c r="I17" s="1"/>
    </row>
    <row r="18" spans="1:9" x14ac:dyDescent="0.25">
      <c r="A18" s="11" t="s">
        <v>55</v>
      </c>
      <c r="B18" s="30">
        <v>4</v>
      </c>
      <c r="C18" s="30">
        <v>2</v>
      </c>
      <c r="D18" s="30">
        <v>18</v>
      </c>
      <c r="E18" s="30">
        <v>34</v>
      </c>
      <c r="F18" s="17">
        <f t="shared" si="0"/>
        <v>88.888888888888886</v>
      </c>
      <c r="G18" s="1"/>
      <c r="H18" s="1"/>
      <c r="I18" s="1"/>
    </row>
    <row r="19" spans="1:9" x14ac:dyDescent="0.25">
      <c r="A19" s="8" t="s">
        <v>56</v>
      </c>
      <c r="B19" s="29">
        <v>0</v>
      </c>
      <c r="C19" s="29">
        <v>0</v>
      </c>
      <c r="D19" s="29">
        <v>0</v>
      </c>
      <c r="E19" s="29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30">
        <v>0</v>
      </c>
      <c r="C20" s="30">
        <v>0</v>
      </c>
      <c r="D20" s="30">
        <v>0</v>
      </c>
      <c r="E20" s="30">
        <v>556</v>
      </c>
      <c r="F20" s="17" t="e">
        <f t="shared" si="0"/>
        <v>#DIV/0!</v>
      </c>
      <c r="G20" s="1"/>
      <c r="H20" s="1"/>
      <c r="I20" s="1"/>
    </row>
    <row r="21" spans="1:9" x14ac:dyDescent="0.25">
      <c r="A21" s="8" t="s">
        <v>58</v>
      </c>
      <c r="B21" s="29">
        <v>0</v>
      </c>
      <c r="C21" s="29">
        <v>0</v>
      </c>
      <c r="D21" s="29">
        <v>0</v>
      </c>
      <c r="E21" s="29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30">
        <v>675927</v>
      </c>
      <c r="C22" s="30">
        <v>776473</v>
      </c>
      <c r="D22" s="30">
        <v>4388568</v>
      </c>
      <c r="E22" s="30">
        <v>4777776</v>
      </c>
      <c r="F22" s="13">
        <f t="shared" si="0"/>
        <v>8.8686788036553139</v>
      </c>
      <c r="G22" s="1"/>
      <c r="H22" s="1"/>
      <c r="I22" s="1"/>
    </row>
    <row r="23" spans="1:9" x14ac:dyDescent="0.25">
      <c r="A23" s="8" t="s">
        <v>60</v>
      </c>
      <c r="B23" s="29">
        <v>66620</v>
      </c>
      <c r="C23" s="29">
        <v>99794</v>
      </c>
      <c r="D23" s="29">
        <v>286196</v>
      </c>
      <c r="E23" s="29">
        <v>528456</v>
      </c>
      <c r="F23" s="10">
        <f t="shared" si="0"/>
        <v>84.648282994870641</v>
      </c>
      <c r="G23" s="1"/>
      <c r="H23" s="1"/>
      <c r="I23" s="1"/>
    </row>
    <row r="24" spans="1:9" x14ac:dyDescent="0.25">
      <c r="A24" s="11" t="s">
        <v>61</v>
      </c>
      <c r="B24" s="30">
        <v>0</v>
      </c>
      <c r="C24" s="30">
        <v>1397</v>
      </c>
      <c r="D24" s="30">
        <v>248</v>
      </c>
      <c r="E24" s="30">
        <v>1742</v>
      </c>
      <c r="F24" s="13">
        <f t="shared" si="0"/>
        <v>602.41935483870964</v>
      </c>
      <c r="G24" s="1"/>
      <c r="H24" s="1"/>
      <c r="I24" s="1"/>
    </row>
    <row r="25" spans="1:9" x14ac:dyDescent="0.25">
      <c r="A25" s="8" t="s">
        <v>62</v>
      </c>
      <c r="B25" s="29">
        <v>0</v>
      </c>
      <c r="C25" s="29">
        <v>0</v>
      </c>
      <c r="D25" s="29">
        <v>0</v>
      </c>
      <c r="E25" s="29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30">
        <v>0</v>
      </c>
      <c r="C26" s="30">
        <v>0</v>
      </c>
      <c r="D26" s="30">
        <v>0</v>
      </c>
      <c r="E26" s="30">
        <v>46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64</v>
      </c>
      <c r="B27" s="29">
        <v>0</v>
      </c>
      <c r="C27" s="29">
        <v>0</v>
      </c>
      <c r="D27" s="29">
        <v>0</v>
      </c>
      <c r="E27" s="2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0">
        <v>26348</v>
      </c>
      <c r="C28" s="30">
        <v>22397</v>
      </c>
      <c r="D28" s="30">
        <v>134610</v>
      </c>
      <c r="E28" s="30">
        <v>122369</v>
      </c>
      <c r="F28" s="13">
        <f t="shared" si="0"/>
        <v>-9.0936780328355979</v>
      </c>
      <c r="G28" s="1"/>
      <c r="H28" s="1"/>
      <c r="I28" s="1"/>
    </row>
    <row r="29" spans="1:9" x14ac:dyDescent="0.25">
      <c r="A29" s="8" t="s">
        <v>66</v>
      </c>
      <c r="B29" s="29">
        <v>0</v>
      </c>
      <c r="C29" s="29">
        <v>0</v>
      </c>
      <c r="D29" s="29">
        <v>0</v>
      </c>
      <c r="E29" s="29">
        <v>0</v>
      </c>
      <c r="F29" s="18" t="e">
        <f t="shared" si="0"/>
        <v>#DIV/0!</v>
      </c>
      <c r="G29" s="1"/>
      <c r="H29" s="1"/>
      <c r="I29" s="1"/>
    </row>
    <row r="30" spans="1:9" x14ac:dyDescent="0.25">
      <c r="A30" s="11" t="s">
        <v>67</v>
      </c>
      <c r="B30" s="30">
        <v>0</v>
      </c>
      <c r="C30" s="30">
        <v>0</v>
      </c>
      <c r="D30" s="30">
        <v>46</v>
      </c>
      <c r="E30" s="30">
        <v>0</v>
      </c>
      <c r="F30" s="17">
        <f t="shared" si="0"/>
        <v>-100</v>
      </c>
      <c r="G30" s="1"/>
      <c r="H30" s="1"/>
      <c r="I30" s="1"/>
    </row>
    <row r="31" spans="1:9" x14ac:dyDescent="0.25">
      <c r="A31" s="8" t="s">
        <v>68</v>
      </c>
      <c r="B31" s="29">
        <v>197523</v>
      </c>
      <c r="C31" s="29">
        <v>184795</v>
      </c>
      <c r="D31" s="29">
        <v>856976</v>
      </c>
      <c r="E31" s="29">
        <v>1260317</v>
      </c>
      <c r="F31" s="10">
        <f t="shared" si="0"/>
        <v>47.065612105823277</v>
      </c>
      <c r="G31" s="1"/>
      <c r="H31" s="1"/>
      <c r="I31" s="1"/>
    </row>
    <row r="32" spans="1:9" x14ac:dyDescent="0.25">
      <c r="A32" s="11" t="s">
        <v>69</v>
      </c>
      <c r="B32" s="30">
        <v>2256545</v>
      </c>
      <c r="C32" s="30">
        <v>3012259</v>
      </c>
      <c r="D32" s="30">
        <v>15651152</v>
      </c>
      <c r="E32" s="30">
        <v>17384904</v>
      </c>
      <c r="F32" s="13">
        <f t="shared" si="0"/>
        <v>11.077472124735607</v>
      </c>
      <c r="G32" s="1"/>
      <c r="H32" s="1"/>
      <c r="I32" s="1"/>
    </row>
    <row r="33" spans="1:9" x14ac:dyDescent="0.25">
      <c r="A33" s="8" t="s">
        <v>70</v>
      </c>
      <c r="B33" s="29">
        <v>16258</v>
      </c>
      <c r="C33" s="29">
        <v>9188</v>
      </c>
      <c r="D33" s="29">
        <v>62411</v>
      </c>
      <c r="E33" s="29">
        <v>91167</v>
      </c>
      <c r="F33" s="10">
        <f t="shared" si="0"/>
        <v>46.075211100607277</v>
      </c>
      <c r="G33" s="1"/>
      <c r="H33" s="1"/>
      <c r="I33" s="1"/>
    </row>
    <row r="34" spans="1:9" x14ac:dyDescent="0.25">
      <c r="A34" s="11" t="s">
        <v>71</v>
      </c>
      <c r="B34" s="30">
        <v>0</v>
      </c>
      <c r="C34" s="30">
        <v>0</v>
      </c>
      <c r="D34" s="30">
        <v>9709</v>
      </c>
      <c r="E34" s="30">
        <v>0</v>
      </c>
      <c r="F34" s="13">
        <f t="shared" si="0"/>
        <v>-100</v>
      </c>
      <c r="G34" s="1"/>
      <c r="H34" s="1"/>
      <c r="I34" s="1"/>
    </row>
    <row r="35" spans="1:9" x14ac:dyDescent="0.25">
      <c r="A35" s="14" t="s">
        <v>72</v>
      </c>
      <c r="B35" s="15">
        <f>SUM(B7:B34)</f>
        <v>7202179</v>
      </c>
      <c r="C35" s="15">
        <f t="shared" ref="C35:E35" si="1">SUM(C7:C34)</f>
        <v>7643236</v>
      </c>
      <c r="D35" s="15">
        <f t="shared" si="1"/>
        <v>46047290</v>
      </c>
      <c r="E35" s="15">
        <f t="shared" si="1"/>
        <v>49689086</v>
      </c>
      <c r="F35" s="16">
        <f t="shared" si="0"/>
        <v>7.9088172181251082</v>
      </c>
      <c r="G35" s="1"/>
      <c r="H35" s="1"/>
      <c r="I35" s="1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21577795</v>
      </c>
      <c r="G38" s="42">
        <f>LOOKUP(E38,$A$38:$A$65,$C$38:$C$65)</f>
        <v>20651344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2260</v>
      </c>
      <c r="C39" s="41">
        <f t="shared" ref="C39:C65" si="5">D8</f>
        <v>931</v>
      </c>
      <c r="D39" s="41">
        <f t="shared" ref="D39:D65" si="6">_xlfn.RANK.EQ(B39,$B$38:$B$65)+COUNTIF($B$38:$B$65,B39)-1</f>
        <v>11</v>
      </c>
      <c r="E39" s="42" t="str">
        <f t="shared" si="2"/>
        <v>VALENCIA</v>
      </c>
      <c r="F39" s="42">
        <f t="shared" ref="F39:F54" si="7">LOOKUP(E39,$A$38:$A$65,$B$38:$B$65)</f>
        <v>17384904</v>
      </c>
      <c r="G39" s="42">
        <f t="shared" ref="G39:G65" si="8">LOOKUP(E39,$A$38:$A$65,$C$38:$C$65)</f>
        <v>15651152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LAS PALMAS</v>
      </c>
      <c r="F40" s="42">
        <f t="shared" si="7"/>
        <v>4777776</v>
      </c>
      <c r="G40" s="42">
        <f t="shared" si="8"/>
        <v>4388568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BARCELONA</v>
      </c>
      <c r="F41" s="42">
        <f t="shared" si="7"/>
        <v>3875801</v>
      </c>
      <c r="G41" s="42">
        <f t="shared" si="8"/>
        <v>3946431</v>
      </c>
    </row>
    <row r="42" spans="1:9" x14ac:dyDescent="0.25">
      <c r="A42" s="42" t="str">
        <f t="shared" si="3"/>
        <v>BAHIA DE ALGECIRAS</v>
      </c>
      <c r="B42" s="41">
        <f t="shared" si="4"/>
        <v>21577795</v>
      </c>
      <c r="C42" s="41">
        <f t="shared" si="5"/>
        <v>20651344</v>
      </c>
      <c r="D42" s="41">
        <f t="shared" si="6"/>
        <v>1</v>
      </c>
      <c r="E42" s="42" t="str">
        <f t="shared" si="2"/>
        <v>TARRAGONA</v>
      </c>
      <c r="F42" s="42">
        <f t="shared" si="7"/>
        <v>1260317</v>
      </c>
      <c r="G42" s="42">
        <f t="shared" si="8"/>
        <v>856976</v>
      </c>
    </row>
    <row r="43" spans="1:9" x14ac:dyDescent="0.25">
      <c r="A43" s="42" t="str">
        <f t="shared" si="3"/>
        <v>BAHIA DE CADIZ</v>
      </c>
      <c r="B43" s="41">
        <f t="shared" si="4"/>
        <v>169</v>
      </c>
      <c r="C43" s="41">
        <f t="shared" si="5"/>
        <v>10562</v>
      </c>
      <c r="D43" s="41">
        <f t="shared" si="6"/>
        <v>14</v>
      </c>
      <c r="E43" s="42" t="str">
        <f t="shared" si="2"/>
        <v>MALAGA</v>
      </c>
      <c r="F43" s="42">
        <f t="shared" si="7"/>
        <v>528456</v>
      </c>
      <c r="G43" s="42">
        <f t="shared" si="8"/>
        <v>286196</v>
      </c>
    </row>
    <row r="44" spans="1:9" x14ac:dyDescent="0.25">
      <c r="A44" s="42" t="str">
        <f t="shared" si="3"/>
        <v>BALEARES</v>
      </c>
      <c r="B44" s="41">
        <f t="shared" si="4"/>
        <v>0</v>
      </c>
      <c r="C44" s="41">
        <f t="shared" si="5"/>
        <v>310</v>
      </c>
      <c r="D44" s="41">
        <f t="shared" si="6"/>
        <v>28</v>
      </c>
      <c r="E44" s="42" t="str">
        <f t="shared" si="2"/>
        <v>SANTA CRUZ DE TENERIFE</v>
      </c>
      <c r="F44" s="42">
        <f t="shared" si="7"/>
        <v>122369</v>
      </c>
      <c r="G44" s="42">
        <f t="shared" si="8"/>
        <v>134610</v>
      </c>
    </row>
    <row r="45" spans="1:9" x14ac:dyDescent="0.25">
      <c r="A45" s="42" t="str">
        <f t="shared" si="3"/>
        <v>BARCELONA</v>
      </c>
      <c r="B45" s="41">
        <f t="shared" si="4"/>
        <v>3875801</v>
      </c>
      <c r="C45" s="41">
        <f t="shared" si="5"/>
        <v>3946431</v>
      </c>
      <c r="D45" s="41">
        <f t="shared" si="6"/>
        <v>4</v>
      </c>
      <c r="E45" s="42" t="str">
        <f t="shared" si="2"/>
        <v>VIGO</v>
      </c>
      <c r="F45" s="42">
        <f t="shared" si="7"/>
        <v>91167</v>
      </c>
      <c r="G45" s="42">
        <f t="shared" si="8"/>
        <v>62411</v>
      </c>
    </row>
    <row r="46" spans="1:9" x14ac:dyDescent="0.25">
      <c r="A46" s="42" t="str">
        <f t="shared" si="3"/>
        <v>BILBAO</v>
      </c>
      <c r="B46" s="41">
        <f t="shared" si="4"/>
        <v>61733</v>
      </c>
      <c r="C46" s="41">
        <f t="shared" si="5"/>
        <v>47755</v>
      </c>
      <c r="D46" s="41">
        <f t="shared" si="6"/>
        <v>9</v>
      </c>
      <c r="E46" s="42" t="str">
        <f t="shared" si="2"/>
        <v>BILBAO</v>
      </c>
      <c r="F46" s="42">
        <f t="shared" si="7"/>
        <v>61733</v>
      </c>
      <c r="G46" s="42">
        <f t="shared" si="8"/>
        <v>47755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0</v>
      </c>
      <c r="D47" s="41">
        <f t="shared" si="6"/>
        <v>28</v>
      </c>
      <c r="E47" s="42" t="str">
        <f t="shared" si="2"/>
        <v>CASTELLON</v>
      </c>
      <c r="F47" s="42">
        <f t="shared" si="7"/>
        <v>3961</v>
      </c>
      <c r="G47" s="42">
        <f t="shared" si="8"/>
        <v>23</v>
      </c>
    </row>
    <row r="48" spans="1:9" x14ac:dyDescent="0.25">
      <c r="A48" s="42" t="str">
        <f t="shared" si="3"/>
        <v>CASTELLON</v>
      </c>
      <c r="B48" s="41">
        <f t="shared" si="4"/>
        <v>3961</v>
      </c>
      <c r="C48" s="41">
        <f t="shared" si="5"/>
        <v>23</v>
      </c>
      <c r="D48" s="41">
        <f t="shared" si="6"/>
        <v>10</v>
      </c>
      <c r="E48" s="42" t="str">
        <f t="shared" si="2"/>
        <v>ALICANTE</v>
      </c>
      <c r="F48" s="42">
        <f t="shared" si="7"/>
        <v>2260</v>
      </c>
      <c r="G48" s="42">
        <f t="shared" si="8"/>
        <v>931</v>
      </c>
    </row>
    <row r="49" spans="1:7" x14ac:dyDescent="0.25">
      <c r="A49" s="42" t="str">
        <f t="shared" si="3"/>
        <v>CEUTA</v>
      </c>
      <c r="B49" s="41">
        <f t="shared" si="4"/>
        <v>34</v>
      </c>
      <c r="C49" s="41">
        <f t="shared" si="5"/>
        <v>18</v>
      </c>
      <c r="D49" s="41">
        <f t="shared" si="6"/>
        <v>16</v>
      </c>
      <c r="E49" s="42" t="str">
        <f t="shared" si="2"/>
        <v>MARIN Y RIA DE PONTEVEDRA</v>
      </c>
      <c r="F49" s="42">
        <f t="shared" si="7"/>
        <v>1742</v>
      </c>
      <c r="G49" s="42">
        <f t="shared" si="8"/>
        <v>248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GIJON</v>
      </c>
      <c r="F50" s="42">
        <f t="shared" si="7"/>
        <v>556</v>
      </c>
      <c r="G50" s="42">
        <f t="shared" si="8"/>
        <v>0</v>
      </c>
    </row>
    <row r="51" spans="1:7" x14ac:dyDescent="0.25">
      <c r="A51" s="42" t="str">
        <f t="shared" si="3"/>
        <v>GIJON</v>
      </c>
      <c r="B51" s="41">
        <f t="shared" si="4"/>
        <v>556</v>
      </c>
      <c r="C51" s="41">
        <f t="shared" si="5"/>
        <v>0</v>
      </c>
      <c r="D51" s="41">
        <f t="shared" si="6"/>
        <v>13</v>
      </c>
      <c r="E51" s="42" t="str">
        <f t="shared" si="2"/>
        <v>BAHIA DE CADIZ</v>
      </c>
      <c r="F51" s="42">
        <f t="shared" si="7"/>
        <v>169</v>
      </c>
      <c r="G51" s="42">
        <f t="shared" si="8"/>
        <v>10562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MOTRIL</v>
      </c>
      <c r="F52" s="42">
        <f t="shared" si="7"/>
        <v>46</v>
      </c>
      <c r="G52" s="42">
        <f t="shared" si="8"/>
        <v>0</v>
      </c>
    </row>
    <row r="53" spans="1:7" x14ac:dyDescent="0.25">
      <c r="A53" s="42" t="str">
        <f t="shared" si="3"/>
        <v>LAS PALMAS</v>
      </c>
      <c r="B53" s="41">
        <f t="shared" si="4"/>
        <v>4777776</v>
      </c>
      <c r="C53" s="41">
        <f t="shared" si="5"/>
        <v>4388568</v>
      </c>
      <c r="D53" s="41">
        <f t="shared" si="6"/>
        <v>3</v>
      </c>
      <c r="E53" s="42" t="str">
        <f t="shared" si="2"/>
        <v>CEUTA</v>
      </c>
      <c r="F53" s="42">
        <f t="shared" si="7"/>
        <v>34</v>
      </c>
      <c r="G53" s="42">
        <f t="shared" si="8"/>
        <v>18</v>
      </c>
    </row>
    <row r="54" spans="1:7" x14ac:dyDescent="0.25">
      <c r="A54" s="42" t="str">
        <f t="shared" si="3"/>
        <v>MALAGA</v>
      </c>
      <c r="B54" s="41">
        <f t="shared" si="4"/>
        <v>528456</v>
      </c>
      <c r="C54" s="41">
        <f t="shared" si="5"/>
        <v>286196</v>
      </c>
      <c r="D54" s="41">
        <f t="shared" si="6"/>
        <v>6</v>
      </c>
      <c r="E54" s="42" t="e">
        <f t="shared" si="2"/>
        <v>#N/A</v>
      </c>
      <c r="F54" s="42" t="e">
        <f t="shared" si="7"/>
        <v>#N/A</v>
      </c>
      <c r="G54" s="42" t="e">
        <f t="shared" si="8"/>
        <v>#N/A</v>
      </c>
    </row>
    <row r="55" spans="1:7" x14ac:dyDescent="0.25">
      <c r="A55" s="42" t="str">
        <f t="shared" si="3"/>
        <v>MARIN Y RIA DE PONTEVEDRA</v>
      </c>
      <c r="B55" s="41">
        <f t="shared" si="4"/>
        <v>1742</v>
      </c>
      <c r="C55" s="41">
        <f t="shared" si="5"/>
        <v>248</v>
      </c>
      <c r="D55" s="41">
        <f t="shared" si="6"/>
        <v>12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46</v>
      </c>
      <c r="C57" s="41">
        <f t="shared" si="5"/>
        <v>0</v>
      </c>
      <c r="D57" s="41">
        <f t="shared" si="6"/>
        <v>15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122369</v>
      </c>
      <c r="C59" s="41">
        <f t="shared" si="5"/>
        <v>134610</v>
      </c>
      <c r="D59" s="41">
        <f t="shared" si="6"/>
        <v>7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0</v>
      </c>
      <c r="C60" s="41">
        <f t="shared" si="5"/>
        <v>0</v>
      </c>
      <c r="D60" s="41">
        <f t="shared" si="6"/>
        <v>28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46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1260317</v>
      </c>
      <c r="C62" s="41">
        <f t="shared" si="5"/>
        <v>856976</v>
      </c>
      <c r="D62" s="41">
        <f t="shared" si="6"/>
        <v>5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17384904</v>
      </c>
      <c r="C63" s="41">
        <f t="shared" si="5"/>
        <v>15651152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91167</v>
      </c>
      <c r="C64" s="41">
        <f t="shared" si="5"/>
        <v>62411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9709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customWidth="1"/>
  </cols>
  <sheetData>
    <row r="1" spans="1:12" s="2" customFormat="1" ht="22.5" customHeight="1" x14ac:dyDescent="0.35">
      <c r="F1" s="3" t="s">
        <v>84</v>
      </c>
    </row>
    <row r="2" spans="1:12" s="2" customFormat="1" ht="21" x14ac:dyDescent="0.35"/>
    <row r="5" spans="1:12" x14ac:dyDescent="0.25">
      <c r="A5" s="47" t="s">
        <v>73</v>
      </c>
      <c r="B5" s="45" t="str">
        <f>'Resumen general'!D6</f>
        <v>Mes Julio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40435</v>
      </c>
    </row>
    <row r="6" spans="1:12" x14ac:dyDescent="0.25">
      <c r="A6" s="48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43</v>
      </c>
    </row>
    <row r="7" spans="1:12" x14ac:dyDescent="0.25">
      <c r="A7" s="8" t="s">
        <v>44</v>
      </c>
      <c r="B7" s="31">
        <v>10037</v>
      </c>
      <c r="C7" s="31">
        <v>9709</v>
      </c>
      <c r="D7" s="31">
        <v>75022</v>
      </c>
      <c r="E7" s="31">
        <v>53626</v>
      </c>
      <c r="F7" s="10">
        <f>((E7*100)/D7)-100</f>
        <v>-28.51963424062275</v>
      </c>
      <c r="G7" s="1"/>
      <c r="H7" s="1"/>
      <c r="I7" s="1"/>
    </row>
    <row r="8" spans="1:12" x14ac:dyDescent="0.25">
      <c r="A8" s="11" t="s">
        <v>45</v>
      </c>
      <c r="B8" s="32">
        <v>73582</v>
      </c>
      <c r="C8" s="32">
        <v>109042</v>
      </c>
      <c r="D8" s="32">
        <v>508696</v>
      </c>
      <c r="E8" s="32">
        <v>676071</v>
      </c>
      <c r="F8" s="13">
        <f t="shared" ref="F8:F35" si="0">((E8*100)/D8)-100</f>
        <v>32.902755280167327</v>
      </c>
      <c r="G8" s="1"/>
      <c r="H8" s="1"/>
      <c r="I8" s="1"/>
    </row>
    <row r="9" spans="1:12" x14ac:dyDescent="0.25">
      <c r="A9" s="8" t="s">
        <v>46</v>
      </c>
      <c r="B9" s="31">
        <v>2</v>
      </c>
      <c r="C9" s="31">
        <v>1577</v>
      </c>
      <c r="D9" s="31">
        <v>3116</v>
      </c>
      <c r="E9" s="31">
        <v>16206</v>
      </c>
      <c r="F9" s="10">
        <f t="shared" si="0"/>
        <v>420.08985879332477</v>
      </c>
      <c r="G9" s="1"/>
      <c r="H9" s="1"/>
      <c r="I9" s="1"/>
    </row>
    <row r="10" spans="1:12" x14ac:dyDescent="0.25">
      <c r="A10" s="11" t="s">
        <v>47</v>
      </c>
      <c r="B10" s="32">
        <v>0</v>
      </c>
      <c r="C10" s="32">
        <v>0</v>
      </c>
      <c r="D10" s="32">
        <v>21647</v>
      </c>
      <c r="E10" s="32">
        <v>0</v>
      </c>
      <c r="F10" s="17">
        <f t="shared" si="0"/>
        <v>-100</v>
      </c>
      <c r="G10" s="1"/>
      <c r="H10" s="1"/>
      <c r="I10" s="1"/>
    </row>
    <row r="11" spans="1:12" x14ac:dyDescent="0.25">
      <c r="A11" s="8" t="s">
        <v>48</v>
      </c>
      <c r="B11" s="31">
        <v>3423153</v>
      </c>
      <c r="C11" s="31">
        <v>3139259</v>
      </c>
      <c r="D11" s="31">
        <v>21653701</v>
      </c>
      <c r="E11" s="31">
        <v>22727352</v>
      </c>
      <c r="F11" s="10">
        <f t="shared" si="0"/>
        <v>4.9582794183774865</v>
      </c>
      <c r="G11" s="1"/>
      <c r="H11" s="1"/>
      <c r="I11" s="1"/>
    </row>
    <row r="12" spans="1:12" x14ac:dyDescent="0.25">
      <c r="A12" s="11" t="s">
        <v>49</v>
      </c>
      <c r="B12" s="32">
        <v>86538</v>
      </c>
      <c r="C12" s="32">
        <v>89924</v>
      </c>
      <c r="D12" s="32">
        <v>610694</v>
      </c>
      <c r="E12" s="32">
        <v>678246</v>
      </c>
      <c r="F12" s="13">
        <f t="shared" si="0"/>
        <v>11.06151362220686</v>
      </c>
      <c r="G12" s="1"/>
      <c r="H12" s="1"/>
      <c r="I12" s="1"/>
    </row>
    <row r="13" spans="1:12" x14ac:dyDescent="0.25">
      <c r="A13" s="8" t="s">
        <v>50</v>
      </c>
      <c r="B13" s="31">
        <v>68674</v>
      </c>
      <c r="C13" s="31">
        <v>50927</v>
      </c>
      <c r="D13" s="31">
        <v>361324</v>
      </c>
      <c r="E13" s="31">
        <v>327959</v>
      </c>
      <c r="F13" s="10">
        <f t="shared" si="0"/>
        <v>-9.2340946076097907</v>
      </c>
      <c r="G13" s="1"/>
      <c r="H13" s="1"/>
      <c r="I13" s="1"/>
    </row>
    <row r="14" spans="1:12" x14ac:dyDescent="0.25">
      <c r="A14" s="11" t="s">
        <v>51</v>
      </c>
      <c r="B14" s="32">
        <v>1617795</v>
      </c>
      <c r="C14" s="32">
        <v>1721049</v>
      </c>
      <c r="D14" s="32">
        <v>9941043</v>
      </c>
      <c r="E14" s="32">
        <v>10635898</v>
      </c>
      <c r="F14" s="13">
        <f t="shared" si="0"/>
        <v>6.9897595252329126</v>
      </c>
      <c r="G14" s="1"/>
      <c r="H14" s="1"/>
      <c r="I14" s="1"/>
    </row>
    <row r="15" spans="1:12" x14ac:dyDescent="0.25">
      <c r="A15" s="8" t="s">
        <v>52</v>
      </c>
      <c r="B15" s="31">
        <v>405993</v>
      </c>
      <c r="C15" s="31">
        <v>512788</v>
      </c>
      <c r="D15" s="31">
        <v>2612775</v>
      </c>
      <c r="E15" s="31">
        <v>3126394</v>
      </c>
      <c r="F15" s="10">
        <f t="shared" si="0"/>
        <v>19.657988154356957</v>
      </c>
      <c r="G15" s="1"/>
      <c r="H15" s="1"/>
      <c r="I15" s="1"/>
    </row>
    <row r="16" spans="1:12" x14ac:dyDescent="0.25">
      <c r="A16" s="11" t="s">
        <v>53</v>
      </c>
      <c r="B16" s="32">
        <v>67395</v>
      </c>
      <c r="C16" s="32">
        <v>77863</v>
      </c>
      <c r="D16" s="32">
        <v>293908</v>
      </c>
      <c r="E16" s="32">
        <v>431260</v>
      </c>
      <c r="F16" s="13">
        <f t="shared" si="0"/>
        <v>46.73299127618165</v>
      </c>
      <c r="G16" s="1"/>
      <c r="H16" s="1"/>
      <c r="I16" s="1"/>
    </row>
    <row r="17" spans="1:9" x14ac:dyDescent="0.25">
      <c r="A17" s="8" t="s">
        <v>54</v>
      </c>
      <c r="B17" s="31">
        <v>95330</v>
      </c>
      <c r="C17" s="31">
        <v>129907</v>
      </c>
      <c r="D17" s="31">
        <v>488018</v>
      </c>
      <c r="E17" s="31">
        <v>713964</v>
      </c>
      <c r="F17" s="10">
        <f t="shared" si="0"/>
        <v>46.298702097053791</v>
      </c>
      <c r="G17" s="1"/>
      <c r="H17" s="1"/>
      <c r="I17" s="1"/>
    </row>
    <row r="18" spans="1:9" x14ac:dyDescent="0.25">
      <c r="A18" s="11" t="s">
        <v>55</v>
      </c>
      <c r="B18" s="32">
        <v>6319</v>
      </c>
      <c r="C18" s="32">
        <v>3439</v>
      </c>
      <c r="D18" s="32">
        <v>37664</v>
      </c>
      <c r="E18" s="32">
        <v>21919</v>
      </c>
      <c r="F18" s="13">
        <f t="shared" si="0"/>
        <v>-41.803844519966013</v>
      </c>
      <c r="G18" s="1"/>
      <c r="H18" s="1"/>
      <c r="I18" s="1"/>
    </row>
    <row r="19" spans="1:9" x14ac:dyDescent="0.25">
      <c r="A19" s="8" t="s">
        <v>56</v>
      </c>
      <c r="B19" s="31">
        <v>809</v>
      </c>
      <c r="C19" s="31">
        <v>547</v>
      </c>
      <c r="D19" s="31">
        <v>2360</v>
      </c>
      <c r="E19" s="31">
        <v>3300</v>
      </c>
      <c r="F19" s="10">
        <f t="shared" si="0"/>
        <v>39.830508474576277</v>
      </c>
      <c r="G19" s="1"/>
      <c r="H19" s="1"/>
      <c r="I19" s="1"/>
    </row>
    <row r="20" spans="1:9" x14ac:dyDescent="0.25">
      <c r="A20" s="11" t="s">
        <v>57</v>
      </c>
      <c r="B20" s="32">
        <v>30434</v>
      </c>
      <c r="C20" s="32">
        <v>44352</v>
      </c>
      <c r="D20" s="32">
        <v>166068</v>
      </c>
      <c r="E20" s="32">
        <v>240351</v>
      </c>
      <c r="F20" s="13">
        <f t="shared" si="0"/>
        <v>44.730471854902817</v>
      </c>
      <c r="G20" s="1"/>
      <c r="H20" s="1"/>
      <c r="I20" s="1"/>
    </row>
    <row r="21" spans="1:9" x14ac:dyDescent="0.25">
      <c r="A21" s="8" t="s">
        <v>58</v>
      </c>
      <c r="B21" s="31">
        <v>0</v>
      </c>
      <c r="C21" s="31">
        <v>0</v>
      </c>
      <c r="D21" s="31">
        <v>0</v>
      </c>
      <c r="E21" s="31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32">
        <v>956110</v>
      </c>
      <c r="C22" s="32">
        <v>1033640</v>
      </c>
      <c r="D22" s="32">
        <v>6158313</v>
      </c>
      <c r="E22" s="32">
        <v>6646009</v>
      </c>
      <c r="F22" s="13">
        <f t="shared" si="0"/>
        <v>7.9193116686339238</v>
      </c>
      <c r="G22" s="1"/>
      <c r="H22" s="1"/>
      <c r="I22" s="1"/>
    </row>
    <row r="23" spans="1:9" x14ac:dyDescent="0.25">
      <c r="A23" s="8" t="s">
        <v>60</v>
      </c>
      <c r="B23" s="31">
        <v>81551</v>
      </c>
      <c r="C23" s="31">
        <v>116150</v>
      </c>
      <c r="D23" s="31">
        <v>367332</v>
      </c>
      <c r="E23" s="31">
        <v>613163</v>
      </c>
      <c r="F23" s="10">
        <f t="shared" si="0"/>
        <v>66.92338266200602</v>
      </c>
      <c r="G23" s="1"/>
      <c r="H23" s="1"/>
      <c r="I23" s="1"/>
    </row>
    <row r="24" spans="1:9" x14ac:dyDescent="0.25">
      <c r="A24" s="11" t="s">
        <v>61</v>
      </c>
      <c r="B24" s="32">
        <v>27315</v>
      </c>
      <c r="C24" s="32">
        <v>30588</v>
      </c>
      <c r="D24" s="32">
        <v>131310</v>
      </c>
      <c r="E24" s="32">
        <v>239129</v>
      </c>
      <c r="F24" s="13">
        <f t="shared" si="0"/>
        <v>82.110273398827189</v>
      </c>
      <c r="G24" s="1"/>
      <c r="H24" s="1"/>
      <c r="I24" s="1"/>
    </row>
    <row r="25" spans="1:9" x14ac:dyDescent="0.25">
      <c r="A25" s="8" t="s">
        <v>62</v>
      </c>
      <c r="B25" s="31">
        <v>17284</v>
      </c>
      <c r="C25" s="31">
        <v>14080</v>
      </c>
      <c r="D25" s="31">
        <v>106128</v>
      </c>
      <c r="E25" s="31">
        <v>93915</v>
      </c>
      <c r="F25" s="10">
        <f t="shared" si="0"/>
        <v>-11.507801899592948</v>
      </c>
      <c r="G25" s="1"/>
      <c r="H25" s="1"/>
      <c r="I25" s="1"/>
    </row>
    <row r="26" spans="1:9" x14ac:dyDescent="0.25">
      <c r="A26" s="11" t="s">
        <v>63</v>
      </c>
      <c r="B26" s="32">
        <v>0</v>
      </c>
      <c r="C26" s="32">
        <v>1587</v>
      </c>
      <c r="D26" s="32">
        <v>4</v>
      </c>
      <c r="E26" s="32">
        <v>12669</v>
      </c>
      <c r="F26" s="13">
        <f t="shared" si="0"/>
        <v>316625</v>
      </c>
      <c r="G26" s="1"/>
      <c r="H26" s="1"/>
      <c r="I26" s="1"/>
    </row>
    <row r="27" spans="1:9" x14ac:dyDescent="0.25">
      <c r="A27" s="8" t="s">
        <v>64</v>
      </c>
      <c r="B27" s="31">
        <v>0</v>
      </c>
      <c r="C27" s="31">
        <v>0</v>
      </c>
      <c r="D27" s="31">
        <v>0</v>
      </c>
      <c r="E27" s="31">
        <v>267</v>
      </c>
      <c r="F27" s="10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2">
        <v>251021</v>
      </c>
      <c r="C28" s="32">
        <v>233962</v>
      </c>
      <c r="D28" s="32">
        <v>1578992</v>
      </c>
      <c r="E28" s="32">
        <v>1660607</v>
      </c>
      <c r="F28" s="13">
        <f t="shared" si="0"/>
        <v>5.1688038951432276</v>
      </c>
      <c r="G28" s="1"/>
      <c r="H28" s="1"/>
      <c r="I28" s="1"/>
    </row>
    <row r="29" spans="1:9" x14ac:dyDescent="0.25">
      <c r="A29" s="8" t="s">
        <v>66</v>
      </c>
      <c r="B29" s="31">
        <v>1567</v>
      </c>
      <c r="C29" s="31">
        <v>1951</v>
      </c>
      <c r="D29" s="31">
        <v>12067</v>
      </c>
      <c r="E29" s="31">
        <v>7009</v>
      </c>
      <c r="F29" s="10">
        <f t="shared" si="0"/>
        <v>-41.915969172122317</v>
      </c>
      <c r="G29" s="1"/>
      <c r="H29" s="1"/>
      <c r="I29" s="1"/>
    </row>
    <row r="30" spans="1:9" x14ac:dyDescent="0.25">
      <c r="A30" s="11" t="s">
        <v>67</v>
      </c>
      <c r="B30" s="32">
        <v>89885</v>
      </c>
      <c r="C30" s="32">
        <v>105536</v>
      </c>
      <c r="D30" s="32">
        <v>542214</v>
      </c>
      <c r="E30" s="32">
        <v>647955</v>
      </c>
      <c r="F30" s="13">
        <f t="shared" si="0"/>
        <v>19.501709657072666</v>
      </c>
      <c r="G30" s="1"/>
      <c r="H30" s="1"/>
      <c r="I30" s="1"/>
    </row>
    <row r="31" spans="1:9" x14ac:dyDescent="0.25">
      <c r="A31" s="8" t="s">
        <v>68</v>
      </c>
      <c r="B31" s="31">
        <v>278536</v>
      </c>
      <c r="C31" s="31">
        <v>252102</v>
      </c>
      <c r="D31" s="31">
        <v>1254758</v>
      </c>
      <c r="E31" s="31">
        <v>1686764</v>
      </c>
      <c r="F31" s="10">
        <f t="shared" si="0"/>
        <v>34.429427825923398</v>
      </c>
      <c r="G31" s="1"/>
      <c r="H31" s="1"/>
      <c r="I31" s="1"/>
    </row>
    <row r="32" spans="1:9" x14ac:dyDescent="0.25">
      <c r="A32" s="11" t="s">
        <v>69</v>
      </c>
      <c r="B32" s="32">
        <v>3580163</v>
      </c>
      <c r="C32" s="32">
        <v>4515546</v>
      </c>
      <c r="D32" s="32">
        <v>24453941</v>
      </c>
      <c r="E32" s="32">
        <v>27030578</v>
      </c>
      <c r="F32" s="13">
        <f t="shared" si="0"/>
        <v>10.536694269443117</v>
      </c>
      <c r="G32" s="1"/>
      <c r="H32" s="1"/>
      <c r="I32" s="1"/>
    </row>
    <row r="33" spans="1:9" x14ac:dyDescent="0.25">
      <c r="A33" s="8" t="s">
        <v>70</v>
      </c>
      <c r="B33" s="31">
        <v>204667</v>
      </c>
      <c r="C33" s="31">
        <v>203537</v>
      </c>
      <c r="D33" s="31">
        <v>1135070</v>
      </c>
      <c r="E33" s="31">
        <v>1282397</v>
      </c>
      <c r="F33" s="10">
        <f t="shared" si="0"/>
        <v>12.979551921907898</v>
      </c>
      <c r="G33" s="1"/>
      <c r="H33" s="1"/>
      <c r="I33" s="1"/>
    </row>
    <row r="34" spans="1:9" x14ac:dyDescent="0.25">
      <c r="A34" s="11" t="s">
        <v>71</v>
      </c>
      <c r="B34" s="32">
        <v>10892</v>
      </c>
      <c r="C34" s="32">
        <v>0</v>
      </c>
      <c r="D34" s="32">
        <v>113505</v>
      </c>
      <c r="E34" s="32">
        <v>3710</v>
      </c>
      <c r="F34" s="13">
        <f t="shared" si="0"/>
        <v>-96.731421523280915</v>
      </c>
      <c r="G34" s="1"/>
      <c r="H34" s="1"/>
      <c r="I34" s="1"/>
    </row>
    <row r="35" spans="1:9" x14ac:dyDescent="0.25">
      <c r="A35" s="14" t="s">
        <v>72</v>
      </c>
      <c r="B35" s="15">
        <f>SUM(B7:B34)</f>
        <v>11385052</v>
      </c>
      <c r="C35" s="15">
        <f t="shared" ref="C35:E35" si="1">SUM(C7:C34)</f>
        <v>12399062</v>
      </c>
      <c r="D35" s="15">
        <f t="shared" si="1"/>
        <v>72629670</v>
      </c>
      <c r="E35" s="15">
        <f t="shared" si="1"/>
        <v>79576718</v>
      </c>
      <c r="F35" s="16">
        <f t="shared" si="0"/>
        <v>9.5650276257623119</v>
      </c>
      <c r="G35" s="1"/>
      <c r="H35" s="1"/>
      <c r="I35" s="1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53626</v>
      </c>
      <c r="C38" s="41">
        <f>D7</f>
        <v>75022</v>
      </c>
      <c r="D38" s="41">
        <f>_xlfn.RANK.EQ(B38,$B$38:$B$65)+COUNTIF($B$38:$B$65,B38)-1</f>
        <v>19</v>
      </c>
      <c r="E38" s="42" t="str">
        <f t="shared" ref="E38:E65" si="2">INDEX($A$38:$B$65,MATCH(ROW()-37,$D$38:$D$65,0),1)</f>
        <v>VALENCIA</v>
      </c>
      <c r="F38" s="42">
        <f>LOOKUP(E38,$A$38:$A$65,$B$38:$B$65)</f>
        <v>27030578</v>
      </c>
      <c r="G38" s="42">
        <f>LOOKUP(E38,$A$38:$A$65,$C$38:$C$65)</f>
        <v>24453941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676071</v>
      </c>
      <c r="C39" s="41">
        <f t="shared" ref="C39:C65" si="5">D8</f>
        <v>508696</v>
      </c>
      <c r="D39" s="41">
        <f t="shared" ref="D39:D65" si="6">_xlfn.RANK.EQ(B39,$B$38:$B$65)+COUNTIF($B$38:$B$65,B39)-1</f>
        <v>11</v>
      </c>
      <c r="E39" s="42" t="str">
        <f t="shared" si="2"/>
        <v>BAHIA DE ALGECIRAS</v>
      </c>
      <c r="F39" s="42">
        <f t="shared" ref="F39:F54" si="7">LOOKUP(E39,$A$38:$A$65,$B$38:$B$65)</f>
        <v>22727352</v>
      </c>
      <c r="G39" s="42">
        <f t="shared" ref="G39:G65" si="8">LOOKUP(E39,$A$38:$A$65,$C$38:$C$65)</f>
        <v>21653701</v>
      </c>
    </row>
    <row r="40" spans="1:9" x14ac:dyDescent="0.25">
      <c r="A40" s="42" t="str">
        <f t="shared" si="3"/>
        <v>ALMERIA</v>
      </c>
      <c r="B40" s="41">
        <f t="shared" si="4"/>
        <v>16206</v>
      </c>
      <c r="C40" s="41">
        <f t="shared" si="5"/>
        <v>3116</v>
      </c>
      <c r="D40" s="41">
        <f t="shared" si="6"/>
        <v>21</v>
      </c>
      <c r="E40" s="42" t="str">
        <f t="shared" si="2"/>
        <v>BARCELONA</v>
      </c>
      <c r="F40" s="42">
        <f t="shared" si="7"/>
        <v>10635898</v>
      </c>
      <c r="G40" s="42">
        <f t="shared" si="8"/>
        <v>9941043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21647</v>
      </c>
      <c r="D41" s="41">
        <f t="shared" si="6"/>
        <v>28</v>
      </c>
      <c r="E41" s="42" t="str">
        <f t="shared" si="2"/>
        <v>LAS PALMAS</v>
      </c>
      <c r="F41" s="42">
        <f t="shared" si="7"/>
        <v>6646009</v>
      </c>
      <c r="G41" s="42">
        <f t="shared" si="8"/>
        <v>6158313</v>
      </c>
    </row>
    <row r="42" spans="1:9" x14ac:dyDescent="0.25">
      <c r="A42" s="42" t="str">
        <f t="shared" si="3"/>
        <v>BAHIA DE ALGECIRAS</v>
      </c>
      <c r="B42" s="41">
        <f t="shared" si="4"/>
        <v>22727352</v>
      </c>
      <c r="C42" s="41">
        <f t="shared" si="5"/>
        <v>21653701</v>
      </c>
      <c r="D42" s="41">
        <f t="shared" si="6"/>
        <v>2</v>
      </c>
      <c r="E42" s="42" t="str">
        <f t="shared" si="2"/>
        <v>BILBAO</v>
      </c>
      <c r="F42" s="42">
        <f t="shared" si="7"/>
        <v>3126394</v>
      </c>
      <c r="G42" s="42">
        <f t="shared" si="8"/>
        <v>2612775</v>
      </c>
    </row>
    <row r="43" spans="1:9" x14ac:dyDescent="0.25">
      <c r="A43" s="42" t="str">
        <f t="shared" si="3"/>
        <v>BAHIA DE CADIZ</v>
      </c>
      <c r="B43" s="41">
        <f t="shared" si="4"/>
        <v>678246</v>
      </c>
      <c r="C43" s="41">
        <f t="shared" si="5"/>
        <v>610694</v>
      </c>
      <c r="D43" s="41">
        <f t="shared" si="6"/>
        <v>10</v>
      </c>
      <c r="E43" s="42" t="str">
        <f t="shared" si="2"/>
        <v>TARRAGONA</v>
      </c>
      <c r="F43" s="42">
        <f t="shared" si="7"/>
        <v>1686764</v>
      </c>
      <c r="G43" s="42">
        <f t="shared" si="8"/>
        <v>1254758</v>
      </c>
    </row>
    <row r="44" spans="1:9" x14ac:dyDescent="0.25">
      <c r="A44" s="42" t="str">
        <f t="shared" si="3"/>
        <v>BALEARES</v>
      </c>
      <c r="B44" s="41">
        <f t="shared" si="4"/>
        <v>327959</v>
      </c>
      <c r="C44" s="41">
        <f t="shared" si="5"/>
        <v>361324</v>
      </c>
      <c r="D44" s="41">
        <f t="shared" si="6"/>
        <v>15</v>
      </c>
      <c r="E44" s="42" t="str">
        <f t="shared" si="2"/>
        <v>SANTA CRUZ DE TENERIFE</v>
      </c>
      <c r="F44" s="42">
        <f t="shared" si="7"/>
        <v>1660607</v>
      </c>
      <c r="G44" s="42">
        <f t="shared" si="8"/>
        <v>1578992</v>
      </c>
    </row>
    <row r="45" spans="1:9" x14ac:dyDescent="0.25">
      <c r="A45" s="42" t="str">
        <f t="shared" si="3"/>
        <v>BARCELONA</v>
      </c>
      <c r="B45" s="41">
        <f t="shared" si="4"/>
        <v>10635898</v>
      </c>
      <c r="C45" s="41">
        <f t="shared" si="5"/>
        <v>9941043</v>
      </c>
      <c r="D45" s="41">
        <f t="shared" si="6"/>
        <v>3</v>
      </c>
      <c r="E45" s="42" t="str">
        <f t="shared" si="2"/>
        <v>VIGO</v>
      </c>
      <c r="F45" s="42">
        <f t="shared" si="7"/>
        <v>1282397</v>
      </c>
      <c r="G45" s="42">
        <f t="shared" si="8"/>
        <v>1135070</v>
      </c>
    </row>
    <row r="46" spans="1:9" x14ac:dyDescent="0.25">
      <c r="A46" s="42" t="str">
        <f t="shared" si="3"/>
        <v>BILBAO</v>
      </c>
      <c r="B46" s="41">
        <f t="shared" si="4"/>
        <v>3126394</v>
      </c>
      <c r="C46" s="41">
        <f t="shared" si="5"/>
        <v>2612775</v>
      </c>
      <c r="D46" s="41">
        <f t="shared" si="6"/>
        <v>5</v>
      </c>
      <c r="E46" s="42" t="str">
        <f t="shared" si="2"/>
        <v>CASTELLON</v>
      </c>
      <c r="F46" s="42">
        <f t="shared" si="7"/>
        <v>713964</v>
      </c>
      <c r="G46" s="42">
        <f t="shared" si="8"/>
        <v>488018</v>
      </c>
    </row>
    <row r="47" spans="1:9" x14ac:dyDescent="0.25">
      <c r="A47" s="42" t="str">
        <f t="shared" si="3"/>
        <v>CARTAGENA</v>
      </c>
      <c r="B47" s="41">
        <f t="shared" si="4"/>
        <v>431260</v>
      </c>
      <c r="C47" s="41">
        <f t="shared" si="5"/>
        <v>293908</v>
      </c>
      <c r="D47" s="41">
        <f t="shared" si="6"/>
        <v>14</v>
      </c>
      <c r="E47" s="42" t="str">
        <f t="shared" si="2"/>
        <v>BAHIA DE CADIZ</v>
      </c>
      <c r="F47" s="42">
        <f t="shared" si="7"/>
        <v>678246</v>
      </c>
      <c r="G47" s="42">
        <f t="shared" si="8"/>
        <v>610694</v>
      </c>
    </row>
    <row r="48" spans="1:9" x14ac:dyDescent="0.25">
      <c r="A48" s="42" t="str">
        <f t="shared" si="3"/>
        <v>CASTELLON</v>
      </c>
      <c r="B48" s="41">
        <f t="shared" si="4"/>
        <v>713964</v>
      </c>
      <c r="C48" s="41">
        <f t="shared" si="5"/>
        <v>488018</v>
      </c>
      <c r="D48" s="41">
        <f t="shared" si="6"/>
        <v>9</v>
      </c>
      <c r="E48" s="42" t="str">
        <f t="shared" si="2"/>
        <v>ALICANTE</v>
      </c>
      <c r="F48" s="42">
        <f t="shared" si="7"/>
        <v>676071</v>
      </c>
      <c r="G48" s="42">
        <f t="shared" si="8"/>
        <v>508696</v>
      </c>
    </row>
    <row r="49" spans="1:7" x14ac:dyDescent="0.25">
      <c r="A49" s="42" t="str">
        <f t="shared" si="3"/>
        <v>CEUTA</v>
      </c>
      <c r="B49" s="41">
        <f t="shared" si="4"/>
        <v>21919</v>
      </c>
      <c r="C49" s="41">
        <f t="shared" si="5"/>
        <v>37664</v>
      </c>
      <c r="D49" s="41">
        <f t="shared" si="6"/>
        <v>20</v>
      </c>
      <c r="E49" s="42" t="str">
        <f t="shared" si="2"/>
        <v>SEVILLA</v>
      </c>
      <c r="F49" s="42">
        <f t="shared" si="7"/>
        <v>647955</v>
      </c>
      <c r="G49" s="42">
        <f t="shared" si="8"/>
        <v>542214</v>
      </c>
    </row>
    <row r="50" spans="1:7" x14ac:dyDescent="0.25">
      <c r="A50" s="42" t="str">
        <f t="shared" si="3"/>
        <v>FERROL-SAN CIBRAO</v>
      </c>
      <c r="B50" s="41">
        <f t="shared" si="4"/>
        <v>3300</v>
      </c>
      <c r="C50" s="41">
        <f t="shared" si="5"/>
        <v>2360</v>
      </c>
      <c r="D50" s="41">
        <f t="shared" si="6"/>
        <v>25</v>
      </c>
      <c r="E50" s="42" t="str">
        <f t="shared" si="2"/>
        <v>MALAGA</v>
      </c>
      <c r="F50" s="42">
        <f t="shared" si="7"/>
        <v>613163</v>
      </c>
      <c r="G50" s="42">
        <f t="shared" si="8"/>
        <v>367332</v>
      </c>
    </row>
    <row r="51" spans="1:7" x14ac:dyDescent="0.25">
      <c r="A51" s="42" t="str">
        <f t="shared" si="3"/>
        <v>GIJON</v>
      </c>
      <c r="B51" s="41">
        <f t="shared" si="4"/>
        <v>240351</v>
      </c>
      <c r="C51" s="41">
        <f t="shared" si="5"/>
        <v>166068</v>
      </c>
      <c r="D51" s="41">
        <f t="shared" si="6"/>
        <v>16</v>
      </c>
      <c r="E51" s="42" t="str">
        <f t="shared" si="2"/>
        <v>CARTAGENA</v>
      </c>
      <c r="F51" s="42">
        <f t="shared" si="7"/>
        <v>431260</v>
      </c>
      <c r="G51" s="42">
        <f t="shared" si="8"/>
        <v>293908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BALEARES</v>
      </c>
      <c r="F52" s="42">
        <f t="shared" si="7"/>
        <v>327959</v>
      </c>
      <c r="G52" s="42">
        <f t="shared" si="8"/>
        <v>361324</v>
      </c>
    </row>
    <row r="53" spans="1:7" x14ac:dyDescent="0.25">
      <c r="A53" s="42" t="str">
        <f t="shared" si="3"/>
        <v>LAS PALMAS</v>
      </c>
      <c r="B53" s="41">
        <f t="shared" si="4"/>
        <v>6646009</v>
      </c>
      <c r="C53" s="41">
        <f t="shared" si="5"/>
        <v>6158313</v>
      </c>
      <c r="D53" s="41">
        <f t="shared" si="6"/>
        <v>4</v>
      </c>
      <c r="E53" s="42" t="str">
        <f t="shared" si="2"/>
        <v>GIJON</v>
      </c>
      <c r="F53" s="42">
        <f t="shared" si="7"/>
        <v>240351</v>
      </c>
      <c r="G53" s="42">
        <f t="shared" si="8"/>
        <v>166068</v>
      </c>
    </row>
    <row r="54" spans="1:7" x14ac:dyDescent="0.25">
      <c r="A54" s="42" t="str">
        <f t="shared" si="3"/>
        <v>MALAGA</v>
      </c>
      <c r="B54" s="41">
        <f t="shared" si="4"/>
        <v>613163</v>
      </c>
      <c r="C54" s="41">
        <f t="shared" si="5"/>
        <v>367332</v>
      </c>
      <c r="D54" s="41">
        <f t="shared" si="6"/>
        <v>13</v>
      </c>
      <c r="E54" s="42" t="str">
        <f t="shared" si="2"/>
        <v>MARIN Y RIA DE PONTEVEDRA</v>
      </c>
      <c r="F54" s="42">
        <f t="shared" si="7"/>
        <v>239129</v>
      </c>
      <c r="G54" s="42">
        <f t="shared" si="8"/>
        <v>131310</v>
      </c>
    </row>
    <row r="55" spans="1:7" x14ac:dyDescent="0.25">
      <c r="A55" s="42" t="str">
        <f t="shared" si="3"/>
        <v>MARIN Y RIA DE PONTEVEDRA</v>
      </c>
      <c r="B55" s="41">
        <f t="shared" si="4"/>
        <v>239129</v>
      </c>
      <c r="C55" s="41">
        <f t="shared" si="5"/>
        <v>131310</v>
      </c>
      <c r="D55" s="41">
        <f t="shared" si="6"/>
        <v>17</v>
      </c>
      <c r="E55" s="42" t="str">
        <f t="shared" si="2"/>
        <v>MELILLA</v>
      </c>
      <c r="F55" s="42">
        <f t="shared" ref="F55:F65" si="9">LOOKUP(E55,$A$38:$A$65,$B$38:$B$65)</f>
        <v>93915</v>
      </c>
      <c r="G55" s="42">
        <f t="shared" si="8"/>
        <v>106128</v>
      </c>
    </row>
    <row r="56" spans="1:7" x14ac:dyDescent="0.25">
      <c r="A56" s="42" t="str">
        <f t="shared" si="3"/>
        <v>MELILLA</v>
      </c>
      <c r="B56" s="41">
        <f t="shared" si="4"/>
        <v>93915</v>
      </c>
      <c r="C56" s="41">
        <f t="shared" si="5"/>
        <v>106128</v>
      </c>
      <c r="D56" s="41">
        <f t="shared" si="6"/>
        <v>18</v>
      </c>
      <c r="E56" s="42" t="str">
        <f t="shared" si="2"/>
        <v>A CORUÑA</v>
      </c>
      <c r="F56" s="42">
        <f t="shared" si="9"/>
        <v>53626</v>
      </c>
      <c r="G56" s="42">
        <f t="shared" si="8"/>
        <v>75022</v>
      </c>
    </row>
    <row r="57" spans="1:7" x14ac:dyDescent="0.25">
      <c r="A57" s="42" t="str">
        <f t="shared" si="3"/>
        <v>MOTRIL</v>
      </c>
      <c r="B57" s="41">
        <f t="shared" si="4"/>
        <v>12669</v>
      </c>
      <c r="C57" s="41">
        <f t="shared" si="5"/>
        <v>4</v>
      </c>
      <c r="D57" s="41">
        <f t="shared" si="6"/>
        <v>22</v>
      </c>
      <c r="E57" s="42" t="str">
        <f t="shared" si="2"/>
        <v>CEUTA</v>
      </c>
      <c r="F57" s="42">
        <f t="shared" si="9"/>
        <v>21919</v>
      </c>
      <c r="G57" s="42">
        <f t="shared" si="8"/>
        <v>37664</v>
      </c>
    </row>
    <row r="58" spans="1:7" x14ac:dyDescent="0.25">
      <c r="A58" s="42" t="str">
        <f t="shared" si="3"/>
        <v>PASAIA</v>
      </c>
      <c r="B58" s="41">
        <f t="shared" si="4"/>
        <v>267</v>
      </c>
      <c r="C58" s="41">
        <f t="shared" si="5"/>
        <v>0</v>
      </c>
      <c r="D58" s="41">
        <f t="shared" si="6"/>
        <v>26</v>
      </c>
      <c r="E58" s="42" t="str">
        <f t="shared" si="2"/>
        <v>ALMERIA</v>
      </c>
      <c r="F58" s="42">
        <f t="shared" si="9"/>
        <v>16206</v>
      </c>
      <c r="G58" s="42">
        <f t="shared" si="8"/>
        <v>3116</v>
      </c>
    </row>
    <row r="59" spans="1:7" x14ac:dyDescent="0.25">
      <c r="A59" s="42" t="str">
        <f t="shared" si="3"/>
        <v>SANTA CRUZ DE TENERIFE</v>
      </c>
      <c r="B59" s="41">
        <f t="shared" si="4"/>
        <v>1660607</v>
      </c>
      <c r="C59" s="41">
        <f t="shared" si="5"/>
        <v>1578992</v>
      </c>
      <c r="D59" s="41">
        <f t="shared" si="6"/>
        <v>7</v>
      </c>
      <c r="E59" s="42" t="str">
        <f t="shared" si="2"/>
        <v>MOTRIL</v>
      </c>
      <c r="F59" s="42">
        <f t="shared" si="9"/>
        <v>12669</v>
      </c>
      <c r="G59" s="42">
        <f t="shared" si="8"/>
        <v>4</v>
      </c>
    </row>
    <row r="60" spans="1:7" x14ac:dyDescent="0.25">
      <c r="A60" s="42" t="str">
        <f t="shared" si="3"/>
        <v>SANTANDER</v>
      </c>
      <c r="B60" s="41">
        <f t="shared" si="4"/>
        <v>7009</v>
      </c>
      <c r="C60" s="41">
        <f t="shared" si="5"/>
        <v>12067</v>
      </c>
      <c r="D60" s="41">
        <f t="shared" si="6"/>
        <v>23</v>
      </c>
      <c r="E60" s="42" t="str">
        <f t="shared" si="2"/>
        <v>SANTANDER</v>
      </c>
      <c r="F60" s="42">
        <f t="shared" si="9"/>
        <v>7009</v>
      </c>
      <c r="G60" s="42">
        <f t="shared" si="8"/>
        <v>12067</v>
      </c>
    </row>
    <row r="61" spans="1:7" x14ac:dyDescent="0.25">
      <c r="A61" s="42" t="str">
        <f t="shared" si="3"/>
        <v>SEVILLA</v>
      </c>
      <c r="B61" s="41">
        <f t="shared" si="4"/>
        <v>647955</v>
      </c>
      <c r="C61" s="41">
        <f t="shared" si="5"/>
        <v>542214</v>
      </c>
      <c r="D61" s="41">
        <f t="shared" si="6"/>
        <v>12</v>
      </c>
      <c r="E61" s="42" t="str">
        <f t="shared" si="2"/>
        <v>VILAGARCIA</v>
      </c>
      <c r="F61" s="42">
        <f t="shared" si="9"/>
        <v>3710</v>
      </c>
      <c r="G61" s="42">
        <f t="shared" si="8"/>
        <v>113505</v>
      </c>
    </row>
    <row r="62" spans="1:7" x14ac:dyDescent="0.25">
      <c r="A62" s="42" t="str">
        <f t="shared" si="3"/>
        <v>TARRAGONA</v>
      </c>
      <c r="B62" s="41">
        <f t="shared" si="4"/>
        <v>1686764</v>
      </c>
      <c r="C62" s="41">
        <f t="shared" si="5"/>
        <v>1254758</v>
      </c>
      <c r="D62" s="41">
        <f t="shared" si="6"/>
        <v>6</v>
      </c>
      <c r="E62" s="42" t="str">
        <f t="shared" si="2"/>
        <v>FERROL-SAN CIBRAO</v>
      </c>
      <c r="F62" s="42">
        <f t="shared" si="9"/>
        <v>3300</v>
      </c>
      <c r="G62" s="42">
        <f t="shared" si="8"/>
        <v>2360</v>
      </c>
    </row>
    <row r="63" spans="1:7" x14ac:dyDescent="0.25">
      <c r="A63" s="42" t="str">
        <f t="shared" si="3"/>
        <v>VALENCIA</v>
      </c>
      <c r="B63" s="41">
        <f t="shared" si="4"/>
        <v>27030578</v>
      </c>
      <c r="C63" s="41">
        <f t="shared" si="5"/>
        <v>24453941</v>
      </c>
      <c r="D63" s="41">
        <f t="shared" si="6"/>
        <v>1</v>
      </c>
      <c r="E63" s="42" t="str">
        <f t="shared" si="2"/>
        <v>PASAIA</v>
      </c>
      <c r="F63" s="42">
        <f t="shared" si="9"/>
        <v>267</v>
      </c>
      <c r="G63" s="42">
        <f t="shared" si="8"/>
        <v>0</v>
      </c>
    </row>
    <row r="64" spans="1:7" x14ac:dyDescent="0.25">
      <c r="A64" s="42" t="str">
        <f t="shared" si="3"/>
        <v>VIGO</v>
      </c>
      <c r="B64" s="41">
        <f t="shared" si="4"/>
        <v>1282397</v>
      </c>
      <c r="C64" s="41">
        <f t="shared" si="5"/>
        <v>1135070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3710</v>
      </c>
      <c r="C65" s="41">
        <f t="shared" si="5"/>
        <v>113505</v>
      </c>
      <c r="D65" s="41">
        <f t="shared" si="6"/>
        <v>24</v>
      </c>
      <c r="E65" s="42" t="str">
        <f t="shared" si="2"/>
        <v>AVILES</v>
      </c>
      <c r="F65" s="42">
        <f t="shared" si="9"/>
        <v>0</v>
      </c>
      <c r="G65" s="42">
        <f t="shared" si="8"/>
        <v>21647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85</v>
      </c>
    </row>
    <row r="2" spans="1:12" s="2" customFormat="1" ht="21" x14ac:dyDescent="0.35"/>
    <row r="5" spans="1:12" x14ac:dyDescent="0.25">
      <c r="A5" s="47" t="s">
        <v>73</v>
      </c>
      <c r="B5" s="45" t="str">
        <f>'Resumen general'!D6</f>
        <v>Mes Julio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40435</v>
      </c>
    </row>
    <row r="6" spans="1:12" x14ac:dyDescent="0.25">
      <c r="A6" s="48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43</v>
      </c>
    </row>
    <row r="7" spans="1:12" x14ac:dyDescent="0.25">
      <c r="A7" s="8" t="s">
        <v>44</v>
      </c>
      <c r="B7" s="33">
        <v>0</v>
      </c>
      <c r="C7" s="33">
        <v>0</v>
      </c>
      <c r="D7" s="33">
        <v>0</v>
      </c>
      <c r="E7" s="33">
        <v>0</v>
      </c>
      <c r="F7" s="18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34">
        <v>14315</v>
      </c>
      <c r="C8" s="34">
        <v>20710</v>
      </c>
      <c r="D8" s="34">
        <v>98381</v>
      </c>
      <c r="E8" s="34">
        <v>108222</v>
      </c>
      <c r="F8" s="13">
        <f t="shared" ref="F8:F35" si="0">((E8*100)/D8)-100</f>
        <v>10.002947723645832</v>
      </c>
      <c r="G8" s="1"/>
      <c r="H8" s="1"/>
      <c r="I8" s="1"/>
    </row>
    <row r="9" spans="1:12" x14ac:dyDescent="0.25">
      <c r="A9" s="8" t="s">
        <v>46</v>
      </c>
      <c r="B9" s="33">
        <v>31603</v>
      </c>
      <c r="C9" s="33">
        <v>37976</v>
      </c>
      <c r="D9" s="33">
        <v>246692</v>
      </c>
      <c r="E9" s="33">
        <v>266581</v>
      </c>
      <c r="F9" s="10">
        <f t="shared" si="0"/>
        <v>8.0622800901528962</v>
      </c>
      <c r="G9" s="1"/>
      <c r="H9" s="1"/>
      <c r="I9" s="1"/>
    </row>
    <row r="10" spans="1:12" x14ac:dyDescent="0.25">
      <c r="A10" s="11" t="s">
        <v>47</v>
      </c>
      <c r="B10" s="34">
        <v>0</v>
      </c>
      <c r="C10" s="34">
        <v>0</v>
      </c>
      <c r="D10" s="34">
        <v>0</v>
      </c>
      <c r="E10" s="34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33">
        <v>287371</v>
      </c>
      <c r="C11" s="33">
        <v>310127</v>
      </c>
      <c r="D11" s="33">
        <v>2752937</v>
      </c>
      <c r="E11" s="33">
        <v>2654362</v>
      </c>
      <c r="F11" s="10">
        <f t="shared" si="0"/>
        <v>-3.5807212442565941</v>
      </c>
      <c r="G11" s="1"/>
      <c r="H11" s="1"/>
      <c r="I11" s="1"/>
    </row>
    <row r="12" spans="1:12" x14ac:dyDescent="0.25">
      <c r="A12" s="11" t="s">
        <v>49</v>
      </c>
      <c r="B12" s="34">
        <v>99082</v>
      </c>
      <c r="C12" s="34">
        <v>103009</v>
      </c>
      <c r="D12" s="34">
        <v>699779</v>
      </c>
      <c r="E12" s="34">
        <v>748993</v>
      </c>
      <c r="F12" s="13">
        <f t="shared" si="0"/>
        <v>7.0327917814052654</v>
      </c>
      <c r="G12" s="1"/>
      <c r="H12" s="1"/>
      <c r="I12" s="1"/>
    </row>
    <row r="13" spans="1:12" x14ac:dyDescent="0.25">
      <c r="A13" s="8" t="s">
        <v>50</v>
      </c>
      <c r="B13" s="33">
        <v>835638</v>
      </c>
      <c r="C13" s="33">
        <v>838710</v>
      </c>
      <c r="D13" s="33">
        <v>4828191</v>
      </c>
      <c r="E13" s="33">
        <v>4747262</v>
      </c>
      <c r="F13" s="10">
        <f t="shared" si="0"/>
        <v>-1.6761764395816101</v>
      </c>
      <c r="G13" s="1"/>
      <c r="H13" s="1"/>
      <c r="I13" s="1"/>
    </row>
    <row r="14" spans="1:12" x14ac:dyDescent="0.25">
      <c r="A14" s="11" t="s">
        <v>51</v>
      </c>
      <c r="B14" s="34">
        <v>816515</v>
      </c>
      <c r="C14" s="34">
        <v>845454</v>
      </c>
      <c r="D14" s="34">
        <v>4941437</v>
      </c>
      <c r="E14" s="34">
        <v>5190240</v>
      </c>
      <c r="F14" s="13">
        <f t="shared" si="0"/>
        <v>5.0350333313973294</v>
      </c>
      <c r="G14" s="1"/>
      <c r="H14" s="1"/>
      <c r="I14" s="1"/>
    </row>
    <row r="15" spans="1:12" x14ac:dyDescent="0.25">
      <c r="A15" s="8" t="s">
        <v>52</v>
      </c>
      <c r="B15" s="33">
        <v>73397</v>
      </c>
      <c r="C15" s="33">
        <v>116860</v>
      </c>
      <c r="D15" s="33">
        <v>412067</v>
      </c>
      <c r="E15" s="33">
        <v>714644</v>
      </c>
      <c r="F15" s="10">
        <f t="shared" si="0"/>
        <v>73.429078280959175</v>
      </c>
      <c r="G15" s="1"/>
      <c r="H15" s="1"/>
      <c r="I15" s="1"/>
    </row>
    <row r="16" spans="1:12" x14ac:dyDescent="0.25">
      <c r="A16" s="11" t="s">
        <v>53</v>
      </c>
      <c r="B16" s="34">
        <v>0</v>
      </c>
      <c r="C16" s="34">
        <v>5879</v>
      </c>
      <c r="D16" s="34">
        <v>1975</v>
      </c>
      <c r="E16" s="34">
        <v>7884</v>
      </c>
      <c r="F16" s="17">
        <f t="shared" si="0"/>
        <v>299.18987341772151</v>
      </c>
      <c r="G16" s="1"/>
      <c r="H16" s="1"/>
      <c r="I16" s="1"/>
    </row>
    <row r="17" spans="1:9" x14ac:dyDescent="0.25">
      <c r="A17" s="8" t="s">
        <v>54</v>
      </c>
      <c r="B17" s="33">
        <v>27251</v>
      </c>
      <c r="C17" s="33">
        <v>10267</v>
      </c>
      <c r="D17" s="33">
        <v>173963</v>
      </c>
      <c r="E17" s="33">
        <v>91368</v>
      </c>
      <c r="F17" s="10">
        <f t="shared" si="0"/>
        <v>-47.478486804665359</v>
      </c>
      <c r="G17" s="1"/>
      <c r="H17" s="1"/>
      <c r="I17" s="1"/>
    </row>
    <row r="18" spans="1:9" x14ac:dyDescent="0.25">
      <c r="A18" s="11" t="s">
        <v>55</v>
      </c>
      <c r="B18" s="34">
        <v>91479</v>
      </c>
      <c r="C18" s="34">
        <v>81153</v>
      </c>
      <c r="D18" s="34">
        <v>546085</v>
      </c>
      <c r="E18" s="34">
        <v>527288</v>
      </c>
      <c r="F18" s="13">
        <f t="shared" si="0"/>
        <v>-3.442138128679602</v>
      </c>
      <c r="G18" s="1"/>
      <c r="H18" s="1"/>
      <c r="I18" s="1"/>
    </row>
    <row r="19" spans="1:9" x14ac:dyDescent="0.25">
      <c r="A19" s="8" t="s">
        <v>56</v>
      </c>
      <c r="B19" s="33">
        <v>12379</v>
      </c>
      <c r="C19" s="33">
        <v>8237</v>
      </c>
      <c r="D19" s="33">
        <v>83171</v>
      </c>
      <c r="E19" s="33">
        <v>60815</v>
      </c>
      <c r="F19" s="10">
        <f t="shared" si="0"/>
        <v>-26.879561385579109</v>
      </c>
      <c r="G19" s="1"/>
      <c r="H19" s="1"/>
      <c r="I19" s="1"/>
    </row>
    <row r="20" spans="1:9" x14ac:dyDescent="0.25">
      <c r="A20" s="11" t="s">
        <v>57</v>
      </c>
      <c r="B20" s="34">
        <v>0</v>
      </c>
      <c r="C20" s="34">
        <v>0</v>
      </c>
      <c r="D20" s="34">
        <v>0</v>
      </c>
      <c r="E20" s="34">
        <v>423</v>
      </c>
      <c r="F20" s="13" t="e">
        <f t="shared" si="0"/>
        <v>#DIV/0!</v>
      </c>
      <c r="G20" s="1"/>
      <c r="H20" s="1"/>
      <c r="I20" s="1"/>
    </row>
    <row r="21" spans="1:9" x14ac:dyDescent="0.25">
      <c r="A21" s="8" t="s">
        <v>58</v>
      </c>
      <c r="B21" s="33">
        <v>0</v>
      </c>
      <c r="C21" s="33">
        <v>0</v>
      </c>
      <c r="D21" s="33">
        <v>0</v>
      </c>
      <c r="E21" s="33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34">
        <v>209177</v>
      </c>
      <c r="C22" s="34">
        <v>217946</v>
      </c>
      <c r="D22" s="34">
        <v>1277226</v>
      </c>
      <c r="E22" s="34">
        <v>1360187</v>
      </c>
      <c r="F22" s="13">
        <f t="shared" si="0"/>
        <v>6.4954048852748087</v>
      </c>
      <c r="G22" s="1"/>
      <c r="H22" s="1"/>
      <c r="I22" s="1"/>
    </row>
    <row r="23" spans="1:9" x14ac:dyDescent="0.25">
      <c r="A23" s="8" t="s">
        <v>60</v>
      </c>
      <c r="B23" s="33">
        <v>57342</v>
      </c>
      <c r="C23" s="33">
        <v>44737</v>
      </c>
      <c r="D23" s="33">
        <v>306953</v>
      </c>
      <c r="E23" s="33">
        <v>278927</v>
      </c>
      <c r="F23" s="10">
        <f t="shared" si="0"/>
        <v>-9.1303880398627797</v>
      </c>
      <c r="G23" s="1"/>
      <c r="H23" s="1"/>
      <c r="I23" s="1"/>
    </row>
    <row r="24" spans="1:9" x14ac:dyDescent="0.25">
      <c r="A24" s="11" t="s">
        <v>61</v>
      </c>
      <c r="B24" s="34">
        <v>0</v>
      </c>
      <c r="C24" s="34">
        <v>0</v>
      </c>
      <c r="D24" s="34">
        <v>0</v>
      </c>
      <c r="E24" s="34">
        <v>5153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33">
        <v>53057</v>
      </c>
      <c r="C25" s="33">
        <v>52996</v>
      </c>
      <c r="D25" s="33">
        <v>317494</v>
      </c>
      <c r="E25" s="33">
        <v>330309</v>
      </c>
      <c r="F25" s="10">
        <f t="shared" si="0"/>
        <v>4.0362967489149355</v>
      </c>
      <c r="G25" s="1"/>
      <c r="H25" s="1"/>
      <c r="I25" s="1"/>
    </row>
    <row r="26" spans="1:9" x14ac:dyDescent="0.25">
      <c r="A26" s="11" t="s">
        <v>63</v>
      </c>
      <c r="B26" s="34">
        <v>4008</v>
      </c>
      <c r="C26" s="34">
        <v>0</v>
      </c>
      <c r="D26" s="34">
        <v>17477</v>
      </c>
      <c r="E26" s="34">
        <v>6924</v>
      </c>
      <c r="F26" s="13">
        <f t="shared" si="0"/>
        <v>-60.382216627567658</v>
      </c>
      <c r="G26" s="1"/>
      <c r="H26" s="1"/>
      <c r="I26" s="1"/>
    </row>
    <row r="27" spans="1:9" x14ac:dyDescent="0.25">
      <c r="A27" s="8" t="s">
        <v>64</v>
      </c>
      <c r="B27" s="33">
        <v>35840</v>
      </c>
      <c r="C27" s="33">
        <v>45592</v>
      </c>
      <c r="D27" s="33">
        <v>241835</v>
      </c>
      <c r="E27" s="33">
        <v>280061</v>
      </c>
      <c r="F27" s="10">
        <f t="shared" si="0"/>
        <v>15.806645026567708</v>
      </c>
      <c r="G27" s="1"/>
      <c r="H27" s="1"/>
      <c r="I27" s="1"/>
    </row>
    <row r="28" spans="1:9" x14ac:dyDescent="0.25">
      <c r="A28" s="11" t="s">
        <v>65</v>
      </c>
      <c r="B28" s="34">
        <v>290818</v>
      </c>
      <c r="C28" s="34">
        <v>283477</v>
      </c>
      <c r="D28" s="34">
        <v>1896661</v>
      </c>
      <c r="E28" s="34">
        <v>1960037</v>
      </c>
      <c r="F28" s="13">
        <f t="shared" si="0"/>
        <v>3.3414511080261633</v>
      </c>
      <c r="G28" s="1"/>
      <c r="H28" s="1"/>
      <c r="I28" s="1"/>
    </row>
    <row r="29" spans="1:9" x14ac:dyDescent="0.25">
      <c r="A29" s="8" t="s">
        <v>66</v>
      </c>
      <c r="B29" s="33">
        <v>70545</v>
      </c>
      <c r="C29" s="33">
        <v>122906</v>
      </c>
      <c r="D29" s="33">
        <v>417557</v>
      </c>
      <c r="E29" s="33">
        <v>738397</v>
      </c>
      <c r="F29" s="10">
        <f t="shared" si="0"/>
        <v>76.837413814161891</v>
      </c>
      <c r="G29" s="1"/>
      <c r="H29" s="1"/>
      <c r="I29" s="1"/>
    </row>
    <row r="30" spans="1:9" x14ac:dyDescent="0.25">
      <c r="A30" s="11" t="s">
        <v>67</v>
      </c>
      <c r="B30" s="34">
        <v>18006</v>
      </c>
      <c r="C30" s="34">
        <v>19117</v>
      </c>
      <c r="D30" s="34">
        <v>146622</v>
      </c>
      <c r="E30" s="34">
        <v>118459</v>
      </c>
      <c r="F30" s="13">
        <f t="shared" si="0"/>
        <v>-19.207895131699203</v>
      </c>
      <c r="G30" s="1"/>
      <c r="H30" s="1"/>
      <c r="I30" s="1"/>
    </row>
    <row r="31" spans="1:9" x14ac:dyDescent="0.25">
      <c r="A31" s="8" t="s">
        <v>68</v>
      </c>
      <c r="B31" s="33">
        <v>12781</v>
      </c>
      <c r="C31" s="33">
        <v>16047</v>
      </c>
      <c r="D31" s="33">
        <v>79305</v>
      </c>
      <c r="E31" s="33">
        <v>121990</v>
      </c>
      <c r="F31" s="10">
        <f t="shared" si="0"/>
        <v>53.82384465040036</v>
      </c>
      <c r="G31" s="1"/>
      <c r="H31" s="1"/>
      <c r="I31" s="1"/>
    </row>
    <row r="32" spans="1:9" x14ac:dyDescent="0.25">
      <c r="A32" s="11" t="s">
        <v>69</v>
      </c>
      <c r="B32" s="34">
        <v>445518</v>
      </c>
      <c r="C32" s="34">
        <v>511521</v>
      </c>
      <c r="D32" s="34">
        <v>2613000</v>
      </c>
      <c r="E32" s="34">
        <v>2973561</v>
      </c>
      <c r="F32" s="13">
        <f t="shared" si="0"/>
        <v>13.798737083811716</v>
      </c>
      <c r="G32" s="1"/>
      <c r="H32" s="1"/>
      <c r="I32" s="1"/>
    </row>
    <row r="33" spans="1:9" x14ac:dyDescent="0.25">
      <c r="A33" s="8" t="s">
        <v>70</v>
      </c>
      <c r="B33" s="33">
        <v>90872</v>
      </c>
      <c r="C33" s="33">
        <v>83260</v>
      </c>
      <c r="D33" s="33">
        <v>530884</v>
      </c>
      <c r="E33" s="33">
        <v>598323</v>
      </c>
      <c r="F33" s="10">
        <f t="shared" si="0"/>
        <v>12.703151724293818</v>
      </c>
      <c r="G33" s="1"/>
      <c r="H33" s="1"/>
      <c r="I33" s="1"/>
    </row>
    <row r="34" spans="1:9" x14ac:dyDescent="0.25">
      <c r="A34" s="11" t="s">
        <v>71</v>
      </c>
      <c r="B34" s="34">
        <v>0</v>
      </c>
      <c r="C34" s="34">
        <v>0</v>
      </c>
      <c r="D34" s="34">
        <v>0</v>
      </c>
      <c r="E34" s="34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3576994</v>
      </c>
      <c r="C35" s="15">
        <f t="shared" ref="C35:E35" si="1">SUM(C7:C34)</f>
        <v>3775981</v>
      </c>
      <c r="D35" s="15">
        <f t="shared" si="1"/>
        <v>22629692</v>
      </c>
      <c r="E35" s="15">
        <f t="shared" si="1"/>
        <v>23890410</v>
      </c>
      <c r="F35" s="16">
        <f t="shared" si="0"/>
        <v>5.5710789170263553</v>
      </c>
      <c r="G35" s="1"/>
      <c r="H35" s="1"/>
      <c r="I35" s="1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BARCELONA</v>
      </c>
      <c r="F38" s="42">
        <f>LOOKUP(E38,$A$38:$A$65,$B$38:$B$65)</f>
        <v>5190240</v>
      </c>
      <c r="G38" s="42">
        <f>LOOKUP(E38,$A$38:$A$65,$C$38:$C$65)</f>
        <v>4941437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108222</v>
      </c>
      <c r="C39" s="41">
        <f t="shared" ref="C39:C65" si="5">D8</f>
        <v>98381</v>
      </c>
      <c r="D39" s="41">
        <f t="shared" ref="D39:D65" si="6">_xlfn.RANK.EQ(B39,$B$38:$B$65)+COUNTIF($B$38:$B$65,B39)-1</f>
        <v>18</v>
      </c>
      <c r="E39" s="42" t="str">
        <f t="shared" si="2"/>
        <v>BALEARES</v>
      </c>
      <c r="F39" s="42">
        <f t="shared" ref="F39:F54" si="7">LOOKUP(E39,$A$38:$A$65,$B$38:$B$65)</f>
        <v>4747262</v>
      </c>
      <c r="G39" s="42">
        <f t="shared" ref="G39:G65" si="8">LOOKUP(E39,$A$38:$A$65,$C$38:$C$65)</f>
        <v>4828191</v>
      </c>
    </row>
    <row r="40" spans="1:9" x14ac:dyDescent="0.25">
      <c r="A40" s="42" t="str">
        <f t="shared" si="3"/>
        <v>ALMERIA</v>
      </c>
      <c r="B40" s="41">
        <f t="shared" si="4"/>
        <v>266581</v>
      </c>
      <c r="C40" s="41">
        <f t="shared" si="5"/>
        <v>246692</v>
      </c>
      <c r="D40" s="41">
        <f t="shared" si="6"/>
        <v>15</v>
      </c>
      <c r="E40" s="42" t="str">
        <f t="shared" si="2"/>
        <v>VALENCIA</v>
      </c>
      <c r="F40" s="42">
        <f t="shared" si="7"/>
        <v>2973561</v>
      </c>
      <c r="G40" s="42">
        <f t="shared" si="8"/>
        <v>2613000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BAHIA DE ALGECIRAS</v>
      </c>
      <c r="F41" s="42">
        <f t="shared" si="7"/>
        <v>2654362</v>
      </c>
      <c r="G41" s="42">
        <f t="shared" si="8"/>
        <v>2752937</v>
      </c>
    </row>
    <row r="42" spans="1:9" x14ac:dyDescent="0.25">
      <c r="A42" s="42" t="str">
        <f t="shared" si="3"/>
        <v>BAHIA DE ALGECIRAS</v>
      </c>
      <c r="B42" s="41">
        <f t="shared" si="4"/>
        <v>2654362</v>
      </c>
      <c r="C42" s="41">
        <f t="shared" si="5"/>
        <v>2752937</v>
      </c>
      <c r="D42" s="41">
        <f t="shared" si="6"/>
        <v>4</v>
      </c>
      <c r="E42" s="42" t="str">
        <f t="shared" si="2"/>
        <v>SANTA CRUZ DE TENERIFE</v>
      </c>
      <c r="F42" s="42">
        <f t="shared" si="7"/>
        <v>1960037</v>
      </c>
      <c r="G42" s="42">
        <f t="shared" si="8"/>
        <v>1896661</v>
      </c>
    </row>
    <row r="43" spans="1:9" x14ac:dyDescent="0.25">
      <c r="A43" s="42" t="str">
        <f t="shared" si="3"/>
        <v>BAHIA DE CADIZ</v>
      </c>
      <c r="B43" s="41">
        <f t="shared" si="4"/>
        <v>748993</v>
      </c>
      <c r="C43" s="41">
        <f t="shared" si="5"/>
        <v>699779</v>
      </c>
      <c r="D43" s="41">
        <f t="shared" si="6"/>
        <v>7</v>
      </c>
      <c r="E43" s="42" t="str">
        <f t="shared" si="2"/>
        <v>LAS PALMAS</v>
      </c>
      <c r="F43" s="42">
        <f t="shared" si="7"/>
        <v>1360187</v>
      </c>
      <c r="G43" s="42">
        <f t="shared" si="8"/>
        <v>1277226</v>
      </c>
    </row>
    <row r="44" spans="1:9" x14ac:dyDescent="0.25">
      <c r="A44" s="42" t="str">
        <f t="shared" si="3"/>
        <v>BALEARES</v>
      </c>
      <c r="B44" s="41">
        <f t="shared" si="4"/>
        <v>4747262</v>
      </c>
      <c r="C44" s="41">
        <f t="shared" si="5"/>
        <v>4828191</v>
      </c>
      <c r="D44" s="41">
        <f t="shared" si="6"/>
        <v>2</v>
      </c>
      <c r="E44" s="42" t="str">
        <f t="shared" si="2"/>
        <v>BAHIA DE CADIZ</v>
      </c>
      <c r="F44" s="42">
        <f t="shared" si="7"/>
        <v>748993</v>
      </c>
      <c r="G44" s="42">
        <f t="shared" si="8"/>
        <v>699779</v>
      </c>
    </row>
    <row r="45" spans="1:9" x14ac:dyDescent="0.25">
      <c r="A45" s="42" t="str">
        <f t="shared" si="3"/>
        <v>BARCELONA</v>
      </c>
      <c r="B45" s="41">
        <f t="shared" si="4"/>
        <v>5190240</v>
      </c>
      <c r="C45" s="41">
        <f t="shared" si="5"/>
        <v>4941437</v>
      </c>
      <c r="D45" s="41">
        <f t="shared" si="6"/>
        <v>1</v>
      </c>
      <c r="E45" s="42" t="str">
        <f t="shared" si="2"/>
        <v>SANTANDER</v>
      </c>
      <c r="F45" s="42">
        <f t="shared" si="7"/>
        <v>738397</v>
      </c>
      <c r="G45" s="42">
        <f t="shared" si="8"/>
        <v>417557</v>
      </c>
    </row>
    <row r="46" spans="1:9" x14ac:dyDescent="0.25">
      <c r="A46" s="42" t="str">
        <f t="shared" si="3"/>
        <v>BILBAO</v>
      </c>
      <c r="B46" s="41">
        <f t="shared" si="4"/>
        <v>714644</v>
      </c>
      <c r="C46" s="41">
        <f t="shared" si="5"/>
        <v>412067</v>
      </c>
      <c r="D46" s="41">
        <f t="shared" si="6"/>
        <v>9</v>
      </c>
      <c r="E46" s="42" t="str">
        <f t="shared" si="2"/>
        <v>BILBAO</v>
      </c>
      <c r="F46" s="42">
        <f t="shared" si="7"/>
        <v>714644</v>
      </c>
      <c r="G46" s="42">
        <f t="shared" si="8"/>
        <v>412067</v>
      </c>
    </row>
    <row r="47" spans="1:9" x14ac:dyDescent="0.25">
      <c r="A47" s="42" t="str">
        <f t="shared" si="3"/>
        <v>CARTAGENA</v>
      </c>
      <c r="B47" s="41">
        <f t="shared" si="4"/>
        <v>7884</v>
      </c>
      <c r="C47" s="41">
        <f t="shared" si="5"/>
        <v>1975</v>
      </c>
      <c r="D47" s="41">
        <f t="shared" si="6"/>
        <v>21</v>
      </c>
      <c r="E47" s="42" t="str">
        <f t="shared" si="2"/>
        <v>VIGO</v>
      </c>
      <c r="F47" s="42">
        <f t="shared" si="7"/>
        <v>598323</v>
      </c>
      <c r="G47" s="42">
        <f t="shared" si="8"/>
        <v>530884</v>
      </c>
    </row>
    <row r="48" spans="1:9" x14ac:dyDescent="0.25">
      <c r="A48" s="42" t="str">
        <f t="shared" si="3"/>
        <v>CASTELLON</v>
      </c>
      <c r="B48" s="41">
        <f t="shared" si="4"/>
        <v>91368</v>
      </c>
      <c r="C48" s="41">
        <f t="shared" si="5"/>
        <v>173963</v>
      </c>
      <c r="D48" s="41">
        <f t="shared" si="6"/>
        <v>19</v>
      </c>
      <c r="E48" s="42" t="str">
        <f t="shared" si="2"/>
        <v>CEUTA</v>
      </c>
      <c r="F48" s="42">
        <f t="shared" si="7"/>
        <v>527288</v>
      </c>
      <c r="G48" s="42">
        <f t="shared" si="8"/>
        <v>546085</v>
      </c>
    </row>
    <row r="49" spans="1:7" x14ac:dyDescent="0.25">
      <c r="A49" s="42" t="str">
        <f t="shared" si="3"/>
        <v>CEUTA</v>
      </c>
      <c r="B49" s="41">
        <f t="shared" si="4"/>
        <v>527288</v>
      </c>
      <c r="C49" s="41">
        <f t="shared" si="5"/>
        <v>546085</v>
      </c>
      <c r="D49" s="41">
        <f t="shared" si="6"/>
        <v>11</v>
      </c>
      <c r="E49" s="42" t="str">
        <f t="shared" si="2"/>
        <v>MELILLA</v>
      </c>
      <c r="F49" s="42">
        <f t="shared" si="7"/>
        <v>330309</v>
      </c>
      <c r="G49" s="42">
        <f t="shared" si="8"/>
        <v>317494</v>
      </c>
    </row>
    <row r="50" spans="1:7" x14ac:dyDescent="0.25">
      <c r="A50" s="42" t="str">
        <f t="shared" si="3"/>
        <v>FERROL-SAN CIBRAO</v>
      </c>
      <c r="B50" s="41">
        <f t="shared" si="4"/>
        <v>60815</v>
      </c>
      <c r="C50" s="41">
        <f t="shared" si="5"/>
        <v>83171</v>
      </c>
      <c r="D50" s="41">
        <f t="shared" si="6"/>
        <v>20</v>
      </c>
      <c r="E50" s="42" t="str">
        <f t="shared" si="2"/>
        <v>PASAIA</v>
      </c>
      <c r="F50" s="42">
        <f t="shared" si="7"/>
        <v>280061</v>
      </c>
      <c r="G50" s="42">
        <f t="shared" si="8"/>
        <v>241835</v>
      </c>
    </row>
    <row r="51" spans="1:7" x14ac:dyDescent="0.25">
      <c r="A51" s="42" t="str">
        <f t="shared" si="3"/>
        <v>GIJON</v>
      </c>
      <c r="B51" s="41">
        <f t="shared" si="4"/>
        <v>423</v>
      </c>
      <c r="C51" s="41">
        <f t="shared" si="5"/>
        <v>0</v>
      </c>
      <c r="D51" s="41">
        <f t="shared" si="6"/>
        <v>24</v>
      </c>
      <c r="E51" s="42" t="str">
        <f t="shared" si="2"/>
        <v>MALAGA</v>
      </c>
      <c r="F51" s="42">
        <f t="shared" si="7"/>
        <v>278927</v>
      </c>
      <c r="G51" s="42">
        <f t="shared" si="8"/>
        <v>306953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ALMERIA</v>
      </c>
      <c r="F52" s="42">
        <f t="shared" si="7"/>
        <v>266581</v>
      </c>
      <c r="G52" s="42">
        <f t="shared" si="8"/>
        <v>246692</v>
      </c>
    </row>
    <row r="53" spans="1:7" x14ac:dyDescent="0.25">
      <c r="A53" s="42" t="str">
        <f t="shared" si="3"/>
        <v>LAS PALMAS</v>
      </c>
      <c r="B53" s="41">
        <f t="shared" si="4"/>
        <v>1360187</v>
      </c>
      <c r="C53" s="41">
        <f t="shared" si="5"/>
        <v>1277226</v>
      </c>
      <c r="D53" s="41">
        <f t="shared" si="6"/>
        <v>6</v>
      </c>
      <c r="E53" s="42" t="str">
        <f t="shared" si="2"/>
        <v>TARRAGONA</v>
      </c>
      <c r="F53" s="42">
        <f t="shared" si="7"/>
        <v>121990</v>
      </c>
      <c r="G53" s="42">
        <f t="shared" si="8"/>
        <v>79305</v>
      </c>
    </row>
    <row r="54" spans="1:7" x14ac:dyDescent="0.25">
      <c r="A54" s="42" t="str">
        <f t="shared" si="3"/>
        <v>MALAGA</v>
      </c>
      <c r="B54" s="41">
        <f t="shared" si="4"/>
        <v>278927</v>
      </c>
      <c r="C54" s="41">
        <f t="shared" si="5"/>
        <v>306953</v>
      </c>
      <c r="D54" s="41">
        <f t="shared" si="6"/>
        <v>14</v>
      </c>
      <c r="E54" s="42" t="str">
        <f t="shared" si="2"/>
        <v>SEVILLA</v>
      </c>
      <c r="F54" s="42">
        <f t="shared" si="7"/>
        <v>118459</v>
      </c>
      <c r="G54" s="42">
        <f t="shared" si="8"/>
        <v>146622</v>
      </c>
    </row>
    <row r="55" spans="1:7" x14ac:dyDescent="0.25">
      <c r="A55" s="42" t="str">
        <f t="shared" si="3"/>
        <v>MARIN Y RIA DE PONTEVEDRA</v>
      </c>
      <c r="B55" s="41">
        <f t="shared" si="4"/>
        <v>5153</v>
      </c>
      <c r="C55" s="41">
        <f t="shared" si="5"/>
        <v>0</v>
      </c>
      <c r="D55" s="41">
        <f t="shared" si="6"/>
        <v>23</v>
      </c>
      <c r="E55" s="42" t="str">
        <f t="shared" si="2"/>
        <v>ALICANTE</v>
      </c>
      <c r="F55" s="42">
        <f t="shared" ref="F55:F65" si="9">LOOKUP(E55,$A$38:$A$65,$B$38:$B$65)</f>
        <v>108222</v>
      </c>
      <c r="G55" s="42">
        <f t="shared" si="8"/>
        <v>98381</v>
      </c>
    </row>
    <row r="56" spans="1:7" x14ac:dyDescent="0.25">
      <c r="A56" s="42" t="str">
        <f t="shared" si="3"/>
        <v>MELILLA</v>
      </c>
      <c r="B56" s="41">
        <f t="shared" si="4"/>
        <v>330309</v>
      </c>
      <c r="C56" s="41">
        <f t="shared" si="5"/>
        <v>317494</v>
      </c>
      <c r="D56" s="41">
        <f t="shared" si="6"/>
        <v>12</v>
      </c>
      <c r="E56" s="42" t="str">
        <f t="shared" si="2"/>
        <v>CASTELLON</v>
      </c>
      <c r="F56" s="42">
        <f t="shared" si="9"/>
        <v>91368</v>
      </c>
      <c r="G56" s="42">
        <f t="shared" si="8"/>
        <v>173963</v>
      </c>
    </row>
    <row r="57" spans="1:7" x14ac:dyDescent="0.25">
      <c r="A57" s="42" t="str">
        <f t="shared" si="3"/>
        <v>MOTRIL</v>
      </c>
      <c r="B57" s="41">
        <f t="shared" si="4"/>
        <v>6924</v>
      </c>
      <c r="C57" s="41">
        <f t="shared" si="5"/>
        <v>17477</v>
      </c>
      <c r="D57" s="41">
        <f t="shared" si="6"/>
        <v>22</v>
      </c>
      <c r="E57" s="42" t="str">
        <f t="shared" si="2"/>
        <v>FERROL-SAN CIBRAO</v>
      </c>
      <c r="F57" s="42">
        <f t="shared" si="9"/>
        <v>60815</v>
      </c>
      <c r="G57" s="42">
        <f t="shared" si="8"/>
        <v>83171</v>
      </c>
    </row>
    <row r="58" spans="1:7" x14ac:dyDescent="0.25">
      <c r="A58" s="42" t="str">
        <f t="shared" si="3"/>
        <v>PASAIA</v>
      </c>
      <c r="B58" s="41">
        <f t="shared" si="4"/>
        <v>280061</v>
      </c>
      <c r="C58" s="41">
        <f t="shared" si="5"/>
        <v>241835</v>
      </c>
      <c r="D58" s="41">
        <f t="shared" si="6"/>
        <v>13</v>
      </c>
      <c r="E58" s="42" t="str">
        <f t="shared" si="2"/>
        <v>CARTAGENA</v>
      </c>
      <c r="F58" s="42">
        <f t="shared" si="9"/>
        <v>7884</v>
      </c>
      <c r="G58" s="42">
        <f t="shared" si="8"/>
        <v>1975</v>
      </c>
    </row>
    <row r="59" spans="1:7" x14ac:dyDescent="0.25">
      <c r="A59" s="42" t="str">
        <f t="shared" si="3"/>
        <v>SANTA CRUZ DE TENERIFE</v>
      </c>
      <c r="B59" s="41">
        <f t="shared" si="4"/>
        <v>1960037</v>
      </c>
      <c r="C59" s="41">
        <f t="shared" si="5"/>
        <v>1896661</v>
      </c>
      <c r="D59" s="41">
        <f t="shared" si="6"/>
        <v>5</v>
      </c>
      <c r="E59" s="42" t="str">
        <f t="shared" si="2"/>
        <v>MOTRIL</v>
      </c>
      <c r="F59" s="42">
        <f t="shared" si="9"/>
        <v>6924</v>
      </c>
      <c r="G59" s="42">
        <f t="shared" si="8"/>
        <v>17477</v>
      </c>
    </row>
    <row r="60" spans="1:7" x14ac:dyDescent="0.25">
      <c r="A60" s="42" t="str">
        <f t="shared" si="3"/>
        <v>SANTANDER</v>
      </c>
      <c r="B60" s="41">
        <f t="shared" si="4"/>
        <v>738397</v>
      </c>
      <c r="C60" s="41">
        <f t="shared" si="5"/>
        <v>417557</v>
      </c>
      <c r="D60" s="41">
        <f t="shared" si="6"/>
        <v>8</v>
      </c>
      <c r="E60" s="42" t="str">
        <f t="shared" si="2"/>
        <v>MARIN Y RIA DE PONTEVEDRA</v>
      </c>
      <c r="F60" s="42">
        <f t="shared" si="9"/>
        <v>5153</v>
      </c>
      <c r="G60" s="42">
        <f t="shared" si="8"/>
        <v>0</v>
      </c>
    </row>
    <row r="61" spans="1:7" x14ac:dyDescent="0.25">
      <c r="A61" s="42" t="str">
        <f t="shared" si="3"/>
        <v>SEVILLA</v>
      </c>
      <c r="B61" s="41">
        <f t="shared" si="4"/>
        <v>118459</v>
      </c>
      <c r="C61" s="41">
        <f t="shared" si="5"/>
        <v>146622</v>
      </c>
      <c r="D61" s="41">
        <f t="shared" si="6"/>
        <v>17</v>
      </c>
      <c r="E61" s="42" t="str">
        <f t="shared" si="2"/>
        <v>GIJON</v>
      </c>
      <c r="F61" s="42">
        <f t="shared" si="9"/>
        <v>423</v>
      </c>
      <c r="G61" s="42">
        <f t="shared" si="8"/>
        <v>0</v>
      </c>
    </row>
    <row r="62" spans="1:7" x14ac:dyDescent="0.25">
      <c r="A62" s="42" t="str">
        <f t="shared" si="3"/>
        <v>TARRAGONA</v>
      </c>
      <c r="B62" s="41">
        <f t="shared" si="4"/>
        <v>121990</v>
      </c>
      <c r="C62" s="41">
        <f t="shared" si="5"/>
        <v>79305</v>
      </c>
      <c r="D62" s="41">
        <f t="shared" si="6"/>
        <v>16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2973561</v>
      </c>
      <c r="C63" s="41">
        <f t="shared" si="5"/>
        <v>2613000</v>
      </c>
      <c r="D63" s="41">
        <f t="shared" si="6"/>
        <v>3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598323</v>
      </c>
      <c r="C64" s="41">
        <f t="shared" si="5"/>
        <v>530884</v>
      </c>
      <c r="D64" s="41">
        <f t="shared" si="6"/>
        <v>10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86</v>
      </c>
    </row>
    <row r="2" spans="1:12" s="2" customFormat="1" ht="21" x14ac:dyDescent="0.35"/>
    <row r="5" spans="1:12" x14ac:dyDescent="0.25">
      <c r="A5" s="47" t="s">
        <v>73</v>
      </c>
      <c r="B5" s="45" t="str">
        <f>'Resumen general'!D6</f>
        <v>Mes Julio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40435</v>
      </c>
    </row>
    <row r="6" spans="1:12" x14ac:dyDescent="0.25">
      <c r="A6" s="48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43</v>
      </c>
    </row>
    <row r="7" spans="1:12" x14ac:dyDescent="0.25">
      <c r="A7" s="8" t="s">
        <v>44</v>
      </c>
      <c r="B7" s="35">
        <v>593</v>
      </c>
      <c r="C7" s="35">
        <v>641</v>
      </c>
      <c r="D7" s="35">
        <v>4457</v>
      </c>
      <c r="E7" s="35">
        <v>3255</v>
      </c>
      <c r="F7" s="10">
        <f>((E7*100)/D7)-100</f>
        <v>-26.968813102984072</v>
      </c>
      <c r="G7" s="1"/>
      <c r="H7" s="1"/>
      <c r="I7" s="1"/>
    </row>
    <row r="8" spans="1:12" x14ac:dyDescent="0.25">
      <c r="A8" s="11" t="s">
        <v>45</v>
      </c>
      <c r="B8" s="36">
        <v>10282</v>
      </c>
      <c r="C8" s="36">
        <v>14099</v>
      </c>
      <c r="D8" s="36">
        <v>69871</v>
      </c>
      <c r="E8" s="36">
        <v>87500</v>
      </c>
      <c r="F8" s="13">
        <f t="shared" ref="F8:F35" si="0">((E8*100)/D8)-100</f>
        <v>25.230782441928696</v>
      </c>
      <c r="G8" s="1"/>
      <c r="H8" s="1"/>
      <c r="I8" s="1"/>
    </row>
    <row r="9" spans="1:12" x14ac:dyDescent="0.25">
      <c r="A9" s="8" t="s">
        <v>46</v>
      </c>
      <c r="B9" s="35">
        <v>1</v>
      </c>
      <c r="C9" s="35">
        <v>85</v>
      </c>
      <c r="D9" s="35">
        <v>349.5</v>
      </c>
      <c r="E9" s="35">
        <v>1402</v>
      </c>
      <c r="F9" s="10">
        <f t="shared" si="0"/>
        <v>301.14449213161657</v>
      </c>
      <c r="G9" s="1"/>
      <c r="H9" s="1"/>
      <c r="I9" s="1"/>
    </row>
    <row r="10" spans="1:12" x14ac:dyDescent="0.25">
      <c r="A10" s="11" t="s">
        <v>47</v>
      </c>
      <c r="B10" s="36">
        <v>0</v>
      </c>
      <c r="C10" s="36">
        <v>0</v>
      </c>
      <c r="D10" s="36">
        <v>2575</v>
      </c>
      <c r="E10" s="36">
        <v>0</v>
      </c>
      <c r="F10" s="17">
        <f t="shared" si="0"/>
        <v>-100</v>
      </c>
      <c r="G10" s="1"/>
      <c r="H10" s="1"/>
      <c r="I10" s="1"/>
    </row>
    <row r="11" spans="1:12" x14ac:dyDescent="0.25">
      <c r="A11" s="8" t="s">
        <v>48</v>
      </c>
      <c r="B11" s="35">
        <v>264456</v>
      </c>
      <c r="C11" s="35">
        <v>257127</v>
      </c>
      <c r="D11" s="35">
        <v>1738605</v>
      </c>
      <c r="E11" s="35">
        <v>1739675.01</v>
      </c>
      <c r="F11" s="10">
        <f t="shared" si="0"/>
        <v>6.1544169032075047E-2</v>
      </c>
      <c r="G11" s="1"/>
      <c r="H11" s="1"/>
      <c r="I11" s="1"/>
    </row>
    <row r="12" spans="1:12" x14ac:dyDescent="0.25">
      <c r="A12" s="11" t="s">
        <v>49</v>
      </c>
      <c r="B12" s="36">
        <v>8771</v>
      </c>
      <c r="C12" s="36">
        <v>9053</v>
      </c>
      <c r="D12" s="36">
        <v>61770</v>
      </c>
      <c r="E12" s="36">
        <v>68018.5</v>
      </c>
      <c r="F12" s="13">
        <f t="shared" si="0"/>
        <v>10.115751983163349</v>
      </c>
      <c r="G12" s="1"/>
      <c r="H12" s="1"/>
      <c r="I12" s="1"/>
    </row>
    <row r="13" spans="1:12" x14ac:dyDescent="0.25">
      <c r="A13" s="8" t="s">
        <v>50</v>
      </c>
      <c r="B13" s="35">
        <v>15069</v>
      </c>
      <c r="C13" s="35">
        <v>7568</v>
      </c>
      <c r="D13" s="35">
        <v>85900</v>
      </c>
      <c r="E13" s="35">
        <v>49283</v>
      </c>
      <c r="F13" s="10">
        <f t="shared" si="0"/>
        <v>-42.627473806752036</v>
      </c>
      <c r="G13" s="1"/>
      <c r="H13" s="1"/>
      <c r="I13" s="1"/>
    </row>
    <row r="14" spans="1:12" x14ac:dyDescent="0.25">
      <c r="A14" s="11" t="s">
        <v>51</v>
      </c>
      <c r="B14" s="36">
        <v>163224</v>
      </c>
      <c r="C14" s="36">
        <v>177478</v>
      </c>
      <c r="D14" s="36">
        <v>1034480.5</v>
      </c>
      <c r="E14" s="36">
        <v>1077446.5</v>
      </c>
      <c r="F14" s="13">
        <f t="shared" si="0"/>
        <v>4.1533890682327979</v>
      </c>
      <c r="G14" s="1"/>
      <c r="H14" s="1"/>
      <c r="I14" s="1"/>
    </row>
    <row r="15" spans="1:12" x14ac:dyDescent="0.25">
      <c r="A15" s="8" t="s">
        <v>52</v>
      </c>
      <c r="B15" s="35">
        <v>38245</v>
      </c>
      <c r="C15" s="35">
        <v>46790</v>
      </c>
      <c r="D15" s="35">
        <v>245755.5</v>
      </c>
      <c r="E15" s="35">
        <v>292243.25</v>
      </c>
      <c r="F15" s="10">
        <f t="shared" si="0"/>
        <v>18.9162602668099</v>
      </c>
      <c r="G15" s="1"/>
      <c r="H15" s="1"/>
      <c r="I15" s="1"/>
    </row>
    <row r="16" spans="1:12" x14ac:dyDescent="0.25">
      <c r="A16" s="11" t="s">
        <v>53</v>
      </c>
      <c r="B16" s="36">
        <v>7340</v>
      </c>
      <c r="C16" s="36">
        <v>6748</v>
      </c>
      <c r="D16" s="36">
        <v>29502</v>
      </c>
      <c r="E16" s="36">
        <v>37890</v>
      </c>
      <c r="F16" s="13">
        <f t="shared" si="0"/>
        <v>28.431970713849921</v>
      </c>
      <c r="G16" s="1"/>
      <c r="H16" s="1"/>
      <c r="I16" s="1"/>
    </row>
    <row r="17" spans="1:9" x14ac:dyDescent="0.25">
      <c r="A17" s="8" t="s">
        <v>54</v>
      </c>
      <c r="B17" s="35">
        <v>7714</v>
      </c>
      <c r="C17" s="35">
        <v>9259</v>
      </c>
      <c r="D17" s="35">
        <v>37450</v>
      </c>
      <c r="E17" s="35">
        <v>54550</v>
      </c>
      <c r="F17" s="10">
        <f t="shared" si="0"/>
        <v>45.660881174899856</v>
      </c>
      <c r="G17" s="1"/>
      <c r="H17" s="1"/>
      <c r="I17" s="1"/>
    </row>
    <row r="18" spans="1:9" x14ac:dyDescent="0.25">
      <c r="A18" s="11" t="s">
        <v>55</v>
      </c>
      <c r="B18" s="36">
        <v>1319</v>
      </c>
      <c r="C18" s="36">
        <v>740</v>
      </c>
      <c r="D18" s="36">
        <v>8343</v>
      </c>
      <c r="E18" s="36">
        <v>5444</v>
      </c>
      <c r="F18" s="13">
        <f t="shared" si="0"/>
        <v>-34.747692676495262</v>
      </c>
      <c r="G18" s="1"/>
      <c r="H18" s="1"/>
      <c r="I18" s="1"/>
    </row>
    <row r="19" spans="1:9" x14ac:dyDescent="0.25">
      <c r="A19" s="8" t="s">
        <v>56</v>
      </c>
      <c r="B19" s="35">
        <v>86</v>
      </c>
      <c r="C19" s="35">
        <v>50</v>
      </c>
      <c r="D19" s="35">
        <v>239</v>
      </c>
      <c r="E19" s="35">
        <v>266</v>
      </c>
      <c r="F19" s="10">
        <f t="shared" si="0"/>
        <v>11.297071129707106</v>
      </c>
      <c r="G19" s="1"/>
      <c r="H19" s="1"/>
      <c r="I19" s="1"/>
    </row>
    <row r="20" spans="1:9" x14ac:dyDescent="0.25">
      <c r="A20" s="11" t="s">
        <v>57</v>
      </c>
      <c r="B20" s="36">
        <v>2602</v>
      </c>
      <c r="C20" s="36">
        <v>3567</v>
      </c>
      <c r="D20" s="36">
        <v>14774</v>
      </c>
      <c r="E20" s="36">
        <v>19504</v>
      </c>
      <c r="F20" s="13">
        <f t="shared" si="0"/>
        <v>32.015703262488159</v>
      </c>
      <c r="G20" s="1"/>
      <c r="H20" s="1"/>
      <c r="I20" s="1"/>
    </row>
    <row r="21" spans="1:9" x14ac:dyDescent="0.25">
      <c r="A21" s="8" t="s">
        <v>58</v>
      </c>
      <c r="B21" s="35">
        <v>0</v>
      </c>
      <c r="C21" s="35">
        <v>0</v>
      </c>
      <c r="D21" s="35">
        <v>0</v>
      </c>
      <c r="E21" s="35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36">
        <v>88406</v>
      </c>
      <c r="C22" s="36">
        <v>94491</v>
      </c>
      <c r="D22" s="36">
        <v>578976</v>
      </c>
      <c r="E22" s="36">
        <v>613956</v>
      </c>
      <c r="F22" s="13">
        <f t="shared" si="0"/>
        <v>6.0417012104128673</v>
      </c>
      <c r="G22" s="1"/>
      <c r="H22" s="1"/>
      <c r="I22" s="1"/>
    </row>
    <row r="23" spans="1:9" x14ac:dyDescent="0.25">
      <c r="A23" s="8" t="s">
        <v>60</v>
      </c>
      <c r="B23" s="35">
        <v>26930</v>
      </c>
      <c r="C23" s="35">
        <v>25868</v>
      </c>
      <c r="D23" s="35">
        <v>123309</v>
      </c>
      <c r="E23" s="35">
        <v>179996</v>
      </c>
      <c r="F23" s="10">
        <f t="shared" si="0"/>
        <v>45.971502485625535</v>
      </c>
      <c r="G23" s="1"/>
      <c r="H23" s="1"/>
      <c r="I23" s="1"/>
    </row>
    <row r="24" spans="1:9" x14ac:dyDescent="0.25">
      <c r="A24" s="11" t="s">
        <v>61</v>
      </c>
      <c r="B24" s="36">
        <v>3225</v>
      </c>
      <c r="C24" s="36">
        <v>3864</v>
      </c>
      <c r="D24" s="36">
        <v>14404</v>
      </c>
      <c r="E24" s="36">
        <v>28655</v>
      </c>
      <c r="F24" s="13">
        <f t="shared" si="0"/>
        <v>98.937795056928621</v>
      </c>
      <c r="G24" s="1"/>
      <c r="H24" s="1"/>
      <c r="I24" s="1"/>
    </row>
    <row r="25" spans="1:9" x14ac:dyDescent="0.25">
      <c r="A25" s="8" t="s">
        <v>62</v>
      </c>
      <c r="B25" s="35">
        <v>2633</v>
      </c>
      <c r="C25" s="35">
        <v>2135</v>
      </c>
      <c r="D25" s="35">
        <v>15271</v>
      </c>
      <c r="E25" s="35">
        <v>13691</v>
      </c>
      <c r="F25" s="10">
        <f t="shared" si="0"/>
        <v>-10.346408224739704</v>
      </c>
      <c r="G25" s="1"/>
      <c r="H25" s="1"/>
      <c r="I25" s="1"/>
    </row>
    <row r="26" spans="1:9" x14ac:dyDescent="0.25">
      <c r="A26" s="11" t="s">
        <v>63</v>
      </c>
      <c r="B26" s="36">
        <v>0</v>
      </c>
      <c r="C26" s="36">
        <v>134</v>
      </c>
      <c r="D26" s="36">
        <v>2</v>
      </c>
      <c r="E26" s="36">
        <v>1476</v>
      </c>
      <c r="F26" s="13">
        <f t="shared" si="0"/>
        <v>73700</v>
      </c>
      <c r="G26" s="1"/>
      <c r="H26" s="1"/>
      <c r="I26" s="1"/>
    </row>
    <row r="27" spans="1:9" x14ac:dyDescent="0.25">
      <c r="A27" s="8" t="s">
        <v>64</v>
      </c>
      <c r="B27" s="35">
        <v>0</v>
      </c>
      <c r="C27" s="35">
        <v>0</v>
      </c>
      <c r="D27" s="35">
        <v>0</v>
      </c>
      <c r="E27" s="35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6">
        <v>30772</v>
      </c>
      <c r="C28" s="36">
        <v>29922</v>
      </c>
      <c r="D28" s="36">
        <v>194533</v>
      </c>
      <c r="E28" s="36">
        <v>206641</v>
      </c>
      <c r="F28" s="13">
        <f t="shared" si="0"/>
        <v>6.2241367788498678</v>
      </c>
      <c r="G28" s="1"/>
      <c r="H28" s="1"/>
      <c r="I28" s="1"/>
    </row>
    <row r="29" spans="1:9" x14ac:dyDescent="0.25">
      <c r="A29" s="8" t="s">
        <v>66</v>
      </c>
      <c r="B29" s="35">
        <v>165</v>
      </c>
      <c r="C29" s="35">
        <v>190</v>
      </c>
      <c r="D29" s="35">
        <v>1067</v>
      </c>
      <c r="E29" s="35">
        <v>771</v>
      </c>
      <c r="F29" s="10">
        <f t="shared" si="0"/>
        <v>-27.741330834114336</v>
      </c>
      <c r="G29" s="1"/>
      <c r="H29" s="1"/>
      <c r="I29" s="1"/>
    </row>
    <row r="30" spans="1:9" x14ac:dyDescent="0.25">
      <c r="A30" s="11" t="s">
        <v>67</v>
      </c>
      <c r="B30" s="36">
        <v>11674</v>
      </c>
      <c r="C30" s="36">
        <v>13943</v>
      </c>
      <c r="D30" s="36">
        <v>70295</v>
      </c>
      <c r="E30" s="36">
        <v>85227</v>
      </c>
      <c r="F30" s="13">
        <f t="shared" si="0"/>
        <v>21.241909097375341</v>
      </c>
      <c r="G30" s="1"/>
      <c r="H30" s="1"/>
      <c r="I30" s="1"/>
    </row>
    <row r="31" spans="1:9" x14ac:dyDescent="0.25">
      <c r="A31" s="8" t="s">
        <v>68</v>
      </c>
      <c r="B31" s="35">
        <v>25385</v>
      </c>
      <c r="C31" s="35">
        <v>22448</v>
      </c>
      <c r="D31" s="35">
        <v>112982</v>
      </c>
      <c r="E31" s="35">
        <v>147384</v>
      </c>
      <c r="F31" s="10">
        <f t="shared" si="0"/>
        <v>30.449098086420832</v>
      </c>
      <c r="G31" s="1"/>
      <c r="H31" s="1"/>
      <c r="I31" s="1"/>
    </row>
    <row r="32" spans="1:9" x14ac:dyDescent="0.25">
      <c r="A32" s="11" t="s">
        <v>69</v>
      </c>
      <c r="B32" s="36">
        <v>305818</v>
      </c>
      <c r="C32" s="36">
        <v>389043</v>
      </c>
      <c r="D32" s="36">
        <v>2109515</v>
      </c>
      <c r="E32" s="36">
        <v>2361737</v>
      </c>
      <c r="F32" s="13">
        <f t="shared" si="0"/>
        <v>11.956397560576718</v>
      </c>
      <c r="G32" s="1"/>
      <c r="H32" s="1"/>
      <c r="I32" s="1"/>
    </row>
    <row r="33" spans="1:9" x14ac:dyDescent="0.25">
      <c r="A33" s="8" t="s">
        <v>70</v>
      </c>
      <c r="B33" s="35">
        <v>20243</v>
      </c>
      <c r="C33" s="35">
        <v>20119.5</v>
      </c>
      <c r="D33" s="35">
        <v>111753</v>
      </c>
      <c r="E33" s="35">
        <v>125408</v>
      </c>
      <c r="F33" s="10">
        <f t="shared" si="0"/>
        <v>12.218911349136036</v>
      </c>
      <c r="G33" s="1"/>
      <c r="H33" s="1"/>
      <c r="I33" s="1"/>
    </row>
    <row r="34" spans="1:9" x14ac:dyDescent="0.25">
      <c r="A34" s="11" t="s">
        <v>71</v>
      </c>
      <c r="B34" s="36">
        <v>1424</v>
      </c>
      <c r="C34" s="36">
        <v>0</v>
      </c>
      <c r="D34" s="36">
        <v>14485</v>
      </c>
      <c r="E34" s="36">
        <v>589</v>
      </c>
      <c r="F34" s="13">
        <f t="shared" si="0"/>
        <v>-95.933724542630301</v>
      </c>
      <c r="G34" s="1"/>
      <c r="H34" s="1"/>
      <c r="I34" s="1"/>
    </row>
    <row r="35" spans="1:9" x14ac:dyDescent="0.25">
      <c r="A35" s="14" t="s">
        <v>72</v>
      </c>
      <c r="B35" s="15">
        <f>SUM(B7:B34)</f>
        <v>1036377</v>
      </c>
      <c r="C35" s="15">
        <f t="shared" ref="C35:E35" si="1">SUM(C7:C34)</f>
        <v>1135362.5</v>
      </c>
      <c r="D35" s="15">
        <f t="shared" si="1"/>
        <v>6680663.5</v>
      </c>
      <c r="E35" s="15">
        <f t="shared" si="1"/>
        <v>7202008.2599999998</v>
      </c>
      <c r="F35" s="16">
        <f t="shared" si="0"/>
        <v>7.8037871537759713</v>
      </c>
      <c r="G35" s="1"/>
      <c r="H35" s="1"/>
      <c r="I35" s="1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3255</v>
      </c>
      <c r="C38" s="41">
        <f>D7</f>
        <v>4457</v>
      </c>
      <c r="D38" s="41">
        <f>_xlfn.RANK.EQ(B38,$B$38:$B$65)+COUNTIF($B$38:$B$65,B38)-1</f>
        <v>20</v>
      </c>
      <c r="E38" s="42" t="str">
        <f t="shared" ref="E38:E65" si="2">INDEX($A$38:$B$65,MATCH(ROW()-37,$D$38:$D$65,0),1)</f>
        <v>VALENCIA</v>
      </c>
      <c r="F38" s="42">
        <f>LOOKUP(E38,$A$38:$A$65,$B$38:$B$65)</f>
        <v>2361737</v>
      </c>
      <c r="G38" s="42">
        <f>LOOKUP(E38,$A$38:$A$65,$C$38:$C$65)</f>
        <v>2109515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87500</v>
      </c>
      <c r="C39" s="41">
        <f t="shared" ref="C39:C65" si="5">D8</f>
        <v>69871</v>
      </c>
      <c r="D39" s="41">
        <f t="shared" ref="D39:D65" si="6">_xlfn.RANK.EQ(B39,$B$38:$B$65)+COUNTIF($B$38:$B$65,B39)-1</f>
        <v>10</v>
      </c>
      <c r="E39" s="42" t="str">
        <f t="shared" si="2"/>
        <v>BAHIA DE ALGECIRAS</v>
      </c>
      <c r="F39" s="42">
        <f t="shared" ref="F39:F54" si="7">LOOKUP(E39,$A$38:$A$65,$B$38:$B$65)</f>
        <v>1739675.01</v>
      </c>
      <c r="G39" s="42">
        <f t="shared" ref="G39:G65" si="8">LOOKUP(E39,$A$38:$A$65,$C$38:$C$65)</f>
        <v>1738605</v>
      </c>
    </row>
    <row r="40" spans="1:9" x14ac:dyDescent="0.25">
      <c r="A40" s="42" t="str">
        <f t="shared" si="3"/>
        <v>ALMERIA</v>
      </c>
      <c r="B40" s="41">
        <f t="shared" si="4"/>
        <v>1402</v>
      </c>
      <c r="C40" s="41">
        <f t="shared" si="5"/>
        <v>349.5</v>
      </c>
      <c r="D40" s="41">
        <f t="shared" si="6"/>
        <v>22</v>
      </c>
      <c r="E40" s="42" t="str">
        <f t="shared" si="2"/>
        <v>BARCELONA</v>
      </c>
      <c r="F40" s="42">
        <f t="shared" si="7"/>
        <v>1077446.5</v>
      </c>
      <c r="G40" s="42">
        <f t="shared" si="8"/>
        <v>1034480.5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2575</v>
      </c>
      <c r="D41" s="41">
        <f t="shared" si="6"/>
        <v>28</v>
      </c>
      <c r="E41" s="42" t="str">
        <f t="shared" si="2"/>
        <v>LAS PALMAS</v>
      </c>
      <c r="F41" s="42">
        <f t="shared" si="7"/>
        <v>613956</v>
      </c>
      <c r="G41" s="42">
        <f t="shared" si="8"/>
        <v>578976</v>
      </c>
    </row>
    <row r="42" spans="1:9" x14ac:dyDescent="0.25">
      <c r="A42" s="42" t="str">
        <f t="shared" si="3"/>
        <v>BAHIA DE ALGECIRAS</v>
      </c>
      <c r="B42" s="41">
        <f t="shared" si="4"/>
        <v>1739675.01</v>
      </c>
      <c r="C42" s="41">
        <f t="shared" si="5"/>
        <v>1738605</v>
      </c>
      <c r="D42" s="41">
        <f t="shared" si="6"/>
        <v>2</v>
      </c>
      <c r="E42" s="42" t="str">
        <f t="shared" si="2"/>
        <v>BILBAO</v>
      </c>
      <c r="F42" s="42">
        <f t="shared" si="7"/>
        <v>292243.25</v>
      </c>
      <c r="G42" s="42">
        <f t="shared" si="8"/>
        <v>245755.5</v>
      </c>
    </row>
    <row r="43" spans="1:9" x14ac:dyDescent="0.25">
      <c r="A43" s="42" t="str">
        <f t="shared" si="3"/>
        <v>BAHIA DE CADIZ</v>
      </c>
      <c r="B43" s="41">
        <f t="shared" si="4"/>
        <v>68018.5</v>
      </c>
      <c r="C43" s="41">
        <f t="shared" si="5"/>
        <v>61770</v>
      </c>
      <c r="D43" s="41">
        <f t="shared" si="6"/>
        <v>12</v>
      </c>
      <c r="E43" s="42" t="str">
        <f t="shared" si="2"/>
        <v>SANTA CRUZ DE TENERIFE</v>
      </c>
      <c r="F43" s="42">
        <f t="shared" si="7"/>
        <v>206641</v>
      </c>
      <c r="G43" s="42">
        <f t="shared" si="8"/>
        <v>194533</v>
      </c>
    </row>
    <row r="44" spans="1:9" x14ac:dyDescent="0.25">
      <c r="A44" s="42" t="str">
        <f t="shared" si="3"/>
        <v>BALEARES</v>
      </c>
      <c r="B44" s="41">
        <f t="shared" si="4"/>
        <v>49283</v>
      </c>
      <c r="C44" s="41">
        <f t="shared" si="5"/>
        <v>85900</v>
      </c>
      <c r="D44" s="41">
        <f t="shared" si="6"/>
        <v>14</v>
      </c>
      <c r="E44" s="42" t="str">
        <f t="shared" si="2"/>
        <v>MALAGA</v>
      </c>
      <c r="F44" s="42">
        <f t="shared" si="7"/>
        <v>179996</v>
      </c>
      <c r="G44" s="42">
        <f t="shared" si="8"/>
        <v>123309</v>
      </c>
    </row>
    <row r="45" spans="1:9" x14ac:dyDescent="0.25">
      <c r="A45" s="42" t="str">
        <f t="shared" si="3"/>
        <v>BARCELONA</v>
      </c>
      <c r="B45" s="41">
        <f t="shared" si="4"/>
        <v>1077446.5</v>
      </c>
      <c r="C45" s="41">
        <f t="shared" si="5"/>
        <v>1034480.5</v>
      </c>
      <c r="D45" s="41">
        <f t="shared" si="6"/>
        <v>3</v>
      </c>
      <c r="E45" s="42" t="str">
        <f t="shared" si="2"/>
        <v>TARRAGONA</v>
      </c>
      <c r="F45" s="42">
        <f t="shared" si="7"/>
        <v>147384</v>
      </c>
      <c r="G45" s="42">
        <f t="shared" si="8"/>
        <v>112982</v>
      </c>
    </row>
    <row r="46" spans="1:9" x14ac:dyDescent="0.25">
      <c r="A46" s="42" t="str">
        <f t="shared" si="3"/>
        <v>BILBAO</v>
      </c>
      <c r="B46" s="41">
        <f t="shared" si="4"/>
        <v>292243.25</v>
      </c>
      <c r="C46" s="41">
        <f t="shared" si="5"/>
        <v>245755.5</v>
      </c>
      <c r="D46" s="41">
        <f t="shared" si="6"/>
        <v>5</v>
      </c>
      <c r="E46" s="42" t="str">
        <f t="shared" si="2"/>
        <v>VIGO</v>
      </c>
      <c r="F46" s="42">
        <f t="shared" si="7"/>
        <v>125408</v>
      </c>
      <c r="G46" s="42">
        <f t="shared" si="8"/>
        <v>111753</v>
      </c>
    </row>
    <row r="47" spans="1:9" x14ac:dyDescent="0.25">
      <c r="A47" s="42" t="str">
        <f t="shared" si="3"/>
        <v>CARTAGENA</v>
      </c>
      <c r="B47" s="41">
        <f t="shared" si="4"/>
        <v>37890</v>
      </c>
      <c r="C47" s="41">
        <f t="shared" si="5"/>
        <v>29502</v>
      </c>
      <c r="D47" s="41">
        <f t="shared" si="6"/>
        <v>15</v>
      </c>
      <c r="E47" s="42" t="str">
        <f t="shared" si="2"/>
        <v>ALICANTE</v>
      </c>
      <c r="F47" s="42">
        <f t="shared" si="7"/>
        <v>87500</v>
      </c>
      <c r="G47" s="42">
        <f t="shared" si="8"/>
        <v>69871</v>
      </c>
    </row>
    <row r="48" spans="1:9" x14ac:dyDescent="0.25">
      <c r="A48" s="42" t="str">
        <f t="shared" si="3"/>
        <v>CASTELLON</v>
      </c>
      <c r="B48" s="41">
        <f t="shared" si="4"/>
        <v>54550</v>
      </c>
      <c r="C48" s="41">
        <f t="shared" si="5"/>
        <v>37450</v>
      </c>
      <c r="D48" s="41">
        <f t="shared" si="6"/>
        <v>13</v>
      </c>
      <c r="E48" s="42" t="str">
        <f t="shared" si="2"/>
        <v>SEVILLA</v>
      </c>
      <c r="F48" s="42">
        <f t="shared" si="7"/>
        <v>85227</v>
      </c>
      <c r="G48" s="42">
        <f t="shared" si="8"/>
        <v>70295</v>
      </c>
    </row>
    <row r="49" spans="1:7" x14ac:dyDescent="0.25">
      <c r="A49" s="42" t="str">
        <f t="shared" si="3"/>
        <v>CEUTA</v>
      </c>
      <c r="B49" s="41">
        <f t="shared" si="4"/>
        <v>5444</v>
      </c>
      <c r="C49" s="41">
        <f t="shared" si="5"/>
        <v>8343</v>
      </c>
      <c r="D49" s="41">
        <f t="shared" si="6"/>
        <v>19</v>
      </c>
      <c r="E49" s="42" t="str">
        <f t="shared" si="2"/>
        <v>BAHIA DE CADIZ</v>
      </c>
      <c r="F49" s="42">
        <f t="shared" si="7"/>
        <v>68018.5</v>
      </c>
      <c r="G49" s="42">
        <f t="shared" si="8"/>
        <v>61770</v>
      </c>
    </row>
    <row r="50" spans="1:7" x14ac:dyDescent="0.25">
      <c r="A50" s="42" t="str">
        <f t="shared" si="3"/>
        <v>FERROL-SAN CIBRAO</v>
      </c>
      <c r="B50" s="41">
        <f t="shared" si="4"/>
        <v>266</v>
      </c>
      <c r="C50" s="41">
        <f t="shared" si="5"/>
        <v>239</v>
      </c>
      <c r="D50" s="41">
        <f t="shared" si="6"/>
        <v>25</v>
      </c>
      <c r="E50" s="42" t="str">
        <f t="shared" si="2"/>
        <v>CASTELLON</v>
      </c>
      <c r="F50" s="42">
        <f t="shared" si="7"/>
        <v>54550</v>
      </c>
      <c r="G50" s="42">
        <f t="shared" si="8"/>
        <v>37450</v>
      </c>
    </row>
    <row r="51" spans="1:7" x14ac:dyDescent="0.25">
      <c r="A51" s="42" t="str">
        <f t="shared" si="3"/>
        <v>GIJON</v>
      </c>
      <c r="B51" s="41">
        <f t="shared" si="4"/>
        <v>19504</v>
      </c>
      <c r="C51" s="41">
        <f t="shared" si="5"/>
        <v>14774</v>
      </c>
      <c r="D51" s="41">
        <f t="shared" si="6"/>
        <v>17</v>
      </c>
      <c r="E51" s="42" t="str">
        <f t="shared" si="2"/>
        <v>BALEARES</v>
      </c>
      <c r="F51" s="42">
        <f t="shared" si="7"/>
        <v>49283</v>
      </c>
      <c r="G51" s="42">
        <f t="shared" si="8"/>
        <v>85900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CARTAGENA</v>
      </c>
      <c r="F52" s="42">
        <f t="shared" si="7"/>
        <v>37890</v>
      </c>
      <c r="G52" s="42">
        <f t="shared" si="8"/>
        <v>29502</v>
      </c>
    </row>
    <row r="53" spans="1:7" x14ac:dyDescent="0.25">
      <c r="A53" s="42" t="str">
        <f t="shared" si="3"/>
        <v>LAS PALMAS</v>
      </c>
      <c r="B53" s="41">
        <f t="shared" si="4"/>
        <v>613956</v>
      </c>
      <c r="C53" s="41">
        <f t="shared" si="5"/>
        <v>578976</v>
      </c>
      <c r="D53" s="41">
        <f t="shared" si="6"/>
        <v>4</v>
      </c>
      <c r="E53" s="42" t="str">
        <f t="shared" si="2"/>
        <v>MARIN Y RIA DE PONTEVEDRA</v>
      </c>
      <c r="F53" s="42">
        <f t="shared" si="7"/>
        <v>28655</v>
      </c>
      <c r="G53" s="42">
        <f t="shared" si="8"/>
        <v>14404</v>
      </c>
    </row>
    <row r="54" spans="1:7" x14ac:dyDescent="0.25">
      <c r="A54" s="42" t="str">
        <f t="shared" si="3"/>
        <v>MALAGA</v>
      </c>
      <c r="B54" s="41">
        <f t="shared" si="4"/>
        <v>179996</v>
      </c>
      <c r="C54" s="41">
        <f t="shared" si="5"/>
        <v>123309</v>
      </c>
      <c r="D54" s="41">
        <f t="shared" si="6"/>
        <v>7</v>
      </c>
      <c r="E54" s="42" t="str">
        <f t="shared" si="2"/>
        <v>GIJON</v>
      </c>
      <c r="F54" s="42">
        <f t="shared" si="7"/>
        <v>19504</v>
      </c>
      <c r="G54" s="42">
        <f t="shared" si="8"/>
        <v>14774</v>
      </c>
    </row>
    <row r="55" spans="1:7" x14ac:dyDescent="0.25">
      <c r="A55" s="42" t="str">
        <f t="shared" si="3"/>
        <v>MARIN Y RIA DE PONTEVEDRA</v>
      </c>
      <c r="B55" s="41">
        <f t="shared" si="4"/>
        <v>28655</v>
      </c>
      <c r="C55" s="41">
        <f t="shared" si="5"/>
        <v>14404</v>
      </c>
      <c r="D55" s="41">
        <f t="shared" si="6"/>
        <v>16</v>
      </c>
      <c r="E55" s="42" t="str">
        <f t="shared" si="2"/>
        <v>MELILLA</v>
      </c>
      <c r="F55" s="42">
        <f t="shared" ref="F55:F65" si="9">LOOKUP(E55,$A$38:$A$65,$B$38:$B$65)</f>
        <v>13691</v>
      </c>
      <c r="G55" s="42">
        <f t="shared" si="8"/>
        <v>15271</v>
      </c>
    </row>
    <row r="56" spans="1:7" x14ac:dyDescent="0.25">
      <c r="A56" s="42" t="str">
        <f t="shared" si="3"/>
        <v>MELILLA</v>
      </c>
      <c r="B56" s="41">
        <f t="shared" si="4"/>
        <v>13691</v>
      </c>
      <c r="C56" s="41">
        <f t="shared" si="5"/>
        <v>15271</v>
      </c>
      <c r="D56" s="41">
        <f t="shared" si="6"/>
        <v>18</v>
      </c>
      <c r="E56" s="42" t="str">
        <f t="shared" si="2"/>
        <v>CEUTA</v>
      </c>
      <c r="F56" s="42">
        <f t="shared" si="9"/>
        <v>5444</v>
      </c>
      <c r="G56" s="42">
        <f t="shared" si="8"/>
        <v>8343</v>
      </c>
    </row>
    <row r="57" spans="1:7" x14ac:dyDescent="0.25">
      <c r="A57" s="42" t="str">
        <f t="shared" si="3"/>
        <v>MOTRIL</v>
      </c>
      <c r="B57" s="41">
        <f t="shared" si="4"/>
        <v>1476</v>
      </c>
      <c r="C57" s="41">
        <f t="shared" si="5"/>
        <v>2</v>
      </c>
      <c r="D57" s="41">
        <f t="shared" si="6"/>
        <v>21</v>
      </c>
      <c r="E57" s="42" t="str">
        <f t="shared" si="2"/>
        <v>A CORUÑA</v>
      </c>
      <c r="F57" s="42">
        <f t="shared" si="9"/>
        <v>3255</v>
      </c>
      <c r="G57" s="42">
        <f t="shared" si="8"/>
        <v>4457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MOTRIL</v>
      </c>
      <c r="F58" s="42">
        <f t="shared" si="9"/>
        <v>1476</v>
      </c>
      <c r="G58" s="42">
        <f t="shared" si="8"/>
        <v>2</v>
      </c>
    </row>
    <row r="59" spans="1:7" x14ac:dyDescent="0.25">
      <c r="A59" s="42" t="str">
        <f t="shared" si="3"/>
        <v>SANTA CRUZ DE TENERIFE</v>
      </c>
      <c r="B59" s="41">
        <f t="shared" si="4"/>
        <v>206641</v>
      </c>
      <c r="C59" s="41">
        <f t="shared" si="5"/>
        <v>194533</v>
      </c>
      <c r="D59" s="41">
        <f t="shared" si="6"/>
        <v>6</v>
      </c>
      <c r="E59" s="42" t="str">
        <f t="shared" si="2"/>
        <v>ALMERIA</v>
      </c>
      <c r="F59" s="42">
        <f t="shared" si="9"/>
        <v>1402</v>
      </c>
      <c r="G59" s="42">
        <f t="shared" si="8"/>
        <v>349.5</v>
      </c>
    </row>
    <row r="60" spans="1:7" x14ac:dyDescent="0.25">
      <c r="A60" s="42" t="str">
        <f t="shared" si="3"/>
        <v>SANTANDER</v>
      </c>
      <c r="B60" s="41">
        <f t="shared" si="4"/>
        <v>771</v>
      </c>
      <c r="C60" s="41">
        <f t="shared" si="5"/>
        <v>1067</v>
      </c>
      <c r="D60" s="41">
        <f t="shared" si="6"/>
        <v>23</v>
      </c>
      <c r="E60" s="42" t="str">
        <f t="shared" si="2"/>
        <v>SANTANDER</v>
      </c>
      <c r="F60" s="42">
        <f t="shared" si="9"/>
        <v>771</v>
      </c>
      <c r="G60" s="42">
        <f t="shared" si="8"/>
        <v>1067</v>
      </c>
    </row>
    <row r="61" spans="1:7" x14ac:dyDescent="0.25">
      <c r="A61" s="42" t="str">
        <f t="shared" si="3"/>
        <v>SEVILLA</v>
      </c>
      <c r="B61" s="41">
        <f t="shared" si="4"/>
        <v>85227</v>
      </c>
      <c r="C61" s="41">
        <f t="shared" si="5"/>
        <v>70295</v>
      </c>
      <c r="D61" s="41">
        <f t="shared" si="6"/>
        <v>11</v>
      </c>
      <c r="E61" s="42" t="str">
        <f t="shared" si="2"/>
        <v>VILAGARCIA</v>
      </c>
      <c r="F61" s="42">
        <f t="shared" si="9"/>
        <v>589</v>
      </c>
      <c r="G61" s="42">
        <f t="shared" si="8"/>
        <v>14485</v>
      </c>
    </row>
    <row r="62" spans="1:7" x14ac:dyDescent="0.25">
      <c r="A62" s="42" t="str">
        <f t="shared" si="3"/>
        <v>TARRAGONA</v>
      </c>
      <c r="B62" s="41">
        <f t="shared" si="4"/>
        <v>147384</v>
      </c>
      <c r="C62" s="41">
        <f t="shared" si="5"/>
        <v>112982</v>
      </c>
      <c r="D62" s="41">
        <f t="shared" si="6"/>
        <v>8</v>
      </c>
      <c r="E62" s="42" t="str">
        <f t="shared" si="2"/>
        <v>FERROL-SAN CIBRAO</v>
      </c>
      <c r="F62" s="42">
        <f t="shared" si="9"/>
        <v>266</v>
      </c>
      <c r="G62" s="42">
        <f t="shared" si="8"/>
        <v>239</v>
      </c>
    </row>
    <row r="63" spans="1:7" x14ac:dyDescent="0.25">
      <c r="A63" s="42" t="str">
        <f t="shared" si="3"/>
        <v>VALENCIA</v>
      </c>
      <c r="B63" s="41">
        <f t="shared" si="4"/>
        <v>2361737</v>
      </c>
      <c r="C63" s="41">
        <f t="shared" si="5"/>
        <v>2109515</v>
      </c>
      <c r="D63" s="41">
        <f t="shared" si="6"/>
        <v>1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125408</v>
      </c>
      <c r="C64" s="41">
        <f t="shared" si="5"/>
        <v>111753</v>
      </c>
      <c r="D64" s="41">
        <f t="shared" si="6"/>
        <v>9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589</v>
      </c>
      <c r="C65" s="41">
        <f t="shared" si="5"/>
        <v>14485</v>
      </c>
      <c r="D65" s="41">
        <f t="shared" si="6"/>
        <v>24</v>
      </c>
      <c r="E65" s="42" t="str">
        <f t="shared" si="2"/>
        <v>AVILES</v>
      </c>
      <c r="F65" s="42">
        <f t="shared" si="9"/>
        <v>0</v>
      </c>
      <c r="G65" s="42">
        <f t="shared" si="8"/>
        <v>2575</v>
      </c>
    </row>
    <row r="66" spans="1:7" x14ac:dyDescent="0.25">
      <c r="A66" s="42"/>
      <c r="B66" s="42"/>
      <c r="C66" s="42"/>
      <c r="D66" s="42"/>
      <c r="E66" s="42"/>
      <c r="F66" s="42"/>
      <c r="G66" s="42"/>
    </row>
    <row r="67" spans="1:7" x14ac:dyDescent="0.25">
      <c r="A67" s="43"/>
      <c r="B67" s="44"/>
      <c r="C67" s="44"/>
      <c r="D67" s="44"/>
      <c r="E67" s="44"/>
      <c r="F67" s="40"/>
      <c r="G67" s="4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87</v>
      </c>
    </row>
    <row r="2" spans="1:12" s="2" customFormat="1" ht="21" x14ac:dyDescent="0.35"/>
    <row r="5" spans="1:12" x14ac:dyDescent="0.25">
      <c r="A5" s="47" t="s">
        <v>73</v>
      </c>
      <c r="B5" s="45" t="str">
        <f>'Resumen general'!D6</f>
        <v>Mes Julio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40435</v>
      </c>
    </row>
    <row r="6" spans="1:12" x14ac:dyDescent="0.25">
      <c r="A6" s="48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43</v>
      </c>
    </row>
    <row r="7" spans="1:12" x14ac:dyDescent="0.25">
      <c r="A7" s="8" t="s">
        <v>44</v>
      </c>
      <c r="B7" s="37">
        <v>0</v>
      </c>
      <c r="C7" s="37">
        <v>0</v>
      </c>
      <c r="D7" s="37">
        <v>0</v>
      </c>
      <c r="E7" s="37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38">
        <v>0</v>
      </c>
      <c r="C8" s="38">
        <v>184</v>
      </c>
      <c r="D8" s="38">
        <v>76</v>
      </c>
      <c r="E8" s="38">
        <v>184</v>
      </c>
      <c r="F8" s="13">
        <f t="shared" ref="F8:F35" si="0">((E8*100)/D8)-100</f>
        <v>142.10526315789474</v>
      </c>
      <c r="G8" s="1"/>
      <c r="H8" s="1"/>
      <c r="I8" s="1"/>
    </row>
    <row r="9" spans="1:12" x14ac:dyDescent="0.25">
      <c r="A9" s="8" t="s">
        <v>46</v>
      </c>
      <c r="B9" s="37">
        <v>0</v>
      </c>
      <c r="C9" s="37">
        <v>0</v>
      </c>
      <c r="D9" s="37">
        <v>0</v>
      </c>
      <c r="E9" s="37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47</v>
      </c>
      <c r="B10" s="38">
        <v>0</v>
      </c>
      <c r="C10" s="38">
        <v>0</v>
      </c>
      <c r="D10" s="38">
        <v>0</v>
      </c>
      <c r="E10" s="38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37">
        <v>253920</v>
      </c>
      <c r="C11" s="37">
        <v>236413</v>
      </c>
      <c r="D11" s="37">
        <v>1657957</v>
      </c>
      <c r="E11" s="37">
        <v>1641451.5</v>
      </c>
      <c r="F11" s="10">
        <f t="shared" si="0"/>
        <v>-0.99553245349547126</v>
      </c>
      <c r="G11" s="1"/>
      <c r="H11" s="1"/>
      <c r="I11" s="1"/>
    </row>
    <row r="12" spans="1:12" x14ac:dyDescent="0.25">
      <c r="A12" s="11" t="s">
        <v>49</v>
      </c>
      <c r="B12" s="38">
        <v>42</v>
      </c>
      <c r="C12" s="38">
        <v>0</v>
      </c>
      <c r="D12" s="38">
        <v>914</v>
      </c>
      <c r="E12" s="38">
        <v>10</v>
      </c>
      <c r="F12" s="13">
        <f t="shared" si="0"/>
        <v>-98.905908096280086</v>
      </c>
      <c r="G12" s="1"/>
      <c r="H12" s="1"/>
      <c r="I12" s="1"/>
    </row>
    <row r="13" spans="1:12" x14ac:dyDescent="0.25">
      <c r="A13" s="8" t="s">
        <v>50</v>
      </c>
      <c r="B13" s="37">
        <v>2</v>
      </c>
      <c r="C13" s="37">
        <v>0</v>
      </c>
      <c r="D13" s="37">
        <v>129</v>
      </c>
      <c r="E13" s="37">
        <v>0</v>
      </c>
      <c r="F13" s="10">
        <f t="shared" si="0"/>
        <v>-100</v>
      </c>
      <c r="G13" s="1"/>
      <c r="H13" s="1"/>
      <c r="I13" s="1"/>
    </row>
    <row r="14" spans="1:12" x14ac:dyDescent="0.25">
      <c r="A14" s="11" t="s">
        <v>51</v>
      </c>
      <c r="B14" s="38">
        <v>58561</v>
      </c>
      <c r="C14" s="38">
        <v>59480</v>
      </c>
      <c r="D14" s="38">
        <v>351551</v>
      </c>
      <c r="E14" s="38">
        <v>345099.5</v>
      </c>
      <c r="F14" s="13">
        <f t="shared" si="0"/>
        <v>-1.8351533632389021</v>
      </c>
      <c r="G14" s="1"/>
      <c r="H14" s="1"/>
      <c r="I14" s="1"/>
    </row>
    <row r="15" spans="1:12" x14ac:dyDescent="0.25">
      <c r="A15" s="8" t="s">
        <v>52</v>
      </c>
      <c r="B15" s="37">
        <v>257.25</v>
      </c>
      <c r="C15" s="37">
        <v>502.75</v>
      </c>
      <c r="D15" s="37">
        <v>2832</v>
      </c>
      <c r="E15" s="37">
        <v>3411</v>
      </c>
      <c r="F15" s="10">
        <f t="shared" si="0"/>
        <v>20.444915254237287</v>
      </c>
      <c r="G15" s="1"/>
      <c r="H15" s="1"/>
      <c r="I15" s="1"/>
    </row>
    <row r="16" spans="1:12" x14ac:dyDescent="0.25">
      <c r="A16" s="11" t="s">
        <v>53</v>
      </c>
      <c r="B16" s="38">
        <v>0</v>
      </c>
      <c r="C16" s="38">
        <v>0</v>
      </c>
      <c r="D16" s="38">
        <v>0</v>
      </c>
      <c r="E16" s="38">
        <v>0</v>
      </c>
      <c r="F16" s="13" t="e">
        <f t="shared" si="0"/>
        <v>#DIV/0!</v>
      </c>
      <c r="G16" s="1"/>
      <c r="H16" s="1"/>
      <c r="I16" s="1"/>
    </row>
    <row r="17" spans="1:9" x14ac:dyDescent="0.25">
      <c r="A17" s="8" t="s">
        <v>54</v>
      </c>
      <c r="B17" s="37">
        <v>0</v>
      </c>
      <c r="C17" s="37">
        <v>0</v>
      </c>
      <c r="D17" s="37">
        <v>2</v>
      </c>
      <c r="E17" s="37">
        <v>264</v>
      </c>
      <c r="F17" s="10">
        <f t="shared" si="0"/>
        <v>13100</v>
      </c>
      <c r="G17" s="1"/>
      <c r="H17" s="1"/>
      <c r="I17" s="1"/>
    </row>
    <row r="18" spans="1:9" x14ac:dyDescent="0.25">
      <c r="A18" s="11" t="s">
        <v>55</v>
      </c>
      <c r="B18" s="38">
        <v>2</v>
      </c>
      <c r="C18" s="38">
        <v>1</v>
      </c>
      <c r="D18" s="38">
        <v>4</v>
      </c>
      <c r="E18" s="38">
        <v>17</v>
      </c>
      <c r="F18" s="17">
        <f t="shared" si="0"/>
        <v>325</v>
      </c>
      <c r="G18" s="1"/>
      <c r="H18" s="1"/>
      <c r="I18" s="1"/>
    </row>
    <row r="19" spans="1:9" x14ac:dyDescent="0.25">
      <c r="A19" s="8" t="s">
        <v>56</v>
      </c>
      <c r="B19" s="37">
        <v>0</v>
      </c>
      <c r="C19" s="37">
        <v>0</v>
      </c>
      <c r="D19" s="37">
        <v>0</v>
      </c>
      <c r="E19" s="37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38">
        <v>0</v>
      </c>
      <c r="C20" s="38">
        <v>0</v>
      </c>
      <c r="D20" s="38">
        <v>0</v>
      </c>
      <c r="E20" s="38">
        <v>102</v>
      </c>
      <c r="F20" s="17" t="e">
        <f t="shared" si="0"/>
        <v>#DIV/0!</v>
      </c>
      <c r="G20" s="1"/>
      <c r="H20" s="1"/>
      <c r="I20" s="1"/>
    </row>
    <row r="21" spans="1:9" x14ac:dyDescent="0.25">
      <c r="A21" s="8" t="s">
        <v>58</v>
      </c>
      <c r="B21" s="37">
        <v>0</v>
      </c>
      <c r="C21" s="37">
        <v>0</v>
      </c>
      <c r="D21" s="37">
        <v>0</v>
      </c>
      <c r="E21" s="37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38">
        <v>51409</v>
      </c>
      <c r="C22" s="38">
        <v>59764</v>
      </c>
      <c r="D22" s="38">
        <v>340596</v>
      </c>
      <c r="E22" s="38">
        <v>361450</v>
      </c>
      <c r="F22" s="13">
        <f t="shared" si="0"/>
        <v>6.1227965096477988</v>
      </c>
      <c r="G22" s="1"/>
      <c r="H22" s="1"/>
      <c r="I22" s="1"/>
    </row>
    <row r="23" spans="1:9" x14ac:dyDescent="0.25">
      <c r="A23" s="8" t="s">
        <v>60</v>
      </c>
      <c r="B23" s="37">
        <v>25201</v>
      </c>
      <c r="C23" s="37">
        <v>23959</v>
      </c>
      <c r="D23" s="37">
        <v>113562</v>
      </c>
      <c r="E23" s="37">
        <v>169410</v>
      </c>
      <c r="F23" s="10">
        <f t="shared" si="0"/>
        <v>49.178422359592105</v>
      </c>
      <c r="G23" s="1"/>
      <c r="H23" s="1"/>
      <c r="I23" s="1"/>
    </row>
    <row r="24" spans="1:9" x14ac:dyDescent="0.25">
      <c r="A24" s="11" t="s">
        <v>61</v>
      </c>
      <c r="B24" s="38">
        <v>0</v>
      </c>
      <c r="C24" s="38">
        <v>216</v>
      </c>
      <c r="D24" s="38">
        <v>17</v>
      </c>
      <c r="E24" s="38">
        <v>240</v>
      </c>
      <c r="F24" s="13">
        <f t="shared" si="0"/>
        <v>1311.7647058823529</v>
      </c>
      <c r="G24" s="1"/>
      <c r="H24" s="1"/>
      <c r="I24" s="1"/>
    </row>
    <row r="25" spans="1:9" x14ac:dyDescent="0.25">
      <c r="A25" s="8" t="s">
        <v>62</v>
      </c>
      <c r="B25" s="37">
        <v>0</v>
      </c>
      <c r="C25" s="37">
        <v>0</v>
      </c>
      <c r="D25" s="37">
        <v>0</v>
      </c>
      <c r="E25" s="37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38">
        <v>0</v>
      </c>
      <c r="C26" s="38">
        <v>0</v>
      </c>
      <c r="D26" s="38">
        <v>0</v>
      </c>
      <c r="E26" s="38">
        <v>4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64</v>
      </c>
      <c r="B27" s="37">
        <v>0</v>
      </c>
      <c r="C27" s="37">
        <v>0</v>
      </c>
      <c r="D27" s="37">
        <v>0</v>
      </c>
      <c r="E27" s="37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8">
        <v>1734</v>
      </c>
      <c r="C28" s="38">
        <v>1626</v>
      </c>
      <c r="D28" s="38">
        <v>9563</v>
      </c>
      <c r="E28" s="38">
        <v>8908</v>
      </c>
      <c r="F28" s="13">
        <f t="shared" si="0"/>
        <v>-6.849315068493155</v>
      </c>
      <c r="G28" s="1"/>
      <c r="H28" s="1"/>
      <c r="I28" s="1"/>
    </row>
    <row r="29" spans="1:9" x14ac:dyDescent="0.25">
      <c r="A29" s="8" t="s">
        <v>66</v>
      </c>
      <c r="B29" s="37">
        <v>0</v>
      </c>
      <c r="C29" s="37">
        <v>0</v>
      </c>
      <c r="D29" s="37">
        <v>0</v>
      </c>
      <c r="E29" s="37">
        <v>0</v>
      </c>
      <c r="F29" s="18" t="e">
        <f t="shared" si="0"/>
        <v>#DIV/0!</v>
      </c>
      <c r="G29" s="1"/>
      <c r="H29" s="1"/>
      <c r="I29" s="1"/>
    </row>
    <row r="30" spans="1:9" x14ac:dyDescent="0.25">
      <c r="A30" s="11" t="s">
        <v>67</v>
      </c>
      <c r="B30" s="38">
        <v>0</v>
      </c>
      <c r="C30" s="38">
        <v>0</v>
      </c>
      <c r="D30" s="38">
        <v>4</v>
      </c>
      <c r="E30" s="38">
        <v>0</v>
      </c>
      <c r="F30" s="17">
        <f t="shared" si="0"/>
        <v>-100</v>
      </c>
      <c r="G30" s="1"/>
      <c r="H30" s="1"/>
      <c r="I30" s="1"/>
    </row>
    <row r="31" spans="1:9" x14ac:dyDescent="0.25">
      <c r="A31" s="8" t="s">
        <v>68</v>
      </c>
      <c r="B31" s="37">
        <v>18111</v>
      </c>
      <c r="C31" s="37">
        <v>16295</v>
      </c>
      <c r="D31" s="37">
        <v>73499</v>
      </c>
      <c r="E31" s="37">
        <v>108335</v>
      </c>
      <c r="F31" s="10">
        <f t="shared" si="0"/>
        <v>47.396563218547186</v>
      </c>
      <c r="G31" s="1"/>
      <c r="H31" s="1"/>
      <c r="I31" s="1"/>
    </row>
    <row r="32" spans="1:9" x14ac:dyDescent="0.25">
      <c r="A32" s="11" t="s">
        <v>69</v>
      </c>
      <c r="B32" s="38">
        <v>152574</v>
      </c>
      <c r="C32" s="38">
        <v>202637</v>
      </c>
      <c r="D32" s="38">
        <v>1054215</v>
      </c>
      <c r="E32" s="38">
        <v>1165254</v>
      </c>
      <c r="F32" s="13">
        <f t="shared" si="0"/>
        <v>10.532860943925101</v>
      </c>
      <c r="G32" s="1"/>
      <c r="H32" s="1"/>
      <c r="I32" s="1"/>
    </row>
    <row r="33" spans="1:9" x14ac:dyDescent="0.25">
      <c r="A33" s="8" t="s">
        <v>70</v>
      </c>
      <c r="B33" s="37">
        <v>1105</v>
      </c>
      <c r="C33" s="37">
        <v>672</v>
      </c>
      <c r="D33" s="37">
        <v>4002</v>
      </c>
      <c r="E33" s="37">
        <v>6424</v>
      </c>
      <c r="F33" s="10">
        <f t="shared" si="0"/>
        <v>60.51974012993503</v>
      </c>
      <c r="G33" s="1"/>
      <c r="H33" s="1"/>
      <c r="I33" s="1"/>
    </row>
    <row r="34" spans="1:9" x14ac:dyDescent="0.25">
      <c r="A34" s="11" t="s">
        <v>71</v>
      </c>
      <c r="B34" s="38">
        <v>0</v>
      </c>
      <c r="C34" s="38">
        <v>0</v>
      </c>
      <c r="D34" s="38">
        <v>619</v>
      </c>
      <c r="E34" s="38">
        <v>0</v>
      </c>
      <c r="F34" s="13">
        <f t="shared" si="0"/>
        <v>-100</v>
      </c>
      <c r="G34" s="1"/>
      <c r="H34" s="1"/>
      <c r="I34" s="1"/>
    </row>
    <row r="35" spans="1:9" x14ac:dyDescent="0.25">
      <c r="A35" s="14" t="s">
        <v>72</v>
      </c>
      <c r="B35" s="15">
        <f>SUM(B7:B34)</f>
        <v>562918.25</v>
      </c>
      <c r="C35" s="15">
        <f t="shared" ref="C35:E35" si="1">SUM(C7:C34)</f>
        <v>601749.75</v>
      </c>
      <c r="D35" s="15">
        <f t="shared" si="1"/>
        <v>3609542</v>
      </c>
      <c r="E35" s="15">
        <f t="shared" si="1"/>
        <v>3810564</v>
      </c>
      <c r="F35" s="16">
        <f t="shared" si="0"/>
        <v>5.5691830154628974</v>
      </c>
      <c r="G35" s="1"/>
      <c r="H35" s="1"/>
      <c r="I35" s="1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1641451.5</v>
      </c>
      <c r="G38" s="42">
        <f>LOOKUP(E38,$A$38:$A$65,$C$38:$C$65)</f>
        <v>1657957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184</v>
      </c>
      <c r="C39" s="41">
        <f t="shared" ref="C39:C65" si="5">D8</f>
        <v>76</v>
      </c>
      <c r="D39" s="41">
        <f t="shared" ref="D39:D65" si="6">_xlfn.RANK.EQ(B39,$B$38:$B$65)+COUNTIF($B$38:$B$65,B39)-1</f>
        <v>12</v>
      </c>
      <c r="E39" s="42" t="str">
        <f t="shared" si="2"/>
        <v>VALENCIA</v>
      </c>
      <c r="F39" s="42">
        <f t="shared" ref="F39:F54" si="7">LOOKUP(E39,$A$38:$A$65,$B$38:$B$65)</f>
        <v>1165254</v>
      </c>
      <c r="G39" s="42">
        <f t="shared" ref="G39:G65" si="8">LOOKUP(E39,$A$38:$A$65,$C$38:$C$65)</f>
        <v>1054215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LAS PALMAS</v>
      </c>
      <c r="F40" s="42">
        <f t="shared" si="7"/>
        <v>361450</v>
      </c>
      <c r="G40" s="42">
        <f t="shared" si="8"/>
        <v>340596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BARCELONA</v>
      </c>
      <c r="F41" s="42">
        <f t="shared" si="7"/>
        <v>345099.5</v>
      </c>
      <c r="G41" s="42">
        <f t="shared" si="8"/>
        <v>351551</v>
      </c>
    </row>
    <row r="42" spans="1:9" x14ac:dyDescent="0.25">
      <c r="A42" s="42" t="str">
        <f t="shared" si="3"/>
        <v>BAHIA DE ALGECIRAS</v>
      </c>
      <c r="B42" s="41">
        <f t="shared" si="4"/>
        <v>1641451.5</v>
      </c>
      <c r="C42" s="41">
        <f t="shared" si="5"/>
        <v>1657957</v>
      </c>
      <c r="D42" s="41">
        <f t="shared" si="6"/>
        <v>1</v>
      </c>
      <c r="E42" s="42" t="str">
        <f t="shared" si="2"/>
        <v>MALAGA</v>
      </c>
      <c r="F42" s="42">
        <f t="shared" si="7"/>
        <v>169410</v>
      </c>
      <c r="G42" s="42">
        <f t="shared" si="8"/>
        <v>113562</v>
      </c>
    </row>
    <row r="43" spans="1:9" x14ac:dyDescent="0.25">
      <c r="A43" s="42" t="str">
        <f t="shared" si="3"/>
        <v>BAHIA DE CADIZ</v>
      </c>
      <c r="B43" s="41">
        <f t="shared" si="4"/>
        <v>10</v>
      </c>
      <c r="C43" s="41">
        <f t="shared" si="5"/>
        <v>914</v>
      </c>
      <c r="D43" s="41">
        <f t="shared" si="6"/>
        <v>15</v>
      </c>
      <c r="E43" s="42" t="str">
        <f t="shared" si="2"/>
        <v>TARRAGONA</v>
      </c>
      <c r="F43" s="42">
        <f t="shared" si="7"/>
        <v>108335</v>
      </c>
      <c r="G43" s="42">
        <f t="shared" si="8"/>
        <v>73499</v>
      </c>
    </row>
    <row r="44" spans="1:9" x14ac:dyDescent="0.25">
      <c r="A44" s="42" t="str">
        <f t="shared" si="3"/>
        <v>BALEARES</v>
      </c>
      <c r="B44" s="41">
        <f t="shared" si="4"/>
        <v>0</v>
      </c>
      <c r="C44" s="41">
        <f t="shared" si="5"/>
        <v>129</v>
      </c>
      <c r="D44" s="41">
        <f t="shared" si="6"/>
        <v>28</v>
      </c>
      <c r="E44" s="42" t="str">
        <f t="shared" si="2"/>
        <v>SANTA CRUZ DE TENERIFE</v>
      </c>
      <c r="F44" s="42">
        <f t="shared" si="7"/>
        <v>8908</v>
      </c>
      <c r="G44" s="42">
        <f t="shared" si="8"/>
        <v>9563</v>
      </c>
    </row>
    <row r="45" spans="1:9" x14ac:dyDescent="0.25">
      <c r="A45" s="42" t="str">
        <f t="shared" si="3"/>
        <v>BARCELONA</v>
      </c>
      <c r="B45" s="41">
        <f t="shared" si="4"/>
        <v>345099.5</v>
      </c>
      <c r="C45" s="41">
        <f t="shared" si="5"/>
        <v>351551</v>
      </c>
      <c r="D45" s="41">
        <f t="shared" si="6"/>
        <v>4</v>
      </c>
      <c r="E45" s="42" t="str">
        <f t="shared" si="2"/>
        <v>VIGO</v>
      </c>
      <c r="F45" s="42">
        <f t="shared" si="7"/>
        <v>6424</v>
      </c>
      <c r="G45" s="42">
        <f t="shared" si="8"/>
        <v>4002</v>
      </c>
    </row>
    <row r="46" spans="1:9" x14ac:dyDescent="0.25">
      <c r="A46" s="42" t="str">
        <f t="shared" si="3"/>
        <v>BILBAO</v>
      </c>
      <c r="B46" s="41">
        <f t="shared" si="4"/>
        <v>3411</v>
      </c>
      <c r="C46" s="41">
        <f t="shared" si="5"/>
        <v>2832</v>
      </c>
      <c r="D46" s="41">
        <f t="shared" si="6"/>
        <v>9</v>
      </c>
      <c r="E46" s="42" t="str">
        <f t="shared" si="2"/>
        <v>BILBAO</v>
      </c>
      <c r="F46" s="42">
        <f t="shared" si="7"/>
        <v>3411</v>
      </c>
      <c r="G46" s="42">
        <f t="shared" si="8"/>
        <v>2832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0</v>
      </c>
      <c r="D47" s="41">
        <f t="shared" si="6"/>
        <v>28</v>
      </c>
      <c r="E47" s="42" t="str">
        <f t="shared" si="2"/>
        <v>CASTELLON</v>
      </c>
      <c r="F47" s="42">
        <f t="shared" si="7"/>
        <v>264</v>
      </c>
      <c r="G47" s="42">
        <f t="shared" si="8"/>
        <v>2</v>
      </c>
    </row>
    <row r="48" spans="1:9" x14ac:dyDescent="0.25">
      <c r="A48" s="42" t="str">
        <f t="shared" si="3"/>
        <v>CASTELLON</v>
      </c>
      <c r="B48" s="41">
        <f t="shared" si="4"/>
        <v>264</v>
      </c>
      <c r="C48" s="41">
        <f t="shared" si="5"/>
        <v>2</v>
      </c>
      <c r="D48" s="41">
        <f t="shared" si="6"/>
        <v>10</v>
      </c>
      <c r="E48" s="42" t="str">
        <f t="shared" si="2"/>
        <v>MARIN Y RIA DE PONTEVEDRA</v>
      </c>
      <c r="F48" s="42">
        <f t="shared" si="7"/>
        <v>240</v>
      </c>
      <c r="G48" s="42">
        <f t="shared" si="8"/>
        <v>17</v>
      </c>
    </row>
    <row r="49" spans="1:7" x14ac:dyDescent="0.25">
      <c r="A49" s="42" t="str">
        <f t="shared" si="3"/>
        <v>CEUTA</v>
      </c>
      <c r="B49" s="41">
        <f t="shared" si="4"/>
        <v>17</v>
      </c>
      <c r="C49" s="41">
        <f t="shared" si="5"/>
        <v>4</v>
      </c>
      <c r="D49" s="41">
        <f t="shared" si="6"/>
        <v>14</v>
      </c>
      <c r="E49" s="42" t="str">
        <f t="shared" si="2"/>
        <v>ALICANTE</v>
      </c>
      <c r="F49" s="42">
        <f t="shared" si="7"/>
        <v>184</v>
      </c>
      <c r="G49" s="42">
        <f t="shared" si="8"/>
        <v>76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GIJON</v>
      </c>
      <c r="F50" s="42">
        <f t="shared" si="7"/>
        <v>102</v>
      </c>
      <c r="G50" s="42">
        <f t="shared" si="8"/>
        <v>0</v>
      </c>
    </row>
    <row r="51" spans="1:7" x14ac:dyDescent="0.25">
      <c r="A51" s="42" t="str">
        <f t="shared" si="3"/>
        <v>GIJON</v>
      </c>
      <c r="B51" s="41">
        <f t="shared" si="4"/>
        <v>102</v>
      </c>
      <c r="C51" s="41">
        <f t="shared" si="5"/>
        <v>0</v>
      </c>
      <c r="D51" s="41">
        <f t="shared" si="6"/>
        <v>13</v>
      </c>
      <c r="E51" s="42" t="str">
        <f t="shared" si="2"/>
        <v>CEUTA</v>
      </c>
      <c r="F51" s="42">
        <f t="shared" si="7"/>
        <v>17</v>
      </c>
      <c r="G51" s="42">
        <f t="shared" si="8"/>
        <v>4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BAHIA DE CADIZ</v>
      </c>
      <c r="F52" s="42">
        <f t="shared" si="7"/>
        <v>10</v>
      </c>
      <c r="G52" s="42">
        <f t="shared" si="8"/>
        <v>914</v>
      </c>
    </row>
    <row r="53" spans="1:7" x14ac:dyDescent="0.25">
      <c r="A53" s="42" t="str">
        <f t="shared" si="3"/>
        <v>LAS PALMAS</v>
      </c>
      <c r="B53" s="41">
        <f t="shared" si="4"/>
        <v>361450</v>
      </c>
      <c r="C53" s="41">
        <f t="shared" si="5"/>
        <v>340596</v>
      </c>
      <c r="D53" s="41">
        <f t="shared" si="6"/>
        <v>3</v>
      </c>
      <c r="E53" s="42" t="str">
        <f t="shared" si="2"/>
        <v>MOTRIL</v>
      </c>
      <c r="F53" s="42">
        <f t="shared" si="7"/>
        <v>4</v>
      </c>
      <c r="G53" s="42">
        <f t="shared" si="8"/>
        <v>0</v>
      </c>
    </row>
    <row r="54" spans="1:7" x14ac:dyDescent="0.25">
      <c r="A54" s="42" t="str">
        <f t="shared" si="3"/>
        <v>MALAGA</v>
      </c>
      <c r="B54" s="41">
        <f t="shared" si="4"/>
        <v>169410</v>
      </c>
      <c r="C54" s="41">
        <f t="shared" si="5"/>
        <v>113562</v>
      </c>
      <c r="D54" s="41">
        <f t="shared" si="6"/>
        <v>5</v>
      </c>
      <c r="E54" s="42" t="e">
        <f t="shared" si="2"/>
        <v>#N/A</v>
      </c>
      <c r="F54" s="42" t="e">
        <f t="shared" si="7"/>
        <v>#N/A</v>
      </c>
      <c r="G54" s="42" t="e">
        <f t="shared" si="8"/>
        <v>#N/A</v>
      </c>
    </row>
    <row r="55" spans="1:7" x14ac:dyDescent="0.25">
      <c r="A55" s="42" t="str">
        <f t="shared" si="3"/>
        <v>MARIN Y RIA DE PONTEVEDRA</v>
      </c>
      <c r="B55" s="41">
        <f t="shared" si="4"/>
        <v>240</v>
      </c>
      <c r="C55" s="41">
        <f t="shared" si="5"/>
        <v>17</v>
      </c>
      <c r="D55" s="41">
        <f t="shared" si="6"/>
        <v>11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4</v>
      </c>
      <c r="C57" s="41">
        <f t="shared" si="5"/>
        <v>0</v>
      </c>
      <c r="D57" s="41">
        <f t="shared" si="6"/>
        <v>16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8908</v>
      </c>
      <c r="C59" s="41">
        <f t="shared" si="5"/>
        <v>9563</v>
      </c>
      <c r="D59" s="41">
        <f t="shared" si="6"/>
        <v>7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0</v>
      </c>
      <c r="C60" s="41">
        <f t="shared" si="5"/>
        <v>0</v>
      </c>
      <c r="D60" s="41">
        <f t="shared" si="6"/>
        <v>28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4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108335</v>
      </c>
      <c r="C62" s="41">
        <f t="shared" si="5"/>
        <v>73499</v>
      </c>
      <c r="D62" s="41">
        <f t="shared" si="6"/>
        <v>6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1165254</v>
      </c>
      <c r="C63" s="41">
        <f t="shared" si="5"/>
        <v>1054215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6424</v>
      </c>
      <c r="C64" s="41">
        <f t="shared" si="5"/>
        <v>4002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619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7" bestFit="1" customWidth="1"/>
    <col min="7" max="7" width="11.5703125" bestFit="1" customWidth="1"/>
  </cols>
  <sheetData>
    <row r="1" spans="1:12" s="2" customFormat="1" ht="22.5" customHeight="1" x14ac:dyDescent="0.35">
      <c r="F1" s="3" t="s">
        <v>94</v>
      </c>
    </row>
    <row r="2" spans="1:12" s="2" customFormat="1" ht="21" x14ac:dyDescent="0.35"/>
    <row r="5" spans="1:12" x14ac:dyDescent="0.25">
      <c r="A5" s="47" t="s">
        <v>73</v>
      </c>
      <c r="B5" s="45" t="str">
        <f>'Resumen general'!D6</f>
        <v>Mes Julio</v>
      </c>
      <c r="C5" s="46"/>
      <c r="D5" s="45" t="s">
        <v>40</v>
      </c>
      <c r="E5" s="46"/>
      <c r="F5" s="46"/>
      <c r="L5" s="39">
        <f>'Resumen general'!I4</f>
        <v>40435</v>
      </c>
    </row>
    <row r="6" spans="1:12" x14ac:dyDescent="0.25">
      <c r="A6" s="48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43</v>
      </c>
    </row>
    <row r="7" spans="1:12" x14ac:dyDescent="0.25">
      <c r="A7" s="8" t="s">
        <v>44</v>
      </c>
      <c r="B7" s="9">
        <v>2</v>
      </c>
      <c r="C7" s="9">
        <v>0</v>
      </c>
      <c r="D7" s="9">
        <v>158</v>
      </c>
      <c r="E7" s="9">
        <v>37</v>
      </c>
      <c r="F7" s="10">
        <f>((E7*100)/D7)-100</f>
        <v>-76.582278481012651</v>
      </c>
      <c r="G7" s="1"/>
      <c r="H7" s="1"/>
      <c r="I7" s="1"/>
    </row>
    <row r="8" spans="1:12" x14ac:dyDescent="0.25">
      <c r="A8" s="11" t="s">
        <v>45</v>
      </c>
      <c r="B8" s="12">
        <v>9421</v>
      </c>
      <c r="C8" s="12">
        <v>11719</v>
      </c>
      <c r="D8" s="12">
        <v>64143</v>
      </c>
      <c r="E8" s="12">
        <v>74959</v>
      </c>
      <c r="F8" s="13">
        <f t="shared" ref="F8:F35" si="0">((E8*100)/D8)-100</f>
        <v>16.862323246496103</v>
      </c>
      <c r="G8" s="1"/>
      <c r="H8" s="1"/>
      <c r="I8" s="1"/>
    </row>
    <row r="9" spans="1:12" x14ac:dyDescent="0.25">
      <c r="A9" s="8" t="s">
        <v>46</v>
      </c>
      <c r="B9" s="9">
        <v>1</v>
      </c>
      <c r="C9" s="9">
        <v>85</v>
      </c>
      <c r="D9" s="9">
        <v>32</v>
      </c>
      <c r="E9" s="9">
        <v>1284</v>
      </c>
      <c r="F9" s="10">
        <f t="shared" si="0"/>
        <v>3912.5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2384</v>
      </c>
      <c r="E10" s="12">
        <v>0</v>
      </c>
      <c r="F10" s="17">
        <f t="shared" si="0"/>
        <v>-100</v>
      </c>
      <c r="G10" s="1"/>
      <c r="H10" s="1"/>
      <c r="I10" s="1"/>
    </row>
    <row r="11" spans="1:12" x14ac:dyDescent="0.25">
      <c r="A11" s="8" t="s">
        <v>48</v>
      </c>
      <c r="B11" s="9">
        <v>943</v>
      </c>
      <c r="C11" s="9">
        <v>880</v>
      </c>
      <c r="D11" s="9">
        <v>6290</v>
      </c>
      <c r="E11" s="9">
        <v>4720.01</v>
      </c>
      <c r="F11" s="10">
        <f t="shared" si="0"/>
        <v>-24.96009538950716</v>
      </c>
      <c r="G11" s="1"/>
      <c r="H11" s="1"/>
      <c r="I11" s="1"/>
    </row>
    <row r="12" spans="1:12" x14ac:dyDescent="0.25">
      <c r="A12" s="11" t="s">
        <v>49</v>
      </c>
      <c r="B12" s="12">
        <v>5102</v>
      </c>
      <c r="C12" s="12">
        <v>5247</v>
      </c>
      <c r="D12" s="12">
        <v>32710</v>
      </c>
      <c r="E12" s="12">
        <v>39686.5</v>
      </c>
      <c r="F12" s="13">
        <f t="shared" si="0"/>
        <v>21.328339957199631</v>
      </c>
      <c r="G12" s="1"/>
      <c r="H12" s="1"/>
      <c r="I12" s="1"/>
    </row>
    <row r="13" spans="1:12" x14ac:dyDescent="0.25">
      <c r="A13" s="8" t="s">
        <v>50</v>
      </c>
      <c r="B13" s="9">
        <v>15067</v>
      </c>
      <c r="C13" s="9">
        <v>7568</v>
      </c>
      <c r="D13" s="9">
        <v>85769</v>
      </c>
      <c r="E13" s="9">
        <v>49283</v>
      </c>
      <c r="F13" s="10">
        <f t="shared" si="0"/>
        <v>-42.53984539868717</v>
      </c>
      <c r="G13" s="1"/>
      <c r="H13" s="1"/>
      <c r="I13" s="1"/>
    </row>
    <row r="14" spans="1:12" x14ac:dyDescent="0.25">
      <c r="A14" s="11" t="s">
        <v>51</v>
      </c>
      <c r="B14" s="12">
        <v>20670.5</v>
      </c>
      <c r="C14" s="12">
        <v>17340</v>
      </c>
      <c r="D14" s="12">
        <v>136017</v>
      </c>
      <c r="E14" s="12">
        <v>113469.5</v>
      </c>
      <c r="F14" s="13">
        <f t="shared" si="0"/>
        <v>-16.576971996147535</v>
      </c>
      <c r="G14" s="1"/>
      <c r="H14" s="1"/>
      <c r="I14" s="1"/>
    </row>
    <row r="15" spans="1:12" x14ac:dyDescent="0.25">
      <c r="A15" s="8" t="s">
        <v>52</v>
      </c>
      <c r="B15" s="9">
        <v>4957.5</v>
      </c>
      <c r="C15" s="9">
        <v>4070</v>
      </c>
      <c r="D15" s="9">
        <v>33975.75</v>
      </c>
      <c r="E15" s="9">
        <v>29141.25</v>
      </c>
      <c r="F15" s="10">
        <f t="shared" si="0"/>
        <v>-14.22926646210901</v>
      </c>
      <c r="G15" s="1"/>
      <c r="H15" s="1"/>
      <c r="I15" s="1"/>
    </row>
    <row r="16" spans="1:12" x14ac:dyDescent="0.25">
      <c r="A16" s="11" t="s">
        <v>53</v>
      </c>
      <c r="B16" s="12">
        <v>3225</v>
      </c>
      <c r="C16" s="12">
        <v>5296</v>
      </c>
      <c r="D16" s="12">
        <v>13687</v>
      </c>
      <c r="E16" s="12">
        <v>26275</v>
      </c>
      <c r="F16" s="13">
        <f t="shared" si="0"/>
        <v>91.970482940016069</v>
      </c>
      <c r="G16" s="1"/>
      <c r="H16" s="1"/>
      <c r="I16" s="1"/>
    </row>
    <row r="17" spans="1:9" x14ac:dyDescent="0.25">
      <c r="A17" s="8" t="s">
        <v>54</v>
      </c>
      <c r="B17" s="9">
        <v>13</v>
      </c>
      <c r="C17" s="9">
        <v>294</v>
      </c>
      <c r="D17" s="9">
        <v>325</v>
      </c>
      <c r="E17" s="9">
        <v>1289</v>
      </c>
      <c r="F17" s="10">
        <f t="shared" si="0"/>
        <v>296.61538461538464</v>
      </c>
      <c r="G17" s="1"/>
      <c r="H17" s="1"/>
      <c r="I17" s="1"/>
    </row>
    <row r="18" spans="1:9" x14ac:dyDescent="0.25">
      <c r="A18" s="11" t="s">
        <v>55</v>
      </c>
      <c r="B18" s="12">
        <v>1215</v>
      </c>
      <c r="C18" s="12">
        <v>617</v>
      </c>
      <c r="D18" s="12">
        <v>7826</v>
      </c>
      <c r="E18" s="12">
        <v>4920</v>
      </c>
      <c r="F18" s="13">
        <f t="shared" si="0"/>
        <v>-37.132634807053414</v>
      </c>
      <c r="G18" s="1"/>
      <c r="H18" s="1"/>
      <c r="I18" s="1"/>
    </row>
    <row r="19" spans="1:9" x14ac:dyDescent="0.25">
      <c r="A19" s="8" t="s">
        <v>56</v>
      </c>
      <c r="B19" s="9">
        <v>0</v>
      </c>
      <c r="C19" s="9">
        <v>0</v>
      </c>
      <c r="D19" s="9">
        <v>0</v>
      </c>
      <c r="E19" s="9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12">
        <v>1045</v>
      </c>
      <c r="C20" s="12">
        <v>1208</v>
      </c>
      <c r="D20" s="12">
        <v>5851</v>
      </c>
      <c r="E20" s="12">
        <v>6044</v>
      </c>
      <c r="F20" s="13">
        <f t="shared" si="0"/>
        <v>3.2985814390702473</v>
      </c>
      <c r="G20" s="1"/>
      <c r="H20" s="1"/>
      <c r="I20" s="1"/>
    </row>
    <row r="21" spans="1:9" x14ac:dyDescent="0.25">
      <c r="A21" s="8" t="s">
        <v>58</v>
      </c>
      <c r="B21" s="9">
        <v>0</v>
      </c>
      <c r="C21" s="9">
        <v>0</v>
      </c>
      <c r="D21" s="9">
        <v>0</v>
      </c>
      <c r="E21" s="9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12">
        <v>29862</v>
      </c>
      <c r="C22" s="12">
        <v>27969</v>
      </c>
      <c r="D22" s="12">
        <v>186090</v>
      </c>
      <c r="E22" s="12">
        <v>199696</v>
      </c>
      <c r="F22" s="13">
        <f t="shared" si="0"/>
        <v>7.3115159331506305</v>
      </c>
      <c r="G22" s="1"/>
      <c r="H22" s="1"/>
      <c r="I22" s="1"/>
    </row>
    <row r="23" spans="1:9" x14ac:dyDescent="0.25">
      <c r="A23" s="8" t="s">
        <v>60</v>
      </c>
      <c r="B23" s="9">
        <v>1238</v>
      </c>
      <c r="C23" s="9">
        <v>1141</v>
      </c>
      <c r="D23" s="9">
        <v>7389</v>
      </c>
      <c r="E23" s="9">
        <v>6757</v>
      </c>
      <c r="F23" s="10">
        <f t="shared" si="0"/>
        <v>-8.5532548382731051</v>
      </c>
      <c r="G23" s="1"/>
      <c r="H23" s="1"/>
      <c r="I23" s="1"/>
    </row>
    <row r="24" spans="1:9" x14ac:dyDescent="0.25">
      <c r="A24" s="11" t="s">
        <v>61</v>
      </c>
      <c r="B24" s="12">
        <v>1970</v>
      </c>
      <c r="C24" s="12">
        <v>2098</v>
      </c>
      <c r="D24" s="12">
        <v>6292</v>
      </c>
      <c r="E24" s="12">
        <v>16619</v>
      </c>
      <c r="F24" s="13">
        <f t="shared" si="0"/>
        <v>164.12905276541642</v>
      </c>
      <c r="G24" s="1"/>
      <c r="H24" s="1"/>
      <c r="I24" s="1"/>
    </row>
    <row r="25" spans="1:9" x14ac:dyDescent="0.25">
      <c r="A25" s="8" t="s">
        <v>62</v>
      </c>
      <c r="B25" s="9">
        <v>1140</v>
      </c>
      <c r="C25" s="9">
        <v>1332</v>
      </c>
      <c r="D25" s="9">
        <v>7231</v>
      </c>
      <c r="E25" s="9">
        <v>8161</v>
      </c>
      <c r="F25" s="10">
        <f t="shared" si="0"/>
        <v>12.861291660904442</v>
      </c>
      <c r="G25" s="1"/>
      <c r="H25" s="1"/>
      <c r="I25" s="1"/>
    </row>
    <row r="26" spans="1:9" x14ac:dyDescent="0.25">
      <c r="A26" s="11" t="s">
        <v>63</v>
      </c>
      <c r="B26" s="12">
        <v>0</v>
      </c>
      <c r="C26" s="12">
        <v>16</v>
      </c>
      <c r="D26" s="12">
        <v>0</v>
      </c>
      <c r="E26" s="12">
        <v>511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25764</v>
      </c>
      <c r="C28" s="12">
        <v>24758</v>
      </c>
      <c r="D28" s="12">
        <v>162856</v>
      </c>
      <c r="E28" s="12">
        <v>172596</v>
      </c>
      <c r="F28" s="13">
        <f t="shared" si="0"/>
        <v>5.9807437245173674</v>
      </c>
      <c r="G28" s="1"/>
      <c r="H28" s="1"/>
      <c r="I28" s="1"/>
    </row>
    <row r="29" spans="1:9" x14ac:dyDescent="0.25">
      <c r="A29" s="8" t="s">
        <v>66</v>
      </c>
      <c r="B29" s="9">
        <v>0</v>
      </c>
      <c r="C29" s="9">
        <v>0</v>
      </c>
      <c r="D29" s="9">
        <v>0</v>
      </c>
      <c r="E29" s="9">
        <v>0</v>
      </c>
      <c r="F29" s="18" t="e">
        <f t="shared" si="0"/>
        <v>#DIV/0!</v>
      </c>
      <c r="G29" s="1"/>
      <c r="H29" s="1"/>
      <c r="I29" s="1"/>
    </row>
    <row r="30" spans="1:9" x14ac:dyDescent="0.25">
      <c r="A30" s="11" t="s">
        <v>67</v>
      </c>
      <c r="B30" s="12">
        <v>10019</v>
      </c>
      <c r="C30" s="12">
        <v>12053</v>
      </c>
      <c r="D30" s="12">
        <v>60826</v>
      </c>
      <c r="E30" s="12">
        <v>71380</v>
      </c>
      <c r="F30" s="13">
        <f t="shared" si="0"/>
        <v>17.351132739289113</v>
      </c>
      <c r="G30" s="1"/>
      <c r="H30" s="1"/>
      <c r="I30" s="1"/>
    </row>
    <row r="31" spans="1:9" x14ac:dyDescent="0.25">
      <c r="A31" s="8" t="s">
        <v>68</v>
      </c>
      <c r="B31" s="9">
        <v>1429</v>
      </c>
      <c r="C31" s="9">
        <v>975</v>
      </c>
      <c r="D31" s="9">
        <v>8777</v>
      </c>
      <c r="E31" s="9">
        <v>5664</v>
      </c>
      <c r="F31" s="10">
        <f t="shared" si="0"/>
        <v>-35.467699669590971</v>
      </c>
      <c r="G31" s="1"/>
      <c r="H31" s="1"/>
      <c r="I31" s="1"/>
    </row>
    <row r="32" spans="1:9" x14ac:dyDescent="0.25">
      <c r="A32" s="11" t="s">
        <v>69</v>
      </c>
      <c r="B32" s="12">
        <v>13684</v>
      </c>
      <c r="C32" s="12">
        <v>11256</v>
      </c>
      <c r="D32" s="12">
        <v>93118</v>
      </c>
      <c r="E32" s="12">
        <v>77785</v>
      </c>
      <c r="F32" s="13">
        <f t="shared" si="0"/>
        <v>-16.466204171051785</v>
      </c>
      <c r="G32" s="1"/>
      <c r="H32" s="1"/>
      <c r="I32" s="1"/>
    </row>
    <row r="33" spans="1:9" x14ac:dyDescent="0.25">
      <c r="A33" s="8" t="s">
        <v>70</v>
      </c>
      <c r="B33" s="9">
        <v>6292</v>
      </c>
      <c r="C33" s="9">
        <v>2878</v>
      </c>
      <c r="D33" s="9">
        <v>26154</v>
      </c>
      <c r="E33" s="9">
        <v>25688</v>
      </c>
      <c r="F33" s="10">
        <f t="shared" si="0"/>
        <v>-1.7817542249751455</v>
      </c>
      <c r="G33" s="1"/>
      <c r="H33" s="1"/>
      <c r="I33" s="1"/>
    </row>
    <row r="34" spans="1:9" x14ac:dyDescent="0.25">
      <c r="A34" s="11" t="s">
        <v>71</v>
      </c>
      <c r="B34" s="12">
        <v>755</v>
      </c>
      <c r="C34" s="12">
        <v>0</v>
      </c>
      <c r="D34" s="12">
        <v>10331</v>
      </c>
      <c r="E34" s="12">
        <v>34</v>
      </c>
      <c r="F34" s="13">
        <f t="shared" si="0"/>
        <v>-99.670893427548151</v>
      </c>
      <c r="G34" s="1"/>
      <c r="H34" s="1"/>
      <c r="I34" s="1"/>
    </row>
    <row r="35" spans="1:9" x14ac:dyDescent="0.25">
      <c r="A35" s="14" t="s">
        <v>72</v>
      </c>
      <c r="B35" s="15">
        <f>SUM(B7:B34)</f>
        <v>153815</v>
      </c>
      <c r="C35" s="15">
        <f t="shared" ref="C35:E35" si="1">SUM(C7:C34)</f>
        <v>138800</v>
      </c>
      <c r="D35" s="15">
        <f t="shared" si="1"/>
        <v>958231.75</v>
      </c>
      <c r="E35" s="15">
        <f t="shared" si="1"/>
        <v>935999.26</v>
      </c>
      <c r="F35" s="16">
        <f t="shared" si="0"/>
        <v>-2.3201579367412961</v>
      </c>
      <c r="G35" s="1"/>
      <c r="H35" s="1"/>
      <c r="I35" s="1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37</v>
      </c>
      <c r="C38" s="41">
        <f>D7</f>
        <v>158</v>
      </c>
      <c r="D38" s="41">
        <f>_xlfn.RANK.EQ(B38,$B$38:$B$65)+COUNTIF($B$38:$B$65,B38)-1</f>
        <v>22</v>
      </c>
      <c r="E38" s="42" t="str">
        <f t="shared" ref="E38:E65" si="2">INDEX($A$38:$B$65,MATCH(ROW()-37,$D$38:$D$65,0),1)</f>
        <v>LAS PALMAS</v>
      </c>
      <c r="F38" s="42">
        <f>LOOKUP(E38,$A$38:$A$65,$B$38:$B$65)</f>
        <v>199696</v>
      </c>
      <c r="G38" s="42">
        <f>LOOKUP(E38,$A$38:$A$65,$C$38:$C$65)</f>
        <v>186090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74959</v>
      </c>
      <c r="C39" s="41">
        <f t="shared" ref="C39:C65" si="5">D8</f>
        <v>64143</v>
      </c>
      <c r="D39" s="41">
        <f t="shared" ref="D39:D65" si="6">_xlfn.RANK.EQ(B39,$B$38:$B$65)+COUNTIF($B$38:$B$65,B39)-1</f>
        <v>5</v>
      </c>
      <c r="E39" s="42" t="str">
        <f t="shared" si="2"/>
        <v>SANTA CRUZ DE TENERIFE</v>
      </c>
      <c r="F39" s="42">
        <f t="shared" ref="F39:F65" si="7">LOOKUP(E39,$A$38:$A$65,$B$38:$B$65)</f>
        <v>172596</v>
      </c>
      <c r="G39" s="42">
        <f t="shared" ref="G39:G65" si="8">LOOKUP(E39,$A$38:$A$65,$C$38:$C$65)</f>
        <v>162856</v>
      </c>
    </row>
    <row r="40" spans="1:9" x14ac:dyDescent="0.25">
      <c r="A40" s="42" t="str">
        <f t="shared" si="3"/>
        <v>ALMERIA</v>
      </c>
      <c r="B40" s="41">
        <f t="shared" si="4"/>
        <v>1284</v>
      </c>
      <c r="C40" s="41">
        <f t="shared" si="5"/>
        <v>32</v>
      </c>
      <c r="D40" s="41">
        <f t="shared" si="6"/>
        <v>20</v>
      </c>
      <c r="E40" s="42" t="str">
        <f t="shared" si="2"/>
        <v>BARCELONA</v>
      </c>
      <c r="F40" s="42">
        <f t="shared" si="7"/>
        <v>113469.5</v>
      </c>
      <c r="G40" s="42">
        <f t="shared" si="8"/>
        <v>136017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2384</v>
      </c>
      <c r="D41" s="41">
        <f t="shared" si="6"/>
        <v>28</v>
      </c>
      <c r="E41" s="42" t="str">
        <f t="shared" si="2"/>
        <v>VALENCIA</v>
      </c>
      <c r="F41" s="42">
        <f t="shared" si="7"/>
        <v>77785</v>
      </c>
      <c r="G41" s="42">
        <f t="shared" si="8"/>
        <v>93118</v>
      </c>
    </row>
    <row r="42" spans="1:9" x14ac:dyDescent="0.25">
      <c r="A42" s="42" t="str">
        <f t="shared" si="3"/>
        <v>BAHIA DE ALGECIRAS</v>
      </c>
      <c r="B42" s="41">
        <f t="shared" si="4"/>
        <v>4720.01</v>
      </c>
      <c r="C42" s="41">
        <f t="shared" si="5"/>
        <v>6290</v>
      </c>
      <c r="D42" s="41">
        <f t="shared" si="6"/>
        <v>18</v>
      </c>
      <c r="E42" s="42" t="str">
        <f t="shared" si="2"/>
        <v>ALICANTE</v>
      </c>
      <c r="F42" s="42">
        <f t="shared" si="7"/>
        <v>74959</v>
      </c>
      <c r="G42" s="42">
        <f t="shared" si="8"/>
        <v>64143</v>
      </c>
    </row>
    <row r="43" spans="1:9" x14ac:dyDescent="0.25">
      <c r="A43" s="42" t="str">
        <f t="shared" si="3"/>
        <v>BAHIA DE CADIZ</v>
      </c>
      <c r="B43" s="41">
        <f t="shared" si="4"/>
        <v>39686.5</v>
      </c>
      <c r="C43" s="41">
        <f t="shared" si="5"/>
        <v>32710</v>
      </c>
      <c r="D43" s="41">
        <f t="shared" si="6"/>
        <v>8</v>
      </c>
      <c r="E43" s="42" t="str">
        <f t="shared" si="2"/>
        <v>SEVILLA</v>
      </c>
      <c r="F43" s="42">
        <f t="shared" si="7"/>
        <v>71380</v>
      </c>
      <c r="G43" s="42">
        <f t="shared" si="8"/>
        <v>60826</v>
      </c>
    </row>
    <row r="44" spans="1:9" x14ac:dyDescent="0.25">
      <c r="A44" s="42" t="str">
        <f t="shared" si="3"/>
        <v>BALEARES</v>
      </c>
      <c r="B44" s="41">
        <f t="shared" si="4"/>
        <v>49283</v>
      </c>
      <c r="C44" s="41">
        <f t="shared" si="5"/>
        <v>85769</v>
      </c>
      <c r="D44" s="41">
        <f t="shared" si="6"/>
        <v>7</v>
      </c>
      <c r="E44" s="42" t="str">
        <f t="shared" si="2"/>
        <v>BALEARES</v>
      </c>
      <c r="F44" s="42">
        <f t="shared" si="7"/>
        <v>49283</v>
      </c>
      <c r="G44" s="42">
        <f t="shared" si="8"/>
        <v>85769</v>
      </c>
    </row>
    <row r="45" spans="1:9" x14ac:dyDescent="0.25">
      <c r="A45" s="42" t="str">
        <f t="shared" si="3"/>
        <v>BARCELONA</v>
      </c>
      <c r="B45" s="41">
        <f t="shared" si="4"/>
        <v>113469.5</v>
      </c>
      <c r="C45" s="41">
        <f t="shared" si="5"/>
        <v>136017</v>
      </c>
      <c r="D45" s="41">
        <f t="shared" si="6"/>
        <v>3</v>
      </c>
      <c r="E45" s="42" t="str">
        <f t="shared" si="2"/>
        <v>BAHIA DE CADIZ</v>
      </c>
      <c r="F45" s="42">
        <f t="shared" si="7"/>
        <v>39686.5</v>
      </c>
      <c r="G45" s="42">
        <f t="shared" si="8"/>
        <v>32710</v>
      </c>
    </row>
    <row r="46" spans="1:9" x14ac:dyDescent="0.25">
      <c r="A46" s="42" t="str">
        <f t="shared" si="3"/>
        <v>BILBAO</v>
      </c>
      <c r="B46" s="41">
        <f t="shared" si="4"/>
        <v>29141.25</v>
      </c>
      <c r="C46" s="41">
        <f t="shared" si="5"/>
        <v>33975.75</v>
      </c>
      <c r="D46" s="41">
        <f t="shared" si="6"/>
        <v>9</v>
      </c>
      <c r="E46" s="42" t="str">
        <f t="shared" si="2"/>
        <v>BILBAO</v>
      </c>
      <c r="F46" s="42">
        <f t="shared" si="7"/>
        <v>29141.25</v>
      </c>
      <c r="G46" s="42">
        <f t="shared" si="8"/>
        <v>33975.75</v>
      </c>
    </row>
    <row r="47" spans="1:9" x14ac:dyDescent="0.25">
      <c r="A47" s="42" t="str">
        <f t="shared" si="3"/>
        <v>CARTAGENA</v>
      </c>
      <c r="B47" s="41">
        <f t="shared" si="4"/>
        <v>26275</v>
      </c>
      <c r="C47" s="41">
        <f t="shared" si="5"/>
        <v>13687</v>
      </c>
      <c r="D47" s="41">
        <f t="shared" si="6"/>
        <v>10</v>
      </c>
      <c r="E47" s="42" t="str">
        <f t="shared" si="2"/>
        <v>CARTAGENA</v>
      </c>
      <c r="F47" s="42">
        <f t="shared" si="7"/>
        <v>26275</v>
      </c>
      <c r="G47" s="42">
        <f t="shared" si="8"/>
        <v>13687</v>
      </c>
    </row>
    <row r="48" spans="1:9" x14ac:dyDescent="0.25">
      <c r="A48" s="42" t="str">
        <f t="shared" si="3"/>
        <v>CASTELLON</v>
      </c>
      <c r="B48" s="41">
        <f t="shared" si="4"/>
        <v>1289</v>
      </c>
      <c r="C48" s="41">
        <f t="shared" si="5"/>
        <v>325</v>
      </c>
      <c r="D48" s="41">
        <f t="shared" si="6"/>
        <v>19</v>
      </c>
      <c r="E48" s="42" t="str">
        <f t="shared" si="2"/>
        <v>VIGO</v>
      </c>
      <c r="F48" s="42">
        <f t="shared" si="7"/>
        <v>25688</v>
      </c>
      <c r="G48" s="42">
        <f t="shared" si="8"/>
        <v>26154</v>
      </c>
    </row>
    <row r="49" spans="1:7" x14ac:dyDescent="0.25">
      <c r="A49" s="42" t="str">
        <f t="shared" si="3"/>
        <v>CEUTA</v>
      </c>
      <c r="B49" s="41">
        <f t="shared" si="4"/>
        <v>4920</v>
      </c>
      <c r="C49" s="41">
        <f t="shared" si="5"/>
        <v>7826</v>
      </c>
      <c r="D49" s="41">
        <f t="shared" si="6"/>
        <v>17</v>
      </c>
      <c r="E49" s="42" t="str">
        <f t="shared" si="2"/>
        <v>MARIN Y RIA DE PONTEVEDRA</v>
      </c>
      <c r="F49" s="42">
        <f t="shared" si="7"/>
        <v>16619</v>
      </c>
      <c r="G49" s="42">
        <f t="shared" si="8"/>
        <v>6292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MELILLA</v>
      </c>
      <c r="F50" s="42">
        <f t="shared" si="7"/>
        <v>8161</v>
      </c>
      <c r="G50" s="42">
        <f t="shared" si="8"/>
        <v>7231</v>
      </c>
    </row>
    <row r="51" spans="1:7" x14ac:dyDescent="0.25">
      <c r="A51" s="42" t="str">
        <f t="shared" si="3"/>
        <v>GIJON</v>
      </c>
      <c r="B51" s="41">
        <f t="shared" si="4"/>
        <v>6044</v>
      </c>
      <c r="C51" s="41">
        <f t="shared" si="5"/>
        <v>5851</v>
      </c>
      <c r="D51" s="41">
        <f t="shared" si="6"/>
        <v>15</v>
      </c>
      <c r="E51" s="42" t="str">
        <f t="shared" si="2"/>
        <v>MALAGA</v>
      </c>
      <c r="F51" s="42">
        <f t="shared" si="7"/>
        <v>6757</v>
      </c>
      <c r="G51" s="42">
        <f t="shared" si="8"/>
        <v>7389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GIJON</v>
      </c>
      <c r="F52" s="42">
        <f t="shared" si="7"/>
        <v>6044</v>
      </c>
      <c r="G52" s="42">
        <f t="shared" si="8"/>
        <v>5851</v>
      </c>
    </row>
    <row r="53" spans="1:7" x14ac:dyDescent="0.25">
      <c r="A53" s="42" t="str">
        <f t="shared" si="3"/>
        <v>LAS PALMAS</v>
      </c>
      <c r="B53" s="41">
        <f t="shared" si="4"/>
        <v>199696</v>
      </c>
      <c r="C53" s="41">
        <f t="shared" si="5"/>
        <v>186090</v>
      </c>
      <c r="D53" s="41">
        <f t="shared" si="6"/>
        <v>1</v>
      </c>
      <c r="E53" s="42" t="str">
        <f t="shared" si="2"/>
        <v>TARRAGONA</v>
      </c>
      <c r="F53" s="42">
        <f t="shared" si="7"/>
        <v>5664</v>
      </c>
      <c r="G53" s="42">
        <f t="shared" si="8"/>
        <v>8777</v>
      </c>
    </row>
    <row r="54" spans="1:7" x14ac:dyDescent="0.25">
      <c r="A54" s="42" t="str">
        <f t="shared" si="3"/>
        <v>MALAGA</v>
      </c>
      <c r="B54" s="41">
        <f t="shared" si="4"/>
        <v>6757</v>
      </c>
      <c r="C54" s="41">
        <f t="shared" si="5"/>
        <v>7389</v>
      </c>
      <c r="D54" s="41">
        <f t="shared" si="6"/>
        <v>14</v>
      </c>
      <c r="E54" s="42" t="str">
        <f t="shared" si="2"/>
        <v>CEUTA</v>
      </c>
      <c r="F54" s="42">
        <f t="shared" si="7"/>
        <v>4920</v>
      </c>
      <c r="G54" s="42">
        <f t="shared" si="8"/>
        <v>7826</v>
      </c>
    </row>
    <row r="55" spans="1:7" x14ac:dyDescent="0.25">
      <c r="A55" s="42" t="str">
        <f t="shared" si="3"/>
        <v>MARIN Y RIA DE PONTEVEDRA</v>
      </c>
      <c r="B55" s="41">
        <f t="shared" si="4"/>
        <v>16619</v>
      </c>
      <c r="C55" s="41">
        <f t="shared" si="5"/>
        <v>6292</v>
      </c>
      <c r="D55" s="41">
        <f t="shared" si="6"/>
        <v>12</v>
      </c>
      <c r="E55" s="42" t="str">
        <f t="shared" si="2"/>
        <v>BAHIA DE ALGECIRAS</v>
      </c>
      <c r="F55" s="42">
        <f t="shared" si="7"/>
        <v>4720.01</v>
      </c>
      <c r="G55" s="42">
        <f t="shared" si="8"/>
        <v>6290</v>
      </c>
    </row>
    <row r="56" spans="1:7" x14ac:dyDescent="0.25">
      <c r="A56" s="42" t="str">
        <f t="shared" si="3"/>
        <v>MELILLA</v>
      </c>
      <c r="B56" s="41">
        <f t="shared" si="4"/>
        <v>8161</v>
      </c>
      <c r="C56" s="41">
        <f t="shared" si="5"/>
        <v>7231</v>
      </c>
      <c r="D56" s="41">
        <f t="shared" si="6"/>
        <v>13</v>
      </c>
      <c r="E56" s="42" t="str">
        <f t="shared" si="2"/>
        <v>CASTELLON</v>
      </c>
      <c r="F56" s="42">
        <f t="shared" si="7"/>
        <v>1289</v>
      </c>
      <c r="G56" s="42">
        <f t="shared" si="8"/>
        <v>325</v>
      </c>
    </row>
    <row r="57" spans="1:7" x14ac:dyDescent="0.25">
      <c r="A57" s="42" t="str">
        <f t="shared" si="3"/>
        <v>MOTRIL</v>
      </c>
      <c r="B57" s="41">
        <f t="shared" si="4"/>
        <v>511</v>
      </c>
      <c r="C57" s="41">
        <f t="shared" si="5"/>
        <v>0</v>
      </c>
      <c r="D57" s="41">
        <f t="shared" si="6"/>
        <v>21</v>
      </c>
      <c r="E57" s="42" t="str">
        <f t="shared" si="2"/>
        <v>ALMERIA</v>
      </c>
      <c r="F57" s="42">
        <f t="shared" si="7"/>
        <v>1284</v>
      </c>
      <c r="G57" s="42">
        <f t="shared" si="8"/>
        <v>32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MOTRIL</v>
      </c>
      <c r="F58" s="42">
        <f t="shared" si="7"/>
        <v>511</v>
      </c>
      <c r="G58" s="42">
        <f t="shared" si="8"/>
        <v>0</v>
      </c>
    </row>
    <row r="59" spans="1:7" x14ac:dyDescent="0.25">
      <c r="A59" s="42" t="str">
        <f t="shared" si="3"/>
        <v>SANTA CRUZ DE TENERIFE</v>
      </c>
      <c r="B59" s="41">
        <f t="shared" si="4"/>
        <v>172596</v>
      </c>
      <c r="C59" s="41">
        <f t="shared" si="5"/>
        <v>162856</v>
      </c>
      <c r="D59" s="41">
        <f t="shared" si="6"/>
        <v>2</v>
      </c>
      <c r="E59" s="42" t="str">
        <f t="shared" si="2"/>
        <v>A CORUÑA</v>
      </c>
      <c r="F59" s="42">
        <f t="shared" si="7"/>
        <v>37</v>
      </c>
      <c r="G59" s="42">
        <f t="shared" si="8"/>
        <v>158</v>
      </c>
    </row>
    <row r="60" spans="1:7" x14ac:dyDescent="0.25">
      <c r="A60" s="42" t="str">
        <f t="shared" si="3"/>
        <v>SANTANDER</v>
      </c>
      <c r="B60" s="41">
        <f t="shared" si="4"/>
        <v>0</v>
      </c>
      <c r="C60" s="41">
        <f t="shared" si="5"/>
        <v>0</v>
      </c>
      <c r="D60" s="41">
        <f t="shared" si="6"/>
        <v>28</v>
      </c>
      <c r="E60" s="42" t="str">
        <f t="shared" si="2"/>
        <v>VILAGARCIA</v>
      </c>
      <c r="F60" s="42">
        <f t="shared" si="7"/>
        <v>34</v>
      </c>
      <c r="G60" s="42">
        <f t="shared" si="8"/>
        <v>10331</v>
      </c>
    </row>
    <row r="61" spans="1:7" x14ac:dyDescent="0.25">
      <c r="A61" s="42" t="str">
        <f t="shared" si="3"/>
        <v>SEVILLA</v>
      </c>
      <c r="B61" s="41">
        <f t="shared" si="4"/>
        <v>71380</v>
      </c>
      <c r="C61" s="41">
        <f t="shared" si="5"/>
        <v>60826</v>
      </c>
      <c r="D61" s="41">
        <f t="shared" si="6"/>
        <v>6</v>
      </c>
      <c r="E61" s="42" t="e">
        <f t="shared" si="2"/>
        <v>#N/A</v>
      </c>
      <c r="F61" s="42" t="e">
        <f t="shared" si="7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5664</v>
      </c>
      <c r="C62" s="41">
        <f t="shared" si="5"/>
        <v>8777</v>
      </c>
      <c r="D62" s="41">
        <f t="shared" si="6"/>
        <v>16</v>
      </c>
      <c r="E62" s="42" t="e">
        <f t="shared" si="2"/>
        <v>#N/A</v>
      </c>
      <c r="F62" s="42" t="e">
        <f t="shared" si="7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77785</v>
      </c>
      <c r="C63" s="41">
        <f t="shared" si="5"/>
        <v>93118</v>
      </c>
      <c r="D63" s="41">
        <f t="shared" si="6"/>
        <v>4</v>
      </c>
      <c r="E63" s="42" t="e">
        <f t="shared" si="2"/>
        <v>#N/A</v>
      </c>
      <c r="F63" s="42" t="e">
        <f t="shared" si="7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25688</v>
      </c>
      <c r="C64" s="41">
        <f t="shared" si="5"/>
        <v>26154</v>
      </c>
      <c r="D64" s="41">
        <f t="shared" si="6"/>
        <v>11</v>
      </c>
      <c r="E64" s="42" t="e">
        <f t="shared" si="2"/>
        <v>#N/A</v>
      </c>
      <c r="F64" s="42" t="e">
        <f t="shared" si="7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34</v>
      </c>
      <c r="C65" s="41">
        <f t="shared" si="5"/>
        <v>10331</v>
      </c>
      <c r="D65" s="41">
        <f t="shared" si="6"/>
        <v>23</v>
      </c>
      <c r="E65" s="42" t="str">
        <f t="shared" si="2"/>
        <v>AVILES</v>
      </c>
      <c r="F65" s="42">
        <f t="shared" si="7"/>
        <v>0</v>
      </c>
      <c r="G65" s="42">
        <f t="shared" si="8"/>
        <v>2384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A5:A6"/>
    <mergeCell ref="B5:C5"/>
    <mergeCell ref="D5:F5"/>
  </mergeCell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95</v>
      </c>
    </row>
    <row r="2" spans="1:12" s="2" customFormat="1" ht="21" x14ac:dyDescent="0.35"/>
    <row r="5" spans="1:12" x14ac:dyDescent="0.25">
      <c r="A5" s="47" t="s">
        <v>73</v>
      </c>
      <c r="B5" s="45" t="str">
        <f>'Resumen general'!D6</f>
        <v>Mes Julio</v>
      </c>
      <c r="C5" s="46"/>
      <c r="D5" s="45" t="s">
        <v>40</v>
      </c>
      <c r="E5" s="46"/>
      <c r="F5" s="46"/>
      <c r="L5" s="39">
        <f>'Resumen general'!I4</f>
        <v>40435</v>
      </c>
    </row>
    <row r="6" spans="1:12" x14ac:dyDescent="0.25">
      <c r="A6" s="48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43</v>
      </c>
    </row>
    <row r="7" spans="1:12" x14ac:dyDescent="0.25">
      <c r="A7" s="8" t="s">
        <v>44</v>
      </c>
      <c r="B7" s="9">
        <v>591</v>
      </c>
      <c r="C7" s="9">
        <v>641</v>
      </c>
      <c r="D7" s="9">
        <v>4299</v>
      </c>
      <c r="E7" s="9">
        <v>3218</v>
      </c>
      <c r="F7" s="10">
        <f>((E7*100)/D7)-100</f>
        <v>-25.145382647127235</v>
      </c>
      <c r="G7" s="1"/>
      <c r="H7" s="1"/>
      <c r="I7" s="1"/>
    </row>
    <row r="8" spans="1:12" x14ac:dyDescent="0.25">
      <c r="A8" s="11" t="s">
        <v>45</v>
      </c>
      <c r="B8" s="12">
        <v>861</v>
      </c>
      <c r="C8" s="12">
        <v>2196</v>
      </c>
      <c r="D8" s="12">
        <v>5652</v>
      </c>
      <c r="E8" s="12">
        <v>12357</v>
      </c>
      <c r="F8" s="13">
        <f t="shared" ref="F8:F35" si="0">((E8*100)/D8)-100</f>
        <v>118.63057324840764</v>
      </c>
      <c r="G8" s="1"/>
      <c r="H8" s="1"/>
      <c r="I8" s="1"/>
    </row>
    <row r="9" spans="1:12" x14ac:dyDescent="0.25">
      <c r="A9" s="8" t="s">
        <v>46</v>
      </c>
      <c r="B9" s="9">
        <v>0</v>
      </c>
      <c r="C9" s="9">
        <v>0</v>
      </c>
      <c r="D9" s="9">
        <v>317.5</v>
      </c>
      <c r="E9" s="9">
        <v>118</v>
      </c>
      <c r="F9" s="10">
        <f t="shared" si="0"/>
        <v>-62.834645669291341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191</v>
      </c>
      <c r="E10" s="12">
        <v>0</v>
      </c>
      <c r="F10" s="17">
        <f t="shared" si="0"/>
        <v>-100</v>
      </c>
      <c r="G10" s="1"/>
      <c r="H10" s="1"/>
      <c r="I10" s="1"/>
    </row>
    <row r="11" spans="1:12" x14ac:dyDescent="0.25">
      <c r="A11" s="8" t="s">
        <v>48</v>
      </c>
      <c r="B11" s="9">
        <v>9593</v>
      </c>
      <c r="C11" s="9">
        <v>19832</v>
      </c>
      <c r="D11" s="9">
        <v>74352</v>
      </c>
      <c r="E11" s="9">
        <v>93499.5</v>
      </c>
      <c r="F11" s="10">
        <f t="shared" si="0"/>
        <v>25.752501613944474</v>
      </c>
      <c r="G11" s="1"/>
      <c r="H11" s="1"/>
      <c r="I11" s="1"/>
    </row>
    <row r="12" spans="1:12" x14ac:dyDescent="0.25">
      <c r="A12" s="11" t="s">
        <v>49</v>
      </c>
      <c r="B12" s="12">
        <v>3627</v>
      </c>
      <c r="C12" s="12">
        <v>3806</v>
      </c>
      <c r="D12" s="12">
        <v>28146</v>
      </c>
      <c r="E12" s="12">
        <v>28322</v>
      </c>
      <c r="F12" s="13">
        <f t="shared" si="0"/>
        <v>0.62531087898813098</v>
      </c>
      <c r="G12" s="1"/>
      <c r="H12" s="1"/>
      <c r="I12" s="1"/>
    </row>
    <row r="13" spans="1:12" x14ac:dyDescent="0.25">
      <c r="A13" s="8" t="s">
        <v>50</v>
      </c>
      <c r="B13" s="9">
        <v>0</v>
      </c>
      <c r="C13" s="9">
        <v>0</v>
      </c>
      <c r="D13" s="9">
        <v>2</v>
      </c>
      <c r="E13" s="9">
        <v>0</v>
      </c>
      <c r="F13" s="10">
        <f t="shared" si="0"/>
        <v>-100</v>
      </c>
      <c r="G13" s="1"/>
      <c r="H13" s="1"/>
      <c r="I13" s="1"/>
    </row>
    <row r="14" spans="1:12" x14ac:dyDescent="0.25">
      <c r="A14" s="11" t="s">
        <v>51</v>
      </c>
      <c r="B14" s="12">
        <v>83992.5</v>
      </c>
      <c r="C14" s="12">
        <v>100658</v>
      </c>
      <c r="D14" s="12">
        <v>546912.5</v>
      </c>
      <c r="E14" s="12">
        <v>618877.5</v>
      </c>
      <c r="F14" s="13">
        <f t="shared" si="0"/>
        <v>13.158411994606084</v>
      </c>
      <c r="G14" s="1"/>
      <c r="H14" s="1"/>
      <c r="I14" s="1"/>
    </row>
    <row r="15" spans="1:12" x14ac:dyDescent="0.25">
      <c r="A15" s="8" t="s">
        <v>52</v>
      </c>
      <c r="B15" s="9">
        <v>33030.25</v>
      </c>
      <c r="C15" s="9">
        <v>42217.25</v>
      </c>
      <c r="D15" s="9">
        <v>208947.75</v>
      </c>
      <c r="E15" s="9">
        <v>259691</v>
      </c>
      <c r="F15" s="10">
        <f t="shared" si="0"/>
        <v>24.28513827021348</v>
      </c>
      <c r="G15" s="1"/>
      <c r="H15" s="1"/>
      <c r="I15" s="1"/>
    </row>
    <row r="16" spans="1:12" x14ac:dyDescent="0.25">
      <c r="A16" s="11" t="s">
        <v>53</v>
      </c>
      <c r="B16" s="12">
        <v>4115</v>
      </c>
      <c r="C16" s="12">
        <v>1452</v>
      </c>
      <c r="D16" s="12">
        <v>15815</v>
      </c>
      <c r="E16" s="12">
        <v>11615</v>
      </c>
      <c r="F16" s="13">
        <f t="shared" si="0"/>
        <v>-26.557066076509642</v>
      </c>
      <c r="G16" s="1"/>
      <c r="H16" s="1"/>
      <c r="I16" s="1"/>
    </row>
    <row r="17" spans="1:9" x14ac:dyDescent="0.25">
      <c r="A17" s="8" t="s">
        <v>54</v>
      </c>
      <c r="B17" s="9">
        <v>7701</v>
      </c>
      <c r="C17" s="9">
        <v>8965</v>
      </c>
      <c r="D17" s="9">
        <v>37123</v>
      </c>
      <c r="E17" s="9">
        <v>52997</v>
      </c>
      <c r="F17" s="10">
        <f t="shared" si="0"/>
        <v>42.760552757050874</v>
      </c>
      <c r="G17" s="1"/>
      <c r="H17" s="1"/>
      <c r="I17" s="1"/>
    </row>
    <row r="18" spans="1:9" x14ac:dyDescent="0.25">
      <c r="A18" s="11" t="s">
        <v>55</v>
      </c>
      <c r="B18" s="12">
        <v>102</v>
      </c>
      <c r="C18" s="12">
        <v>122</v>
      </c>
      <c r="D18" s="12">
        <v>513</v>
      </c>
      <c r="E18" s="12">
        <v>507</v>
      </c>
      <c r="F18" s="13">
        <f t="shared" si="0"/>
        <v>-1.1695906432748586</v>
      </c>
      <c r="G18" s="1"/>
      <c r="H18" s="1"/>
      <c r="I18" s="1"/>
    </row>
    <row r="19" spans="1:9" x14ac:dyDescent="0.25">
      <c r="A19" s="8" t="s">
        <v>56</v>
      </c>
      <c r="B19" s="9">
        <v>86</v>
      </c>
      <c r="C19" s="9">
        <v>50</v>
      </c>
      <c r="D19" s="9">
        <v>239</v>
      </c>
      <c r="E19" s="9">
        <v>266</v>
      </c>
      <c r="F19" s="10">
        <f t="shared" si="0"/>
        <v>11.297071129707106</v>
      </c>
      <c r="G19" s="1"/>
      <c r="H19" s="1"/>
      <c r="I19" s="1"/>
    </row>
    <row r="20" spans="1:9" x14ac:dyDescent="0.25">
      <c r="A20" s="11" t="s">
        <v>57</v>
      </c>
      <c r="B20" s="12">
        <v>1557</v>
      </c>
      <c r="C20" s="12">
        <v>2359</v>
      </c>
      <c r="D20" s="12">
        <v>8923</v>
      </c>
      <c r="E20" s="12">
        <v>13358</v>
      </c>
      <c r="F20" s="13">
        <f t="shared" si="0"/>
        <v>49.703014681161051</v>
      </c>
      <c r="G20" s="1"/>
      <c r="H20" s="1"/>
      <c r="I20" s="1"/>
    </row>
    <row r="21" spans="1:9" x14ac:dyDescent="0.25">
      <c r="A21" s="8" t="s">
        <v>58</v>
      </c>
      <c r="B21" s="9">
        <v>0</v>
      </c>
      <c r="C21" s="9">
        <v>0</v>
      </c>
      <c r="D21" s="9">
        <v>0</v>
      </c>
      <c r="E21" s="9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12">
        <v>7135</v>
      </c>
      <c r="C22" s="12">
        <v>6758</v>
      </c>
      <c r="D22" s="12">
        <v>52290</v>
      </c>
      <c r="E22" s="12">
        <v>52792</v>
      </c>
      <c r="F22" s="13">
        <f t="shared" si="0"/>
        <v>0.96003059858482231</v>
      </c>
      <c r="G22" s="1"/>
      <c r="H22" s="1"/>
      <c r="I22" s="1"/>
    </row>
    <row r="23" spans="1:9" x14ac:dyDescent="0.25">
      <c r="A23" s="8" t="s">
        <v>60</v>
      </c>
      <c r="B23" s="9">
        <v>491</v>
      </c>
      <c r="C23" s="9">
        <v>768</v>
      </c>
      <c r="D23" s="9">
        <v>2358</v>
      </c>
      <c r="E23" s="9">
        <v>3829</v>
      </c>
      <c r="F23" s="10">
        <f t="shared" si="0"/>
        <v>62.383375742154357</v>
      </c>
      <c r="G23" s="1"/>
      <c r="H23" s="1"/>
      <c r="I23" s="1"/>
    </row>
    <row r="24" spans="1:9" x14ac:dyDescent="0.25">
      <c r="A24" s="11" t="s">
        <v>61</v>
      </c>
      <c r="B24" s="12">
        <v>1255</v>
      </c>
      <c r="C24" s="12">
        <v>1550</v>
      </c>
      <c r="D24" s="12">
        <v>8095</v>
      </c>
      <c r="E24" s="12">
        <v>11790</v>
      </c>
      <c r="F24" s="13">
        <f t="shared" si="0"/>
        <v>45.645460160592961</v>
      </c>
      <c r="G24" s="1"/>
      <c r="H24" s="1"/>
      <c r="I24" s="1"/>
    </row>
    <row r="25" spans="1:9" x14ac:dyDescent="0.25">
      <c r="A25" s="8" t="s">
        <v>62</v>
      </c>
      <c r="B25" s="9">
        <v>1493</v>
      </c>
      <c r="C25" s="9">
        <v>803</v>
      </c>
      <c r="D25" s="9">
        <v>8040</v>
      </c>
      <c r="E25" s="9">
        <v>5530</v>
      </c>
      <c r="F25" s="10">
        <f t="shared" si="0"/>
        <v>-31.21890547263682</v>
      </c>
      <c r="G25" s="1"/>
      <c r="H25" s="1"/>
      <c r="I25" s="1"/>
    </row>
    <row r="26" spans="1:9" x14ac:dyDescent="0.25">
      <c r="A26" s="11" t="s">
        <v>63</v>
      </c>
      <c r="B26" s="12">
        <v>0</v>
      </c>
      <c r="C26" s="12">
        <v>118</v>
      </c>
      <c r="D26" s="12">
        <v>2</v>
      </c>
      <c r="E26" s="12">
        <v>961</v>
      </c>
      <c r="F26" s="13">
        <f t="shared" si="0"/>
        <v>47950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3274</v>
      </c>
      <c r="C28" s="12">
        <v>3538</v>
      </c>
      <c r="D28" s="12">
        <v>22114</v>
      </c>
      <c r="E28" s="12">
        <v>25137</v>
      </c>
      <c r="F28" s="13">
        <f t="shared" si="0"/>
        <v>13.670073256760418</v>
      </c>
      <c r="G28" s="1"/>
      <c r="H28" s="1"/>
      <c r="I28" s="1"/>
    </row>
    <row r="29" spans="1:9" x14ac:dyDescent="0.25">
      <c r="A29" s="8" t="s">
        <v>66</v>
      </c>
      <c r="B29" s="9">
        <v>165</v>
      </c>
      <c r="C29" s="9">
        <v>190</v>
      </c>
      <c r="D29" s="9">
        <v>1067</v>
      </c>
      <c r="E29" s="9">
        <v>771</v>
      </c>
      <c r="F29" s="10">
        <f t="shared" si="0"/>
        <v>-27.741330834114336</v>
      </c>
      <c r="G29" s="1"/>
      <c r="H29" s="1"/>
      <c r="I29" s="1"/>
    </row>
    <row r="30" spans="1:9" x14ac:dyDescent="0.25">
      <c r="A30" s="11" t="s">
        <v>67</v>
      </c>
      <c r="B30" s="12">
        <v>1655</v>
      </c>
      <c r="C30" s="12">
        <v>1890</v>
      </c>
      <c r="D30" s="12">
        <v>9465</v>
      </c>
      <c r="E30" s="12">
        <v>13847</v>
      </c>
      <c r="F30" s="13">
        <f t="shared" si="0"/>
        <v>46.296883254094041</v>
      </c>
      <c r="G30" s="1"/>
      <c r="H30" s="1"/>
      <c r="I30" s="1"/>
    </row>
    <row r="31" spans="1:9" x14ac:dyDescent="0.25">
      <c r="A31" s="8" t="s">
        <v>68</v>
      </c>
      <c r="B31" s="9">
        <v>5845</v>
      </c>
      <c r="C31" s="9">
        <v>5178</v>
      </c>
      <c r="D31" s="9">
        <v>30706</v>
      </c>
      <c r="E31" s="9">
        <v>33385</v>
      </c>
      <c r="F31" s="10">
        <f t="shared" si="0"/>
        <v>8.7246792157884414</v>
      </c>
      <c r="G31" s="1"/>
      <c r="H31" s="1"/>
      <c r="I31" s="1"/>
    </row>
    <row r="32" spans="1:9" x14ac:dyDescent="0.25">
      <c r="A32" s="11" t="s">
        <v>69</v>
      </c>
      <c r="B32" s="12">
        <v>139560</v>
      </c>
      <c r="C32" s="12">
        <v>175150</v>
      </c>
      <c r="D32" s="12">
        <v>962182</v>
      </c>
      <c r="E32" s="12">
        <v>1118698</v>
      </c>
      <c r="F32" s="13">
        <f t="shared" si="0"/>
        <v>16.266776971508506</v>
      </c>
      <c r="G32" s="1"/>
      <c r="H32" s="1"/>
      <c r="I32" s="1"/>
    </row>
    <row r="33" spans="1:9" x14ac:dyDescent="0.25">
      <c r="A33" s="8" t="s">
        <v>70</v>
      </c>
      <c r="B33" s="9">
        <v>12846</v>
      </c>
      <c r="C33" s="9">
        <v>16569.5</v>
      </c>
      <c r="D33" s="9">
        <v>81597</v>
      </c>
      <c r="E33" s="9">
        <v>93296</v>
      </c>
      <c r="F33" s="10">
        <f t="shared" si="0"/>
        <v>14.337536919249487</v>
      </c>
      <c r="G33" s="1"/>
      <c r="H33" s="1"/>
      <c r="I33" s="1"/>
    </row>
    <row r="34" spans="1:9" x14ac:dyDescent="0.25">
      <c r="A34" s="11" t="s">
        <v>71</v>
      </c>
      <c r="B34" s="12">
        <v>669</v>
      </c>
      <c r="C34" s="12">
        <v>0</v>
      </c>
      <c r="D34" s="12">
        <v>3535</v>
      </c>
      <c r="E34" s="12">
        <v>555</v>
      </c>
      <c r="F34" s="13">
        <f t="shared" si="0"/>
        <v>-84.299858557284296</v>
      </c>
      <c r="G34" s="1"/>
      <c r="H34" s="1"/>
      <c r="I34" s="1"/>
    </row>
    <row r="35" spans="1:9" x14ac:dyDescent="0.25">
      <c r="A35" s="14" t="s">
        <v>72</v>
      </c>
      <c r="B35" s="15">
        <f>SUM(B7:B34)</f>
        <v>319643.75</v>
      </c>
      <c r="C35" s="15">
        <f t="shared" ref="C35:E35" si="1">SUM(C7:C34)</f>
        <v>394810.75</v>
      </c>
      <c r="D35" s="15">
        <f t="shared" si="1"/>
        <v>2112883.75</v>
      </c>
      <c r="E35" s="15">
        <f t="shared" si="1"/>
        <v>2455417</v>
      </c>
      <c r="F35" s="16">
        <f t="shared" si="0"/>
        <v>16.21164676002644</v>
      </c>
      <c r="G35" s="1"/>
      <c r="H35" s="1"/>
      <c r="I35" s="1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3218</v>
      </c>
      <c r="C38" s="41">
        <f>D7</f>
        <v>4299</v>
      </c>
      <c r="D38" s="41">
        <f>_xlfn.RANK.EQ(B38,$B$38:$B$65)+COUNTIF($B$38:$B$65,B38)-1</f>
        <v>18</v>
      </c>
      <c r="E38" s="42" t="str">
        <f t="shared" ref="E38:E65" si="2">INDEX($A$38:$B$65,MATCH(ROW()-37,$D$38:$D$65,0),1)</f>
        <v>VALENCIA</v>
      </c>
      <c r="F38" s="42">
        <f>LOOKUP(E38,$A$38:$A$65,$B$38:$B$65)</f>
        <v>1118698</v>
      </c>
      <c r="G38" s="42">
        <f>LOOKUP(E38,$A$38:$A$65,$C$38:$C$65)</f>
        <v>962182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12357</v>
      </c>
      <c r="C39" s="41">
        <f t="shared" ref="C39:C65" si="5">D8</f>
        <v>5652</v>
      </c>
      <c r="D39" s="41">
        <f t="shared" ref="D39:D65" si="6">_xlfn.RANK.EQ(B39,$B$38:$B$65)+COUNTIF($B$38:$B$65,B39)-1</f>
        <v>13</v>
      </c>
      <c r="E39" s="42" t="str">
        <f t="shared" si="2"/>
        <v>BARCELONA</v>
      </c>
      <c r="F39" s="42">
        <f t="shared" ref="F39:F65" si="7">LOOKUP(E39,$A$38:$A$65,$B$38:$B$65)</f>
        <v>618877.5</v>
      </c>
      <c r="G39" s="42">
        <f t="shared" ref="G39:G65" si="8">LOOKUP(E39,$A$38:$A$65,$C$38:$C$65)</f>
        <v>546912.5</v>
      </c>
    </row>
    <row r="40" spans="1:9" x14ac:dyDescent="0.25">
      <c r="A40" s="42" t="str">
        <f t="shared" si="3"/>
        <v>ALMERIA</v>
      </c>
      <c r="B40" s="41">
        <f t="shared" si="4"/>
        <v>118</v>
      </c>
      <c r="C40" s="41">
        <f t="shared" si="5"/>
        <v>317.5</v>
      </c>
      <c r="D40" s="41">
        <f t="shared" si="6"/>
        <v>24</v>
      </c>
      <c r="E40" s="42" t="str">
        <f t="shared" si="2"/>
        <v>BILBAO</v>
      </c>
      <c r="F40" s="42">
        <f t="shared" si="7"/>
        <v>259691</v>
      </c>
      <c r="G40" s="42">
        <f t="shared" si="8"/>
        <v>208947.75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191</v>
      </c>
      <c r="D41" s="41">
        <f t="shared" si="6"/>
        <v>28</v>
      </c>
      <c r="E41" s="42" t="str">
        <f t="shared" si="2"/>
        <v>BAHIA DE ALGECIRAS</v>
      </c>
      <c r="F41" s="42">
        <f t="shared" si="7"/>
        <v>93499.5</v>
      </c>
      <c r="G41" s="42">
        <f t="shared" si="8"/>
        <v>74352</v>
      </c>
    </row>
    <row r="42" spans="1:9" x14ac:dyDescent="0.25">
      <c r="A42" s="42" t="str">
        <f t="shared" si="3"/>
        <v>BAHIA DE ALGECIRAS</v>
      </c>
      <c r="B42" s="41">
        <f t="shared" si="4"/>
        <v>93499.5</v>
      </c>
      <c r="C42" s="41">
        <f t="shared" si="5"/>
        <v>74352</v>
      </c>
      <c r="D42" s="41">
        <f t="shared" si="6"/>
        <v>4</v>
      </c>
      <c r="E42" s="42" t="str">
        <f t="shared" si="2"/>
        <v>VIGO</v>
      </c>
      <c r="F42" s="42">
        <f t="shared" si="7"/>
        <v>93296</v>
      </c>
      <c r="G42" s="42">
        <f t="shared" si="8"/>
        <v>81597</v>
      </c>
    </row>
    <row r="43" spans="1:9" x14ac:dyDescent="0.25">
      <c r="A43" s="42" t="str">
        <f t="shared" si="3"/>
        <v>BAHIA DE CADIZ</v>
      </c>
      <c r="B43" s="41">
        <f t="shared" si="4"/>
        <v>28322</v>
      </c>
      <c r="C43" s="41">
        <f t="shared" si="5"/>
        <v>28146</v>
      </c>
      <c r="D43" s="41">
        <f t="shared" si="6"/>
        <v>9</v>
      </c>
      <c r="E43" s="42" t="str">
        <f t="shared" si="2"/>
        <v>CASTELLON</v>
      </c>
      <c r="F43" s="42">
        <f t="shared" si="7"/>
        <v>52997</v>
      </c>
      <c r="G43" s="42">
        <f t="shared" si="8"/>
        <v>37123</v>
      </c>
    </row>
    <row r="44" spans="1:9" x14ac:dyDescent="0.25">
      <c r="A44" s="42" t="str">
        <f t="shared" si="3"/>
        <v>BALEARES</v>
      </c>
      <c r="B44" s="41">
        <f t="shared" si="4"/>
        <v>0</v>
      </c>
      <c r="C44" s="41">
        <f t="shared" si="5"/>
        <v>2</v>
      </c>
      <c r="D44" s="41">
        <f t="shared" si="6"/>
        <v>28</v>
      </c>
      <c r="E44" s="42" t="str">
        <f t="shared" si="2"/>
        <v>LAS PALMAS</v>
      </c>
      <c r="F44" s="42">
        <f t="shared" si="7"/>
        <v>52792</v>
      </c>
      <c r="G44" s="42">
        <f t="shared" si="8"/>
        <v>52290</v>
      </c>
    </row>
    <row r="45" spans="1:9" x14ac:dyDescent="0.25">
      <c r="A45" s="42" t="str">
        <f t="shared" si="3"/>
        <v>BARCELONA</v>
      </c>
      <c r="B45" s="41">
        <f t="shared" si="4"/>
        <v>618877.5</v>
      </c>
      <c r="C45" s="41">
        <f t="shared" si="5"/>
        <v>546912.5</v>
      </c>
      <c r="D45" s="41">
        <f t="shared" si="6"/>
        <v>2</v>
      </c>
      <c r="E45" s="42" t="str">
        <f t="shared" si="2"/>
        <v>TARRAGONA</v>
      </c>
      <c r="F45" s="42">
        <f t="shared" si="7"/>
        <v>33385</v>
      </c>
      <c r="G45" s="42">
        <f t="shared" si="8"/>
        <v>30706</v>
      </c>
    </row>
    <row r="46" spans="1:9" x14ac:dyDescent="0.25">
      <c r="A46" s="42" t="str">
        <f t="shared" si="3"/>
        <v>BILBAO</v>
      </c>
      <c r="B46" s="41">
        <f t="shared" si="4"/>
        <v>259691</v>
      </c>
      <c r="C46" s="41">
        <f t="shared" si="5"/>
        <v>208947.75</v>
      </c>
      <c r="D46" s="41">
        <f t="shared" si="6"/>
        <v>3</v>
      </c>
      <c r="E46" s="42" t="str">
        <f t="shared" si="2"/>
        <v>BAHIA DE CADIZ</v>
      </c>
      <c r="F46" s="42">
        <f t="shared" si="7"/>
        <v>28322</v>
      </c>
      <c r="G46" s="42">
        <f t="shared" si="8"/>
        <v>28146</v>
      </c>
    </row>
    <row r="47" spans="1:9" x14ac:dyDescent="0.25">
      <c r="A47" s="42" t="str">
        <f t="shared" si="3"/>
        <v>CARTAGENA</v>
      </c>
      <c r="B47" s="41">
        <f t="shared" si="4"/>
        <v>11615</v>
      </c>
      <c r="C47" s="41">
        <f t="shared" si="5"/>
        <v>15815</v>
      </c>
      <c r="D47" s="41">
        <f t="shared" si="6"/>
        <v>15</v>
      </c>
      <c r="E47" s="42" t="str">
        <f t="shared" si="2"/>
        <v>SANTA CRUZ DE TENERIFE</v>
      </c>
      <c r="F47" s="42">
        <f t="shared" si="7"/>
        <v>25137</v>
      </c>
      <c r="G47" s="42">
        <f t="shared" si="8"/>
        <v>22114</v>
      </c>
    </row>
    <row r="48" spans="1:9" x14ac:dyDescent="0.25">
      <c r="A48" s="42" t="str">
        <f t="shared" si="3"/>
        <v>CASTELLON</v>
      </c>
      <c r="B48" s="41">
        <f t="shared" si="4"/>
        <v>52997</v>
      </c>
      <c r="C48" s="41">
        <f t="shared" si="5"/>
        <v>37123</v>
      </c>
      <c r="D48" s="41">
        <f t="shared" si="6"/>
        <v>6</v>
      </c>
      <c r="E48" s="42" t="str">
        <f t="shared" si="2"/>
        <v>SEVILLA</v>
      </c>
      <c r="F48" s="42">
        <f t="shared" si="7"/>
        <v>13847</v>
      </c>
      <c r="G48" s="42">
        <f t="shared" si="8"/>
        <v>9465</v>
      </c>
    </row>
    <row r="49" spans="1:7" x14ac:dyDescent="0.25">
      <c r="A49" s="42" t="str">
        <f t="shared" si="3"/>
        <v>CEUTA</v>
      </c>
      <c r="B49" s="41">
        <f t="shared" si="4"/>
        <v>507</v>
      </c>
      <c r="C49" s="41">
        <f t="shared" si="5"/>
        <v>513</v>
      </c>
      <c r="D49" s="41">
        <f t="shared" si="6"/>
        <v>22</v>
      </c>
      <c r="E49" s="42" t="str">
        <f t="shared" si="2"/>
        <v>GIJON</v>
      </c>
      <c r="F49" s="42">
        <f t="shared" si="7"/>
        <v>13358</v>
      </c>
      <c r="G49" s="42">
        <f t="shared" si="8"/>
        <v>8923</v>
      </c>
    </row>
    <row r="50" spans="1:7" x14ac:dyDescent="0.25">
      <c r="A50" s="42" t="str">
        <f t="shared" si="3"/>
        <v>FERROL-SAN CIBRAO</v>
      </c>
      <c r="B50" s="41">
        <f t="shared" si="4"/>
        <v>266</v>
      </c>
      <c r="C50" s="41">
        <f t="shared" si="5"/>
        <v>239</v>
      </c>
      <c r="D50" s="41">
        <f t="shared" si="6"/>
        <v>23</v>
      </c>
      <c r="E50" s="42" t="str">
        <f t="shared" si="2"/>
        <v>ALICANTE</v>
      </c>
      <c r="F50" s="42">
        <f t="shared" si="7"/>
        <v>12357</v>
      </c>
      <c r="G50" s="42">
        <f t="shared" si="8"/>
        <v>5652</v>
      </c>
    </row>
    <row r="51" spans="1:7" x14ac:dyDescent="0.25">
      <c r="A51" s="42" t="str">
        <f t="shared" si="3"/>
        <v>GIJON</v>
      </c>
      <c r="B51" s="41">
        <f t="shared" si="4"/>
        <v>13358</v>
      </c>
      <c r="C51" s="41">
        <f t="shared" si="5"/>
        <v>8923</v>
      </c>
      <c r="D51" s="41">
        <f t="shared" si="6"/>
        <v>12</v>
      </c>
      <c r="E51" s="42" t="str">
        <f t="shared" si="2"/>
        <v>MARIN Y RIA DE PONTEVEDRA</v>
      </c>
      <c r="F51" s="42">
        <f t="shared" si="7"/>
        <v>11790</v>
      </c>
      <c r="G51" s="42">
        <f t="shared" si="8"/>
        <v>8095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CARTAGENA</v>
      </c>
      <c r="F52" s="42">
        <f t="shared" si="7"/>
        <v>11615</v>
      </c>
      <c r="G52" s="42">
        <f t="shared" si="8"/>
        <v>15815</v>
      </c>
    </row>
    <row r="53" spans="1:7" x14ac:dyDescent="0.25">
      <c r="A53" s="42" t="str">
        <f t="shared" si="3"/>
        <v>LAS PALMAS</v>
      </c>
      <c r="B53" s="41">
        <f t="shared" si="4"/>
        <v>52792</v>
      </c>
      <c r="C53" s="41">
        <f t="shared" si="5"/>
        <v>52290</v>
      </c>
      <c r="D53" s="41">
        <f t="shared" si="6"/>
        <v>7</v>
      </c>
      <c r="E53" s="42" t="str">
        <f t="shared" si="2"/>
        <v>MELILLA</v>
      </c>
      <c r="F53" s="42">
        <f t="shared" si="7"/>
        <v>5530</v>
      </c>
      <c r="G53" s="42">
        <f t="shared" si="8"/>
        <v>8040</v>
      </c>
    </row>
    <row r="54" spans="1:7" x14ac:dyDescent="0.25">
      <c r="A54" s="42" t="str">
        <f t="shared" si="3"/>
        <v>MALAGA</v>
      </c>
      <c r="B54" s="41">
        <f t="shared" si="4"/>
        <v>3829</v>
      </c>
      <c r="C54" s="41">
        <f t="shared" si="5"/>
        <v>2358</v>
      </c>
      <c r="D54" s="41">
        <f t="shared" si="6"/>
        <v>17</v>
      </c>
      <c r="E54" s="42" t="str">
        <f t="shared" si="2"/>
        <v>MALAGA</v>
      </c>
      <c r="F54" s="42">
        <f t="shared" si="7"/>
        <v>3829</v>
      </c>
      <c r="G54" s="42">
        <f t="shared" si="8"/>
        <v>2358</v>
      </c>
    </row>
    <row r="55" spans="1:7" x14ac:dyDescent="0.25">
      <c r="A55" s="42" t="str">
        <f t="shared" si="3"/>
        <v>MARIN Y RIA DE PONTEVEDRA</v>
      </c>
      <c r="B55" s="41">
        <f t="shared" si="4"/>
        <v>11790</v>
      </c>
      <c r="C55" s="41">
        <f t="shared" si="5"/>
        <v>8095</v>
      </c>
      <c r="D55" s="41">
        <f t="shared" si="6"/>
        <v>14</v>
      </c>
      <c r="E55" s="42" t="str">
        <f t="shared" si="2"/>
        <v>A CORUÑA</v>
      </c>
      <c r="F55" s="42">
        <f t="shared" si="7"/>
        <v>3218</v>
      </c>
      <c r="G55" s="42">
        <f t="shared" si="8"/>
        <v>4299</v>
      </c>
    </row>
    <row r="56" spans="1:7" x14ac:dyDescent="0.25">
      <c r="A56" s="42" t="str">
        <f t="shared" si="3"/>
        <v>MELILLA</v>
      </c>
      <c r="B56" s="41">
        <f t="shared" si="4"/>
        <v>5530</v>
      </c>
      <c r="C56" s="41">
        <f t="shared" si="5"/>
        <v>8040</v>
      </c>
      <c r="D56" s="41">
        <f t="shared" si="6"/>
        <v>16</v>
      </c>
      <c r="E56" s="42" t="str">
        <f t="shared" si="2"/>
        <v>MOTRIL</v>
      </c>
      <c r="F56" s="42">
        <f t="shared" si="7"/>
        <v>961</v>
      </c>
      <c r="G56" s="42">
        <f t="shared" si="8"/>
        <v>2</v>
      </c>
    </row>
    <row r="57" spans="1:7" x14ac:dyDescent="0.25">
      <c r="A57" s="42" t="str">
        <f t="shared" si="3"/>
        <v>MOTRIL</v>
      </c>
      <c r="B57" s="41">
        <f t="shared" si="4"/>
        <v>961</v>
      </c>
      <c r="C57" s="41">
        <f t="shared" si="5"/>
        <v>2</v>
      </c>
      <c r="D57" s="41">
        <f t="shared" si="6"/>
        <v>19</v>
      </c>
      <c r="E57" s="42" t="str">
        <f t="shared" si="2"/>
        <v>SANTANDER</v>
      </c>
      <c r="F57" s="42">
        <f t="shared" si="7"/>
        <v>771</v>
      </c>
      <c r="G57" s="42">
        <f t="shared" si="8"/>
        <v>1067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VILAGARCIA</v>
      </c>
      <c r="F58" s="42">
        <f t="shared" si="7"/>
        <v>555</v>
      </c>
      <c r="G58" s="42">
        <f t="shared" si="8"/>
        <v>3535</v>
      </c>
    </row>
    <row r="59" spans="1:7" x14ac:dyDescent="0.25">
      <c r="A59" s="42" t="str">
        <f t="shared" si="3"/>
        <v>SANTA CRUZ DE TENERIFE</v>
      </c>
      <c r="B59" s="41">
        <f t="shared" si="4"/>
        <v>25137</v>
      </c>
      <c r="C59" s="41">
        <f t="shared" si="5"/>
        <v>22114</v>
      </c>
      <c r="D59" s="41">
        <f t="shared" si="6"/>
        <v>10</v>
      </c>
      <c r="E59" s="42" t="str">
        <f t="shared" si="2"/>
        <v>CEUTA</v>
      </c>
      <c r="F59" s="42">
        <f t="shared" si="7"/>
        <v>507</v>
      </c>
      <c r="G59" s="42">
        <f t="shared" si="8"/>
        <v>513</v>
      </c>
    </row>
    <row r="60" spans="1:7" x14ac:dyDescent="0.25">
      <c r="A60" s="42" t="str">
        <f t="shared" si="3"/>
        <v>SANTANDER</v>
      </c>
      <c r="B60" s="41">
        <f t="shared" si="4"/>
        <v>771</v>
      </c>
      <c r="C60" s="41">
        <f t="shared" si="5"/>
        <v>1067</v>
      </c>
      <c r="D60" s="41">
        <f t="shared" si="6"/>
        <v>20</v>
      </c>
      <c r="E60" s="42" t="str">
        <f t="shared" si="2"/>
        <v>FERROL-SAN CIBRAO</v>
      </c>
      <c r="F60" s="42">
        <f t="shared" si="7"/>
        <v>266</v>
      </c>
      <c r="G60" s="42">
        <f t="shared" si="8"/>
        <v>239</v>
      </c>
    </row>
    <row r="61" spans="1:7" x14ac:dyDescent="0.25">
      <c r="A61" s="42" t="str">
        <f t="shared" si="3"/>
        <v>SEVILLA</v>
      </c>
      <c r="B61" s="41">
        <f t="shared" si="4"/>
        <v>13847</v>
      </c>
      <c r="C61" s="41">
        <f t="shared" si="5"/>
        <v>9465</v>
      </c>
      <c r="D61" s="41">
        <f t="shared" si="6"/>
        <v>11</v>
      </c>
      <c r="E61" s="42" t="str">
        <f t="shared" si="2"/>
        <v>ALMERIA</v>
      </c>
      <c r="F61" s="42">
        <f t="shared" si="7"/>
        <v>118</v>
      </c>
      <c r="G61" s="42">
        <f t="shared" si="8"/>
        <v>317.5</v>
      </c>
    </row>
    <row r="62" spans="1:7" x14ac:dyDescent="0.25">
      <c r="A62" s="42" t="str">
        <f t="shared" si="3"/>
        <v>TARRAGONA</v>
      </c>
      <c r="B62" s="41">
        <f t="shared" si="4"/>
        <v>33385</v>
      </c>
      <c r="C62" s="41">
        <f t="shared" si="5"/>
        <v>30706</v>
      </c>
      <c r="D62" s="41">
        <f t="shared" si="6"/>
        <v>8</v>
      </c>
      <c r="E62" s="42" t="e">
        <f t="shared" si="2"/>
        <v>#N/A</v>
      </c>
      <c r="F62" s="42" t="e">
        <f t="shared" si="7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1118698</v>
      </c>
      <c r="C63" s="41">
        <f t="shared" si="5"/>
        <v>962182</v>
      </c>
      <c r="D63" s="41">
        <f t="shared" si="6"/>
        <v>1</v>
      </c>
      <c r="E63" s="42" t="e">
        <f t="shared" si="2"/>
        <v>#N/A</v>
      </c>
      <c r="F63" s="42" t="e">
        <f t="shared" si="7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93296</v>
      </c>
      <c r="C64" s="41">
        <f t="shared" si="5"/>
        <v>81597</v>
      </c>
      <c r="D64" s="41">
        <f t="shared" si="6"/>
        <v>5</v>
      </c>
      <c r="E64" s="42" t="e">
        <f t="shared" si="2"/>
        <v>#N/A</v>
      </c>
      <c r="F64" s="42" t="e">
        <f t="shared" si="7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555</v>
      </c>
      <c r="C65" s="41">
        <f t="shared" si="5"/>
        <v>3535</v>
      </c>
      <c r="D65" s="41">
        <f t="shared" si="6"/>
        <v>21</v>
      </c>
      <c r="E65" s="42" t="str">
        <f t="shared" si="2"/>
        <v>AVILES</v>
      </c>
      <c r="F65" s="42">
        <f t="shared" si="7"/>
        <v>0</v>
      </c>
      <c r="G65" s="42">
        <f t="shared" si="8"/>
        <v>191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A5:A6"/>
    <mergeCell ref="B5:C5"/>
    <mergeCell ref="D5:F5"/>
  </mergeCells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96</v>
      </c>
    </row>
    <row r="2" spans="1:12" s="2" customFormat="1" ht="21" x14ac:dyDescent="0.35">
      <c r="F2" s="3"/>
    </row>
    <row r="5" spans="1:12" x14ac:dyDescent="0.25">
      <c r="A5" s="47" t="s">
        <v>73</v>
      </c>
      <c r="B5" s="45" t="str">
        <f>'Resumen general'!D6</f>
        <v>Mes Julio</v>
      </c>
      <c r="C5" s="46"/>
      <c r="D5" s="45" t="s">
        <v>40</v>
      </c>
      <c r="E5" s="46"/>
      <c r="F5" s="46"/>
      <c r="L5" s="39">
        <f>'Resumen general'!I4</f>
        <v>40435</v>
      </c>
    </row>
    <row r="6" spans="1:12" x14ac:dyDescent="0.25">
      <c r="A6" s="48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43</v>
      </c>
    </row>
    <row r="7" spans="1:12" x14ac:dyDescent="0.25">
      <c r="A7" s="8" t="s">
        <v>44</v>
      </c>
      <c r="B7" s="9">
        <v>593</v>
      </c>
      <c r="C7" s="9">
        <v>641</v>
      </c>
      <c r="D7" s="9">
        <v>4457</v>
      </c>
      <c r="E7" s="9">
        <v>3255</v>
      </c>
      <c r="F7" s="10">
        <f>((E7*100)/D7)-100</f>
        <v>-26.968813102984072</v>
      </c>
      <c r="G7" s="1"/>
      <c r="H7" s="1"/>
      <c r="I7" s="1"/>
    </row>
    <row r="8" spans="1:12" x14ac:dyDescent="0.25">
      <c r="A8" s="11" t="s">
        <v>45</v>
      </c>
      <c r="B8" s="12">
        <v>10282</v>
      </c>
      <c r="C8" s="12">
        <v>13915</v>
      </c>
      <c r="D8" s="12">
        <v>69795</v>
      </c>
      <c r="E8" s="12">
        <v>87316</v>
      </c>
      <c r="F8" s="13">
        <f t="shared" ref="F8:F35" si="0">((E8*100)/D8)-100</f>
        <v>25.103517443942977</v>
      </c>
      <c r="G8" s="1"/>
      <c r="H8" s="1"/>
      <c r="I8" s="1"/>
    </row>
    <row r="9" spans="1:12" x14ac:dyDescent="0.25">
      <c r="A9" s="8" t="s">
        <v>46</v>
      </c>
      <c r="B9" s="9">
        <v>1</v>
      </c>
      <c r="C9" s="9">
        <v>85</v>
      </c>
      <c r="D9" s="9">
        <v>349.5</v>
      </c>
      <c r="E9" s="9">
        <v>1402</v>
      </c>
      <c r="F9" s="10">
        <f t="shared" si="0"/>
        <v>301.14449213161657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2575</v>
      </c>
      <c r="E10" s="12">
        <v>0</v>
      </c>
      <c r="F10" s="17">
        <f t="shared" si="0"/>
        <v>-100</v>
      </c>
      <c r="G10" s="1"/>
      <c r="H10" s="1"/>
      <c r="I10" s="1"/>
    </row>
    <row r="11" spans="1:12" x14ac:dyDescent="0.25">
      <c r="A11" s="8" t="s">
        <v>48</v>
      </c>
      <c r="B11" s="9">
        <v>10536</v>
      </c>
      <c r="C11" s="9">
        <v>20714</v>
      </c>
      <c r="D11" s="9">
        <v>80648</v>
      </c>
      <c r="E11" s="9">
        <v>98223.51</v>
      </c>
      <c r="F11" s="10">
        <f t="shared" si="0"/>
        <v>21.792865291141752</v>
      </c>
      <c r="G11" s="1"/>
      <c r="H11" s="1"/>
      <c r="I11" s="1"/>
    </row>
    <row r="12" spans="1:12" x14ac:dyDescent="0.25">
      <c r="A12" s="11" t="s">
        <v>49</v>
      </c>
      <c r="B12" s="12">
        <v>8729</v>
      </c>
      <c r="C12" s="12">
        <v>9053</v>
      </c>
      <c r="D12" s="12">
        <v>60856</v>
      </c>
      <c r="E12" s="12">
        <v>68008.5</v>
      </c>
      <c r="F12" s="13">
        <f t="shared" si="0"/>
        <v>11.753154988826083</v>
      </c>
      <c r="G12" s="1"/>
      <c r="H12" s="1"/>
      <c r="I12" s="1"/>
    </row>
    <row r="13" spans="1:12" x14ac:dyDescent="0.25">
      <c r="A13" s="8" t="s">
        <v>50</v>
      </c>
      <c r="B13" s="9">
        <v>15067</v>
      </c>
      <c r="C13" s="9">
        <v>7568</v>
      </c>
      <c r="D13" s="9">
        <v>85771</v>
      </c>
      <c r="E13" s="9">
        <v>49283</v>
      </c>
      <c r="F13" s="10">
        <f t="shared" si="0"/>
        <v>-42.541185249093516</v>
      </c>
      <c r="G13" s="1"/>
      <c r="H13" s="1"/>
      <c r="I13" s="1"/>
    </row>
    <row r="14" spans="1:12" x14ac:dyDescent="0.25">
      <c r="A14" s="11" t="s">
        <v>51</v>
      </c>
      <c r="B14" s="12">
        <v>104663</v>
      </c>
      <c r="C14" s="12">
        <v>117998</v>
      </c>
      <c r="D14" s="12">
        <v>682929.5</v>
      </c>
      <c r="E14" s="12">
        <v>732347</v>
      </c>
      <c r="F14" s="13">
        <f t="shared" si="0"/>
        <v>7.2361056302297726</v>
      </c>
      <c r="G14" s="1"/>
      <c r="H14" s="1"/>
      <c r="I14" s="1"/>
    </row>
    <row r="15" spans="1:12" x14ac:dyDescent="0.25">
      <c r="A15" s="8" t="s">
        <v>52</v>
      </c>
      <c r="B15" s="9">
        <v>37987.75</v>
      </c>
      <c r="C15" s="9">
        <v>46287.25</v>
      </c>
      <c r="D15" s="9">
        <v>242923.5</v>
      </c>
      <c r="E15" s="9">
        <v>288832.25</v>
      </c>
      <c r="F15" s="10">
        <f t="shared" si="0"/>
        <v>18.898439220577671</v>
      </c>
      <c r="G15" s="1"/>
      <c r="H15" s="1"/>
      <c r="I15" s="1"/>
    </row>
    <row r="16" spans="1:12" x14ac:dyDescent="0.25">
      <c r="A16" s="11" t="s">
        <v>53</v>
      </c>
      <c r="B16" s="12">
        <v>7340</v>
      </c>
      <c r="C16" s="12">
        <v>6748</v>
      </c>
      <c r="D16" s="12">
        <v>29502</v>
      </c>
      <c r="E16" s="12">
        <v>37890</v>
      </c>
      <c r="F16" s="13">
        <f t="shared" si="0"/>
        <v>28.431970713849921</v>
      </c>
      <c r="G16" s="1"/>
      <c r="H16" s="1"/>
      <c r="I16" s="1"/>
    </row>
    <row r="17" spans="1:9" x14ac:dyDescent="0.25">
      <c r="A17" s="8" t="s">
        <v>54</v>
      </c>
      <c r="B17" s="9">
        <v>7714</v>
      </c>
      <c r="C17" s="9">
        <v>9259</v>
      </c>
      <c r="D17" s="9">
        <v>37448</v>
      </c>
      <c r="E17" s="9">
        <v>54286</v>
      </c>
      <c r="F17" s="10">
        <f t="shared" si="0"/>
        <v>44.963682973723564</v>
      </c>
      <c r="G17" s="1"/>
      <c r="H17" s="1"/>
      <c r="I17" s="1"/>
    </row>
    <row r="18" spans="1:9" x14ac:dyDescent="0.25">
      <c r="A18" s="11" t="s">
        <v>55</v>
      </c>
      <c r="B18" s="12">
        <v>1317</v>
      </c>
      <c r="C18" s="12">
        <v>739</v>
      </c>
      <c r="D18" s="12">
        <v>8339</v>
      </c>
      <c r="E18" s="12">
        <v>5427</v>
      </c>
      <c r="F18" s="13">
        <f t="shared" si="0"/>
        <v>-34.920254227125554</v>
      </c>
      <c r="G18" s="1"/>
      <c r="H18" s="1"/>
      <c r="I18" s="1"/>
    </row>
    <row r="19" spans="1:9" x14ac:dyDescent="0.25">
      <c r="A19" s="8" t="s">
        <v>56</v>
      </c>
      <c r="B19" s="9">
        <v>86</v>
      </c>
      <c r="C19" s="9">
        <v>50</v>
      </c>
      <c r="D19" s="9">
        <v>239</v>
      </c>
      <c r="E19" s="9">
        <v>266</v>
      </c>
      <c r="F19" s="10">
        <f t="shared" si="0"/>
        <v>11.297071129707106</v>
      </c>
      <c r="G19" s="1"/>
      <c r="H19" s="1"/>
      <c r="I19" s="1"/>
    </row>
    <row r="20" spans="1:9" x14ac:dyDescent="0.25">
      <c r="A20" s="11" t="s">
        <v>57</v>
      </c>
      <c r="B20" s="12">
        <v>2602</v>
      </c>
      <c r="C20" s="12">
        <v>3567</v>
      </c>
      <c r="D20" s="12">
        <v>14774</v>
      </c>
      <c r="E20" s="12">
        <v>19402</v>
      </c>
      <c r="F20" s="13">
        <f t="shared" si="0"/>
        <v>31.325301204819283</v>
      </c>
      <c r="G20" s="1"/>
      <c r="H20" s="1"/>
      <c r="I20" s="1"/>
    </row>
    <row r="21" spans="1:9" x14ac:dyDescent="0.25">
      <c r="A21" s="8" t="s">
        <v>58</v>
      </c>
      <c r="B21" s="9">
        <v>0</v>
      </c>
      <c r="C21" s="9">
        <v>0</v>
      </c>
      <c r="D21" s="9">
        <v>0</v>
      </c>
      <c r="E21" s="9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12">
        <v>36997</v>
      </c>
      <c r="C22" s="12">
        <v>34727</v>
      </c>
      <c r="D22" s="12">
        <v>238380</v>
      </c>
      <c r="E22" s="12">
        <v>252506</v>
      </c>
      <c r="F22" s="13">
        <f t="shared" si="0"/>
        <v>5.92583270408592</v>
      </c>
      <c r="G22" s="1"/>
      <c r="H22" s="1"/>
      <c r="I22" s="1"/>
    </row>
    <row r="23" spans="1:9" x14ac:dyDescent="0.25">
      <c r="A23" s="8" t="s">
        <v>60</v>
      </c>
      <c r="B23" s="9">
        <v>1729</v>
      </c>
      <c r="C23" s="9">
        <v>1909</v>
      </c>
      <c r="D23" s="9">
        <v>9747</v>
      </c>
      <c r="E23" s="9">
        <v>10586</v>
      </c>
      <c r="F23" s="10">
        <f t="shared" si="0"/>
        <v>8.6077767518210777</v>
      </c>
      <c r="G23" s="1"/>
      <c r="H23" s="1"/>
      <c r="I23" s="1"/>
    </row>
    <row r="24" spans="1:9" x14ac:dyDescent="0.25">
      <c r="A24" s="11" t="s">
        <v>61</v>
      </c>
      <c r="B24" s="12">
        <v>3225</v>
      </c>
      <c r="C24" s="12">
        <v>3648</v>
      </c>
      <c r="D24" s="12">
        <v>14387</v>
      </c>
      <c r="E24" s="12">
        <v>28415</v>
      </c>
      <c r="F24" s="13">
        <f t="shared" si="0"/>
        <v>97.504691735594633</v>
      </c>
      <c r="G24" s="1"/>
      <c r="H24" s="1"/>
      <c r="I24" s="1"/>
    </row>
    <row r="25" spans="1:9" x14ac:dyDescent="0.25">
      <c r="A25" s="8" t="s">
        <v>62</v>
      </c>
      <c r="B25" s="9">
        <v>2633</v>
      </c>
      <c r="C25" s="9">
        <v>2135</v>
      </c>
      <c r="D25" s="9">
        <v>15271</v>
      </c>
      <c r="E25" s="9">
        <v>13691</v>
      </c>
      <c r="F25" s="10">
        <f t="shared" si="0"/>
        <v>-10.346408224739704</v>
      </c>
      <c r="G25" s="1"/>
      <c r="H25" s="1"/>
      <c r="I25" s="1"/>
    </row>
    <row r="26" spans="1:9" x14ac:dyDescent="0.25">
      <c r="A26" s="11" t="s">
        <v>63</v>
      </c>
      <c r="B26" s="12">
        <v>0</v>
      </c>
      <c r="C26" s="12">
        <v>134</v>
      </c>
      <c r="D26" s="12">
        <v>2</v>
      </c>
      <c r="E26" s="12">
        <v>1472</v>
      </c>
      <c r="F26" s="13">
        <f t="shared" si="0"/>
        <v>73500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29038</v>
      </c>
      <c r="C28" s="12">
        <v>28296</v>
      </c>
      <c r="D28" s="12">
        <v>184970</v>
      </c>
      <c r="E28" s="12">
        <v>197733</v>
      </c>
      <c r="F28" s="13">
        <f t="shared" si="0"/>
        <v>6.900037843974701</v>
      </c>
      <c r="G28" s="1"/>
      <c r="H28" s="1"/>
      <c r="I28" s="1"/>
    </row>
    <row r="29" spans="1:9" x14ac:dyDescent="0.25">
      <c r="A29" s="8" t="s">
        <v>66</v>
      </c>
      <c r="B29" s="9">
        <v>165</v>
      </c>
      <c r="C29" s="9">
        <v>190</v>
      </c>
      <c r="D29" s="9">
        <v>1067</v>
      </c>
      <c r="E29" s="9">
        <v>771</v>
      </c>
      <c r="F29" s="10">
        <f t="shared" si="0"/>
        <v>-27.741330834114336</v>
      </c>
      <c r="G29" s="1"/>
      <c r="H29" s="1"/>
      <c r="I29" s="1"/>
    </row>
    <row r="30" spans="1:9" x14ac:dyDescent="0.25">
      <c r="A30" s="11" t="s">
        <v>67</v>
      </c>
      <c r="B30" s="12">
        <v>11674</v>
      </c>
      <c r="C30" s="12">
        <v>13943</v>
      </c>
      <c r="D30" s="12">
        <v>70291</v>
      </c>
      <c r="E30" s="12">
        <v>85227</v>
      </c>
      <c r="F30" s="13">
        <f t="shared" si="0"/>
        <v>21.248808524562179</v>
      </c>
      <c r="G30" s="1"/>
      <c r="H30" s="1"/>
      <c r="I30" s="1"/>
    </row>
    <row r="31" spans="1:9" x14ac:dyDescent="0.25">
      <c r="A31" s="8" t="s">
        <v>68</v>
      </c>
      <c r="B31" s="9">
        <v>7274</v>
      </c>
      <c r="C31" s="9">
        <v>6153</v>
      </c>
      <c r="D31" s="9">
        <v>39483</v>
      </c>
      <c r="E31" s="9">
        <v>39049</v>
      </c>
      <c r="F31" s="10">
        <f t="shared" si="0"/>
        <v>-1.0992072537547841</v>
      </c>
      <c r="G31" s="1"/>
      <c r="H31" s="1"/>
      <c r="I31" s="1"/>
    </row>
    <row r="32" spans="1:9" x14ac:dyDescent="0.25">
      <c r="A32" s="11" t="s">
        <v>69</v>
      </c>
      <c r="B32" s="12">
        <v>153244</v>
      </c>
      <c r="C32" s="12">
        <v>186406</v>
      </c>
      <c r="D32" s="12">
        <v>1055300</v>
      </c>
      <c r="E32" s="12">
        <v>1196483</v>
      </c>
      <c r="F32" s="13">
        <f t="shared" si="0"/>
        <v>13.378470577087086</v>
      </c>
      <c r="G32" s="1"/>
      <c r="H32" s="1"/>
      <c r="I32" s="1"/>
    </row>
    <row r="33" spans="1:9" x14ac:dyDescent="0.25">
      <c r="A33" s="8" t="s">
        <v>70</v>
      </c>
      <c r="B33" s="9">
        <v>19138</v>
      </c>
      <c r="C33" s="9">
        <v>19447.5</v>
      </c>
      <c r="D33" s="9">
        <v>107751</v>
      </c>
      <c r="E33" s="9">
        <v>118984</v>
      </c>
      <c r="F33" s="10">
        <f t="shared" si="0"/>
        <v>10.424961253259823</v>
      </c>
      <c r="G33" s="1"/>
      <c r="H33" s="1"/>
      <c r="I33" s="1"/>
    </row>
    <row r="34" spans="1:9" x14ac:dyDescent="0.25">
      <c r="A34" s="11" t="s">
        <v>71</v>
      </c>
      <c r="B34" s="12">
        <v>1424</v>
      </c>
      <c r="C34" s="12">
        <v>0</v>
      </c>
      <c r="D34" s="12">
        <v>13866</v>
      </c>
      <c r="E34" s="12">
        <v>589</v>
      </c>
      <c r="F34" s="13">
        <f t="shared" si="0"/>
        <v>-95.752199624981969</v>
      </c>
      <c r="G34" s="1"/>
      <c r="H34" s="1"/>
      <c r="I34" s="1"/>
    </row>
    <row r="35" spans="1:9" x14ac:dyDescent="0.25">
      <c r="A35" s="14" t="s">
        <v>72</v>
      </c>
      <c r="B35" s="15">
        <f>SUM(B7:B34)</f>
        <v>473458.75</v>
      </c>
      <c r="C35" s="15">
        <f t="shared" ref="C35:E35" si="1">SUM(C7:C34)</f>
        <v>533612.75</v>
      </c>
      <c r="D35" s="15">
        <f t="shared" si="1"/>
        <v>3071121.5</v>
      </c>
      <c r="E35" s="15">
        <f t="shared" si="1"/>
        <v>3391444.26</v>
      </c>
      <c r="F35" s="16">
        <f t="shared" si="0"/>
        <v>10.430155889306235</v>
      </c>
      <c r="G35" s="1"/>
      <c r="H35" s="1"/>
      <c r="I35" s="1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3255</v>
      </c>
      <c r="C38" s="41">
        <f>D7</f>
        <v>4457</v>
      </c>
      <c r="D38" s="41">
        <f>_xlfn.RANK.EQ(B38,$B$38:$B$65)+COUNTIF($B$38:$B$65,B38)-1</f>
        <v>20</v>
      </c>
      <c r="E38" s="42" t="str">
        <f t="shared" ref="E38:E65" si="2">INDEX($A$38:$B$65,MATCH(ROW()-37,$D$38:$D$65,0),1)</f>
        <v>VALENCIA</v>
      </c>
      <c r="F38" s="42">
        <f>LOOKUP(E38,$A$38:$A$65,$B$38:$B$65)</f>
        <v>1196483</v>
      </c>
      <c r="G38" s="42">
        <f>LOOKUP(E38,$A$38:$A$65,$C$38:$C$65)</f>
        <v>1055300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87316</v>
      </c>
      <c r="C39" s="41">
        <f t="shared" ref="C39:C65" si="5">D8</f>
        <v>69795</v>
      </c>
      <c r="D39" s="41">
        <f t="shared" ref="D39:D65" si="6">_xlfn.RANK.EQ(B39,$B$38:$B$65)+COUNTIF($B$38:$B$65,B39)-1</f>
        <v>8</v>
      </c>
      <c r="E39" s="42" t="str">
        <f t="shared" si="2"/>
        <v>BARCELONA</v>
      </c>
      <c r="F39" s="42">
        <f t="shared" ref="F39:F65" si="7">LOOKUP(E39,$A$38:$A$65,$B$38:$B$65)</f>
        <v>732347</v>
      </c>
      <c r="G39" s="42">
        <f t="shared" ref="G39:G65" si="8">LOOKUP(E39,$A$38:$A$65,$C$38:$C$65)</f>
        <v>682929.5</v>
      </c>
    </row>
    <row r="40" spans="1:9" x14ac:dyDescent="0.25">
      <c r="A40" s="42" t="str">
        <f t="shared" si="3"/>
        <v>ALMERIA</v>
      </c>
      <c r="B40" s="41">
        <f t="shared" si="4"/>
        <v>1402</v>
      </c>
      <c r="C40" s="41">
        <f t="shared" si="5"/>
        <v>349.5</v>
      </c>
      <c r="D40" s="41">
        <f t="shared" si="6"/>
        <v>22</v>
      </c>
      <c r="E40" s="42" t="str">
        <f t="shared" si="2"/>
        <v>BILBAO</v>
      </c>
      <c r="F40" s="42">
        <f t="shared" si="7"/>
        <v>288832.25</v>
      </c>
      <c r="G40" s="42">
        <f t="shared" si="8"/>
        <v>242923.5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2575</v>
      </c>
      <c r="D41" s="41">
        <f t="shared" si="6"/>
        <v>28</v>
      </c>
      <c r="E41" s="42" t="str">
        <f t="shared" si="2"/>
        <v>LAS PALMAS</v>
      </c>
      <c r="F41" s="42">
        <f t="shared" si="7"/>
        <v>252506</v>
      </c>
      <c r="G41" s="42">
        <f t="shared" si="8"/>
        <v>238380</v>
      </c>
    </row>
    <row r="42" spans="1:9" x14ac:dyDescent="0.25">
      <c r="A42" s="42" t="str">
        <f t="shared" si="3"/>
        <v>BAHIA DE ALGECIRAS</v>
      </c>
      <c r="B42" s="41">
        <f t="shared" si="4"/>
        <v>98223.51</v>
      </c>
      <c r="C42" s="41">
        <f t="shared" si="5"/>
        <v>80648</v>
      </c>
      <c r="D42" s="41">
        <f t="shared" si="6"/>
        <v>7</v>
      </c>
      <c r="E42" s="42" t="str">
        <f t="shared" si="2"/>
        <v>SANTA CRUZ DE TENERIFE</v>
      </c>
      <c r="F42" s="42">
        <f t="shared" si="7"/>
        <v>197733</v>
      </c>
      <c r="G42" s="42">
        <f t="shared" si="8"/>
        <v>184970</v>
      </c>
    </row>
    <row r="43" spans="1:9" x14ac:dyDescent="0.25">
      <c r="A43" s="42" t="str">
        <f t="shared" si="3"/>
        <v>BAHIA DE CADIZ</v>
      </c>
      <c r="B43" s="41">
        <f t="shared" si="4"/>
        <v>68008.5</v>
      </c>
      <c r="C43" s="41">
        <f t="shared" si="5"/>
        <v>60856</v>
      </c>
      <c r="D43" s="41">
        <f t="shared" si="6"/>
        <v>10</v>
      </c>
      <c r="E43" s="42" t="str">
        <f t="shared" si="2"/>
        <v>VIGO</v>
      </c>
      <c r="F43" s="42">
        <f t="shared" si="7"/>
        <v>118984</v>
      </c>
      <c r="G43" s="42">
        <f t="shared" si="8"/>
        <v>107751</v>
      </c>
    </row>
    <row r="44" spans="1:9" x14ac:dyDescent="0.25">
      <c r="A44" s="42" t="str">
        <f t="shared" si="3"/>
        <v>BALEARES</v>
      </c>
      <c r="B44" s="41">
        <f t="shared" si="4"/>
        <v>49283</v>
      </c>
      <c r="C44" s="41">
        <f t="shared" si="5"/>
        <v>85771</v>
      </c>
      <c r="D44" s="41">
        <f t="shared" si="6"/>
        <v>12</v>
      </c>
      <c r="E44" s="42" t="str">
        <f t="shared" si="2"/>
        <v>BAHIA DE ALGECIRAS</v>
      </c>
      <c r="F44" s="42">
        <f t="shared" si="7"/>
        <v>98223.51</v>
      </c>
      <c r="G44" s="42">
        <f t="shared" si="8"/>
        <v>80648</v>
      </c>
    </row>
    <row r="45" spans="1:9" x14ac:dyDescent="0.25">
      <c r="A45" s="42" t="str">
        <f t="shared" si="3"/>
        <v>BARCELONA</v>
      </c>
      <c r="B45" s="41">
        <f t="shared" si="4"/>
        <v>732347</v>
      </c>
      <c r="C45" s="41">
        <f t="shared" si="5"/>
        <v>682929.5</v>
      </c>
      <c r="D45" s="41">
        <f t="shared" si="6"/>
        <v>2</v>
      </c>
      <c r="E45" s="42" t="str">
        <f t="shared" si="2"/>
        <v>ALICANTE</v>
      </c>
      <c r="F45" s="42">
        <f t="shared" si="7"/>
        <v>87316</v>
      </c>
      <c r="G45" s="42">
        <f t="shared" si="8"/>
        <v>69795</v>
      </c>
    </row>
    <row r="46" spans="1:9" x14ac:dyDescent="0.25">
      <c r="A46" s="42" t="str">
        <f t="shared" si="3"/>
        <v>BILBAO</v>
      </c>
      <c r="B46" s="41">
        <f t="shared" si="4"/>
        <v>288832.25</v>
      </c>
      <c r="C46" s="41">
        <f t="shared" si="5"/>
        <v>242923.5</v>
      </c>
      <c r="D46" s="41">
        <f t="shared" si="6"/>
        <v>3</v>
      </c>
      <c r="E46" s="42" t="str">
        <f t="shared" si="2"/>
        <v>SEVILLA</v>
      </c>
      <c r="F46" s="42">
        <f t="shared" si="7"/>
        <v>85227</v>
      </c>
      <c r="G46" s="42">
        <f t="shared" si="8"/>
        <v>70291</v>
      </c>
    </row>
    <row r="47" spans="1:9" x14ac:dyDescent="0.25">
      <c r="A47" s="42" t="str">
        <f t="shared" si="3"/>
        <v>CARTAGENA</v>
      </c>
      <c r="B47" s="41">
        <f t="shared" si="4"/>
        <v>37890</v>
      </c>
      <c r="C47" s="41">
        <f t="shared" si="5"/>
        <v>29502</v>
      </c>
      <c r="D47" s="41">
        <f t="shared" si="6"/>
        <v>14</v>
      </c>
      <c r="E47" s="42" t="str">
        <f t="shared" si="2"/>
        <v>BAHIA DE CADIZ</v>
      </c>
      <c r="F47" s="42">
        <f t="shared" si="7"/>
        <v>68008.5</v>
      </c>
      <c r="G47" s="42">
        <f t="shared" si="8"/>
        <v>60856</v>
      </c>
    </row>
    <row r="48" spans="1:9" x14ac:dyDescent="0.25">
      <c r="A48" s="42" t="str">
        <f t="shared" si="3"/>
        <v>CASTELLON</v>
      </c>
      <c r="B48" s="41">
        <f t="shared" si="4"/>
        <v>54286</v>
      </c>
      <c r="C48" s="41">
        <f t="shared" si="5"/>
        <v>37448</v>
      </c>
      <c r="D48" s="41">
        <f t="shared" si="6"/>
        <v>11</v>
      </c>
      <c r="E48" s="42" t="str">
        <f t="shared" si="2"/>
        <v>CASTELLON</v>
      </c>
      <c r="F48" s="42">
        <f t="shared" si="7"/>
        <v>54286</v>
      </c>
      <c r="G48" s="42">
        <f t="shared" si="8"/>
        <v>37448</v>
      </c>
    </row>
    <row r="49" spans="1:7" x14ac:dyDescent="0.25">
      <c r="A49" s="42" t="str">
        <f t="shared" si="3"/>
        <v>CEUTA</v>
      </c>
      <c r="B49" s="41">
        <f t="shared" si="4"/>
        <v>5427</v>
      </c>
      <c r="C49" s="41">
        <f t="shared" si="5"/>
        <v>8339</v>
      </c>
      <c r="D49" s="41">
        <f t="shared" si="6"/>
        <v>19</v>
      </c>
      <c r="E49" s="42" t="str">
        <f t="shared" si="2"/>
        <v>BALEARES</v>
      </c>
      <c r="F49" s="42">
        <f t="shared" si="7"/>
        <v>49283</v>
      </c>
      <c r="G49" s="42">
        <f t="shared" si="8"/>
        <v>85771</v>
      </c>
    </row>
    <row r="50" spans="1:7" x14ac:dyDescent="0.25">
      <c r="A50" s="42" t="str">
        <f t="shared" si="3"/>
        <v>FERROL-SAN CIBRAO</v>
      </c>
      <c r="B50" s="41">
        <f t="shared" si="4"/>
        <v>266</v>
      </c>
      <c r="C50" s="41">
        <f t="shared" si="5"/>
        <v>239</v>
      </c>
      <c r="D50" s="41">
        <f t="shared" si="6"/>
        <v>25</v>
      </c>
      <c r="E50" s="42" t="str">
        <f t="shared" si="2"/>
        <v>TARRAGONA</v>
      </c>
      <c r="F50" s="42">
        <f t="shared" si="7"/>
        <v>39049</v>
      </c>
      <c r="G50" s="42">
        <f t="shared" si="8"/>
        <v>39483</v>
      </c>
    </row>
    <row r="51" spans="1:7" x14ac:dyDescent="0.25">
      <c r="A51" s="42" t="str">
        <f t="shared" si="3"/>
        <v>GIJON</v>
      </c>
      <c r="B51" s="41">
        <f t="shared" si="4"/>
        <v>19402</v>
      </c>
      <c r="C51" s="41">
        <f t="shared" si="5"/>
        <v>14774</v>
      </c>
      <c r="D51" s="41">
        <f t="shared" si="6"/>
        <v>16</v>
      </c>
      <c r="E51" s="42" t="str">
        <f t="shared" si="2"/>
        <v>CARTAGENA</v>
      </c>
      <c r="F51" s="42">
        <f t="shared" si="7"/>
        <v>37890</v>
      </c>
      <c r="G51" s="42">
        <f t="shared" si="8"/>
        <v>29502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MARIN Y RIA DE PONTEVEDRA</v>
      </c>
      <c r="F52" s="42">
        <f t="shared" si="7"/>
        <v>28415</v>
      </c>
      <c r="G52" s="42">
        <f t="shared" si="8"/>
        <v>14387</v>
      </c>
    </row>
    <row r="53" spans="1:7" x14ac:dyDescent="0.25">
      <c r="A53" s="42" t="str">
        <f t="shared" si="3"/>
        <v>LAS PALMAS</v>
      </c>
      <c r="B53" s="41">
        <f t="shared" si="4"/>
        <v>252506</v>
      </c>
      <c r="C53" s="41">
        <f t="shared" si="5"/>
        <v>238380</v>
      </c>
      <c r="D53" s="41">
        <f t="shared" si="6"/>
        <v>4</v>
      </c>
      <c r="E53" s="42" t="str">
        <f t="shared" si="2"/>
        <v>GIJON</v>
      </c>
      <c r="F53" s="42">
        <f t="shared" si="7"/>
        <v>19402</v>
      </c>
      <c r="G53" s="42">
        <f t="shared" si="8"/>
        <v>14774</v>
      </c>
    </row>
    <row r="54" spans="1:7" x14ac:dyDescent="0.25">
      <c r="A54" s="42" t="str">
        <f t="shared" si="3"/>
        <v>MALAGA</v>
      </c>
      <c r="B54" s="41">
        <f t="shared" si="4"/>
        <v>10586</v>
      </c>
      <c r="C54" s="41">
        <f t="shared" si="5"/>
        <v>9747</v>
      </c>
      <c r="D54" s="41">
        <f t="shared" si="6"/>
        <v>18</v>
      </c>
      <c r="E54" s="42" t="str">
        <f t="shared" si="2"/>
        <v>MELILLA</v>
      </c>
      <c r="F54" s="42">
        <f t="shared" si="7"/>
        <v>13691</v>
      </c>
      <c r="G54" s="42">
        <f t="shared" si="8"/>
        <v>15271</v>
      </c>
    </row>
    <row r="55" spans="1:7" x14ac:dyDescent="0.25">
      <c r="A55" s="42" t="str">
        <f t="shared" si="3"/>
        <v>MARIN Y RIA DE PONTEVEDRA</v>
      </c>
      <c r="B55" s="41">
        <f t="shared" si="4"/>
        <v>28415</v>
      </c>
      <c r="C55" s="41">
        <f t="shared" si="5"/>
        <v>14387</v>
      </c>
      <c r="D55" s="41">
        <f t="shared" si="6"/>
        <v>15</v>
      </c>
      <c r="E55" s="42" t="str">
        <f t="shared" si="2"/>
        <v>MALAGA</v>
      </c>
      <c r="F55" s="42">
        <f t="shared" si="7"/>
        <v>10586</v>
      </c>
      <c r="G55" s="42">
        <f t="shared" si="8"/>
        <v>9747</v>
      </c>
    </row>
    <row r="56" spans="1:7" x14ac:dyDescent="0.25">
      <c r="A56" s="42" t="str">
        <f t="shared" si="3"/>
        <v>MELILLA</v>
      </c>
      <c r="B56" s="41">
        <f t="shared" si="4"/>
        <v>13691</v>
      </c>
      <c r="C56" s="41">
        <f t="shared" si="5"/>
        <v>15271</v>
      </c>
      <c r="D56" s="41">
        <f t="shared" si="6"/>
        <v>17</v>
      </c>
      <c r="E56" s="42" t="str">
        <f t="shared" si="2"/>
        <v>CEUTA</v>
      </c>
      <c r="F56" s="42">
        <f t="shared" si="7"/>
        <v>5427</v>
      </c>
      <c r="G56" s="42">
        <f t="shared" si="8"/>
        <v>8339</v>
      </c>
    </row>
    <row r="57" spans="1:7" x14ac:dyDescent="0.25">
      <c r="A57" s="42" t="str">
        <f t="shared" si="3"/>
        <v>MOTRIL</v>
      </c>
      <c r="B57" s="41">
        <f t="shared" si="4"/>
        <v>1472</v>
      </c>
      <c r="C57" s="41">
        <f t="shared" si="5"/>
        <v>2</v>
      </c>
      <c r="D57" s="41">
        <f t="shared" si="6"/>
        <v>21</v>
      </c>
      <c r="E57" s="42" t="str">
        <f t="shared" si="2"/>
        <v>A CORUÑA</v>
      </c>
      <c r="F57" s="42">
        <f t="shared" si="7"/>
        <v>3255</v>
      </c>
      <c r="G57" s="42">
        <f t="shared" si="8"/>
        <v>4457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MOTRIL</v>
      </c>
      <c r="F58" s="42">
        <f t="shared" si="7"/>
        <v>1472</v>
      </c>
      <c r="G58" s="42">
        <f t="shared" si="8"/>
        <v>2</v>
      </c>
    </row>
    <row r="59" spans="1:7" x14ac:dyDescent="0.25">
      <c r="A59" s="42" t="str">
        <f t="shared" si="3"/>
        <v>SANTA CRUZ DE TENERIFE</v>
      </c>
      <c r="B59" s="41">
        <f t="shared" si="4"/>
        <v>197733</v>
      </c>
      <c r="C59" s="41">
        <f t="shared" si="5"/>
        <v>184970</v>
      </c>
      <c r="D59" s="41">
        <f t="shared" si="6"/>
        <v>5</v>
      </c>
      <c r="E59" s="42" t="str">
        <f t="shared" si="2"/>
        <v>ALMERIA</v>
      </c>
      <c r="F59" s="42">
        <f t="shared" si="7"/>
        <v>1402</v>
      </c>
      <c r="G59" s="42">
        <f t="shared" si="8"/>
        <v>349.5</v>
      </c>
    </row>
    <row r="60" spans="1:7" x14ac:dyDescent="0.25">
      <c r="A60" s="42" t="str">
        <f t="shared" si="3"/>
        <v>SANTANDER</v>
      </c>
      <c r="B60" s="41">
        <f t="shared" si="4"/>
        <v>771</v>
      </c>
      <c r="C60" s="41">
        <f t="shared" si="5"/>
        <v>1067</v>
      </c>
      <c r="D60" s="41">
        <f t="shared" si="6"/>
        <v>23</v>
      </c>
      <c r="E60" s="42" t="str">
        <f t="shared" si="2"/>
        <v>SANTANDER</v>
      </c>
      <c r="F60" s="42">
        <f t="shared" si="7"/>
        <v>771</v>
      </c>
      <c r="G60" s="42">
        <f t="shared" si="8"/>
        <v>1067</v>
      </c>
    </row>
    <row r="61" spans="1:7" x14ac:dyDescent="0.25">
      <c r="A61" s="42" t="str">
        <f t="shared" si="3"/>
        <v>SEVILLA</v>
      </c>
      <c r="B61" s="41">
        <f t="shared" si="4"/>
        <v>85227</v>
      </c>
      <c r="C61" s="41">
        <f t="shared" si="5"/>
        <v>70291</v>
      </c>
      <c r="D61" s="41">
        <f t="shared" si="6"/>
        <v>9</v>
      </c>
      <c r="E61" s="42" t="str">
        <f t="shared" si="2"/>
        <v>VILAGARCIA</v>
      </c>
      <c r="F61" s="42">
        <f t="shared" si="7"/>
        <v>589</v>
      </c>
      <c r="G61" s="42">
        <f t="shared" si="8"/>
        <v>13866</v>
      </c>
    </row>
    <row r="62" spans="1:7" x14ac:dyDescent="0.25">
      <c r="A62" s="42" t="str">
        <f t="shared" si="3"/>
        <v>TARRAGONA</v>
      </c>
      <c r="B62" s="41">
        <f t="shared" si="4"/>
        <v>39049</v>
      </c>
      <c r="C62" s="41">
        <f t="shared" si="5"/>
        <v>39483</v>
      </c>
      <c r="D62" s="41">
        <f t="shared" si="6"/>
        <v>13</v>
      </c>
      <c r="E62" s="42" t="str">
        <f t="shared" si="2"/>
        <v>FERROL-SAN CIBRAO</v>
      </c>
      <c r="F62" s="42">
        <f t="shared" si="7"/>
        <v>266</v>
      </c>
      <c r="G62" s="42">
        <f t="shared" si="8"/>
        <v>239</v>
      </c>
    </row>
    <row r="63" spans="1:7" x14ac:dyDescent="0.25">
      <c r="A63" s="42" t="str">
        <f t="shared" si="3"/>
        <v>VALENCIA</v>
      </c>
      <c r="B63" s="41">
        <f t="shared" si="4"/>
        <v>1196483</v>
      </c>
      <c r="C63" s="41">
        <f t="shared" si="5"/>
        <v>1055300</v>
      </c>
      <c r="D63" s="41">
        <f t="shared" si="6"/>
        <v>1</v>
      </c>
      <c r="E63" s="42" t="e">
        <f t="shared" si="2"/>
        <v>#N/A</v>
      </c>
      <c r="F63" s="42" t="e">
        <f t="shared" si="7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118984</v>
      </c>
      <c r="C64" s="41">
        <f t="shared" si="5"/>
        <v>107751</v>
      </c>
      <c r="D64" s="41">
        <f t="shared" si="6"/>
        <v>6</v>
      </c>
      <c r="E64" s="42" t="e">
        <f t="shared" si="2"/>
        <v>#N/A</v>
      </c>
      <c r="F64" s="42" t="e">
        <f t="shared" si="7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589</v>
      </c>
      <c r="C65" s="41">
        <f t="shared" si="5"/>
        <v>13866</v>
      </c>
      <c r="D65" s="41">
        <f t="shared" si="6"/>
        <v>24</v>
      </c>
      <c r="E65" s="42" t="str">
        <f t="shared" si="2"/>
        <v>AVILES</v>
      </c>
      <c r="F65" s="42">
        <f t="shared" si="7"/>
        <v>0</v>
      </c>
      <c r="G65" s="42">
        <f t="shared" si="8"/>
        <v>2575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A5:A6"/>
    <mergeCell ref="B5:C5"/>
    <mergeCell ref="D5:F5"/>
  </mergeCells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88</v>
      </c>
    </row>
    <row r="2" spans="1:12" s="2" customFormat="1" ht="21" x14ac:dyDescent="0.35"/>
    <row r="5" spans="1:12" x14ac:dyDescent="0.25">
      <c r="A5" s="47" t="s">
        <v>73</v>
      </c>
      <c r="B5" s="45" t="str">
        <f>'Resumen general'!D6</f>
        <v>Mes Julio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40435</v>
      </c>
    </row>
    <row r="6" spans="1:12" x14ac:dyDescent="0.25">
      <c r="A6" s="48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43</v>
      </c>
    </row>
    <row r="7" spans="1:12" x14ac:dyDescent="0.25">
      <c r="A7" s="8" t="s">
        <v>44</v>
      </c>
      <c r="B7" s="9">
        <v>2326</v>
      </c>
      <c r="C7" s="9">
        <v>2495</v>
      </c>
      <c r="D7" s="9">
        <v>28529</v>
      </c>
      <c r="E7" s="9">
        <v>32923</v>
      </c>
      <c r="F7" s="10">
        <f>((E7*100)/D7)-100</f>
        <v>15.401871779592696</v>
      </c>
      <c r="G7" s="1"/>
      <c r="H7" s="1"/>
      <c r="I7" s="1"/>
    </row>
    <row r="8" spans="1:12" x14ac:dyDescent="0.25">
      <c r="A8" s="11" t="s">
        <v>45</v>
      </c>
      <c r="B8" s="12">
        <v>54529</v>
      </c>
      <c r="C8" s="12">
        <v>48934</v>
      </c>
      <c r="D8" s="12">
        <v>150765</v>
      </c>
      <c r="E8" s="12">
        <v>154005</v>
      </c>
      <c r="F8" s="13">
        <f t="shared" ref="F8:F35" si="0">((E8*100)/D8)-100</f>
        <v>2.1490398965277109</v>
      </c>
      <c r="G8" s="1"/>
      <c r="H8" s="1"/>
      <c r="I8" s="1"/>
    </row>
    <row r="9" spans="1:12" x14ac:dyDescent="0.25">
      <c r="A9" s="8" t="s">
        <v>46</v>
      </c>
      <c r="B9" s="9">
        <v>306355</v>
      </c>
      <c r="C9" s="9">
        <v>271724</v>
      </c>
      <c r="D9" s="9">
        <v>624525</v>
      </c>
      <c r="E9" s="9">
        <v>554385</v>
      </c>
      <c r="F9" s="10">
        <f t="shared" si="0"/>
        <v>-11.230935510988346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749055</v>
      </c>
      <c r="C11" s="9">
        <v>758826</v>
      </c>
      <c r="D11" s="9">
        <v>2640961</v>
      </c>
      <c r="E11" s="9">
        <v>2624085</v>
      </c>
      <c r="F11" s="10">
        <f t="shared" si="0"/>
        <v>-0.63900981498780141</v>
      </c>
      <c r="G11" s="1"/>
      <c r="H11" s="1"/>
      <c r="I11" s="1"/>
    </row>
    <row r="12" spans="1:12" x14ac:dyDescent="0.25">
      <c r="A12" s="11" t="s">
        <v>49</v>
      </c>
      <c r="B12" s="12">
        <v>13021</v>
      </c>
      <c r="C12" s="12">
        <v>27097</v>
      </c>
      <c r="D12" s="12">
        <v>129305</v>
      </c>
      <c r="E12" s="12">
        <v>149955</v>
      </c>
      <c r="F12" s="13">
        <f t="shared" si="0"/>
        <v>15.969993426394964</v>
      </c>
      <c r="G12" s="1"/>
      <c r="H12" s="1"/>
      <c r="I12" s="1"/>
    </row>
    <row r="13" spans="1:12" x14ac:dyDescent="0.25">
      <c r="A13" s="8" t="s">
        <v>50</v>
      </c>
      <c r="B13" s="9">
        <v>830599</v>
      </c>
      <c r="C13" s="9">
        <v>928000</v>
      </c>
      <c r="D13" s="9">
        <v>3008521</v>
      </c>
      <c r="E13" s="9">
        <v>2918086</v>
      </c>
      <c r="F13" s="10">
        <f t="shared" si="0"/>
        <v>-3.0059620657459334</v>
      </c>
      <c r="G13" s="1"/>
      <c r="H13" s="1"/>
      <c r="I13" s="1"/>
    </row>
    <row r="14" spans="1:12" x14ac:dyDescent="0.25">
      <c r="A14" s="11" t="s">
        <v>51</v>
      </c>
      <c r="B14" s="12">
        <v>424076</v>
      </c>
      <c r="C14" s="12">
        <v>451662</v>
      </c>
      <c r="D14" s="12">
        <v>1663142</v>
      </c>
      <c r="E14" s="12">
        <v>1782314</v>
      </c>
      <c r="F14" s="13">
        <f t="shared" si="0"/>
        <v>7.1654735434496928</v>
      </c>
      <c r="G14" s="1"/>
      <c r="H14" s="1"/>
      <c r="I14" s="1"/>
    </row>
    <row r="15" spans="1:12" x14ac:dyDescent="0.25">
      <c r="A15" s="8" t="s">
        <v>52</v>
      </c>
      <c r="B15" s="9">
        <v>25309</v>
      </c>
      <c r="C15" s="9">
        <v>26744</v>
      </c>
      <c r="D15" s="9">
        <v>91993</v>
      </c>
      <c r="E15" s="9">
        <v>106468</v>
      </c>
      <c r="F15" s="10">
        <f t="shared" si="0"/>
        <v>15.734892872283766</v>
      </c>
      <c r="G15" s="1"/>
      <c r="H15" s="1"/>
      <c r="I15" s="1"/>
    </row>
    <row r="16" spans="1:12" x14ac:dyDescent="0.25">
      <c r="A16" s="11" t="s">
        <v>53</v>
      </c>
      <c r="B16" s="12">
        <v>2864</v>
      </c>
      <c r="C16" s="12">
        <v>9718</v>
      </c>
      <c r="D16" s="12">
        <v>27053</v>
      </c>
      <c r="E16" s="12">
        <v>47684</v>
      </c>
      <c r="F16" s="13">
        <f t="shared" si="0"/>
        <v>76.261412782316199</v>
      </c>
      <c r="G16" s="1"/>
      <c r="H16" s="1"/>
      <c r="I16" s="1"/>
    </row>
    <row r="17" spans="1:9" x14ac:dyDescent="0.25">
      <c r="A17" s="8" t="s">
        <v>54</v>
      </c>
      <c r="B17" s="9">
        <v>0</v>
      </c>
      <c r="C17" s="9">
        <v>0</v>
      </c>
      <c r="D17" s="9">
        <v>0</v>
      </c>
      <c r="E17" s="9">
        <v>725</v>
      </c>
      <c r="F17" s="10" t="e">
        <f t="shared" si="0"/>
        <v>#DIV/0!</v>
      </c>
      <c r="G17" s="1"/>
      <c r="H17" s="1"/>
      <c r="I17" s="1"/>
    </row>
    <row r="18" spans="1:9" x14ac:dyDescent="0.25">
      <c r="A18" s="11" t="s">
        <v>55</v>
      </c>
      <c r="B18" s="12">
        <v>269503</v>
      </c>
      <c r="C18" s="12">
        <v>232549</v>
      </c>
      <c r="D18" s="12">
        <v>1220795</v>
      </c>
      <c r="E18" s="12">
        <v>1104798</v>
      </c>
      <c r="F18" s="13">
        <f t="shared" si="0"/>
        <v>-9.5017590996031345</v>
      </c>
      <c r="G18" s="1"/>
      <c r="H18" s="1"/>
      <c r="I18" s="1"/>
    </row>
    <row r="19" spans="1:9" x14ac:dyDescent="0.25">
      <c r="A19" s="8" t="s">
        <v>56</v>
      </c>
      <c r="B19" s="9">
        <v>0</v>
      </c>
      <c r="C19" s="9">
        <v>0</v>
      </c>
      <c r="D19" s="9">
        <v>0</v>
      </c>
      <c r="E19" s="9">
        <v>3</v>
      </c>
      <c r="F19" s="10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12">
        <v>413</v>
      </c>
      <c r="C20" s="12">
        <v>0</v>
      </c>
      <c r="D20" s="12">
        <v>2303</v>
      </c>
      <c r="E20" s="12">
        <v>2244</v>
      </c>
      <c r="F20" s="13">
        <f t="shared" si="0"/>
        <v>-2.5618758141554565</v>
      </c>
      <c r="G20" s="1"/>
      <c r="H20" s="1"/>
      <c r="I20" s="1"/>
    </row>
    <row r="21" spans="1:9" x14ac:dyDescent="0.25">
      <c r="A21" s="8" t="s">
        <v>58</v>
      </c>
      <c r="B21" s="9">
        <v>0</v>
      </c>
      <c r="C21" s="9">
        <v>0</v>
      </c>
      <c r="D21" s="9">
        <v>105</v>
      </c>
      <c r="E21" s="9">
        <v>0</v>
      </c>
      <c r="F21" s="10">
        <f t="shared" si="0"/>
        <v>-100</v>
      </c>
      <c r="G21" s="1"/>
      <c r="H21" s="1"/>
      <c r="I21" s="1"/>
    </row>
    <row r="22" spans="1:9" x14ac:dyDescent="0.25">
      <c r="A22" s="11" t="s">
        <v>59</v>
      </c>
      <c r="B22" s="12">
        <v>102096</v>
      </c>
      <c r="C22" s="12">
        <v>119123</v>
      </c>
      <c r="D22" s="12">
        <v>717817</v>
      </c>
      <c r="E22" s="12">
        <v>762802</v>
      </c>
      <c r="F22" s="13">
        <f t="shared" si="0"/>
        <v>6.2669176127063082</v>
      </c>
      <c r="G22" s="1"/>
      <c r="H22" s="1"/>
      <c r="I22" s="1"/>
    </row>
    <row r="23" spans="1:9" x14ac:dyDescent="0.25">
      <c r="A23" s="8" t="s">
        <v>60</v>
      </c>
      <c r="B23" s="9">
        <v>78110</v>
      </c>
      <c r="C23" s="9">
        <v>126820</v>
      </c>
      <c r="D23" s="9">
        <v>364607</v>
      </c>
      <c r="E23" s="9">
        <v>441624</v>
      </c>
      <c r="F23" s="10">
        <f t="shared" si="0"/>
        <v>21.123291653753213</v>
      </c>
      <c r="G23" s="1"/>
      <c r="H23" s="1"/>
      <c r="I23" s="1"/>
    </row>
    <row r="24" spans="1:9" x14ac:dyDescent="0.25">
      <c r="A24" s="11" t="s">
        <v>61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9">
        <v>94753</v>
      </c>
      <c r="C25" s="9">
        <v>96175</v>
      </c>
      <c r="D25" s="9">
        <v>314498</v>
      </c>
      <c r="E25" s="9">
        <v>362638</v>
      </c>
      <c r="F25" s="10">
        <f t="shared" si="0"/>
        <v>15.306933589402789</v>
      </c>
      <c r="G25" s="1"/>
      <c r="H25" s="1"/>
      <c r="I25" s="1"/>
    </row>
    <row r="26" spans="1:9" x14ac:dyDescent="0.25">
      <c r="A26" s="11" t="s">
        <v>63</v>
      </c>
      <c r="B26" s="12">
        <v>0</v>
      </c>
      <c r="C26" s="12">
        <v>52</v>
      </c>
      <c r="D26" s="12">
        <v>2261</v>
      </c>
      <c r="E26" s="12">
        <v>1004</v>
      </c>
      <c r="F26" s="13">
        <f t="shared" si="0"/>
        <v>-55.594869526758075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380388</v>
      </c>
      <c r="C28" s="12">
        <v>422512</v>
      </c>
      <c r="D28" s="12">
        <v>2309075</v>
      </c>
      <c r="E28" s="12">
        <v>2533321</v>
      </c>
      <c r="F28" s="13">
        <f t="shared" si="0"/>
        <v>9.711507854876956</v>
      </c>
      <c r="G28" s="1"/>
      <c r="H28" s="1"/>
      <c r="I28" s="1"/>
    </row>
    <row r="29" spans="1:9" x14ac:dyDescent="0.25">
      <c r="A29" s="8" t="s">
        <v>66</v>
      </c>
      <c r="B29" s="9">
        <v>21230</v>
      </c>
      <c r="C29" s="9">
        <v>29755</v>
      </c>
      <c r="D29" s="9">
        <v>86649</v>
      </c>
      <c r="E29" s="9">
        <v>122835</v>
      </c>
      <c r="F29" s="10">
        <f t="shared" si="0"/>
        <v>41.761589862548902</v>
      </c>
      <c r="G29" s="1"/>
      <c r="H29" s="1"/>
      <c r="I29" s="1"/>
    </row>
    <row r="30" spans="1:9" x14ac:dyDescent="0.25">
      <c r="A30" s="11" t="s">
        <v>67</v>
      </c>
      <c r="B30" s="12">
        <v>9880</v>
      </c>
      <c r="C30" s="12">
        <v>802</v>
      </c>
      <c r="D30" s="12">
        <v>62372</v>
      </c>
      <c r="E30" s="12">
        <v>5760</v>
      </c>
      <c r="F30" s="13">
        <f t="shared" si="0"/>
        <v>-90.765086897967038</v>
      </c>
      <c r="G30" s="1"/>
      <c r="H30" s="1"/>
      <c r="I30" s="1"/>
    </row>
    <row r="31" spans="1:9" x14ac:dyDescent="0.25">
      <c r="A31" s="8" t="s">
        <v>68</v>
      </c>
      <c r="B31" s="9">
        <v>405</v>
      </c>
      <c r="C31" s="9">
        <v>3148</v>
      </c>
      <c r="D31" s="9">
        <v>1513</v>
      </c>
      <c r="E31" s="9">
        <v>3148</v>
      </c>
      <c r="F31" s="10">
        <f t="shared" si="0"/>
        <v>108.06345009914077</v>
      </c>
      <c r="G31" s="1"/>
      <c r="H31" s="1"/>
      <c r="I31" s="1"/>
    </row>
    <row r="32" spans="1:9" x14ac:dyDescent="0.25">
      <c r="A32" s="11" t="s">
        <v>69</v>
      </c>
      <c r="B32" s="12">
        <v>61661</v>
      </c>
      <c r="C32" s="12">
        <v>36872</v>
      </c>
      <c r="D32" s="12">
        <v>221898</v>
      </c>
      <c r="E32" s="12">
        <v>231550</v>
      </c>
      <c r="F32" s="13">
        <f t="shared" si="0"/>
        <v>4.3497462798222557</v>
      </c>
      <c r="G32" s="1"/>
      <c r="H32" s="1"/>
      <c r="I32" s="1"/>
    </row>
    <row r="33" spans="1:9" x14ac:dyDescent="0.25">
      <c r="A33" s="8" t="s">
        <v>70</v>
      </c>
      <c r="B33" s="9">
        <v>164030</v>
      </c>
      <c r="C33" s="9">
        <v>165766</v>
      </c>
      <c r="D33" s="9">
        <v>626661</v>
      </c>
      <c r="E33" s="9">
        <v>581295</v>
      </c>
      <c r="F33" s="10">
        <f t="shared" si="0"/>
        <v>-7.2393207810921751</v>
      </c>
      <c r="G33" s="1"/>
      <c r="H33" s="1"/>
      <c r="I33" s="1"/>
    </row>
    <row r="34" spans="1:9" x14ac:dyDescent="0.25">
      <c r="A34" s="11" t="s">
        <v>71</v>
      </c>
      <c r="B34" s="12">
        <v>0</v>
      </c>
      <c r="C34" s="12">
        <v>0</v>
      </c>
      <c r="D34" s="12">
        <v>1665</v>
      </c>
      <c r="E34" s="12">
        <v>1966</v>
      </c>
      <c r="F34" s="13">
        <f t="shared" si="0"/>
        <v>18.078078078078079</v>
      </c>
      <c r="G34" s="1"/>
      <c r="H34" s="1"/>
      <c r="I34" s="1"/>
    </row>
    <row r="35" spans="1:9" x14ac:dyDescent="0.25">
      <c r="A35" s="14" t="s">
        <v>72</v>
      </c>
      <c r="B35" s="15">
        <f>SUM(B7:B34)</f>
        <v>3590603</v>
      </c>
      <c r="C35" s="15">
        <f t="shared" ref="C35:E35" si="1">SUM(C7:C34)</f>
        <v>3758774</v>
      </c>
      <c r="D35" s="15">
        <f t="shared" si="1"/>
        <v>14297013</v>
      </c>
      <c r="E35" s="15">
        <f t="shared" si="1"/>
        <v>14525618</v>
      </c>
      <c r="F35" s="16">
        <f t="shared" si="0"/>
        <v>1.5989703583538812</v>
      </c>
      <c r="G35" s="1"/>
      <c r="H35" s="1"/>
      <c r="I35" s="1"/>
    </row>
    <row r="36" spans="1:9" x14ac:dyDescent="0.25">
      <c r="A36" s="42"/>
      <c r="B36" s="42"/>
      <c r="C36" s="42"/>
      <c r="D36" s="42"/>
      <c r="E36" s="42"/>
      <c r="F36" s="42"/>
      <c r="G36" s="42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32923</v>
      </c>
      <c r="C38" s="41">
        <f>D7</f>
        <v>28529</v>
      </c>
      <c r="D38" s="41">
        <f>_xlfn.RANK.EQ(B38,$B$38:$B$65)+COUNTIF($B$38:$B$65,B38)-1</f>
        <v>17</v>
      </c>
      <c r="E38" s="42" t="str">
        <f t="shared" ref="E38:E65" si="2">INDEX($A$38:$B$65,MATCH(ROW()-37,$D$38:$D$65,0),1)</f>
        <v>BALEARES</v>
      </c>
      <c r="F38" s="42">
        <f>LOOKUP(E38,$A$38:$A$65,$B$38:$B$65)</f>
        <v>2918086</v>
      </c>
      <c r="G38" s="42">
        <f>LOOKUP(E38,$A$38:$A$65,$C$38:$C$65)</f>
        <v>3008521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154005</v>
      </c>
      <c r="C39" s="41">
        <f t="shared" ref="C39:C65" si="5">D8</f>
        <v>150765</v>
      </c>
      <c r="D39" s="41">
        <f t="shared" ref="D39:D65" si="6">_xlfn.RANK.EQ(B39,$B$38:$B$65)+COUNTIF($B$38:$B$65,B39)-1</f>
        <v>12</v>
      </c>
      <c r="E39" s="42" t="str">
        <f t="shared" si="2"/>
        <v>BAHIA DE ALGECIRAS</v>
      </c>
      <c r="F39" s="42">
        <f t="shared" ref="F39:F54" si="7">LOOKUP(E39,$A$38:$A$65,$B$38:$B$65)</f>
        <v>2624085</v>
      </c>
      <c r="G39" s="42">
        <f t="shared" ref="G39:G65" si="8">LOOKUP(E39,$A$38:$A$65,$C$38:$C$65)</f>
        <v>2640961</v>
      </c>
    </row>
    <row r="40" spans="1:9" x14ac:dyDescent="0.25">
      <c r="A40" s="42" t="str">
        <f t="shared" si="3"/>
        <v>ALMERIA</v>
      </c>
      <c r="B40" s="41">
        <f t="shared" si="4"/>
        <v>554385</v>
      </c>
      <c r="C40" s="41">
        <f t="shared" si="5"/>
        <v>624525</v>
      </c>
      <c r="D40" s="41">
        <f t="shared" si="6"/>
        <v>8</v>
      </c>
      <c r="E40" s="42" t="str">
        <f t="shared" si="2"/>
        <v>SANTA CRUZ DE TENERIFE</v>
      </c>
      <c r="F40" s="42">
        <f t="shared" si="7"/>
        <v>2533321</v>
      </c>
      <c r="G40" s="42">
        <f t="shared" si="8"/>
        <v>2309075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BARCELONA</v>
      </c>
      <c r="F41" s="42">
        <f t="shared" si="7"/>
        <v>1782314</v>
      </c>
      <c r="G41" s="42">
        <f t="shared" si="8"/>
        <v>1663142</v>
      </c>
    </row>
    <row r="42" spans="1:9" x14ac:dyDescent="0.25">
      <c r="A42" s="42" t="str">
        <f t="shared" si="3"/>
        <v>BAHIA DE ALGECIRAS</v>
      </c>
      <c r="B42" s="41">
        <f t="shared" si="4"/>
        <v>2624085</v>
      </c>
      <c r="C42" s="41">
        <f t="shared" si="5"/>
        <v>2640961</v>
      </c>
      <c r="D42" s="41">
        <f t="shared" si="6"/>
        <v>2</v>
      </c>
      <c r="E42" s="42" t="str">
        <f t="shared" si="2"/>
        <v>CEUTA</v>
      </c>
      <c r="F42" s="42">
        <f t="shared" si="7"/>
        <v>1104798</v>
      </c>
      <c r="G42" s="42">
        <f t="shared" si="8"/>
        <v>1220795</v>
      </c>
    </row>
    <row r="43" spans="1:9" x14ac:dyDescent="0.25">
      <c r="A43" s="42" t="str">
        <f t="shared" si="3"/>
        <v>BAHIA DE CADIZ</v>
      </c>
      <c r="B43" s="41">
        <f t="shared" si="4"/>
        <v>149955</v>
      </c>
      <c r="C43" s="41">
        <f t="shared" si="5"/>
        <v>129305</v>
      </c>
      <c r="D43" s="41">
        <f t="shared" si="6"/>
        <v>13</v>
      </c>
      <c r="E43" s="42" t="str">
        <f t="shared" si="2"/>
        <v>LAS PALMAS</v>
      </c>
      <c r="F43" s="42">
        <f t="shared" si="7"/>
        <v>762802</v>
      </c>
      <c r="G43" s="42">
        <f t="shared" si="8"/>
        <v>717817</v>
      </c>
    </row>
    <row r="44" spans="1:9" x14ac:dyDescent="0.25">
      <c r="A44" s="42" t="str">
        <f t="shared" si="3"/>
        <v>BALEARES</v>
      </c>
      <c r="B44" s="41">
        <f t="shared" si="4"/>
        <v>2918086</v>
      </c>
      <c r="C44" s="41">
        <f t="shared" si="5"/>
        <v>3008521</v>
      </c>
      <c r="D44" s="41">
        <f t="shared" si="6"/>
        <v>1</v>
      </c>
      <c r="E44" s="42" t="str">
        <f t="shared" si="2"/>
        <v>VIGO</v>
      </c>
      <c r="F44" s="42">
        <f t="shared" si="7"/>
        <v>581295</v>
      </c>
      <c r="G44" s="42">
        <f t="shared" si="8"/>
        <v>626661</v>
      </c>
    </row>
    <row r="45" spans="1:9" x14ac:dyDescent="0.25">
      <c r="A45" s="42" t="str">
        <f t="shared" si="3"/>
        <v>BARCELONA</v>
      </c>
      <c r="B45" s="41">
        <f t="shared" si="4"/>
        <v>1782314</v>
      </c>
      <c r="C45" s="41">
        <f t="shared" si="5"/>
        <v>1663142</v>
      </c>
      <c r="D45" s="41">
        <f t="shared" si="6"/>
        <v>4</v>
      </c>
      <c r="E45" s="42" t="str">
        <f t="shared" si="2"/>
        <v>ALMERIA</v>
      </c>
      <c r="F45" s="42">
        <f t="shared" si="7"/>
        <v>554385</v>
      </c>
      <c r="G45" s="42">
        <f t="shared" si="8"/>
        <v>624525</v>
      </c>
    </row>
    <row r="46" spans="1:9" x14ac:dyDescent="0.25">
      <c r="A46" s="42" t="str">
        <f t="shared" si="3"/>
        <v>BILBAO</v>
      </c>
      <c r="B46" s="41">
        <f t="shared" si="4"/>
        <v>106468</v>
      </c>
      <c r="C46" s="41">
        <f t="shared" si="5"/>
        <v>91993</v>
      </c>
      <c r="D46" s="41">
        <f t="shared" si="6"/>
        <v>15</v>
      </c>
      <c r="E46" s="42" t="str">
        <f t="shared" si="2"/>
        <v>MALAGA</v>
      </c>
      <c r="F46" s="42">
        <f t="shared" si="7"/>
        <v>441624</v>
      </c>
      <c r="G46" s="42">
        <f t="shared" si="8"/>
        <v>364607</v>
      </c>
    </row>
    <row r="47" spans="1:9" x14ac:dyDescent="0.25">
      <c r="A47" s="42" t="str">
        <f t="shared" si="3"/>
        <v>CARTAGENA</v>
      </c>
      <c r="B47" s="41">
        <f t="shared" si="4"/>
        <v>47684</v>
      </c>
      <c r="C47" s="41">
        <f t="shared" si="5"/>
        <v>27053</v>
      </c>
      <c r="D47" s="41">
        <f t="shared" si="6"/>
        <v>16</v>
      </c>
      <c r="E47" s="42" t="str">
        <f t="shared" si="2"/>
        <v>MELILLA</v>
      </c>
      <c r="F47" s="42">
        <f t="shared" si="7"/>
        <v>362638</v>
      </c>
      <c r="G47" s="42">
        <f t="shared" si="8"/>
        <v>314498</v>
      </c>
    </row>
    <row r="48" spans="1:9" x14ac:dyDescent="0.25">
      <c r="A48" s="42" t="str">
        <f t="shared" si="3"/>
        <v>CASTELLON</v>
      </c>
      <c r="B48" s="41">
        <f t="shared" si="4"/>
        <v>725</v>
      </c>
      <c r="C48" s="41">
        <f t="shared" si="5"/>
        <v>0</v>
      </c>
      <c r="D48" s="41">
        <f t="shared" si="6"/>
        <v>23</v>
      </c>
      <c r="E48" s="42" t="str">
        <f t="shared" si="2"/>
        <v>VALENCIA</v>
      </c>
      <c r="F48" s="42">
        <f t="shared" si="7"/>
        <v>231550</v>
      </c>
      <c r="G48" s="42">
        <f t="shared" si="8"/>
        <v>221898</v>
      </c>
    </row>
    <row r="49" spans="1:7" x14ac:dyDescent="0.25">
      <c r="A49" s="42" t="str">
        <f t="shared" si="3"/>
        <v>CEUTA</v>
      </c>
      <c r="B49" s="41">
        <f t="shared" si="4"/>
        <v>1104798</v>
      </c>
      <c r="C49" s="41">
        <f t="shared" si="5"/>
        <v>1220795</v>
      </c>
      <c r="D49" s="41">
        <f t="shared" si="6"/>
        <v>5</v>
      </c>
      <c r="E49" s="42" t="str">
        <f t="shared" si="2"/>
        <v>ALICANTE</v>
      </c>
      <c r="F49" s="42">
        <f t="shared" si="7"/>
        <v>154005</v>
      </c>
      <c r="G49" s="42">
        <f t="shared" si="8"/>
        <v>150765</v>
      </c>
    </row>
    <row r="50" spans="1:7" x14ac:dyDescent="0.25">
      <c r="A50" s="42" t="str">
        <f t="shared" si="3"/>
        <v>FERROL-SAN CIBRAO</v>
      </c>
      <c r="B50" s="41">
        <f t="shared" si="4"/>
        <v>3</v>
      </c>
      <c r="C50" s="41">
        <f t="shared" si="5"/>
        <v>0</v>
      </c>
      <c r="D50" s="41">
        <f t="shared" si="6"/>
        <v>24</v>
      </c>
      <c r="E50" s="42" t="str">
        <f t="shared" si="2"/>
        <v>BAHIA DE CADIZ</v>
      </c>
      <c r="F50" s="42">
        <f t="shared" si="7"/>
        <v>149955</v>
      </c>
      <c r="G50" s="42">
        <f t="shared" si="8"/>
        <v>129305</v>
      </c>
    </row>
    <row r="51" spans="1:7" x14ac:dyDescent="0.25">
      <c r="A51" s="42" t="str">
        <f t="shared" si="3"/>
        <v>GIJON</v>
      </c>
      <c r="B51" s="41">
        <f t="shared" si="4"/>
        <v>2244</v>
      </c>
      <c r="C51" s="41">
        <f t="shared" si="5"/>
        <v>2303</v>
      </c>
      <c r="D51" s="41">
        <f t="shared" si="6"/>
        <v>20</v>
      </c>
      <c r="E51" s="42" t="str">
        <f t="shared" si="2"/>
        <v>SANTANDER</v>
      </c>
      <c r="F51" s="42">
        <f t="shared" si="7"/>
        <v>122835</v>
      </c>
      <c r="G51" s="42">
        <f t="shared" si="8"/>
        <v>86649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105</v>
      </c>
      <c r="D52" s="41">
        <f t="shared" si="6"/>
        <v>28</v>
      </c>
      <c r="E52" s="42" t="str">
        <f t="shared" si="2"/>
        <v>BILBAO</v>
      </c>
      <c r="F52" s="42">
        <f t="shared" si="7"/>
        <v>106468</v>
      </c>
      <c r="G52" s="42">
        <f t="shared" si="8"/>
        <v>91993</v>
      </c>
    </row>
    <row r="53" spans="1:7" x14ac:dyDescent="0.25">
      <c r="A53" s="42" t="str">
        <f t="shared" si="3"/>
        <v>LAS PALMAS</v>
      </c>
      <c r="B53" s="41">
        <f t="shared" si="4"/>
        <v>762802</v>
      </c>
      <c r="C53" s="41">
        <f t="shared" si="5"/>
        <v>717817</v>
      </c>
      <c r="D53" s="41">
        <f t="shared" si="6"/>
        <v>6</v>
      </c>
      <c r="E53" s="42" t="str">
        <f t="shared" si="2"/>
        <v>CARTAGENA</v>
      </c>
      <c r="F53" s="42">
        <f t="shared" si="7"/>
        <v>47684</v>
      </c>
      <c r="G53" s="42">
        <f t="shared" si="8"/>
        <v>27053</v>
      </c>
    </row>
    <row r="54" spans="1:7" x14ac:dyDescent="0.25">
      <c r="A54" s="42" t="str">
        <f t="shared" si="3"/>
        <v>MALAGA</v>
      </c>
      <c r="B54" s="41">
        <f t="shared" si="4"/>
        <v>441624</v>
      </c>
      <c r="C54" s="41">
        <f t="shared" si="5"/>
        <v>364607</v>
      </c>
      <c r="D54" s="41">
        <f t="shared" si="6"/>
        <v>9</v>
      </c>
      <c r="E54" s="42" t="str">
        <f t="shared" si="2"/>
        <v>A CORUÑA</v>
      </c>
      <c r="F54" s="42">
        <f t="shared" si="7"/>
        <v>32923</v>
      </c>
      <c r="G54" s="42">
        <f t="shared" si="8"/>
        <v>28529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SEVILLA</v>
      </c>
      <c r="F55" s="42">
        <f t="shared" ref="F55:F65" si="9">LOOKUP(E55,$A$38:$A$65,$B$38:$B$65)</f>
        <v>5760</v>
      </c>
      <c r="G55" s="42">
        <f t="shared" si="8"/>
        <v>62372</v>
      </c>
    </row>
    <row r="56" spans="1:7" x14ac:dyDescent="0.25">
      <c r="A56" s="42" t="str">
        <f t="shared" si="3"/>
        <v>MELILLA</v>
      </c>
      <c r="B56" s="41">
        <f t="shared" si="4"/>
        <v>362638</v>
      </c>
      <c r="C56" s="41">
        <f t="shared" si="5"/>
        <v>314498</v>
      </c>
      <c r="D56" s="41">
        <f t="shared" si="6"/>
        <v>10</v>
      </c>
      <c r="E56" s="42" t="str">
        <f t="shared" si="2"/>
        <v>TARRAGONA</v>
      </c>
      <c r="F56" s="42">
        <f t="shared" si="9"/>
        <v>3148</v>
      </c>
      <c r="G56" s="42">
        <f t="shared" si="8"/>
        <v>1513</v>
      </c>
    </row>
    <row r="57" spans="1:7" x14ac:dyDescent="0.25">
      <c r="A57" s="42" t="str">
        <f t="shared" si="3"/>
        <v>MOTRIL</v>
      </c>
      <c r="B57" s="41">
        <f t="shared" si="4"/>
        <v>1004</v>
      </c>
      <c r="C57" s="41">
        <f t="shared" si="5"/>
        <v>2261</v>
      </c>
      <c r="D57" s="41">
        <f t="shared" si="6"/>
        <v>22</v>
      </c>
      <c r="E57" s="42" t="str">
        <f t="shared" si="2"/>
        <v>GIJON</v>
      </c>
      <c r="F57" s="42">
        <f t="shared" si="9"/>
        <v>2244</v>
      </c>
      <c r="G57" s="42">
        <f t="shared" si="8"/>
        <v>2303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VILAGARCIA</v>
      </c>
      <c r="F58" s="42">
        <f t="shared" si="9"/>
        <v>1966</v>
      </c>
      <c r="G58" s="42">
        <f t="shared" si="8"/>
        <v>1665</v>
      </c>
    </row>
    <row r="59" spans="1:7" x14ac:dyDescent="0.25">
      <c r="A59" s="42" t="str">
        <f t="shared" si="3"/>
        <v>SANTA CRUZ DE TENERIFE</v>
      </c>
      <c r="B59" s="41">
        <f t="shared" si="4"/>
        <v>2533321</v>
      </c>
      <c r="C59" s="41">
        <f t="shared" si="5"/>
        <v>2309075</v>
      </c>
      <c r="D59" s="41">
        <f t="shared" si="6"/>
        <v>3</v>
      </c>
      <c r="E59" s="42" t="str">
        <f t="shared" si="2"/>
        <v>MOTRIL</v>
      </c>
      <c r="F59" s="42">
        <f t="shared" si="9"/>
        <v>1004</v>
      </c>
      <c r="G59" s="42">
        <f t="shared" si="8"/>
        <v>2261</v>
      </c>
    </row>
    <row r="60" spans="1:7" x14ac:dyDescent="0.25">
      <c r="A60" s="42" t="str">
        <f t="shared" si="3"/>
        <v>SANTANDER</v>
      </c>
      <c r="B60" s="41">
        <f t="shared" si="4"/>
        <v>122835</v>
      </c>
      <c r="C60" s="41">
        <f t="shared" si="5"/>
        <v>86649</v>
      </c>
      <c r="D60" s="41">
        <f t="shared" si="6"/>
        <v>14</v>
      </c>
      <c r="E60" s="42" t="str">
        <f t="shared" si="2"/>
        <v>CASTELLON</v>
      </c>
      <c r="F60" s="42">
        <f t="shared" si="9"/>
        <v>725</v>
      </c>
      <c r="G60" s="42">
        <f t="shared" si="8"/>
        <v>0</v>
      </c>
    </row>
    <row r="61" spans="1:7" x14ac:dyDescent="0.25">
      <c r="A61" s="42" t="str">
        <f t="shared" si="3"/>
        <v>SEVILLA</v>
      </c>
      <c r="B61" s="41">
        <f t="shared" si="4"/>
        <v>5760</v>
      </c>
      <c r="C61" s="41">
        <f t="shared" si="5"/>
        <v>62372</v>
      </c>
      <c r="D61" s="41">
        <f t="shared" si="6"/>
        <v>18</v>
      </c>
      <c r="E61" s="42" t="str">
        <f t="shared" si="2"/>
        <v>FERROL-SAN CIBRAO</v>
      </c>
      <c r="F61" s="42">
        <f t="shared" si="9"/>
        <v>3</v>
      </c>
      <c r="G61" s="42">
        <f t="shared" si="8"/>
        <v>0</v>
      </c>
    </row>
    <row r="62" spans="1:7" x14ac:dyDescent="0.25">
      <c r="A62" s="42" t="str">
        <f t="shared" si="3"/>
        <v>TARRAGONA</v>
      </c>
      <c r="B62" s="41">
        <f t="shared" si="4"/>
        <v>3148</v>
      </c>
      <c r="C62" s="41">
        <f t="shared" si="5"/>
        <v>1513</v>
      </c>
      <c r="D62" s="41">
        <f t="shared" si="6"/>
        <v>19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231550</v>
      </c>
      <c r="C63" s="41">
        <f t="shared" si="5"/>
        <v>221898</v>
      </c>
      <c r="D63" s="41">
        <f t="shared" si="6"/>
        <v>11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581295</v>
      </c>
      <c r="C64" s="41">
        <f t="shared" si="5"/>
        <v>626661</v>
      </c>
      <c r="D64" s="41">
        <f t="shared" si="6"/>
        <v>7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1966</v>
      </c>
      <c r="C65" s="41">
        <f t="shared" si="5"/>
        <v>1665</v>
      </c>
      <c r="D65" s="41">
        <f t="shared" si="6"/>
        <v>21</v>
      </c>
      <c r="E65" s="42" t="str">
        <f t="shared" si="2"/>
        <v>AVILES</v>
      </c>
      <c r="F65" s="42">
        <f t="shared" si="9"/>
        <v>0</v>
      </c>
      <c r="G65" s="42">
        <f t="shared" si="8"/>
        <v>0</v>
      </c>
    </row>
    <row r="66" spans="1:7" x14ac:dyDescent="0.25">
      <c r="A66" s="42"/>
      <c r="B66" s="42"/>
      <c r="C66" s="42"/>
      <c r="D66" s="42"/>
      <c r="E66" s="42"/>
      <c r="F66" s="42"/>
      <c r="G66" s="42"/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89</v>
      </c>
    </row>
    <row r="2" spans="1:12" s="2" customFormat="1" ht="21" x14ac:dyDescent="0.35"/>
    <row r="5" spans="1:12" x14ac:dyDescent="0.25">
      <c r="A5" s="47" t="s">
        <v>73</v>
      </c>
      <c r="B5" s="45" t="str">
        <f>'Resumen general'!D6</f>
        <v>Mes Julio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40435</v>
      </c>
    </row>
    <row r="6" spans="1:12" x14ac:dyDescent="0.25">
      <c r="A6" s="48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43</v>
      </c>
    </row>
    <row r="7" spans="1:12" x14ac:dyDescent="0.25">
      <c r="A7" s="8" t="s">
        <v>44</v>
      </c>
      <c r="B7" s="9">
        <v>2326</v>
      </c>
      <c r="C7" s="9">
        <v>2495</v>
      </c>
      <c r="D7" s="9">
        <v>28529</v>
      </c>
      <c r="E7" s="9">
        <v>32923</v>
      </c>
      <c r="F7" s="10">
        <f>((E7*100)/D7)-100</f>
        <v>15.401871779592696</v>
      </c>
      <c r="G7" s="1"/>
      <c r="H7" s="1"/>
      <c r="I7" s="1"/>
    </row>
    <row r="8" spans="1:12" x14ac:dyDescent="0.25">
      <c r="A8" s="11" t="s">
        <v>45</v>
      </c>
      <c r="B8" s="12">
        <v>9938</v>
      </c>
      <c r="C8" s="12">
        <v>1537</v>
      </c>
      <c r="D8" s="12">
        <v>32463</v>
      </c>
      <c r="E8" s="12">
        <v>26225</v>
      </c>
      <c r="F8" s="13">
        <f t="shared" ref="F8:F35" si="0">((E8*100)/D8)-100</f>
        <v>-19.215722514863074</v>
      </c>
      <c r="G8" s="1"/>
      <c r="H8" s="1"/>
      <c r="I8" s="1"/>
    </row>
    <row r="9" spans="1:12" x14ac:dyDescent="0.25">
      <c r="A9" s="8" t="s">
        <v>46</v>
      </c>
      <c r="B9" s="9">
        <v>4750</v>
      </c>
      <c r="C9" s="9">
        <v>9249</v>
      </c>
      <c r="D9" s="9">
        <v>13992</v>
      </c>
      <c r="E9" s="9">
        <v>31289</v>
      </c>
      <c r="F9" s="10">
        <f t="shared" si="0"/>
        <v>123.62064036592338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0</v>
      </c>
      <c r="C11" s="9">
        <v>0</v>
      </c>
      <c r="D11" s="9">
        <v>0</v>
      </c>
      <c r="E11" s="9">
        <v>37</v>
      </c>
      <c r="F11" s="10" t="e">
        <f t="shared" si="0"/>
        <v>#DIV/0!</v>
      </c>
      <c r="G11" s="1"/>
      <c r="H11" s="1"/>
      <c r="I11" s="1"/>
    </row>
    <row r="12" spans="1:12" x14ac:dyDescent="0.25">
      <c r="A12" s="11" t="s">
        <v>49</v>
      </c>
      <c r="B12" s="12">
        <v>10649</v>
      </c>
      <c r="C12" s="12">
        <v>24393</v>
      </c>
      <c r="D12" s="12">
        <v>117679</v>
      </c>
      <c r="E12" s="12">
        <v>138419</v>
      </c>
      <c r="F12" s="13">
        <f t="shared" si="0"/>
        <v>17.624215025620543</v>
      </c>
      <c r="G12" s="1"/>
      <c r="H12" s="1"/>
      <c r="I12" s="1"/>
    </row>
    <row r="13" spans="1:12" x14ac:dyDescent="0.25">
      <c r="A13" s="8" t="s">
        <v>50</v>
      </c>
      <c r="B13" s="9">
        <v>182210</v>
      </c>
      <c r="C13" s="9">
        <v>237825</v>
      </c>
      <c r="D13" s="9">
        <v>630790</v>
      </c>
      <c r="E13" s="9">
        <v>783592</v>
      </c>
      <c r="F13" s="10">
        <f t="shared" si="0"/>
        <v>24.22390970053425</v>
      </c>
      <c r="G13" s="1"/>
      <c r="H13" s="1"/>
      <c r="I13" s="1"/>
    </row>
    <row r="14" spans="1:12" x14ac:dyDescent="0.25">
      <c r="A14" s="11" t="s">
        <v>51</v>
      </c>
      <c r="B14" s="12">
        <v>260905</v>
      </c>
      <c r="C14" s="12">
        <v>277977</v>
      </c>
      <c r="D14" s="12">
        <v>1056167</v>
      </c>
      <c r="E14" s="12">
        <v>1183648</v>
      </c>
      <c r="F14" s="13">
        <f t="shared" si="0"/>
        <v>12.070155571988138</v>
      </c>
      <c r="G14" s="1"/>
      <c r="H14" s="1"/>
      <c r="I14" s="1"/>
    </row>
    <row r="15" spans="1:12" x14ac:dyDescent="0.25">
      <c r="A15" s="8" t="s">
        <v>52</v>
      </c>
      <c r="B15" s="9">
        <v>4540</v>
      </c>
      <c r="C15" s="9">
        <v>6421</v>
      </c>
      <c r="D15" s="9">
        <v>21281</v>
      </c>
      <c r="E15" s="9">
        <v>25729</v>
      </c>
      <c r="F15" s="10">
        <f t="shared" si="0"/>
        <v>20.901273436398668</v>
      </c>
      <c r="G15" s="1"/>
      <c r="H15" s="1"/>
      <c r="I15" s="1"/>
    </row>
    <row r="16" spans="1:12" x14ac:dyDescent="0.25">
      <c r="A16" s="11" t="s">
        <v>53</v>
      </c>
      <c r="B16" s="12">
        <v>2864</v>
      </c>
      <c r="C16" s="12">
        <v>9718</v>
      </c>
      <c r="D16" s="12">
        <v>27053</v>
      </c>
      <c r="E16" s="12">
        <v>47684</v>
      </c>
      <c r="F16" s="13">
        <f t="shared" si="0"/>
        <v>76.261412782316199</v>
      </c>
      <c r="G16" s="1"/>
      <c r="H16" s="1"/>
      <c r="I16" s="1"/>
    </row>
    <row r="17" spans="1:9" x14ac:dyDescent="0.25">
      <c r="A17" s="8" t="s">
        <v>54</v>
      </c>
      <c r="B17" s="9">
        <v>0</v>
      </c>
      <c r="C17" s="9">
        <v>0</v>
      </c>
      <c r="D17" s="9">
        <v>0</v>
      </c>
      <c r="E17" s="9">
        <v>725</v>
      </c>
      <c r="F17" s="10" t="e">
        <f t="shared" si="0"/>
        <v>#DIV/0!</v>
      </c>
      <c r="G17" s="1"/>
      <c r="H17" s="1"/>
      <c r="I17" s="1"/>
    </row>
    <row r="18" spans="1:9" x14ac:dyDescent="0.25">
      <c r="A18" s="11" t="s">
        <v>55</v>
      </c>
      <c r="B18" s="12">
        <v>0</v>
      </c>
      <c r="C18" s="12">
        <v>0</v>
      </c>
      <c r="D18" s="12">
        <v>2576</v>
      </c>
      <c r="E18" s="12">
        <v>2613</v>
      </c>
      <c r="F18" s="13">
        <f t="shared" si="0"/>
        <v>1.4363354037267015</v>
      </c>
      <c r="G18" s="1"/>
      <c r="H18" s="1"/>
      <c r="I18" s="1"/>
    </row>
    <row r="19" spans="1:9" x14ac:dyDescent="0.25">
      <c r="A19" s="8" t="s">
        <v>56</v>
      </c>
      <c r="B19" s="9">
        <v>0</v>
      </c>
      <c r="C19" s="9">
        <v>0</v>
      </c>
      <c r="D19" s="9">
        <v>0</v>
      </c>
      <c r="E19" s="9">
        <v>0</v>
      </c>
      <c r="F19" s="10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12">
        <v>413</v>
      </c>
      <c r="C20" s="12">
        <v>0</v>
      </c>
      <c r="D20" s="12">
        <v>2303</v>
      </c>
      <c r="E20" s="12">
        <v>2244</v>
      </c>
      <c r="F20" s="13">
        <f t="shared" si="0"/>
        <v>-2.5618758141554565</v>
      </c>
      <c r="G20" s="1"/>
      <c r="H20" s="1"/>
      <c r="I20" s="1"/>
    </row>
    <row r="21" spans="1:9" x14ac:dyDescent="0.25">
      <c r="A21" s="8" t="s">
        <v>58</v>
      </c>
      <c r="B21" s="9">
        <v>0</v>
      </c>
      <c r="C21" s="9">
        <v>0</v>
      </c>
      <c r="D21" s="9">
        <v>105</v>
      </c>
      <c r="E21" s="9">
        <v>0</v>
      </c>
      <c r="F21" s="18">
        <f t="shared" si="0"/>
        <v>-100</v>
      </c>
      <c r="G21" s="1"/>
      <c r="H21" s="1"/>
      <c r="I21" s="1"/>
    </row>
    <row r="22" spans="1:9" x14ac:dyDescent="0.25">
      <c r="A22" s="11" t="s">
        <v>59</v>
      </c>
      <c r="B22" s="12">
        <v>6832</v>
      </c>
      <c r="C22" s="12">
        <v>18424</v>
      </c>
      <c r="D22" s="12">
        <v>319024</v>
      </c>
      <c r="E22" s="12">
        <v>299366</v>
      </c>
      <c r="F22" s="13">
        <f t="shared" si="0"/>
        <v>-6.1619188525001221</v>
      </c>
      <c r="G22" s="1"/>
      <c r="H22" s="1"/>
      <c r="I22" s="1"/>
    </row>
    <row r="23" spans="1:9" x14ac:dyDescent="0.25">
      <c r="A23" s="8" t="s">
        <v>60</v>
      </c>
      <c r="B23" s="9">
        <v>25888</v>
      </c>
      <c r="C23" s="9">
        <v>75688</v>
      </c>
      <c r="D23" s="9">
        <v>203401</v>
      </c>
      <c r="E23" s="9">
        <v>258615</v>
      </c>
      <c r="F23" s="10">
        <f t="shared" si="0"/>
        <v>27.145392598856446</v>
      </c>
      <c r="G23" s="1"/>
      <c r="H23" s="1"/>
      <c r="I23" s="1"/>
    </row>
    <row r="24" spans="1:9" x14ac:dyDescent="0.25">
      <c r="A24" s="11" t="s">
        <v>61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9">
        <v>0</v>
      </c>
      <c r="C25" s="9">
        <v>0</v>
      </c>
      <c r="D25" s="9">
        <v>0</v>
      </c>
      <c r="E25" s="9">
        <v>0</v>
      </c>
      <c r="F25" s="10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12">
        <v>0</v>
      </c>
      <c r="C26" s="12">
        <v>52</v>
      </c>
      <c r="D26" s="12">
        <v>2261</v>
      </c>
      <c r="E26" s="12">
        <v>1004</v>
      </c>
      <c r="F26" s="13">
        <f t="shared" si="0"/>
        <v>-55.594869526758075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3620</v>
      </c>
      <c r="C28" s="12">
        <v>14975</v>
      </c>
      <c r="D28" s="12">
        <v>265802</v>
      </c>
      <c r="E28" s="12">
        <v>347413</v>
      </c>
      <c r="F28" s="13">
        <f t="shared" si="0"/>
        <v>30.703681687872916</v>
      </c>
      <c r="G28" s="1"/>
      <c r="H28" s="1"/>
      <c r="I28" s="1"/>
    </row>
    <row r="29" spans="1:9" x14ac:dyDescent="0.25">
      <c r="A29" s="8" t="s">
        <v>66</v>
      </c>
      <c r="B29" s="9">
        <v>386</v>
      </c>
      <c r="C29" s="9">
        <v>369</v>
      </c>
      <c r="D29" s="9">
        <v>8195</v>
      </c>
      <c r="E29" s="9">
        <v>8396</v>
      </c>
      <c r="F29" s="10">
        <f t="shared" si="0"/>
        <v>2.4527150701647287</v>
      </c>
      <c r="G29" s="1"/>
      <c r="H29" s="1"/>
      <c r="I29" s="1"/>
    </row>
    <row r="30" spans="1:9" x14ac:dyDescent="0.25">
      <c r="A30" s="11" t="s">
        <v>67</v>
      </c>
      <c r="B30" s="12">
        <v>1866</v>
      </c>
      <c r="C30" s="12">
        <v>802</v>
      </c>
      <c r="D30" s="12">
        <v>11771</v>
      </c>
      <c r="E30" s="12">
        <v>5760</v>
      </c>
      <c r="F30" s="13">
        <f t="shared" si="0"/>
        <v>-51.066179593917255</v>
      </c>
      <c r="G30" s="1"/>
      <c r="H30" s="1"/>
      <c r="I30" s="1"/>
    </row>
    <row r="31" spans="1:9" x14ac:dyDescent="0.25">
      <c r="A31" s="8" t="s">
        <v>68</v>
      </c>
      <c r="B31" s="9">
        <v>405</v>
      </c>
      <c r="C31" s="9">
        <v>3148</v>
      </c>
      <c r="D31" s="9">
        <v>1513</v>
      </c>
      <c r="E31" s="9">
        <v>3148</v>
      </c>
      <c r="F31" s="10">
        <f t="shared" si="0"/>
        <v>108.06345009914077</v>
      </c>
      <c r="G31" s="1"/>
      <c r="H31" s="1"/>
      <c r="I31" s="1"/>
    </row>
    <row r="32" spans="1:9" x14ac:dyDescent="0.25">
      <c r="A32" s="11" t="s">
        <v>69</v>
      </c>
      <c r="B32" s="12">
        <v>24982</v>
      </c>
      <c r="C32" s="12">
        <v>32476</v>
      </c>
      <c r="D32" s="12">
        <v>100140</v>
      </c>
      <c r="E32" s="12">
        <v>131317</v>
      </c>
      <c r="F32" s="13">
        <f t="shared" si="0"/>
        <v>31.133413221489917</v>
      </c>
      <c r="G32" s="1"/>
      <c r="H32" s="1"/>
      <c r="I32" s="1"/>
    </row>
    <row r="33" spans="1:9" x14ac:dyDescent="0.25">
      <c r="A33" s="8" t="s">
        <v>70</v>
      </c>
      <c r="B33" s="9">
        <v>28756</v>
      </c>
      <c r="C33" s="9">
        <v>25998</v>
      </c>
      <c r="D33" s="9">
        <v>120013</v>
      </c>
      <c r="E33" s="9">
        <v>110031</v>
      </c>
      <c r="F33" s="10">
        <f t="shared" si="0"/>
        <v>-8.3174322781698606</v>
      </c>
      <c r="G33" s="1"/>
      <c r="H33" s="1"/>
      <c r="I33" s="1"/>
    </row>
    <row r="34" spans="1:9" x14ac:dyDescent="0.25">
      <c r="A34" s="11" t="s">
        <v>71</v>
      </c>
      <c r="B34" s="12">
        <v>0</v>
      </c>
      <c r="C34" s="12">
        <v>0</v>
      </c>
      <c r="D34" s="12">
        <v>1665</v>
      </c>
      <c r="E34" s="12">
        <v>1966</v>
      </c>
      <c r="F34" s="13">
        <f t="shared" si="0"/>
        <v>18.078078078078079</v>
      </c>
      <c r="G34" s="1"/>
      <c r="H34" s="1"/>
      <c r="I34" s="1"/>
    </row>
    <row r="35" spans="1:9" x14ac:dyDescent="0.25">
      <c r="A35" s="14" t="s">
        <v>72</v>
      </c>
      <c r="B35" s="15">
        <f>SUM(B7:B34)</f>
        <v>571330</v>
      </c>
      <c r="C35" s="15">
        <f t="shared" ref="C35:E35" si="1">SUM(C7:C34)</f>
        <v>741547</v>
      </c>
      <c r="D35" s="15">
        <f t="shared" si="1"/>
        <v>2966723</v>
      </c>
      <c r="E35" s="15">
        <f t="shared" si="1"/>
        <v>3442144</v>
      </c>
      <c r="F35" s="16">
        <f t="shared" si="0"/>
        <v>16.025122669018984</v>
      </c>
      <c r="G35" s="1"/>
      <c r="H35" s="1"/>
      <c r="I35" s="1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32923</v>
      </c>
      <c r="C38" s="41">
        <f>D7</f>
        <v>28529</v>
      </c>
      <c r="D38" s="41">
        <f>_xlfn.RANK.EQ(B38,$B$38:$B$65)+COUNTIF($B$38:$B$65,B38)-1</f>
        <v>10</v>
      </c>
      <c r="E38" s="42" t="str">
        <f t="shared" ref="E38:E65" si="2">INDEX($A$38:$B$65,MATCH(ROW()-37,$D$38:$D$65,0),1)</f>
        <v>BARCELONA</v>
      </c>
      <c r="F38" s="42">
        <f>LOOKUP(E38,$A$38:$A$65,$B$38:$B$65)</f>
        <v>1183648</v>
      </c>
      <c r="G38" s="42">
        <f>LOOKUP(E38,$A$38:$A$65,$C$38:$C$65)</f>
        <v>1056167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26225</v>
      </c>
      <c r="C39" s="41">
        <f t="shared" ref="C39:C65" si="5">D8</f>
        <v>32463</v>
      </c>
      <c r="D39" s="41">
        <f t="shared" ref="D39:D65" si="6">_xlfn.RANK.EQ(B39,$B$38:$B$65)+COUNTIF($B$38:$B$65,B39)-1</f>
        <v>12</v>
      </c>
      <c r="E39" s="42" t="str">
        <f t="shared" si="2"/>
        <v>BALEARES</v>
      </c>
      <c r="F39" s="42">
        <f t="shared" ref="F39:F54" si="7">LOOKUP(E39,$A$38:$A$65,$B$38:$B$65)</f>
        <v>783592</v>
      </c>
      <c r="G39" s="42">
        <f t="shared" ref="G39:G65" si="8">LOOKUP(E39,$A$38:$A$65,$C$38:$C$65)</f>
        <v>630790</v>
      </c>
    </row>
    <row r="40" spans="1:9" x14ac:dyDescent="0.25">
      <c r="A40" s="42" t="str">
        <f t="shared" si="3"/>
        <v>ALMERIA</v>
      </c>
      <c r="B40" s="41">
        <f t="shared" si="4"/>
        <v>31289</v>
      </c>
      <c r="C40" s="41">
        <f t="shared" si="5"/>
        <v>13992</v>
      </c>
      <c r="D40" s="41">
        <f t="shared" si="6"/>
        <v>11</v>
      </c>
      <c r="E40" s="42" t="str">
        <f t="shared" si="2"/>
        <v>SANTA CRUZ DE TENERIFE</v>
      </c>
      <c r="F40" s="42">
        <f t="shared" si="7"/>
        <v>347413</v>
      </c>
      <c r="G40" s="42">
        <f t="shared" si="8"/>
        <v>265802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LAS PALMAS</v>
      </c>
      <c r="F41" s="42">
        <f t="shared" si="7"/>
        <v>299366</v>
      </c>
      <c r="G41" s="42">
        <f t="shared" si="8"/>
        <v>319024</v>
      </c>
    </row>
    <row r="42" spans="1:9" x14ac:dyDescent="0.25">
      <c r="A42" s="42" t="str">
        <f t="shared" si="3"/>
        <v>BAHIA DE ALGECIRAS</v>
      </c>
      <c r="B42" s="41">
        <f t="shared" si="4"/>
        <v>37</v>
      </c>
      <c r="C42" s="41">
        <f t="shared" si="5"/>
        <v>0</v>
      </c>
      <c r="D42" s="41">
        <f t="shared" si="6"/>
        <v>22</v>
      </c>
      <c r="E42" s="42" t="str">
        <f t="shared" si="2"/>
        <v>MALAGA</v>
      </c>
      <c r="F42" s="42">
        <f t="shared" si="7"/>
        <v>258615</v>
      </c>
      <c r="G42" s="42">
        <f t="shared" si="8"/>
        <v>203401</v>
      </c>
    </row>
    <row r="43" spans="1:9" x14ac:dyDescent="0.25">
      <c r="A43" s="42" t="str">
        <f t="shared" si="3"/>
        <v>BAHIA DE CADIZ</v>
      </c>
      <c r="B43" s="41">
        <f t="shared" si="4"/>
        <v>138419</v>
      </c>
      <c r="C43" s="41">
        <f t="shared" si="5"/>
        <v>117679</v>
      </c>
      <c r="D43" s="41">
        <f t="shared" si="6"/>
        <v>6</v>
      </c>
      <c r="E43" s="42" t="str">
        <f t="shared" si="2"/>
        <v>BAHIA DE CADIZ</v>
      </c>
      <c r="F43" s="42">
        <f t="shared" si="7"/>
        <v>138419</v>
      </c>
      <c r="G43" s="42">
        <f t="shared" si="8"/>
        <v>117679</v>
      </c>
    </row>
    <row r="44" spans="1:9" x14ac:dyDescent="0.25">
      <c r="A44" s="42" t="str">
        <f t="shared" si="3"/>
        <v>BALEARES</v>
      </c>
      <c r="B44" s="41">
        <f t="shared" si="4"/>
        <v>783592</v>
      </c>
      <c r="C44" s="41">
        <f t="shared" si="5"/>
        <v>630790</v>
      </c>
      <c r="D44" s="41">
        <f t="shared" si="6"/>
        <v>2</v>
      </c>
      <c r="E44" s="42" t="str">
        <f t="shared" si="2"/>
        <v>VALENCIA</v>
      </c>
      <c r="F44" s="42">
        <f t="shared" si="7"/>
        <v>131317</v>
      </c>
      <c r="G44" s="42">
        <f t="shared" si="8"/>
        <v>100140</v>
      </c>
    </row>
    <row r="45" spans="1:9" x14ac:dyDescent="0.25">
      <c r="A45" s="42" t="str">
        <f t="shared" si="3"/>
        <v>BARCELONA</v>
      </c>
      <c r="B45" s="41">
        <f t="shared" si="4"/>
        <v>1183648</v>
      </c>
      <c r="C45" s="41">
        <f t="shared" si="5"/>
        <v>1056167</v>
      </c>
      <c r="D45" s="41">
        <f t="shared" si="6"/>
        <v>1</v>
      </c>
      <c r="E45" s="42" t="str">
        <f t="shared" si="2"/>
        <v>VIGO</v>
      </c>
      <c r="F45" s="42">
        <f t="shared" si="7"/>
        <v>110031</v>
      </c>
      <c r="G45" s="42">
        <f t="shared" si="8"/>
        <v>120013</v>
      </c>
    </row>
    <row r="46" spans="1:9" x14ac:dyDescent="0.25">
      <c r="A46" s="42" t="str">
        <f t="shared" si="3"/>
        <v>BILBAO</v>
      </c>
      <c r="B46" s="41">
        <f t="shared" si="4"/>
        <v>25729</v>
      </c>
      <c r="C46" s="41">
        <f t="shared" si="5"/>
        <v>21281</v>
      </c>
      <c r="D46" s="41">
        <f t="shared" si="6"/>
        <v>13</v>
      </c>
      <c r="E46" s="42" t="str">
        <f t="shared" si="2"/>
        <v>CARTAGENA</v>
      </c>
      <c r="F46" s="42">
        <f t="shared" si="7"/>
        <v>47684</v>
      </c>
      <c r="G46" s="42">
        <f t="shared" si="8"/>
        <v>27053</v>
      </c>
    </row>
    <row r="47" spans="1:9" x14ac:dyDescent="0.25">
      <c r="A47" s="42" t="str">
        <f t="shared" si="3"/>
        <v>CARTAGENA</v>
      </c>
      <c r="B47" s="41">
        <f t="shared" si="4"/>
        <v>47684</v>
      </c>
      <c r="C47" s="41">
        <f t="shared" si="5"/>
        <v>27053</v>
      </c>
      <c r="D47" s="41">
        <f t="shared" si="6"/>
        <v>9</v>
      </c>
      <c r="E47" s="42" t="str">
        <f t="shared" si="2"/>
        <v>A CORUÑA</v>
      </c>
      <c r="F47" s="42">
        <f t="shared" si="7"/>
        <v>32923</v>
      </c>
      <c r="G47" s="42">
        <f t="shared" si="8"/>
        <v>28529</v>
      </c>
    </row>
    <row r="48" spans="1:9" x14ac:dyDescent="0.25">
      <c r="A48" s="42" t="str">
        <f t="shared" si="3"/>
        <v>CASTELLON</v>
      </c>
      <c r="B48" s="41">
        <f t="shared" si="4"/>
        <v>725</v>
      </c>
      <c r="C48" s="41">
        <f t="shared" si="5"/>
        <v>0</v>
      </c>
      <c r="D48" s="41">
        <f t="shared" si="6"/>
        <v>21</v>
      </c>
      <c r="E48" s="42" t="str">
        <f t="shared" si="2"/>
        <v>ALMERIA</v>
      </c>
      <c r="F48" s="42">
        <f t="shared" si="7"/>
        <v>31289</v>
      </c>
      <c r="G48" s="42">
        <f t="shared" si="8"/>
        <v>13992</v>
      </c>
    </row>
    <row r="49" spans="1:7" x14ac:dyDescent="0.25">
      <c r="A49" s="42" t="str">
        <f t="shared" si="3"/>
        <v>CEUTA</v>
      </c>
      <c r="B49" s="41">
        <f t="shared" si="4"/>
        <v>2613</v>
      </c>
      <c r="C49" s="41">
        <f t="shared" si="5"/>
        <v>2576</v>
      </c>
      <c r="D49" s="41">
        <f t="shared" si="6"/>
        <v>17</v>
      </c>
      <c r="E49" s="42" t="str">
        <f t="shared" si="2"/>
        <v>ALICANTE</v>
      </c>
      <c r="F49" s="42">
        <f t="shared" si="7"/>
        <v>26225</v>
      </c>
      <c r="G49" s="42">
        <f t="shared" si="8"/>
        <v>32463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BILBAO</v>
      </c>
      <c r="F50" s="42">
        <f t="shared" si="7"/>
        <v>25729</v>
      </c>
      <c r="G50" s="42">
        <f t="shared" si="8"/>
        <v>21281</v>
      </c>
    </row>
    <row r="51" spans="1:7" x14ac:dyDescent="0.25">
      <c r="A51" s="42" t="str">
        <f t="shared" si="3"/>
        <v>GIJON</v>
      </c>
      <c r="B51" s="41">
        <f t="shared" si="4"/>
        <v>2244</v>
      </c>
      <c r="C51" s="41">
        <f t="shared" si="5"/>
        <v>2303</v>
      </c>
      <c r="D51" s="41">
        <f t="shared" si="6"/>
        <v>18</v>
      </c>
      <c r="E51" s="42" t="str">
        <f t="shared" si="2"/>
        <v>SANTANDER</v>
      </c>
      <c r="F51" s="42">
        <f t="shared" si="7"/>
        <v>8396</v>
      </c>
      <c r="G51" s="42">
        <f t="shared" si="8"/>
        <v>8195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105</v>
      </c>
      <c r="D52" s="41">
        <f t="shared" si="6"/>
        <v>28</v>
      </c>
      <c r="E52" s="42" t="str">
        <f t="shared" si="2"/>
        <v>SEVILLA</v>
      </c>
      <c r="F52" s="42">
        <f t="shared" si="7"/>
        <v>5760</v>
      </c>
      <c r="G52" s="42">
        <f t="shared" si="8"/>
        <v>11771</v>
      </c>
    </row>
    <row r="53" spans="1:7" x14ac:dyDescent="0.25">
      <c r="A53" s="42" t="str">
        <f t="shared" si="3"/>
        <v>LAS PALMAS</v>
      </c>
      <c r="B53" s="41">
        <f t="shared" si="4"/>
        <v>299366</v>
      </c>
      <c r="C53" s="41">
        <f t="shared" si="5"/>
        <v>319024</v>
      </c>
      <c r="D53" s="41">
        <f t="shared" si="6"/>
        <v>4</v>
      </c>
      <c r="E53" s="42" t="str">
        <f t="shared" si="2"/>
        <v>TARRAGONA</v>
      </c>
      <c r="F53" s="42">
        <f t="shared" si="7"/>
        <v>3148</v>
      </c>
      <c r="G53" s="42">
        <f t="shared" si="8"/>
        <v>1513</v>
      </c>
    </row>
    <row r="54" spans="1:7" x14ac:dyDescent="0.25">
      <c r="A54" s="42" t="str">
        <f t="shared" si="3"/>
        <v>MALAGA</v>
      </c>
      <c r="B54" s="41">
        <f t="shared" si="4"/>
        <v>258615</v>
      </c>
      <c r="C54" s="41">
        <f t="shared" si="5"/>
        <v>203401</v>
      </c>
      <c r="D54" s="41">
        <f t="shared" si="6"/>
        <v>5</v>
      </c>
      <c r="E54" s="42" t="str">
        <f t="shared" si="2"/>
        <v>CEUTA</v>
      </c>
      <c r="F54" s="42">
        <f t="shared" si="7"/>
        <v>2613</v>
      </c>
      <c r="G54" s="42">
        <f t="shared" si="8"/>
        <v>2576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GIJON</v>
      </c>
      <c r="F55" s="42">
        <f t="shared" ref="F55:F65" si="9">LOOKUP(E55,$A$38:$A$65,$B$38:$B$65)</f>
        <v>2244</v>
      </c>
      <c r="G55" s="42">
        <f t="shared" si="8"/>
        <v>2303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str">
        <f t="shared" si="2"/>
        <v>VILAGARCIA</v>
      </c>
      <c r="F56" s="42">
        <f t="shared" si="9"/>
        <v>1966</v>
      </c>
      <c r="G56" s="42">
        <f t="shared" si="8"/>
        <v>1665</v>
      </c>
    </row>
    <row r="57" spans="1:7" x14ac:dyDescent="0.25">
      <c r="A57" s="42" t="str">
        <f t="shared" si="3"/>
        <v>MOTRIL</v>
      </c>
      <c r="B57" s="41">
        <f t="shared" si="4"/>
        <v>1004</v>
      </c>
      <c r="C57" s="41">
        <f t="shared" si="5"/>
        <v>2261</v>
      </c>
      <c r="D57" s="41">
        <f t="shared" si="6"/>
        <v>20</v>
      </c>
      <c r="E57" s="42" t="str">
        <f t="shared" si="2"/>
        <v>MOTRIL</v>
      </c>
      <c r="F57" s="42">
        <f t="shared" si="9"/>
        <v>1004</v>
      </c>
      <c r="G57" s="42">
        <f t="shared" si="8"/>
        <v>2261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CASTELLON</v>
      </c>
      <c r="F58" s="42">
        <f t="shared" si="9"/>
        <v>725</v>
      </c>
      <c r="G58" s="42">
        <f t="shared" si="8"/>
        <v>0</v>
      </c>
    </row>
    <row r="59" spans="1:7" x14ac:dyDescent="0.25">
      <c r="A59" s="42" t="str">
        <f t="shared" si="3"/>
        <v>SANTA CRUZ DE TENERIFE</v>
      </c>
      <c r="B59" s="41">
        <f t="shared" si="4"/>
        <v>347413</v>
      </c>
      <c r="C59" s="41">
        <f t="shared" si="5"/>
        <v>265802</v>
      </c>
      <c r="D59" s="41">
        <f t="shared" si="6"/>
        <v>3</v>
      </c>
      <c r="E59" s="42" t="str">
        <f t="shared" si="2"/>
        <v>BAHIA DE ALGECIRAS</v>
      </c>
      <c r="F59" s="42">
        <f t="shared" si="9"/>
        <v>37</v>
      </c>
      <c r="G59" s="42">
        <f t="shared" si="8"/>
        <v>0</v>
      </c>
    </row>
    <row r="60" spans="1:7" x14ac:dyDescent="0.25">
      <c r="A60" s="42" t="str">
        <f t="shared" si="3"/>
        <v>SANTANDER</v>
      </c>
      <c r="B60" s="41">
        <f t="shared" si="4"/>
        <v>8396</v>
      </c>
      <c r="C60" s="41">
        <f t="shared" si="5"/>
        <v>8195</v>
      </c>
      <c r="D60" s="41">
        <f t="shared" si="6"/>
        <v>14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5760</v>
      </c>
      <c r="C61" s="41">
        <f t="shared" si="5"/>
        <v>11771</v>
      </c>
      <c r="D61" s="41">
        <f t="shared" si="6"/>
        <v>15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3148</v>
      </c>
      <c r="C62" s="41">
        <f t="shared" si="5"/>
        <v>1513</v>
      </c>
      <c r="D62" s="41">
        <f t="shared" si="6"/>
        <v>16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131317</v>
      </c>
      <c r="C63" s="41">
        <f t="shared" si="5"/>
        <v>100140</v>
      </c>
      <c r="D63" s="41">
        <f t="shared" si="6"/>
        <v>7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110031</v>
      </c>
      <c r="C64" s="41">
        <f t="shared" si="5"/>
        <v>120013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1966</v>
      </c>
      <c r="C65" s="41">
        <f t="shared" si="5"/>
        <v>1665</v>
      </c>
      <c r="D65" s="41">
        <f t="shared" si="6"/>
        <v>19</v>
      </c>
      <c r="E65" s="42" t="str">
        <f t="shared" si="2"/>
        <v>AVILES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90</v>
      </c>
    </row>
    <row r="2" spans="1:12" s="2" customFormat="1" ht="21" x14ac:dyDescent="0.35">
      <c r="F2" s="3"/>
    </row>
    <row r="5" spans="1:12" x14ac:dyDescent="0.25">
      <c r="A5" s="47" t="s">
        <v>73</v>
      </c>
      <c r="B5" s="45" t="str">
        <f>'Resumen general'!D6</f>
        <v>Mes Julio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40435</v>
      </c>
    </row>
    <row r="6" spans="1:12" x14ac:dyDescent="0.25">
      <c r="A6" s="48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43</v>
      </c>
    </row>
    <row r="7" spans="1:12" x14ac:dyDescent="0.25">
      <c r="A7" s="8" t="s">
        <v>44</v>
      </c>
      <c r="B7" s="9">
        <v>0</v>
      </c>
      <c r="C7" s="9">
        <v>0</v>
      </c>
      <c r="D7" s="9">
        <v>0</v>
      </c>
      <c r="E7" s="9">
        <v>0</v>
      </c>
      <c r="F7" s="18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12">
        <v>10348</v>
      </c>
      <c r="C8" s="12">
        <v>11339</v>
      </c>
      <c r="D8" s="12">
        <v>26640</v>
      </c>
      <c r="E8" s="12">
        <v>29915</v>
      </c>
      <c r="F8" s="13">
        <f t="shared" ref="F8:F35" si="0">((E8*100)/D8)-100</f>
        <v>12.293543543543549</v>
      </c>
      <c r="G8" s="1"/>
      <c r="H8" s="1"/>
      <c r="I8" s="1"/>
    </row>
    <row r="9" spans="1:12" x14ac:dyDescent="0.25">
      <c r="A9" s="8" t="s">
        <v>46</v>
      </c>
      <c r="B9" s="9">
        <v>68768</v>
      </c>
      <c r="C9" s="9">
        <v>56887</v>
      </c>
      <c r="D9" s="9">
        <v>137656</v>
      </c>
      <c r="E9" s="9">
        <v>103119</v>
      </c>
      <c r="F9" s="10">
        <f t="shared" si="0"/>
        <v>-25.089353170221415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209110</v>
      </c>
      <c r="C11" s="9">
        <v>212186</v>
      </c>
      <c r="D11" s="9">
        <v>645215</v>
      </c>
      <c r="E11" s="9">
        <v>661410</v>
      </c>
      <c r="F11" s="10">
        <f t="shared" si="0"/>
        <v>2.510016041164576</v>
      </c>
      <c r="G11" s="1"/>
      <c r="H11" s="1"/>
      <c r="I11" s="1"/>
    </row>
    <row r="12" spans="1:12" x14ac:dyDescent="0.25">
      <c r="A12" s="11" t="s">
        <v>49</v>
      </c>
      <c r="B12" s="12">
        <v>1478</v>
      </c>
      <c r="C12" s="12">
        <v>1683</v>
      </c>
      <c r="D12" s="12">
        <v>7096</v>
      </c>
      <c r="E12" s="12">
        <v>6012</v>
      </c>
      <c r="F12" s="13">
        <f t="shared" si="0"/>
        <v>-15.276211950394583</v>
      </c>
      <c r="G12" s="1"/>
      <c r="H12" s="1"/>
      <c r="I12" s="1"/>
    </row>
    <row r="13" spans="1:12" x14ac:dyDescent="0.25">
      <c r="A13" s="8" t="s">
        <v>50</v>
      </c>
      <c r="B13" s="9">
        <v>64865</v>
      </c>
      <c r="C13" s="9">
        <v>68840</v>
      </c>
      <c r="D13" s="9">
        <v>215535</v>
      </c>
      <c r="E13" s="9">
        <v>214625</v>
      </c>
      <c r="F13" s="10">
        <f t="shared" si="0"/>
        <v>-0.42220521029067015</v>
      </c>
      <c r="G13" s="1"/>
      <c r="H13" s="1"/>
      <c r="I13" s="1"/>
    </row>
    <row r="14" spans="1:12" x14ac:dyDescent="0.25">
      <c r="A14" s="11" t="s">
        <v>51</v>
      </c>
      <c r="B14" s="12">
        <v>43583</v>
      </c>
      <c r="C14" s="12">
        <v>49475</v>
      </c>
      <c r="D14" s="12">
        <v>131224</v>
      </c>
      <c r="E14" s="12">
        <v>150018</v>
      </c>
      <c r="F14" s="13">
        <f t="shared" si="0"/>
        <v>14.322075230140825</v>
      </c>
      <c r="G14" s="1"/>
      <c r="H14" s="1"/>
      <c r="I14" s="1"/>
    </row>
    <row r="15" spans="1:12" x14ac:dyDescent="0.25">
      <c r="A15" s="8" t="s">
        <v>52</v>
      </c>
      <c r="B15" s="9">
        <v>5720</v>
      </c>
      <c r="C15" s="9">
        <v>5476</v>
      </c>
      <c r="D15" s="9">
        <v>19807</v>
      </c>
      <c r="E15" s="9">
        <v>20887</v>
      </c>
      <c r="F15" s="10">
        <f t="shared" si="0"/>
        <v>5.4526177613974909</v>
      </c>
      <c r="G15" s="1"/>
      <c r="H15" s="1"/>
      <c r="I15" s="1"/>
    </row>
    <row r="16" spans="1:12" x14ac:dyDescent="0.25">
      <c r="A16" s="11" t="s">
        <v>53</v>
      </c>
      <c r="B16" s="12">
        <v>0</v>
      </c>
      <c r="C16" s="12">
        <v>0</v>
      </c>
      <c r="D16" s="12">
        <v>0</v>
      </c>
      <c r="E16" s="12">
        <v>0</v>
      </c>
      <c r="F16" s="17" t="e">
        <f t="shared" si="0"/>
        <v>#DIV/0!</v>
      </c>
      <c r="G16" s="1"/>
      <c r="H16" s="1"/>
      <c r="I16" s="1"/>
    </row>
    <row r="17" spans="1:9" x14ac:dyDescent="0.25">
      <c r="A17" s="8" t="s">
        <v>54</v>
      </c>
      <c r="B17" s="9">
        <v>0</v>
      </c>
      <c r="C17" s="9">
        <v>0</v>
      </c>
      <c r="D17" s="9">
        <v>0</v>
      </c>
      <c r="E17" s="9">
        <v>0</v>
      </c>
      <c r="F17" s="18" t="e">
        <f t="shared" si="0"/>
        <v>#DIV/0!</v>
      </c>
      <c r="G17" s="1"/>
      <c r="H17" s="1"/>
      <c r="I17" s="1"/>
    </row>
    <row r="18" spans="1:9" x14ac:dyDescent="0.25">
      <c r="A18" s="11" t="s">
        <v>55</v>
      </c>
      <c r="B18" s="12">
        <v>63734</v>
      </c>
      <c r="C18" s="12">
        <v>52940</v>
      </c>
      <c r="D18" s="12">
        <v>266915</v>
      </c>
      <c r="E18" s="12">
        <v>233814</v>
      </c>
      <c r="F18" s="13">
        <f t="shared" si="0"/>
        <v>-12.401326264915795</v>
      </c>
      <c r="G18" s="1"/>
      <c r="H18" s="1"/>
      <c r="I18" s="1"/>
    </row>
    <row r="19" spans="1:9" x14ac:dyDescent="0.25">
      <c r="A19" s="8" t="s">
        <v>56</v>
      </c>
      <c r="B19" s="9">
        <v>0</v>
      </c>
      <c r="C19" s="9">
        <v>0</v>
      </c>
      <c r="D19" s="9">
        <v>0</v>
      </c>
      <c r="E19" s="9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12">
        <v>0</v>
      </c>
      <c r="C20" s="12">
        <v>0</v>
      </c>
      <c r="D20" s="12">
        <v>0</v>
      </c>
      <c r="E20" s="12">
        <v>0</v>
      </c>
      <c r="F20" s="13" t="e">
        <f t="shared" si="0"/>
        <v>#DIV/0!</v>
      </c>
      <c r="G20" s="1"/>
      <c r="H20" s="1"/>
      <c r="I20" s="1"/>
    </row>
    <row r="21" spans="1:9" x14ac:dyDescent="0.25">
      <c r="A21" s="8" t="s">
        <v>58</v>
      </c>
      <c r="B21" s="9">
        <v>0</v>
      </c>
      <c r="C21" s="9">
        <v>0</v>
      </c>
      <c r="D21" s="9">
        <v>0</v>
      </c>
      <c r="E21" s="9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12">
        <v>25729</v>
      </c>
      <c r="C22" s="12">
        <v>24890</v>
      </c>
      <c r="D22" s="12">
        <v>109572</v>
      </c>
      <c r="E22" s="12">
        <v>111623</v>
      </c>
      <c r="F22" s="13">
        <f t="shared" si="0"/>
        <v>1.8718285693425258</v>
      </c>
      <c r="G22" s="1"/>
      <c r="H22" s="1"/>
      <c r="I22" s="1"/>
    </row>
    <row r="23" spans="1:9" x14ac:dyDescent="0.25">
      <c r="A23" s="8" t="s">
        <v>60</v>
      </c>
      <c r="B23" s="9">
        <v>7208</v>
      </c>
      <c r="C23" s="9">
        <v>5728</v>
      </c>
      <c r="D23" s="9">
        <v>19620</v>
      </c>
      <c r="E23" s="9">
        <v>18045</v>
      </c>
      <c r="F23" s="10">
        <f t="shared" si="0"/>
        <v>-8.0275229357798139</v>
      </c>
      <c r="G23" s="1"/>
      <c r="H23" s="1"/>
      <c r="I23" s="1"/>
    </row>
    <row r="24" spans="1:9" x14ac:dyDescent="0.25">
      <c r="A24" s="11" t="s">
        <v>61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9">
        <v>15607</v>
      </c>
      <c r="C25" s="9">
        <v>13041</v>
      </c>
      <c r="D25" s="9">
        <v>50417</v>
      </c>
      <c r="E25" s="9">
        <v>45347</v>
      </c>
      <c r="F25" s="10">
        <f t="shared" si="0"/>
        <v>-10.05613186028522</v>
      </c>
      <c r="G25" s="1"/>
      <c r="H25" s="1"/>
      <c r="I25" s="1"/>
    </row>
    <row r="26" spans="1:9" x14ac:dyDescent="0.25">
      <c r="A26" s="11" t="s">
        <v>63</v>
      </c>
      <c r="B26" s="12">
        <v>0</v>
      </c>
      <c r="C26" s="12">
        <v>0</v>
      </c>
      <c r="D26" s="12">
        <v>0</v>
      </c>
      <c r="E26" s="12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80799</v>
      </c>
      <c r="C28" s="12">
        <v>89942</v>
      </c>
      <c r="D28" s="12">
        <v>373770</v>
      </c>
      <c r="E28" s="12">
        <v>427178</v>
      </c>
      <c r="F28" s="13">
        <f t="shared" si="0"/>
        <v>14.289001257457798</v>
      </c>
      <c r="G28" s="1"/>
      <c r="H28" s="1"/>
      <c r="I28" s="1"/>
    </row>
    <row r="29" spans="1:9" x14ac:dyDescent="0.25">
      <c r="A29" s="8" t="s">
        <v>66</v>
      </c>
      <c r="B29" s="9">
        <v>6887</v>
      </c>
      <c r="C29" s="9">
        <v>9744</v>
      </c>
      <c r="D29" s="9">
        <v>29987</v>
      </c>
      <c r="E29" s="9">
        <v>41675</v>
      </c>
      <c r="F29" s="10">
        <f t="shared" si="0"/>
        <v>38.976889985660449</v>
      </c>
      <c r="G29" s="1"/>
      <c r="H29" s="1"/>
      <c r="I29" s="1"/>
    </row>
    <row r="30" spans="1:9" x14ac:dyDescent="0.25">
      <c r="A30" s="11" t="s">
        <v>67</v>
      </c>
      <c r="B30" s="12">
        <v>0</v>
      </c>
      <c r="C30" s="12">
        <v>0</v>
      </c>
      <c r="D30" s="12">
        <v>0</v>
      </c>
      <c r="E30" s="12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9">
        <v>0</v>
      </c>
      <c r="C31" s="9">
        <v>0</v>
      </c>
      <c r="D31" s="9">
        <v>36</v>
      </c>
      <c r="E31" s="9">
        <v>0</v>
      </c>
      <c r="F31" s="10">
        <f t="shared" si="0"/>
        <v>-100</v>
      </c>
      <c r="G31" s="1"/>
      <c r="H31" s="1"/>
      <c r="I31" s="1"/>
    </row>
    <row r="32" spans="1:9" x14ac:dyDescent="0.25">
      <c r="A32" s="11" t="s">
        <v>69</v>
      </c>
      <c r="B32" s="12">
        <v>11052</v>
      </c>
      <c r="C32" s="12">
        <v>10280</v>
      </c>
      <c r="D32" s="12">
        <v>34158</v>
      </c>
      <c r="E32" s="12">
        <v>35916</v>
      </c>
      <c r="F32" s="13">
        <f t="shared" si="0"/>
        <v>5.1466713507816593</v>
      </c>
      <c r="G32" s="1"/>
      <c r="H32" s="1"/>
      <c r="I32" s="1"/>
    </row>
    <row r="33" spans="1:9" x14ac:dyDescent="0.25">
      <c r="A33" s="8" t="s">
        <v>70</v>
      </c>
      <c r="B33" s="9">
        <v>0</v>
      </c>
      <c r="C33" s="9">
        <v>0</v>
      </c>
      <c r="D33" s="9">
        <v>0</v>
      </c>
      <c r="E33" s="9">
        <v>0</v>
      </c>
      <c r="F33" s="18" t="e">
        <f t="shared" si="0"/>
        <v>#DIV/0!</v>
      </c>
      <c r="G33" s="1"/>
      <c r="H33" s="1"/>
      <c r="I33" s="1"/>
    </row>
    <row r="34" spans="1:9" x14ac:dyDescent="0.25">
      <c r="A34" s="11" t="s">
        <v>71</v>
      </c>
      <c r="B34" s="12">
        <v>0</v>
      </c>
      <c r="C34" s="12">
        <v>0</v>
      </c>
      <c r="D34" s="12">
        <v>0</v>
      </c>
      <c r="E34" s="12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614888</v>
      </c>
      <c r="C35" s="15">
        <f t="shared" ref="C35:E35" si="1">SUM(C7:C34)</f>
        <v>612451</v>
      </c>
      <c r="D35" s="15">
        <f t="shared" si="1"/>
        <v>2067648</v>
      </c>
      <c r="E35" s="15">
        <f t="shared" si="1"/>
        <v>2099584</v>
      </c>
      <c r="F35" s="16">
        <f t="shared" si="0"/>
        <v>1.5445569071718239</v>
      </c>
      <c r="G35" s="1"/>
      <c r="H35" s="1"/>
      <c r="I35" s="1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661410</v>
      </c>
      <c r="G38" s="42">
        <f>LOOKUP(E38,$A$38:$A$65,$C$38:$C$65)</f>
        <v>645215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29915</v>
      </c>
      <c r="C39" s="41">
        <f t="shared" ref="C39:C65" si="5">D8</f>
        <v>26640</v>
      </c>
      <c r="D39" s="41">
        <f t="shared" ref="D39:D65" si="6">_xlfn.RANK.EQ(B39,$B$38:$B$65)+COUNTIF($B$38:$B$65,B39)-1</f>
        <v>11</v>
      </c>
      <c r="E39" s="42" t="str">
        <f t="shared" si="2"/>
        <v>SANTA CRUZ DE TENERIFE</v>
      </c>
      <c r="F39" s="42">
        <f t="shared" ref="F39:F54" si="7">LOOKUP(E39,$A$38:$A$65,$B$38:$B$65)</f>
        <v>427178</v>
      </c>
      <c r="G39" s="42">
        <f t="shared" ref="G39:G65" si="8">LOOKUP(E39,$A$38:$A$65,$C$38:$C$65)</f>
        <v>373770</v>
      </c>
    </row>
    <row r="40" spans="1:9" x14ac:dyDescent="0.25">
      <c r="A40" s="42" t="str">
        <f t="shared" si="3"/>
        <v>ALMERIA</v>
      </c>
      <c r="B40" s="41">
        <f t="shared" si="4"/>
        <v>103119</v>
      </c>
      <c r="C40" s="41">
        <f t="shared" si="5"/>
        <v>137656</v>
      </c>
      <c r="D40" s="41">
        <f t="shared" si="6"/>
        <v>7</v>
      </c>
      <c r="E40" s="42" t="str">
        <f t="shared" si="2"/>
        <v>CEUTA</v>
      </c>
      <c r="F40" s="42">
        <f t="shared" si="7"/>
        <v>233814</v>
      </c>
      <c r="G40" s="42">
        <f t="shared" si="8"/>
        <v>266915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BALEARES</v>
      </c>
      <c r="F41" s="42">
        <f t="shared" si="7"/>
        <v>214625</v>
      </c>
      <c r="G41" s="42">
        <f t="shared" si="8"/>
        <v>215535</v>
      </c>
    </row>
    <row r="42" spans="1:9" x14ac:dyDescent="0.25">
      <c r="A42" s="42" t="str">
        <f t="shared" si="3"/>
        <v>BAHIA DE ALGECIRAS</v>
      </c>
      <c r="B42" s="41">
        <f t="shared" si="4"/>
        <v>661410</v>
      </c>
      <c r="C42" s="41">
        <f t="shared" si="5"/>
        <v>645215</v>
      </c>
      <c r="D42" s="41">
        <f t="shared" si="6"/>
        <v>1</v>
      </c>
      <c r="E42" s="42" t="str">
        <f t="shared" si="2"/>
        <v>BARCELONA</v>
      </c>
      <c r="F42" s="42">
        <f t="shared" si="7"/>
        <v>150018</v>
      </c>
      <c r="G42" s="42">
        <f t="shared" si="8"/>
        <v>131224</v>
      </c>
    </row>
    <row r="43" spans="1:9" x14ac:dyDescent="0.25">
      <c r="A43" s="42" t="str">
        <f t="shared" si="3"/>
        <v>BAHIA DE CADIZ</v>
      </c>
      <c r="B43" s="41">
        <f t="shared" si="4"/>
        <v>6012</v>
      </c>
      <c r="C43" s="41">
        <f t="shared" si="5"/>
        <v>7096</v>
      </c>
      <c r="D43" s="41">
        <f t="shared" si="6"/>
        <v>14</v>
      </c>
      <c r="E43" s="42" t="str">
        <f t="shared" si="2"/>
        <v>LAS PALMAS</v>
      </c>
      <c r="F43" s="42">
        <f t="shared" si="7"/>
        <v>111623</v>
      </c>
      <c r="G43" s="42">
        <f t="shared" si="8"/>
        <v>109572</v>
      </c>
    </row>
    <row r="44" spans="1:9" x14ac:dyDescent="0.25">
      <c r="A44" s="42" t="str">
        <f t="shared" si="3"/>
        <v>BALEARES</v>
      </c>
      <c r="B44" s="41">
        <f t="shared" si="4"/>
        <v>214625</v>
      </c>
      <c r="C44" s="41">
        <f t="shared" si="5"/>
        <v>215535</v>
      </c>
      <c r="D44" s="41">
        <f t="shared" si="6"/>
        <v>4</v>
      </c>
      <c r="E44" s="42" t="str">
        <f t="shared" si="2"/>
        <v>ALMERIA</v>
      </c>
      <c r="F44" s="42">
        <f t="shared" si="7"/>
        <v>103119</v>
      </c>
      <c r="G44" s="42">
        <f t="shared" si="8"/>
        <v>137656</v>
      </c>
    </row>
    <row r="45" spans="1:9" x14ac:dyDescent="0.25">
      <c r="A45" s="42" t="str">
        <f t="shared" si="3"/>
        <v>BARCELONA</v>
      </c>
      <c r="B45" s="41">
        <f t="shared" si="4"/>
        <v>150018</v>
      </c>
      <c r="C45" s="41">
        <f t="shared" si="5"/>
        <v>131224</v>
      </c>
      <c r="D45" s="41">
        <f t="shared" si="6"/>
        <v>5</v>
      </c>
      <c r="E45" s="42" t="str">
        <f t="shared" si="2"/>
        <v>MELILLA</v>
      </c>
      <c r="F45" s="42">
        <f t="shared" si="7"/>
        <v>45347</v>
      </c>
      <c r="G45" s="42">
        <f t="shared" si="8"/>
        <v>50417</v>
      </c>
    </row>
    <row r="46" spans="1:9" x14ac:dyDescent="0.25">
      <c r="A46" s="42" t="str">
        <f t="shared" si="3"/>
        <v>BILBAO</v>
      </c>
      <c r="B46" s="41">
        <f t="shared" si="4"/>
        <v>20887</v>
      </c>
      <c r="C46" s="41">
        <f t="shared" si="5"/>
        <v>19807</v>
      </c>
      <c r="D46" s="41">
        <f t="shared" si="6"/>
        <v>12</v>
      </c>
      <c r="E46" s="42" t="str">
        <f t="shared" si="2"/>
        <v>SANTANDER</v>
      </c>
      <c r="F46" s="42">
        <f t="shared" si="7"/>
        <v>41675</v>
      </c>
      <c r="G46" s="42">
        <f t="shared" si="8"/>
        <v>29987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0</v>
      </c>
      <c r="D47" s="41">
        <f t="shared" si="6"/>
        <v>28</v>
      </c>
      <c r="E47" s="42" t="str">
        <f t="shared" si="2"/>
        <v>VALENCIA</v>
      </c>
      <c r="F47" s="42">
        <f t="shared" si="7"/>
        <v>35916</v>
      </c>
      <c r="G47" s="42">
        <f t="shared" si="8"/>
        <v>34158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str">
        <f t="shared" si="2"/>
        <v>ALICANTE</v>
      </c>
      <c r="F48" s="42">
        <f t="shared" si="7"/>
        <v>29915</v>
      </c>
      <c r="G48" s="42">
        <f t="shared" si="8"/>
        <v>26640</v>
      </c>
    </row>
    <row r="49" spans="1:7" x14ac:dyDescent="0.25">
      <c r="A49" s="42" t="str">
        <f t="shared" si="3"/>
        <v>CEUTA</v>
      </c>
      <c r="B49" s="41">
        <f t="shared" si="4"/>
        <v>233814</v>
      </c>
      <c r="C49" s="41">
        <f t="shared" si="5"/>
        <v>266915</v>
      </c>
      <c r="D49" s="41">
        <f t="shared" si="6"/>
        <v>3</v>
      </c>
      <c r="E49" s="42" t="str">
        <f t="shared" si="2"/>
        <v>BILBAO</v>
      </c>
      <c r="F49" s="42">
        <f t="shared" si="7"/>
        <v>20887</v>
      </c>
      <c r="G49" s="42">
        <f t="shared" si="8"/>
        <v>19807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MALAGA</v>
      </c>
      <c r="F50" s="42">
        <f t="shared" si="7"/>
        <v>18045</v>
      </c>
      <c r="G50" s="42">
        <f t="shared" si="8"/>
        <v>19620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0</v>
      </c>
      <c r="D51" s="41">
        <f t="shared" si="6"/>
        <v>28</v>
      </c>
      <c r="E51" s="42" t="str">
        <f t="shared" si="2"/>
        <v>BAHIA DE CADIZ</v>
      </c>
      <c r="F51" s="42">
        <f t="shared" si="7"/>
        <v>6012</v>
      </c>
      <c r="G51" s="42">
        <f t="shared" si="8"/>
        <v>7096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e">
        <f t="shared" si="2"/>
        <v>#N/A</v>
      </c>
      <c r="F52" s="42" t="e">
        <f t="shared" si="7"/>
        <v>#N/A</v>
      </c>
      <c r="G52" s="42" t="e">
        <f t="shared" si="8"/>
        <v>#N/A</v>
      </c>
    </row>
    <row r="53" spans="1:7" x14ac:dyDescent="0.25">
      <c r="A53" s="42" t="str">
        <f t="shared" si="3"/>
        <v>LAS PALMAS</v>
      </c>
      <c r="B53" s="41">
        <f t="shared" si="4"/>
        <v>111623</v>
      </c>
      <c r="C53" s="41">
        <f t="shared" si="5"/>
        <v>109572</v>
      </c>
      <c r="D53" s="41">
        <f t="shared" si="6"/>
        <v>6</v>
      </c>
      <c r="E53" s="42" t="e">
        <f t="shared" si="2"/>
        <v>#N/A</v>
      </c>
      <c r="F53" s="42" t="e">
        <f t="shared" si="7"/>
        <v>#N/A</v>
      </c>
      <c r="G53" s="42" t="e">
        <f t="shared" si="8"/>
        <v>#N/A</v>
      </c>
    </row>
    <row r="54" spans="1:7" x14ac:dyDescent="0.25">
      <c r="A54" s="42" t="str">
        <f t="shared" si="3"/>
        <v>MALAGA</v>
      </c>
      <c r="B54" s="41">
        <f t="shared" si="4"/>
        <v>18045</v>
      </c>
      <c r="C54" s="41">
        <f t="shared" si="5"/>
        <v>19620</v>
      </c>
      <c r="D54" s="41">
        <f t="shared" si="6"/>
        <v>13</v>
      </c>
      <c r="E54" s="42" t="e">
        <f t="shared" si="2"/>
        <v>#N/A</v>
      </c>
      <c r="F54" s="42" t="e">
        <f t="shared" si="7"/>
        <v>#N/A</v>
      </c>
      <c r="G54" s="42" t="e">
        <f t="shared" si="8"/>
        <v>#N/A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45347</v>
      </c>
      <c r="C56" s="41">
        <f t="shared" si="5"/>
        <v>50417</v>
      </c>
      <c r="D56" s="41">
        <f t="shared" si="6"/>
        <v>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427178</v>
      </c>
      <c r="C59" s="41">
        <f t="shared" si="5"/>
        <v>373770</v>
      </c>
      <c r="D59" s="41">
        <f t="shared" si="6"/>
        <v>2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41675</v>
      </c>
      <c r="C60" s="41">
        <f t="shared" si="5"/>
        <v>29987</v>
      </c>
      <c r="D60" s="41">
        <f t="shared" si="6"/>
        <v>9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0</v>
      </c>
      <c r="C62" s="41">
        <f t="shared" si="5"/>
        <v>36</v>
      </c>
      <c r="D62" s="41">
        <f t="shared" si="6"/>
        <v>28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35916</v>
      </c>
      <c r="C63" s="41">
        <f t="shared" si="5"/>
        <v>34158</v>
      </c>
      <c r="D63" s="41">
        <f t="shared" si="6"/>
        <v>10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0</v>
      </c>
      <c r="C64" s="41">
        <f t="shared" si="5"/>
        <v>0</v>
      </c>
      <c r="D64" s="41">
        <f t="shared" si="6"/>
        <v>28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91</v>
      </c>
    </row>
    <row r="2" spans="1:12" s="2" customFormat="1" ht="21" x14ac:dyDescent="0.35">
      <c r="F2" s="3"/>
    </row>
    <row r="5" spans="1:12" x14ac:dyDescent="0.25">
      <c r="A5" s="47" t="s">
        <v>73</v>
      </c>
      <c r="B5" s="45" t="str">
        <f>'Resumen general'!D6</f>
        <v>Mes Julio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40435</v>
      </c>
    </row>
    <row r="6" spans="1:12" x14ac:dyDescent="0.25">
      <c r="A6" s="48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43</v>
      </c>
    </row>
    <row r="7" spans="1:12" x14ac:dyDescent="0.25">
      <c r="A7" s="8" t="s">
        <v>44</v>
      </c>
      <c r="B7" s="9">
        <v>117</v>
      </c>
      <c r="C7" s="9">
        <v>130</v>
      </c>
      <c r="D7" s="9">
        <v>811</v>
      </c>
      <c r="E7" s="9">
        <v>865</v>
      </c>
      <c r="F7" s="10">
        <f>((E7*100)/D7)-100</f>
        <v>6.65844636251542</v>
      </c>
      <c r="G7" s="1"/>
      <c r="H7" s="1"/>
      <c r="I7" s="1"/>
    </row>
    <row r="8" spans="1:12" x14ac:dyDescent="0.25">
      <c r="A8" s="11" t="s">
        <v>45</v>
      </c>
      <c r="B8" s="12">
        <v>84</v>
      </c>
      <c r="C8" s="12">
        <v>99</v>
      </c>
      <c r="D8" s="12">
        <v>575</v>
      </c>
      <c r="E8" s="12">
        <v>525</v>
      </c>
      <c r="F8" s="13">
        <f t="shared" ref="F8:F35" si="0">((E8*100)/D8)-100</f>
        <v>-8.6956521739130466</v>
      </c>
      <c r="G8" s="1"/>
      <c r="H8" s="1"/>
      <c r="I8" s="1"/>
    </row>
    <row r="9" spans="1:12" x14ac:dyDescent="0.25">
      <c r="A9" s="8" t="s">
        <v>46</v>
      </c>
      <c r="B9" s="9">
        <v>340</v>
      </c>
      <c r="C9" s="9">
        <v>341</v>
      </c>
      <c r="D9" s="9">
        <v>1137</v>
      </c>
      <c r="E9" s="9">
        <v>1111</v>
      </c>
      <c r="F9" s="10">
        <f t="shared" si="0"/>
        <v>-2.2867194371152095</v>
      </c>
      <c r="G9" s="1"/>
      <c r="H9" s="1"/>
      <c r="I9" s="1"/>
    </row>
    <row r="10" spans="1:12" x14ac:dyDescent="0.25">
      <c r="A10" s="11" t="s">
        <v>47</v>
      </c>
      <c r="B10" s="12">
        <v>60</v>
      </c>
      <c r="C10" s="12">
        <v>70</v>
      </c>
      <c r="D10" s="12">
        <v>393</v>
      </c>
      <c r="E10" s="12">
        <v>507</v>
      </c>
      <c r="F10" s="13">
        <f t="shared" si="0"/>
        <v>29.007633587786273</v>
      </c>
      <c r="G10" s="1"/>
      <c r="H10" s="1"/>
      <c r="I10" s="1"/>
    </row>
    <row r="11" spans="1:12" x14ac:dyDescent="0.25">
      <c r="A11" s="8" t="s">
        <v>48</v>
      </c>
      <c r="B11" s="9">
        <v>2464</v>
      </c>
      <c r="C11" s="9">
        <v>3303</v>
      </c>
      <c r="D11" s="9">
        <v>14226</v>
      </c>
      <c r="E11" s="9">
        <v>16344</v>
      </c>
      <c r="F11" s="10">
        <f t="shared" si="0"/>
        <v>14.888232813159007</v>
      </c>
      <c r="G11" s="1"/>
      <c r="H11" s="1"/>
      <c r="I11" s="1"/>
    </row>
    <row r="12" spans="1:12" x14ac:dyDescent="0.25">
      <c r="A12" s="11" t="s">
        <v>49</v>
      </c>
      <c r="B12" s="12">
        <v>132</v>
      </c>
      <c r="C12" s="12">
        <v>134</v>
      </c>
      <c r="D12" s="12">
        <v>1032</v>
      </c>
      <c r="E12" s="12">
        <v>907</v>
      </c>
      <c r="F12" s="13">
        <f t="shared" si="0"/>
        <v>-12.112403100775197</v>
      </c>
      <c r="G12" s="1"/>
      <c r="H12" s="1"/>
      <c r="I12" s="1"/>
    </row>
    <row r="13" spans="1:12" x14ac:dyDescent="0.25">
      <c r="A13" s="8" t="s">
        <v>50</v>
      </c>
      <c r="B13" s="9">
        <v>846</v>
      </c>
      <c r="C13" s="9">
        <v>934</v>
      </c>
      <c r="D13" s="9">
        <v>4590</v>
      </c>
      <c r="E13" s="9">
        <v>4875</v>
      </c>
      <c r="F13" s="10">
        <f t="shared" si="0"/>
        <v>6.2091503267973849</v>
      </c>
      <c r="G13" s="1"/>
      <c r="H13" s="1"/>
      <c r="I13" s="1"/>
    </row>
    <row r="14" spans="1:12" x14ac:dyDescent="0.25">
      <c r="A14" s="11" t="s">
        <v>51</v>
      </c>
      <c r="B14" s="12">
        <v>838</v>
      </c>
      <c r="C14" s="12">
        <v>795</v>
      </c>
      <c r="D14" s="12">
        <v>4854</v>
      </c>
      <c r="E14" s="12">
        <v>4675</v>
      </c>
      <c r="F14" s="13">
        <f t="shared" si="0"/>
        <v>-3.6876802637000452</v>
      </c>
      <c r="G14" s="1"/>
      <c r="H14" s="1"/>
      <c r="I14" s="1"/>
    </row>
    <row r="15" spans="1:12" x14ac:dyDescent="0.25">
      <c r="A15" s="8" t="s">
        <v>52</v>
      </c>
      <c r="B15" s="9">
        <v>257</v>
      </c>
      <c r="C15" s="9">
        <v>271</v>
      </c>
      <c r="D15" s="9">
        <v>1736</v>
      </c>
      <c r="E15" s="9">
        <v>1874</v>
      </c>
      <c r="F15" s="10">
        <f t="shared" si="0"/>
        <v>7.9493087557603701</v>
      </c>
      <c r="G15" s="1"/>
      <c r="H15" s="1"/>
      <c r="I15" s="1"/>
    </row>
    <row r="16" spans="1:12" x14ac:dyDescent="0.25">
      <c r="A16" s="11" t="s">
        <v>53</v>
      </c>
      <c r="B16" s="12">
        <v>122</v>
      </c>
      <c r="C16" s="12">
        <v>125</v>
      </c>
      <c r="D16" s="12">
        <v>814</v>
      </c>
      <c r="E16" s="12">
        <v>839</v>
      </c>
      <c r="F16" s="13">
        <f t="shared" si="0"/>
        <v>3.0712530712530679</v>
      </c>
      <c r="G16" s="1"/>
      <c r="H16" s="1"/>
      <c r="I16" s="1"/>
    </row>
    <row r="17" spans="1:9" x14ac:dyDescent="0.25">
      <c r="A17" s="8" t="s">
        <v>54</v>
      </c>
      <c r="B17" s="9">
        <v>118</v>
      </c>
      <c r="C17" s="9">
        <v>114</v>
      </c>
      <c r="D17" s="9">
        <v>702</v>
      </c>
      <c r="E17" s="9">
        <v>774</v>
      </c>
      <c r="F17" s="10">
        <f t="shared" si="0"/>
        <v>10.256410256410263</v>
      </c>
      <c r="G17" s="1"/>
      <c r="H17" s="1"/>
      <c r="I17" s="1"/>
    </row>
    <row r="18" spans="1:9" x14ac:dyDescent="0.25">
      <c r="A18" s="11" t="s">
        <v>55</v>
      </c>
      <c r="B18" s="12">
        <v>1152</v>
      </c>
      <c r="C18" s="12">
        <v>1182</v>
      </c>
      <c r="D18" s="12">
        <v>7300</v>
      </c>
      <c r="E18" s="12">
        <v>7233</v>
      </c>
      <c r="F18" s="13">
        <f t="shared" si="0"/>
        <v>-0.91780821917808453</v>
      </c>
      <c r="G18" s="1"/>
      <c r="H18" s="1"/>
      <c r="I18" s="1"/>
    </row>
    <row r="19" spans="1:9" x14ac:dyDescent="0.25">
      <c r="A19" s="8" t="s">
        <v>56</v>
      </c>
      <c r="B19" s="9">
        <v>88</v>
      </c>
      <c r="C19" s="9">
        <v>88</v>
      </c>
      <c r="D19" s="9">
        <v>609</v>
      </c>
      <c r="E19" s="9">
        <v>712</v>
      </c>
      <c r="F19" s="10">
        <f t="shared" si="0"/>
        <v>16.912972085385874</v>
      </c>
      <c r="G19" s="1"/>
      <c r="H19" s="1"/>
      <c r="I19" s="1"/>
    </row>
    <row r="20" spans="1:9" x14ac:dyDescent="0.25">
      <c r="A20" s="11" t="s">
        <v>57</v>
      </c>
      <c r="B20" s="12">
        <v>88</v>
      </c>
      <c r="C20" s="12">
        <v>93</v>
      </c>
      <c r="D20" s="12">
        <v>541</v>
      </c>
      <c r="E20" s="12">
        <v>607</v>
      </c>
      <c r="F20" s="13">
        <f t="shared" si="0"/>
        <v>12.199630314232905</v>
      </c>
      <c r="G20" s="1"/>
      <c r="H20" s="1"/>
      <c r="I20" s="1"/>
    </row>
    <row r="21" spans="1:9" x14ac:dyDescent="0.25">
      <c r="A21" s="8" t="s">
        <v>58</v>
      </c>
      <c r="B21" s="9">
        <v>134</v>
      </c>
      <c r="C21" s="9">
        <v>133</v>
      </c>
      <c r="D21" s="9">
        <v>834</v>
      </c>
      <c r="E21" s="9">
        <v>960</v>
      </c>
      <c r="F21" s="10">
        <f t="shared" si="0"/>
        <v>15.107913669064743</v>
      </c>
      <c r="G21" s="1"/>
      <c r="H21" s="1"/>
      <c r="I21" s="1"/>
    </row>
    <row r="22" spans="1:9" x14ac:dyDescent="0.25">
      <c r="A22" s="11" t="s">
        <v>59</v>
      </c>
      <c r="B22" s="12">
        <v>839</v>
      </c>
      <c r="C22" s="12">
        <v>875</v>
      </c>
      <c r="D22" s="12">
        <v>5966</v>
      </c>
      <c r="E22" s="12">
        <v>6090</v>
      </c>
      <c r="F22" s="13">
        <f t="shared" si="0"/>
        <v>2.0784445189406568</v>
      </c>
      <c r="G22" s="1"/>
      <c r="H22" s="1"/>
      <c r="I22" s="1"/>
    </row>
    <row r="23" spans="1:9" x14ac:dyDescent="0.25">
      <c r="A23" s="8" t="s">
        <v>60</v>
      </c>
      <c r="B23" s="9">
        <v>175</v>
      </c>
      <c r="C23" s="9">
        <v>190</v>
      </c>
      <c r="D23" s="9">
        <v>979</v>
      </c>
      <c r="E23" s="9">
        <v>1035</v>
      </c>
      <c r="F23" s="10">
        <f t="shared" si="0"/>
        <v>5.7201225740551536</v>
      </c>
      <c r="G23" s="1"/>
      <c r="H23" s="1"/>
      <c r="I23" s="1"/>
    </row>
    <row r="24" spans="1:9" x14ac:dyDescent="0.25">
      <c r="A24" s="11" t="s">
        <v>61</v>
      </c>
      <c r="B24" s="12">
        <v>88</v>
      </c>
      <c r="C24" s="12">
        <v>81</v>
      </c>
      <c r="D24" s="12">
        <v>519</v>
      </c>
      <c r="E24" s="12">
        <v>537</v>
      </c>
      <c r="F24" s="13">
        <f t="shared" si="0"/>
        <v>3.4682080924855541</v>
      </c>
      <c r="G24" s="1"/>
      <c r="H24" s="1"/>
      <c r="I24" s="1"/>
    </row>
    <row r="25" spans="1:9" x14ac:dyDescent="0.25">
      <c r="A25" s="8" t="s">
        <v>62</v>
      </c>
      <c r="B25" s="9">
        <v>132</v>
      </c>
      <c r="C25" s="9">
        <v>133</v>
      </c>
      <c r="D25" s="9">
        <v>708</v>
      </c>
      <c r="E25" s="9">
        <v>695</v>
      </c>
      <c r="F25" s="10">
        <f t="shared" si="0"/>
        <v>-1.8361581920903944</v>
      </c>
      <c r="G25" s="1"/>
      <c r="H25" s="1"/>
      <c r="I25" s="1"/>
    </row>
    <row r="26" spans="1:9" x14ac:dyDescent="0.25">
      <c r="A26" s="11" t="s">
        <v>63</v>
      </c>
      <c r="B26" s="12">
        <v>22</v>
      </c>
      <c r="C26" s="12">
        <v>22</v>
      </c>
      <c r="D26" s="12">
        <v>191</v>
      </c>
      <c r="E26" s="12">
        <v>209</v>
      </c>
      <c r="F26" s="13">
        <f t="shared" si="0"/>
        <v>9.424083769633512</v>
      </c>
      <c r="G26" s="1"/>
      <c r="H26" s="1"/>
      <c r="I26" s="1"/>
    </row>
    <row r="27" spans="1:9" x14ac:dyDescent="0.25">
      <c r="A27" s="8" t="s">
        <v>64</v>
      </c>
      <c r="B27" s="9">
        <v>82</v>
      </c>
      <c r="C27" s="9">
        <v>83</v>
      </c>
      <c r="D27" s="9">
        <v>508</v>
      </c>
      <c r="E27" s="9">
        <v>638</v>
      </c>
      <c r="F27" s="10">
        <f t="shared" si="0"/>
        <v>25.590551181102356</v>
      </c>
      <c r="G27" s="1"/>
      <c r="H27" s="1"/>
      <c r="I27" s="1"/>
    </row>
    <row r="28" spans="1:9" x14ac:dyDescent="0.25">
      <c r="A28" s="11" t="s">
        <v>65</v>
      </c>
      <c r="B28" s="12">
        <v>1367</v>
      </c>
      <c r="C28" s="12">
        <v>1437</v>
      </c>
      <c r="D28" s="12">
        <v>8610</v>
      </c>
      <c r="E28" s="12">
        <v>9882</v>
      </c>
      <c r="F28" s="13">
        <f t="shared" si="0"/>
        <v>14.773519163763069</v>
      </c>
      <c r="G28" s="1"/>
      <c r="H28" s="1"/>
      <c r="I28" s="1"/>
    </row>
    <row r="29" spans="1:9" x14ac:dyDescent="0.25">
      <c r="A29" s="8" t="s">
        <v>66</v>
      </c>
      <c r="B29" s="9">
        <v>103</v>
      </c>
      <c r="C29" s="9">
        <v>126</v>
      </c>
      <c r="D29" s="9">
        <v>682</v>
      </c>
      <c r="E29" s="9">
        <v>828</v>
      </c>
      <c r="F29" s="10">
        <f t="shared" si="0"/>
        <v>21.407624633431084</v>
      </c>
      <c r="G29" s="1"/>
      <c r="H29" s="1"/>
      <c r="I29" s="1"/>
    </row>
    <row r="30" spans="1:9" x14ac:dyDescent="0.25">
      <c r="A30" s="11" t="s">
        <v>67</v>
      </c>
      <c r="B30" s="12">
        <v>92</v>
      </c>
      <c r="C30" s="12">
        <v>94</v>
      </c>
      <c r="D30" s="12">
        <v>687</v>
      </c>
      <c r="E30" s="12">
        <v>688</v>
      </c>
      <c r="F30" s="13">
        <f t="shared" si="0"/>
        <v>0.14556040756913546</v>
      </c>
      <c r="G30" s="1"/>
      <c r="H30" s="1"/>
      <c r="I30" s="1"/>
    </row>
    <row r="31" spans="1:9" x14ac:dyDescent="0.25">
      <c r="A31" s="8" t="s">
        <v>68</v>
      </c>
      <c r="B31" s="9">
        <v>259</v>
      </c>
      <c r="C31" s="9">
        <v>265</v>
      </c>
      <c r="D31" s="9">
        <v>1732</v>
      </c>
      <c r="E31" s="9">
        <v>1857</v>
      </c>
      <c r="F31" s="10">
        <f t="shared" si="0"/>
        <v>7.2170900692840689</v>
      </c>
      <c r="G31" s="1"/>
      <c r="H31" s="1"/>
      <c r="I31" s="1"/>
    </row>
    <row r="32" spans="1:9" x14ac:dyDescent="0.25">
      <c r="A32" s="11" t="s">
        <v>69</v>
      </c>
      <c r="B32" s="12">
        <v>635</v>
      </c>
      <c r="C32" s="12">
        <v>606</v>
      </c>
      <c r="D32" s="12">
        <v>3957</v>
      </c>
      <c r="E32" s="12">
        <v>4090</v>
      </c>
      <c r="F32" s="13">
        <f t="shared" si="0"/>
        <v>3.3611321708364983</v>
      </c>
      <c r="G32" s="1"/>
      <c r="H32" s="1"/>
      <c r="I32" s="1"/>
    </row>
    <row r="33" spans="1:9" x14ac:dyDescent="0.25">
      <c r="A33" s="8" t="s">
        <v>70</v>
      </c>
      <c r="B33" s="9">
        <v>173</v>
      </c>
      <c r="C33" s="9">
        <v>167</v>
      </c>
      <c r="D33" s="9">
        <v>1267</v>
      </c>
      <c r="E33" s="9">
        <v>1232</v>
      </c>
      <c r="F33" s="10">
        <f t="shared" si="0"/>
        <v>-2.7624309392265189</v>
      </c>
      <c r="G33" s="1"/>
      <c r="H33" s="1"/>
      <c r="I33" s="1"/>
    </row>
    <row r="34" spans="1:9" x14ac:dyDescent="0.25">
      <c r="A34" s="11" t="s">
        <v>71</v>
      </c>
      <c r="B34" s="12">
        <v>25</v>
      </c>
      <c r="C34" s="12">
        <v>18</v>
      </c>
      <c r="D34" s="12">
        <v>170</v>
      </c>
      <c r="E34" s="12">
        <v>134</v>
      </c>
      <c r="F34" s="13">
        <f t="shared" si="0"/>
        <v>-21.17647058823529</v>
      </c>
      <c r="G34" s="1"/>
      <c r="H34" s="1"/>
      <c r="I34" s="1"/>
    </row>
    <row r="35" spans="1:9" x14ac:dyDescent="0.25">
      <c r="A35" s="14" t="s">
        <v>72</v>
      </c>
      <c r="B35" s="15">
        <f>SUM(B7:B34)</f>
        <v>10832</v>
      </c>
      <c r="C35" s="15">
        <f t="shared" ref="C35:E35" si="1">SUM(C7:C34)</f>
        <v>11909</v>
      </c>
      <c r="D35" s="15">
        <f t="shared" si="1"/>
        <v>66130</v>
      </c>
      <c r="E35" s="15">
        <f t="shared" si="1"/>
        <v>70723</v>
      </c>
      <c r="F35" s="16">
        <f t="shared" si="0"/>
        <v>6.9454105549674949</v>
      </c>
      <c r="G35" s="1"/>
      <c r="H35" s="1"/>
      <c r="I35" s="1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865</v>
      </c>
      <c r="C38" s="41">
        <f>D7</f>
        <v>811</v>
      </c>
      <c r="D38" s="41">
        <f>_xlfn.RANK.EQ(B38,$B$38:$B$65)+COUNTIF($B$38:$B$65,B38)-1</f>
        <v>15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16344</v>
      </c>
      <c r="G38" s="42">
        <f>LOOKUP(E38,$A$38:$A$65,$C$38:$C$65)</f>
        <v>14226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525</v>
      </c>
      <c r="C39" s="41">
        <f t="shared" ref="C39:C65" si="5">D8</f>
        <v>575</v>
      </c>
      <c r="D39" s="41">
        <f t="shared" ref="D39:D65" si="6">_xlfn.RANK.EQ(B39,$B$38:$B$65)+COUNTIF($B$38:$B$65,B39)-1</f>
        <v>25</v>
      </c>
      <c r="E39" s="42" t="str">
        <f t="shared" si="2"/>
        <v>SANTA CRUZ DE TENERIFE</v>
      </c>
      <c r="F39" s="42">
        <f t="shared" ref="F39:F54" si="7">LOOKUP(E39,$A$38:$A$65,$B$38:$B$65)</f>
        <v>9882</v>
      </c>
      <c r="G39" s="42">
        <f t="shared" ref="G39:G65" si="8">LOOKUP(E39,$A$38:$A$65,$C$38:$C$65)</f>
        <v>8610</v>
      </c>
    </row>
    <row r="40" spans="1:9" x14ac:dyDescent="0.25">
      <c r="A40" s="42" t="str">
        <f t="shared" si="3"/>
        <v>ALMERIA</v>
      </c>
      <c r="B40" s="41">
        <f t="shared" si="4"/>
        <v>1111</v>
      </c>
      <c r="C40" s="41">
        <f t="shared" si="5"/>
        <v>1137</v>
      </c>
      <c r="D40" s="41">
        <f t="shared" si="6"/>
        <v>11</v>
      </c>
      <c r="E40" s="42" t="str">
        <f t="shared" si="2"/>
        <v>CEUTA</v>
      </c>
      <c r="F40" s="42">
        <f t="shared" si="7"/>
        <v>7233</v>
      </c>
      <c r="G40" s="42">
        <f t="shared" si="8"/>
        <v>7300</v>
      </c>
    </row>
    <row r="41" spans="1:9" x14ac:dyDescent="0.25">
      <c r="A41" s="42" t="str">
        <f t="shared" si="3"/>
        <v>AVILES</v>
      </c>
      <c r="B41" s="41">
        <f t="shared" si="4"/>
        <v>507</v>
      </c>
      <c r="C41" s="41">
        <f t="shared" si="5"/>
        <v>393</v>
      </c>
      <c r="D41" s="41">
        <f t="shared" si="6"/>
        <v>26</v>
      </c>
      <c r="E41" s="42" t="str">
        <f t="shared" si="2"/>
        <v>LAS PALMAS</v>
      </c>
      <c r="F41" s="42">
        <f t="shared" si="7"/>
        <v>6090</v>
      </c>
      <c r="G41" s="42">
        <f t="shared" si="8"/>
        <v>5966</v>
      </c>
    </row>
    <row r="42" spans="1:9" x14ac:dyDescent="0.25">
      <c r="A42" s="42" t="str">
        <f t="shared" si="3"/>
        <v>BAHIA DE ALGECIRAS</v>
      </c>
      <c r="B42" s="41">
        <f t="shared" si="4"/>
        <v>16344</v>
      </c>
      <c r="C42" s="41">
        <f t="shared" si="5"/>
        <v>14226</v>
      </c>
      <c r="D42" s="41">
        <f t="shared" si="6"/>
        <v>1</v>
      </c>
      <c r="E42" s="42" t="str">
        <f t="shared" si="2"/>
        <v>BALEARES</v>
      </c>
      <c r="F42" s="42">
        <f t="shared" si="7"/>
        <v>4875</v>
      </c>
      <c r="G42" s="42">
        <f t="shared" si="8"/>
        <v>4590</v>
      </c>
    </row>
    <row r="43" spans="1:9" x14ac:dyDescent="0.25">
      <c r="A43" s="42" t="str">
        <f t="shared" si="3"/>
        <v>BAHIA DE CADIZ</v>
      </c>
      <c r="B43" s="41">
        <f t="shared" si="4"/>
        <v>907</v>
      </c>
      <c r="C43" s="41">
        <f t="shared" si="5"/>
        <v>1032</v>
      </c>
      <c r="D43" s="41">
        <f t="shared" si="6"/>
        <v>14</v>
      </c>
      <c r="E43" s="42" t="str">
        <f t="shared" si="2"/>
        <v>BARCELONA</v>
      </c>
      <c r="F43" s="42">
        <f t="shared" si="7"/>
        <v>4675</v>
      </c>
      <c r="G43" s="42">
        <f t="shared" si="8"/>
        <v>4854</v>
      </c>
    </row>
    <row r="44" spans="1:9" x14ac:dyDescent="0.25">
      <c r="A44" s="42" t="str">
        <f t="shared" si="3"/>
        <v>BALEARES</v>
      </c>
      <c r="B44" s="41">
        <f t="shared" si="4"/>
        <v>4875</v>
      </c>
      <c r="C44" s="41">
        <f t="shared" si="5"/>
        <v>4590</v>
      </c>
      <c r="D44" s="41">
        <f t="shared" si="6"/>
        <v>5</v>
      </c>
      <c r="E44" s="42" t="str">
        <f t="shared" si="2"/>
        <v>VALENCIA</v>
      </c>
      <c r="F44" s="42">
        <f t="shared" si="7"/>
        <v>4090</v>
      </c>
      <c r="G44" s="42">
        <f t="shared" si="8"/>
        <v>3957</v>
      </c>
    </row>
    <row r="45" spans="1:9" x14ac:dyDescent="0.25">
      <c r="A45" s="42" t="str">
        <f t="shared" si="3"/>
        <v>BARCELONA</v>
      </c>
      <c r="B45" s="41">
        <f t="shared" si="4"/>
        <v>4675</v>
      </c>
      <c r="C45" s="41">
        <f t="shared" si="5"/>
        <v>4854</v>
      </c>
      <c r="D45" s="41">
        <f t="shared" si="6"/>
        <v>6</v>
      </c>
      <c r="E45" s="42" t="str">
        <f t="shared" si="2"/>
        <v>BILBAO</v>
      </c>
      <c r="F45" s="42">
        <f t="shared" si="7"/>
        <v>1874</v>
      </c>
      <c r="G45" s="42">
        <f t="shared" si="8"/>
        <v>1736</v>
      </c>
    </row>
    <row r="46" spans="1:9" x14ac:dyDescent="0.25">
      <c r="A46" s="42" t="str">
        <f t="shared" si="3"/>
        <v>BILBAO</v>
      </c>
      <c r="B46" s="41">
        <f t="shared" si="4"/>
        <v>1874</v>
      </c>
      <c r="C46" s="41">
        <f t="shared" si="5"/>
        <v>1736</v>
      </c>
      <c r="D46" s="41">
        <f t="shared" si="6"/>
        <v>8</v>
      </c>
      <c r="E46" s="42" t="str">
        <f t="shared" si="2"/>
        <v>TARRAGONA</v>
      </c>
      <c r="F46" s="42">
        <f t="shared" si="7"/>
        <v>1857</v>
      </c>
      <c r="G46" s="42">
        <f t="shared" si="8"/>
        <v>1732</v>
      </c>
    </row>
    <row r="47" spans="1:9" x14ac:dyDescent="0.25">
      <c r="A47" s="42" t="str">
        <f t="shared" si="3"/>
        <v>CARTAGENA</v>
      </c>
      <c r="B47" s="41">
        <f t="shared" si="4"/>
        <v>839</v>
      </c>
      <c r="C47" s="41">
        <f t="shared" si="5"/>
        <v>814</v>
      </c>
      <c r="D47" s="41">
        <f t="shared" si="6"/>
        <v>16</v>
      </c>
      <c r="E47" s="42" t="str">
        <f t="shared" si="2"/>
        <v>VIGO</v>
      </c>
      <c r="F47" s="42">
        <f t="shared" si="7"/>
        <v>1232</v>
      </c>
      <c r="G47" s="42">
        <f t="shared" si="8"/>
        <v>1267</v>
      </c>
    </row>
    <row r="48" spans="1:9" x14ac:dyDescent="0.25">
      <c r="A48" s="42" t="str">
        <f t="shared" si="3"/>
        <v>CASTELLON</v>
      </c>
      <c r="B48" s="41">
        <f t="shared" si="4"/>
        <v>774</v>
      </c>
      <c r="C48" s="41">
        <f t="shared" si="5"/>
        <v>702</v>
      </c>
      <c r="D48" s="41">
        <f t="shared" si="6"/>
        <v>18</v>
      </c>
      <c r="E48" s="42" t="str">
        <f t="shared" si="2"/>
        <v>ALMERIA</v>
      </c>
      <c r="F48" s="42">
        <f t="shared" si="7"/>
        <v>1111</v>
      </c>
      <c r="G48" s="42">
        <f t="shared" si="8"/>
        <v>1137</v>
      </c>
    </row>
    <row r="49" spans="1:7" x14ac:dyDescent="0.25">
      <c r="A49" s="42" t="str">
        <f t="shared" si="3"/>
        <v>CEUTA</v>
      </c>
      <c r="B49" s="41">
        <f t="shared" si="4"/>
        <v>7233</v>
      </c>
      <c r="C49" s="41">
        <f t="shared" si="5"/>
        <v>7300</v>
      </c>
      <c r="D49" s="41">
        <f t="shared" si="6"/>
        <v>3</v>
      </c>
      <c r="E49" s="42" t="str">
        <f t="shared" si="2"/>
        <v>MALAGA</v>
      </c>
      <c r="F49" s="42">
        <f t="shared" si="7"/>
        <v>1035</v>
      </c>
      <c r="G49" s="42">
        <f t="shared" si="8"/>
        <v>979</v>
      </c>
    </row>
    <row r="50" spans="1:7" x14ac:dyDescent="0.25">
      <c r="A50" s="42" t="str">
        <f t="shared" si="3"/>
        <v>FERROL-SAN CIBRAO</v>
      </c>
      <c r="B50" s="41">
        <f t="shared" si="4"/>
        <v>712</v>
      </c>
      <c r="C50" s="41">
        <f t="shared" si="5"/>
        <v>609</v>
      </c>
      <c r="D50" s="41">
        <f t="shared" si="6"/>
        <v>19</v>
      </c>
      <c r="E50" s="42" t="str">
        <f t="shared" si="2"/>
        <v>HUELVA</v>
      </c>
      <c r="F50" s="42">
        <f t="shared" si="7"/>
        <v>960</v>
      </c>
      <c r="G50" s="42">
        <f t="shared" si="8"/>
        <v>834</v>
      </c>
    </row>
    <row r="51" spans="1:7" x14ac:dyDescent="0.25">
      <c r="A51" s="42" t="str">
        <f t="shared" si="3"/>
        <v>GIJON</v>
      </c>
      <c r="B51" s="41">
        <f t="shared" si="4"/>
        <v>607</v>
      </c>
      <c r="C51" s="41">
        <f t="shared" si="5"/>
        <v>541</v>
      </c>
      <c r="D51" s="41">
        <f t="shared" si="6"/>
        <v>23</v>
      </c>
      <c r="E51" s="42" t="str">
        <f t="shared" si="2"/>
        <v>BAHIA DE CADIZ</v>
      </c>
      <c r="F51" s="42">
        <f t="shared" si="7"/>
        <v>907</v>
      </c>
      <c r="G51" s="42">
        <f t="shared" si="8"/>
        <v>1032</v>
      </c>
    </row>
    <row r="52" spans="1:7" x14ac:dyDescent="0.25">
      <c r="A52" s="42" t="str">
        <f t="shared" si="3"/>
        <v>HUELVA</v>
      </c>
      <c r="B52" s="41">
        <f t="shared" si="4"/>
        <v>960</v>
      </c>
      <c r="C52" s="41">
        <f t="shared" si="5"/>
        <v>834</v>
      </c>
      <c r="D52" s="41">
        <f t="shared" si="6"/>
        <v>13</v>
      </c>
      <c r="E52" s="42" t="str">
        <f t="shared" si="2"/>
        <v>A CORUÑA</v>
      </c>
      <c r="F52" s="42">
        <f t="shared" si="7"/>
        <v>865</v>
      </c>
      <c r="G52" s="42">
        <f t="shared" si="8"/>
        <v>811</v>
      </c>
    </row>
    <row r="53" spans="1:7" x14ac:dyDescent="0.25">
      <c r="A53" s="42" t="str">
        <f t="shared" si="3"/>
        <v>LAS PALMAS</v>
      </c>
      <c r="B53" s="41">
        <f t="shared" si="4"/>
        <v>6090</v>
      </c>
      <c r="C53" s="41">
        <f t="shared" si="5"/>
        <v>5966</v>
      </c>
      <c r="D53" s="41">
        <f t="shared" si="6"/>
        <v>4</v>
      </c>
      <c r="E53" s="42" t="str">
        <f t="shared" si="2"/>
        <v>CARTAGENA</v>
      </c>
      <c r="F53" s="42">
        <f t="shared" si="7"/>
        <v>839</v>
      </c>
      <c r="G53" s="42">
        <f t="shared" si="8"/>
        <v>814</v>
      </c>
    </row>
    <row r="54" spans="1:7" x14ac:dyDescent="0.25">
      <c r="A54" s="42" t="str">
        <f t="shared" si="3"/>
        <v>MALAGA</v>
      </c>
      <c r="B54" s="41">
        <f t="shared" si="4"/>
        <v>1035</v>
      </c>
      <c r="C54" s="41">
        <f t="shared" si="5"/>
        <v>979</v>
      </c>
      <c r="D54" s="41">
        <f t="shared" si="6"/>
        <v>12</v>
      </c>
      <c r="E54" s="42" t="str">
        <f t="shared" si="2"/>
        <v>SANTANDER</v>
      </c>
      <c r="F54" s="42">
        <f t="shared" si="7"/>
        <v>828</v>
      </c>
      <c r="G54" s="42">
        <f t="shared" si="8"/>
        <v>682</v>
      </c>
    </row>
    <row r="55" spans="1:7" x14ac:dyDescent="0.25">
      <c r="A55" s="42" t="str">
        <f t="shared" si="3"/>
        <v>MARIN Y RIA DE PONTEVEDRA</v>
      </c>
      <c r="B55" s="41">
        <f t="shared" si="4"/>
        <v>537</v>
      </c>
      <c r="C55" s="41">
        <f t="shared" si="5"/>
        <v>519</v>
      </c>
      <c r="D55" s="41">
        <f t="shared" si="6"/>
        <v>24</v>
      </c>
      <c r="E55" s="42" t="str">
        <f t="shared" si="2"/>
        <v>CASTELLON</v>
      </c>
      <c r="F55" s="42">
        <f t="shared" ref="F55:F65" si="9">LOOKUP(E55,$A$38:$A$65,$B$38:$B$65)</f>
        <v>774</v>
      </c>
      <c r="G55" s="42">
        <f t="shared" si="8"/>
        <v>702</v>
      </c>
    </row>
    <row r="56" spans="1:7" x14ac:dyDescent="0.25">
      <c r="A56" s="42" t="str">
        <f t="shared" si="3"/>
        <v>MELILLA</v>
      </c>
      <c r="B56" s="41">
        <f t="shared" si="4"/>
        <v>695</v>
      </c>
      <c r="C56" s="41">
        <f t="shared" si="5"/>
        <v>708</v>
      </c>
      <c r="D56" s="41">
        <f t="shared" si="6"/>
        <v>20</v>
      </c>
      <c r="E56" s="42" t="str">
        <f t="shared" si="2"/>
        <v>FERROL-SAN CIBRAO</v>
      </c>
      <c r="F56" s="42">
        <f t="shared" si="9"/>
        <v>712</v>
      </c>
      <c r="G56" s="42">
        <f t="shared" si="8"/>
        <v>609</v>
      </c>
    </row>
    <row r="57" spans="1:7" x14ac:dyDescent="0.25">
      <c r="A57" s="42" t="str">
        <f t="shared" si="3"/>
        <v>MOTRIL</v>
      </c>
      <c r="B57" s="41">
        <f t="shared" si="4"/>
        <v>209</v>
      </c>
      <c r="C57" s="41">
        <f t="shared" si="5"/>
        <v>191</v>
      </c>
      <c r="D57" s="41">
        <f t="shared" si="6"/>
        <v>27</v>
      </c>
      <c r="E57" s="42" t="str">
        <f t="shared" si="2"/>
        <v>MELILLA</v>
      </c>
      <c r="F57" s="42">
        <f t="shared" si="9"/>
        <v>695</v>
      </c>
      <c r="G57" s="42">
        <f t="shared" si="8"/>
        <v>708</v>
      </c>
    </row>
    <row r="58" spans="1:7" x14ac:dyDescent="0.25">
      <c r="A58" s="42" t="str">
        <f t="shared" si="3"/>
        <v>PASAIA</v>
      </c>
      <c r="B58" s="41">
        <f t="shared" si="4"/>
        <v>638</v>
      </c>
      <c r="C58" s="41">
        <f t="shared" si="5"/>
        <v>508</v>
      </c>
      <c r="D58" s="41">
        <f t="shared" si="6"/>
        <v>22</v>
      </c>
      <c r="E58" s="42" t="str">
        <f t="shared" si="2"/>
        <v>SEVILLA</v>
      </c>
      <c r="F58" s="42">
        <f t="shared" si="9"/>
        <v>688</v>
      </c>
      <c r="G58" s="42">
        <f t="shared" si="8"/>
        <v>687</v>
      </c>
    </row>
    <row r="59" spans="1:7" x14ac:dyDescent="0.25">
      <c r="A59" s="42" t="str">
        <f t="shared" si="3"/>
        <v>SANTA CRUZ DE TENERIFE</v>
      </c>
      <c r="B59" s="41">
        <f t="shared" si="4"/>
        <v>9882</v>
      </c>
      <c r="C59" s="41">
        <f t="shared" si="5"/>
        <v>8610</v>
      </c>
      <c r="D59" s="41">
        <f t="shared" si="6"/>
        <v>2</v>
      </c>
      <c r="E59" s="42" t="str">
        <f t="shared" si="2"/>
        <v>PASAIA</v>
      </c>
      <c r="F59" s="42">
        <f t="shared" si="9"/>
        <v>638</v>
      </c>
      <c r="G59" s="42">
        <f t="shared" si="8"/>
        <v>508</v>
      </c>
    </row>
    <row r="60" spans="1:7" x14ac:dyDescent="0.25">
      <c r="A60" s="42" t="str">
        <f t="shared" si="3"/>
        <v>SANTANDER</v>
      </c>
      <c r="B60" s="41">
        <f t="shared" si="4"/>
        <v>828</v>
      </c>
      <c r="C60" s="41">
        <f t="shared" si="5"/>
        <v>682</v>
      </c>
      <c r="D60" s="41">
        <f t="shared" si="6"/>
        <v>17</v>
      </c>
      <c r="E60" s="42" t="str">
        <f t="shared" si="2"/>
        <v>GIJON</v>
      </c>
      <c r="F60" s="42">
        <f t="shared" si="9"/>
        <v>607</v>
      </c>
      <c r="G60" s="42">
        <f t="shared" si="8"/>
        <v>541</v>
      </c>
    </row>
    <row r="61" spans="1:7" x14ac:dyDescent="0.25">
      <c r="A61" s="42" t="str">
        <f t="shared" si="3"/>
        <v>SEVILLA</v>
      </c>
      <c r="B61" s="41">
        <f t="shared" si="4"/>
        <v>688</v>
      </c>
      <c r="C61" s="41">
        <f t="shared" si="5"/>
        <v>687</v>
      </c>
      <c r="D61" s="41">
        <f t="shared" si="6"/>
        <v>21</v>
      </c>
      <c r="E61" s="42" t="str">
        <f t="shared" si="2"/>
        <v>MARIN Y RIA DE PONTEVEDRA</v>
      </c>
      <c r="F61" s="42">
        <f t="shared" si="9"/>
        <v>537</v>
      </c>
      <c r="G61" s="42">
        <f t="shared" si="8"/>
        <v>519</v>
      </c>
    </row>
    <row r="62" spans="1:7" x14ac:dyDescent="0.25">
      <c r="A62" s="42" t="str">
        <f t="shared" si="3"/>
        <v>TARRAGONA</v>
      </c>
      <c r="B62" s="41">
        <f t="shared" si="4"/>
        <v>1857</v>
      </c>
      <c r="C62" s="41">
        <f t="shared" si="5"/>
        <v>1732</v>
      </c>
      <c r="D62" s="41">
        <f t="shared" si="6"/>
        <v>9</v>
      </c>
      <c r="E62" s="42" t="str">
        <f t="shared" si="2"/>
        <v>ALICANTE</v>
      </c>
      <c r="F62" s="42">
        <f t="shared" si="9"/>
        <v>525</v>
      </c>
      <c r="G62" s="42">
        <f t="shared" si="8"/>
        <v>575</v>
      </c>
    </row>
    <row r="63" spans="1:7" x14ac:dyDescent="0.25">
      <c r="A63" s="42" t="str">
        <f t="shared" si="3"/>
        <v>VALENCIA</v>
      </c>
      <c r="B63" s="41">
        <f t="shared" si="4"/>
        <v>4090</v>
      </c>
      <c r="C63" s="41">
        <f t="shared" si="5"/>
        <v>3957</v>
      </c>
      <c r="D63" s="41">
        <f t="shared" si="6"/>
        <v>7</v>
      </c>
      <c r="E63" s="42" t="str">
        <f t="shared" si="2"/>
        <v>AVILES</v>
      </c>
      <c r="F63" s="42">
        <f t="shared" si="9"/>
        <v>507</v>
      </c>
      <c r="G63" s="42">
        <f t="shared" si="8"/>
        <v>393</v>
      </c>
    </row>
    <row r="64" spans="1:7" x14ac:dyDescent="0.25">
      <c r="A64" s="42" t="str">
        <f t="shared" si="3"/>
        <v>VIGO</v>
      </c>
      <c r="B64" s="41">
        <f t="shared" si="4"/>
        <v>1232</v>
      </c>
      <c r="C64" s="41">
        <f t="shared" si="5"/>
        <v>1267</v>
      </c>
      <c r="D64" s="41">
        <f t="shared" si="6"/>
        <v>10</v>
      </c>
      <c r="E64" s="42" t="str">
        <f t="shared" si="2"/>
        <v>MOTRIL</v>
      </c>
      <c r="F64" s="42">
        <f t="shared" si="9"/>
        <v>209</v>
      </c>
      <c r="G64" s="42">
        <f t="shared" si="8"/>
        <v>191</v>
      </c>
    </row>
    <row r="65" spans="1:7" x14ac:dyDescent="0.25">
      <c r="A65" s="42" t="str">
        <f t="shared" si="3"/>
        <v>VILAGARCIA</v>
      </c>
      <c r="B65" s="41">
        <f t="shared" si="4"/>
        <v>134</v>
      </c>
      <c r="C65" s="41">
        <f t="shared" si="5"/>
        <v>170</v>
      </c>
      <c r="D65" s="41">
        <f t="shared" si="6"/>
        <v>28</v>
      </c>
      <c r="E65" s="42" t="str">
        <f t="shared" si="2"/>
        <v>VILAGARCIA</v>
      </c>
      <c r="F65" s="42">
        <f t="shared" si="9"/>
        <v>134</v>
      </c>
      <c r="G65" s="42">
        <f t="shared" si="8"/>
        <v>170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10" bestFit="1" customWidth="1"/>
    <col min="7" max="7" width="11.5703125" bestFit="1" customWidth="1"/>
  </cols>
  <sheetData>
    <row r="1" spans="1:12" s="2" customFormat="1" ht="22.5" customHeight="1" x14ac:dyDescent="0.35">
      <c r="F1" s="3" t="s">
        <v>92</v>
      </c>
    </row>
    <row r="2" spans="1:12" s="2" customFormat="1" ht="21" x14ac:dyDescent="0.35">
      <c r="F2" s="3"/>
    </row>
    <row r="5" spans="1:12" x14ac:dyDescent="0.25">
      <c r="A5" s="47" t="s">
        <v>73</v>
      </c>
      <c r="B5" s="45" t="str">
        <f>'Resumen general'!D6</f>
        <v>Mes Julio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40435</v>
      </c>
    </row>
    <row r="6" spans="1:12" x14ac:dyDescent="0.25">
      <c r="A6" s="48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43</v>
      </c>
    </row>
    <row r="7" spans="1:12" x14ac:dyDescent="0.25">
      <c r="A7" s="8" t="s">
        <v>44</v>
      </c>
      <c r="B7" s="9">
        <v>992200</v>
      </c>
      <c r="C7" s="9">
        <v>1169044</v>
      </c>
      <c r="D7" s="9">
        <v>7407088</v>
      </c>
      <c r="E7" s="9">
        <v>7807699</v>
      </c>
      <c r="F7" s="10">
        <f>((E7*100)/D7)-100</f>
        <v>5.40848171373149</v>
      </c>
      <c r="G7" s="1"/>
      <c r="H7" s="1"/>
      <c r="I7" s="1"/>
    </row>
    <row r="8" spans="1:12" x14ac:dyDescent="0.25">
      <c r="A8" s="11" t="s">
        <v>45</v>
      </c>
      <c r="B8" s="12">
        <v>1474102</v>
      </c>
      <c r="C8" s="12">
        <v>1458432</v>
      </c>
      <c r="D8" s="12">
        <v>7495732</v>
      </c>
      <c r="E8" s="12">
        <v>6590156</v>
      </c>
      <c r="F8" s="13">
        <f t="shared" ref="F8:F35" si="0">((E8*100)/D8)-100</f>
        <v>-12.081221687221472</v>
      </c>
      <c r="G8" s="1"/>
      <c r="H8" s="1"/>
      <c r="I8" s="1"/>
    </row>
    <row r="9" spans="1:12" x14ac:dyDescent="0.25">
      <c r="A9" s="8" t="s">
        <v>46</v>
      </c>
      <c r="B9" s="9">
        <v>4915623</v>
      </c>
      <c r="C9" s="9">
        <v>4797499</v>
      </c>
      <c r="D9" s="9">
        <v>15924211</v>
      </c>
      <c r="E9" s="9">
        <v>14446316</v>
      </c>
      <c r="F9" s="10">
        <f t="shared" si="0"/>
        <v>-9.2808051840056578</v>
      </c>
      <c r="G9" s="1"/>
      <c r="H9" s="1"/>
      <c r="I9" s="1"/>
    </row>
    <row r="10" spans="1:12" x14ac:dyDescent="0.25">
      <c r="A10" s="11" t="s">
        <v>47</v>
      </c>
      <c r="B10" s="12">
        <v>453355</v>
      </c>
      <c r="C10" s="12">
        <v>359057</v>
      </c>
      <c r="D10" s="12">
        <v>2645881</v>
      </c>
      <c r="E10" s="12">
        <v>2653118</v>
      </c>
      <c r="F10" s="13">
        <f t="shared" si="0"/>
        <v>0.27351948179075691</v>
      </c>
      <c r="G10" s="1"/>
      <c r="H10" s="1"/>
      <c r="I10" s="1"/>
    </row>
    <row r="11" spans="1:12" x14ac:dyDescent="0.25">
      <c r="A11" s="8" t="s">
        <v>48</v>
      </c>
      <c r="B11" s="9">
        <v>25759859</v>
      </c>
      <c r="C11" s="9">
        <v>29883078</v>
      </c>
      <c r="D11" s="9">
        <v>158676864</v>
      </c>
      <c r="E11" s="9">
        <v>162219777</v>
      </c>
      <c r="F11" s="10">
        <f t="shared" si="0"/>
        <v>2.2327848627005835</v>
      </c>
      <c r="G11" s="1"/>
      <c r="H11" s="1"/>
      <c r="I11" s="1"/>
    </row>
    <row r="12" spans="1:12" x14ac:dyDescent="0.25">
      <c r="A12" s="11" t="s">
        <v>49</v>
      </c>
      <c r="B12" s="12">
        <v>1777328</v>
      </c>
      <c r="C12" s="12">
        <v>2140967</v>
      </c>
      <c r="D12" s="12">
        <v>14325649</v>
      </c>
      <c r="E12" s="12">
        <v>13977183</v>
      </c>
      <c r="F12" s="13">
        <f t="shared" si="0"/>
        <v>-2.4324622221303969</v>
      </c>
      <c r="G12" s="1"/>
      <c r="H12" s="1"/>
      <c r="I12" s="1"/>
    </row>
    <row r="13" spans="1:12" x14ac:dyDescent="0.25">
      <c r="A13" s="8" t="s">
        <v>50</v>
      </c>
      <c r="B13" s="9">
        <v>14550227</v>
      </c>
      <c r="C13" s="9">
        <v>17555677</v>
      </c>
      <c r="D13" s="9">
        <v>77473091</v>
      </c>
      <c r="E13" s="9">
        <v>84258495</v>
      </c>
      <c r="F13" s="10">
        <f t="shared" si="0"/>
        <v>8.7584010298491961</v>
      </c>
      <c r="G13" s="1"/>
      <c r="H13" s="1"/>
      <c r="I13" s="1"/>
    </row>
    <row r="14" spans="1:12" x14ac:dyDescent="0.25">
      <c r="A14" s="11" t="s">
        <v>51</v>
      </c>
      <c r="B14" s="12">
        <v>24086982</v>
      </c>
      <c r="C14" s="12">
        <v>24561030</v>
      </c>
      <c r="D14" s="12">
        <v>138540077</v>
      </c>
      <c r="E14" s="12">
        <v>141843269</v>
      </c>
      <c r="F14" s="13">
        <f t="shared" si="0"/>
        <v>2.3842862451996467</v>
      </c>
      <c r="G14" s="1"/>
      <c r="H14" s="1"/>
      <c r="I14" s="1"/>
    </row>
    <row r="15" spans="1:12" x14ac:dyDescent="0.25">
      <c r="A15" s="8" t="s">
        <v>52</v>
      </c>
      <c r="B15" s="9">
        <v>3960049</v>
      </c>
      <c r="C15" s="9">
        <v>3937088</v>
      </c>
      <c r="D15" s="9">
        <v>25282894</v>
      </c>
      <c r="E15" s="9">
        <v>25016555</v>
      </c>
      <c r="F15" s="10">
        <f t="shared" si="0"/>
        <v>-1.0534355758482405</v>
      </c>
      <c r="G15" s="1"/>
      <c r="H15" s="1"/>
      <c r="I15" s="1"/>
    </row>
    <row r="16" spans="1:12" x14ac:dyDescent="0.25">
      <c r="A16" s="11" t="s">
        <v>53</v>
      </c>
      <c r="B16" s="12">
        <v>1906388</v>
      </c>
      <c r="C16" s="12">
        <v>2287520</v>
      </c>
      <c r="D16" s="12">
        <v>14973209</v>
      </c>
      <c r="E16" s="12">
        <v>14410526</v>
      </c>
      <c r="F16" s="13">
        <f t="shared" si="0"/>
        <v>-3.757931916932435</v>
      </c>
      <c r="G16" s="1"/>
      <c r="H16" s="1"/>
      <c r="I16" s="1"/>
    </row>
    <row r="17" spans="1:9" x14ac:dyDescent="0.25">
      <c r="A17" s="8" t="s">
        <v>54</v>
      </c>
      <c r="B17" s="9">
        <v>1181241</v>
      </c>
      <c r="C17" s="9">
        <v>1243034</v>
      </c>
      <c r="D17" s="9">
        <v>7802294</v>
      </c>
      <c r="E17" s="9">
        <v>8549751</v>
      </c>
      <c r="F17" s="10">
        <f t="shared" si="0"/>
        <v>9.579964559141203</v>
      </c>
      <c r="G17" s="1"/>
      <c r="H17" s="1"/>
      <c r="I17" s="1"/>
    </row>
    <row r="18" spans="1:9" x14ac:dyDescent="0.25">
      <c r="A18" s="11" t="s">
        <v>55</v>
      </c>
      <c r="B18" s="12">
        <v>5815847</v>
      </c>
      <c r="C18" s="12">
        <v>6054765</v>
      </c>
      <c r="D18" s="12">
        <v>36900333</v>
      </c>
      <c r="E18" s="12">
        <v>37428859</v>
      </c>
      <c r="F18" s="13">
        <f t="shared" si="0"/>
        <v>1.4323068575017999</v>
      </c>
      <c r="G18" s="1"/>
      <c r="H18" s="1"/>
      <c r="I18" s="1"/>
    </row>
    <row r="19" spans="1:9" x14ac:dyDescent="0.25">
      <c r="A19" s="8" t="s">
        <v>56</v>
      </c>
      <c r="B19" s="9">
        <v>1003426</v>
      </c>
      <c r="C19" s="9">
        <v>833251</v>
      </c>
      <c r="D19" s="9">
        <v>7859147</v>
      </c>
      <c r="E19" s="9">
        <v>8274095</v>
      </c>
      <c r="F19" s="10">
        <f t="shared" si="0"/>
        <v>5.2798096281950251</v>
      </c>
      <c r="G19" s="1"/>
      <c r="H19" s="1"/>
      <c r="I19" s="1"/>
    </row>
    <row r="20" spans="1:9" x14ac:dyDescent="0.25">
      <c r="A20" s="11" t="s">
        <v>57</v>
      </c>
      <c r="B20" s="12">
        <v>1145021</v>
      </c>
      <c r="C20" s="12">
        <v>1172572</v>
      </c>
      <c r="D20" s="12">
        <v>6641485</v>
      </c>
      <c r="E20" s="12">
        <v>7491507</v>
      </c>
      <c r="F20" s="13">
        <f t="shared" si="0"/>
        <v>12.79867379057545</v>
      </c>
      <c r="G20" s="1"/>
      <c r="H20" s="1"/>
      <c r="I20" s="1"/>
    </row>
    <row r="21" spans="1:9" x14ac:dyDescent="0.25">
      <c r="A21" s="8" t="s">
        <v>58</v>
      </c>
      <c r="B21" s="9">
        <v>1840520</v>
      </c>
      <c r="C21" s="9">
        <v>2118593</v>
      </c>
      <c r="D21" s="9">
        <v>11622444</v>
      </c>
      <c r="E21" s="9">
        <v>13195621</v>
      </c>
      <c r="F21" s="10">
        <f t="shared" si="0"/>
        <v>13.535681479730087</v>
      </c>
      <c r="G21" s="1"/>
      <c r="H21" s="1"/>
      <c r="I21" s="1"/>
    </row>
    <row r="22" spans="1:9" x14ac:dyDescent="0.25">
      <c r="A22" s="11" t="s">
        <v>59</v>
      </c>
      <c r="B22" s="12">
        <v>12444672</v>
      </c>
      <c r="C22" s="12">
        <v>14808823</v>
      </c>
      <c r="D22" s="12">
        <v>95375431</v>
      </c>
      <c r="E22" s="12">
        <v>101219973</v>
      </c>
      <c r="F22" s="13">
        <f t="shared" si="0"/>
        <v>6.1279324651230098</v>
      </c>
      <c r="G22" s="1"/>
      <c r="H22" s="1"/>
      <c r="I22" s="1"/>
    </row>
    <row r="23" spans="1:9" x14ac:dyDescent="0.25">
      <c r="A23" s="8" t="s">
        <v>60</v>
      </c>
      <c r="B23" s="9">
        <v>2969515</v>
      </c>
      <c r="C23" s="9">
        <v>3963006</v>
      </c>
      <c r="D23" s="9">
        <v>18325365</v>
      </c>
      <c r="E23" s="9">
        <v>21477629</v>
      </c>
      <c r="F23" s="10">
        <f t="shared" si="0"/>
        <v>17.201643732607778</v>
      </c>
      <c r="G23" s="1"/>
      <c r="H23" s="1"/>
      <c r="I23" s="1"/>
    </row>
    <row r="24" spans="1:9" x14ac:dyDescent="0.25">
      <c r="A24" s="11" t="s">
        <v>61</v>
      </c>
      <c r="B24" s="12">
        <v>365936</v>
      </c>
      <c r="C24" s="12">
        <v>256516</v>
      </c>
      <c r="D24" s="12">
        <v>2159947</v>
      </c>
      <c r="E24" s="12">
        <v>2239572</v>
      </c>
      <c r="F24" s="13">
        <f t="shared" si="0"/>
        <v>3.6864330467367949</v>
      </c>
      <c r="G24" s="1"/>
      <c r="H24" s="1"/>
      <c r="I24" s="1"/>
    </row>
    <row r="25" spans="1:9" x14ac:dyDescent="0.25">
      <c r="A25" s="8" t="s">
        <v>62</v>
      </c>
      <c r="B25" s="9">
        <v>1452762</v>
      </c>
      <c r="C25" s="9">
        <v>1447282</v>
      </c>
      <c r="D25" s="9">
        <v>8376256</v>
      </c>
      <c r="E25" s="9">
        <v>8262310</v>
      </c>
      <c r="F25" s="10">
        <f t="shared" si="0"/>
        <v>-1.3603452425522846</v>
      </c>
      <c r="G25" s="1"/>
      <c r="H25" s="1"/>
      <c r="I25" s="1"/>
    </row>
    <row r="26" spans="1:9" x14ac:dyDescent="0.25">
      <c r="A26" s="11" t="s">
        <v>63</v>
      </c>
      <c r="B26" s="12">
        <v>197310</v>
      </c>
      <c r="C26" s="12">
        <v>168701</v>
      </c>
      <c r="D26" s="12">
        <v>1587152</v>
      </c>
      <c r="E26" s="12">
        <v>1710503</v>
      </c>
      <c r="F26" s="13">
        <f t="shared" si="0"/>
        <v>7.7718454187122603</v>
      </c>
      <c r="G26" s="1"/>
      <c r="H26" s="1"/>
      <c r="I26" s="1"/>
    </row>
    <row r="27" spans="1:9" x14ac:dyDescent="0.25">
      <c r="A27" s="8" t="s">
        <v>64</v>
      </c>
      <c r="B27" s="9">
        <v>526433</v>
      </c>
      <c r="C27" s="9">
        <v>536298</v>
      </c>
      <c r="D27" s="9">
        <v>3329627</v>
      </c>
      <c r="E27" s="9">
        <v>3723555</v>
      </c>
      <c r="F27" s="10">
        <f t="shared" si="0"/>
        <v>11.830994883210636</v>
      </c>
      <c r="G27" s="1"/>
      <c r="H27" s="1"/>
      <c r="I27" s="1"/>
    </row>
    <row r="28" spans="1:9" x14ac:dyDescent="0.25">
      <c r="A28" s="11" t="s">
        <v>65</v>
      </c>
      <c r="B28" s="12">
        <v>15148474</v>
      </c>
      <c r="C28" s="12">
        <v>17670523</v>
      </c>
      <c r="D28" s="12">
        <v>102009570</v>
      </c>
      <c r="E28" s="12">
        <v>116568413</v>
      </c>
      <c r="F28" s="13">
        <f t="shared" si="0"/>
        <v>14.272036437365628</v>
      </c>
      <c r="G28" s="1"/>
      <c r="H28" s="1"/>
      <c r="I28" s="1"/>
    </row>
    <row r="29" spans="1:9" x14ac:dyDescent="0.25">
      <c r="A29" s="8" t="s">
        <v>66</v>
      </c>
      <c r="B29" s="9">
        <v>1449867</v>
      </c>
      <c r="C29" s="9">
        <v>1976193</v>
      </c>
      <c r="D29" s="9">
        <v>9075641</v>
      </c>
      <c r="E29" s="9">
        <v>12091293</v>
      </c>
      <c r="F29" s="10">
        <f t="shared" si="0"/>
        <v>33.227978056866732</v>
      </c>
      <c r="G29" s="1"/>
      <c r="H29" s="1"/>
      <c r="I29" s="1"/>
    </row>
    <row r="30" spans="1:9" x14ac:dyDescent="0.25">
      <c r="A30" s="11" t="s">
        <v>67</v>
      </c>
      <c r="B30" s="12">
        <v>417400</v>
      </c>
      <c r="C30" s="12">
        <v>426130</v>
      </c>
      <c r="D30" s="12">
        <v>3065724</v>
      </c>
      <c r="E30" s="12">
        <v>3056483</v>
      </c>
      <c r="F30" s="13">
        <f t="shared" si="0"/>
        <v>-0.30142961336376572</v>
      </c>
      <c r="G30" s="1"/>
      <c r="H30" s="1"/>
      <c r="I30" s="1"/>
    </row>
    <row r="31" spans="1:9" x14ac:dyDescent="0.25">
      <c r="A31" s="8" t="s">
        <v>68</v>
      </c>
      <c r="B31" s="9">
        <v>3827990</v>
      </c>
      <c r="C31" s="9">
        <v>3907163</v>
      </c>
      <c r="D31" s="9">
        <v>25019972</v>
      </c>
      <c r="E31" s="9">
        <v>26993934</v>
      </c>
      <c r="F31" s="10">
        <f t="shared" si="0"/>
        <v>7.8895452001305131</v>
      </c>
      <c r="G31" s="1"/>
      <c r="H31" s="1"/>
      <c r="I31" s="1"/>
    </row>
    <row r="32" spans="1:9" x14ac:dyDescent="0.25">
      <c r="A32" s="11" t="s">
        <v>69</v>
      </c>
      <c r="B32" s="12">
        <v>16065658</v>
      </c>
      <c r="C32" s="12">
        <v>15763219</v>
      </c>
      <c r="D32" s="12">
        <v>102703232</v>
      </c>
      <c r="E32" s="12">
        <v>108619114</v>
      </c>
      <c r="F32" s="13">
        <f t="shared" si="0"/>
        <v>5.7601712086334373</v>
      </c>
      <c r="G32" s="1"/>
      <c r="H32" s="1"/>
      <c r="I32" s="1"/>
    </row>
    <row r="33" spans="1:9" x14ac:dyDescent="0.25">
      <c r="A33" s="8" t="s">
        <v>70</v>
      </c>
      <c r="B33" s="9">
        <v>3305706</v>
      </c>
      <c r="C33" s="9">
        <v>2893476</v>
      </c>
      <c r="D33" s="9">
        <v>19145630</v>
      </c>
      <c r="E33" s="9">
        <v>18717835</v>
      </c>
      <c r="F33" s="10">
        <f t="shared" si="0"/>
        <v>-2.2344263416769223</v>
      </c>
      <c r="G33" s="1"/>
      <c r="H33" s="1"/>
      <c r="I33" s="1"/>
    </row>
    <row r="34" spans="1:9" x14ac:dyDescent="0.25">
      <c r="A34" s="11" t="s">
        <v>71</v>
      </c>
      <c r="B34" s="12">
        <v>115016</v>
      </c>
      <c r="C34" s="12">
        <v>66312</v>
      </c>
      <c r="D34" s="12">
        <v>1077200</v>
      </c>
      <c r="E34" s="12">
        <v>626004</v>
      </c>
      <c r="F34" s="13">
        <f t="shared" si="0"/>
        <v>-41.88600074266617</v>
      </c>
      <c r="G34" s="1"/>
      <c r="H34" s="1"/>
      <c r="I34" s="1"/>
    </row>
    <row r="35" spans="1:9" x14ac:dyDescent="0.25">
      <c r="A35" s="14" t="s">
        <v>72</v>
      </c>
      <c r="B35" s="15">
        <f>SUM(B7:B34)</f>
        <v>149148907</v>
      </c>
      <c r="C35" s="15">
        <f t="shared" ref="C35:E35" si="1">SUM(C7:C34)</f>
        <v>163455249</v>
      </c>
      <c r="D35" s="15">
        <f t="shared" si="1"/>
        <v>924821146</v>
      </c>
      <c r="E35" s="15">
        <f t="shared" si="1"/>
        <v>973469545</v>
      </c>
      <c r="F35" s="16">
        <f t="shared" si="0"/>
        <v>5.2603034879135464</v>
      </c>
      <c r="G35" s="1"/>
      <c r="H35" s="1"/>
      <c r="I35" s="1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7807699</v>
      </c>
      <c r="C38" s="41">
        <f>D7</f>
        <v>7407088</v>
      </c>
      <c r="D38" s="41">
        <f>_xlfn.RANK.EQ(B38,$B$38:$B$65)+COUNTIF($B$38:$B$65,B38)-1</f>
        <v>20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162219777</v>
      </c>
      <c r="G38" s="42">
        <f>LOOKUP(E38,$A$38:$A$65,$C$38:$C$65)</f>
        <v>158676864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6590156</v>
      </c>
      <c r="C39" s="41">
        <f t="shared" ref="C39:C65" si="5">D8</f>
        <v>7495732</v>
      </c>
      <c r="D39" s="41">
        <f t="shared" ref="D39:D65" si="6">_xlfn.RANK.EQ(B39,$B$38:$B$65)+COUNTIF($B$38:$B$65,B39)-1</f>
        <v>22</v>
      </c>
      <c r="E39" s="42" t="str">
        <f t="shared" si="2"/>
        <v>BARCELONA</v>
      </c>
      <c r="F39" s="42">
        <f t="shared" ref="F39:F54" si="7">LOOKUP(E39,$A$38:$A$65,$B$38:$B$65)</f>
        <v>141843269</v>
      </c>
      <c r="G39" s="42">
        <f t="shared" ref="G39:G65" si="8">LOOKUP(E39,$A$38:$A$65,$C$38:$C$65)</f>
        <v>138540077</v>
      </c>
    </row>
    <row r="40" spans="1:9" x14ac:dyDescent="0.25">
      <c r="A40" s="42" t="str">
        <f t="shared" si="3"/>
        <v>ALMERIA</v>
      </c>
      <c r="B40" s="41">
        <f t="shared" si="4"/>
        <v>14446316</v>
      </c>
      <c r="C40" s="41">
        <f t="shared" si="5"/>
        <v>15924211</v>
      </c>
      <c r="D40" s="41">
        <f t="shared" si="6"/>
        <v>12</v>
      </c>
      <c r="E40" s="42" t="str">
        <f t="shared" si="2"/>
        <v>SANTA CRUZ DE TENERIFE</v>
      </c>
      <c r="F40" s="42">
        <f t="shared" si="7"/>
        <v>116568413</v>
      </c>
      <c r="G40" s="42">
        <f t="shared" si="8"/>
        <v>102009570</v>
      </c>
    </row>
    <row r="41" spans="1:9" x14ac:dyDescent="0.25">
      <c r="A41" s="42" t="str">
        <f t="shared" si="3"/>
        <v>AVILES</v>
      </c>
      <c r="B41" s="41">
        <f t="shared" si="4"/>
        <v>2653118</v>
      </c>
      <c r="C41" s="41">
        <f t="shared" si="5"/>
        <v>2645881</v>
      </c>
      <c r="D41" s="41">
        <f t="shared" si="6"/>
        <v>25</v>
      </c>
      <c r="E41" s="42" t="str">
        <f t="shared" si="2"/>
        <v>VALENCIA</v>
      </c>
      <c r="F41" s="42">
        <f t="shared" si="7"/>
        <v>108619114</v>
      </c>
      <c r="G41" s="42">
        <f t="shared" si="8"/>
        <v>102703232</v>
      </c>
    </row>
    <row r="42" spans="1:9" x14ac:dyDescent="0.25">
      <c r="A42" s="42" t="str">
        <f t="shared" si="3"/>
        <v>BAHIA DE ALGECIRAS</v>
      </c>
      <c r="B42" s="41">
        <f t="shared" si="4"/>
        <v>162219777</v>
      </c>
      <c r="C42" s="41">
        <f t="shared" si="5"/>
        <v>158676864</v>
      </c>
      <c r="D42" s="41">
        <f t="shared" si="6"/>
        <v>1</v>
      </c>
      <c r="E42" s="42" t="str">
        <f t="shared" si="2"/>
        <v>LAS PALMAS</v>
      </c>
      <c r="F42" s="42">
        <f t="shared" si="7"/>
        <v>101219973</v>
      </c>
      <c r="G42" s="42">
        <f t="shared" si="8"/>
        <v>95375431</v>
      </c>
    </row>
    <row r="43" spans="1:9" x14ac:dyDescent="0.25">
      <c r="A43" s="42" t="str">
        <f t="shared" si="3"/>
        <v>BAHIA DE CADIZ</v>
      </c>
      <c r="B43" s="41">
        <f t="shared" si="4"/>
        <v>13977183</v>
      </c>
      <c r="C43" s="41">
        <f t="shared" si="5"/>
        <v>14325649</v>
      </c>
      <c r="D43" s="41">
        <f t="shared" si="6"/>
        <v>14</v>
      </c>
      <c r="E43" s="42" t="str">
        <f t="shared" si="2"/>
        <v>BALEARES</v>
      </c>
      <c r="F43" s="42">
        <f t="shared" si="7"/>
        <v>84258495</v>
      </c>
      <c r="G43" s="42">
        <f t="shared" si="8"/>
        <v>77473091</v>
      </c>
    </row>
    <row r="44" spans="1:9" x14ac:dyDescent="0.25">
      <c r="A44" s="42" t="str">
        <f t="shared" si="3"/>
        <v>BALEARES</v>
      </c>
      <c r="B44" s="41">
        <f t="shared" si="4"/>
        <v>84258495</v>
      </c>
      <c r="C44" s="41">
        <f t="shared" si="5"/>
        <v>77473091</v>
      </c>
      <c r="D44" s="41">
        <f t="shared" si="6"/>
        <v>6</v>
      </c>
      <c r="E44" s="42" t="str">
        <f t="shared" si="2"/>
        <v>CEUTA</v>
      </c>
      <c r="F44" s="42">
        <f t="shared" si="7"/>
        <v>37428859</v>
      </c>
      <c r="G44" s="42">
        <f t="shared" si="8"/>
        <v>36900333</v>
      </c>
    </row>
    <row r="45" spans="1:9" x14ac:dyDescent="0.25">
      <c r="A45" s="42" t="str">
        <f t="shared" si="3"/>
        <v>BARCELONA</v>
      </c>
      <c r="B45" s="41">
        <f t="shared" si="4"/>
        <v>141843269</v>
      </c>
      <c r="C45" s="41">
        <f t="shared" si="5"/>
        <v>138540077</v>
      </c>
      <c r="D45" s="41">
        <f t="shared" si="6"/>
        <v>2</v>
      </c>
      <c r="E45" s="42" t="str">
        <f t="shared" si="2"/>
        <v>TARRAGONA</v>
      </c>
      <c r="F45" s="42">
        <f t="shared" si="7"/>
        <v>26993934</v>
      </c>
      <c r="G45" s="42">
        <f t="shared" si="8"/>
        <v>25019972</v>
      </c>
    </row>
    <row r="46" spans="1:9" x14ac:dyDescent="0.25">
      <c r="A46" s="42" t="str">
        <f t="shared" si="3"/>
        <v>BILBAO</v>
      </c>
      <c r="B46" s="41">
        <f t="shared" si="4"/>
        <v>25016555</v>
      </c>
      <c r="C46" s="41">
        <f t="shared" si="5"/>
        <v>25282894</v>
      </c>
      <c r="D46" s="41">
        <f t="shared" si="6"/>
        <v>9</v>
      </c>
      <c r="E46" s="42" t="str">
        <f t="shared" si="2"/>
        <v>BILBAO</v>
      </c>
      <c r="F46" s="42">
        <f t="shared" si="7"/>
        <v>25016555</v>
      </c>
      <c r="G46" s="42">
        <f t="shared" si="8"/>
        <v>25282894</v>
      </c>
    </row>
    <row r="47" spans="1:9" x14ac:dyDescent="0.25">
      <c r="A47" s="42" t="str">
        <f t="shared" si="3"/>
        <v>CARTAGENA</v>
      </c>
      <c r="B47" s="41">
        <f t="shared" si="4"/>
        <v>14410526</v>
      </c>
      <c r="C47" s="41">
        <f t="shared" si="5"/>
        <v>14973209</v>
      </c>
      <c r="D47" s="41">
        <f t="shared" si="6"/>
        <v>13</v>
      </c>
      <c r="E47" s="42" t="str">
        <f t="shared" si="2"/>
        <v>MALAGA</v>
      </c>
      <c r="F47" s="42">
        <f t="shared" si="7"/>
        <v>21477629</v>
      </c>
      <c r="G47" s="42">
        <f t="shared" si="8"/>
        <v>18325365</v>
      </c>
    </row>
    <row r="48" spans="1:9" x14ac:dyDescent="0.25">
      <c r="A48" s="42" t="str">
        <f t="shared" si="3"/>
        <v>CASTELLON</v>
      </c>
      <c r="B48" s="41">
        <f t="shared" si="4"/>
        <v>8549751</v>
      </c>
      <c r="C48" s="41">
        <f t="shared" si="5"/>
        <v>7802294</v>
      </c>
      <c r="D48" s="41">
        <f t="shared" si="6"/>
        <v>17</v>
      </c>
      <c r="E48" s="42" t="str">
        <f t="shared" si="2"/>
        <v>VIGO</v>
      </c>
      <c r="F48" s="42">
        <f t="shared" si="7"/>
        <v>18717835</v>
      </c>
      <c r="G48" s="42">
        <f t="shared" si="8"/>
        <v>19145630</v>
      </c>
    </row>
    <row r="49" spans="1:7" x14ac:dyDescent="0.25">
      <c r="A49" s="42" t="str">
        <f t="shared" si="3"/>
        <v>CEUTA</v>
      </c>
      <c r="B49" s="41">
        <f t="shared" si="4"/>
        <v>37428859</v>
      </c>
      <c r="C49" s="41">
        <f t="shared" si="5"/>
        <v>36900333</v>
      </c>
      <c r="D49" s="41">
        <f t="shared" si="6"/>
        <v>7</v>
      </c>
      <c r="E49" s="42" t="str">
        <f t="shared" si="2"/>
        <v>ALMERIA</v>
      </c>
      <c r="F49" s="42">
        <f t="shared" si="7"/>
        <v>14446316</v>
      </c>
      <c r="G49" s="42">
        <f t="shared" si="8"/>
        <v>15924211</v>
      </c>
    </row>
    <row r="50" spans="1:7" x14ac:dyDescent="0.25">
      <c r="A50" s="42" t="str">
        <f t="shared" si="3"/>
        <v>FERROL-SAN CIBRAO</v>
      </c>
      <c r="B50" s="41">
        <f t="shared" si="4"/>
        <v>8274095</v>
      </c>
      <c r="C50" s="41">
        <f t="shared" si="5"/>
        <v>7859147</v>
      </c>
      <c r="D50" s="41">
        <f t="shared" si="6"/>
        <v>18</v>
      </c>
      <c r="E50" s="42" t="str">
        <f t="shared" si="2"/>
        <v>CARTAGENA</v>
      </c>
      <c r="F50" s="42">
        <f t="shared" si="7"/>
        <v>14410526</v>
      </c>
      <c r="G50" s="42">
        <f t="shared" si="8"/>
        <v>14973209</v>
      </c>
    </row>
    <row r="51" spans="1:7" x14ac:dyDescent="0.25">
      <c r="A51" s="42" t="str">
        <f t="shared" si="3"/>
        <v>GIJON</v>
      </c>
      <c r="B51" s="41">
        <f t="shared" si="4"/>
        <v>7491507</v>
      </c>
      <c r="C51" s="41">
        <f t="shared" si="5"/>
        <v>6641485</v>
      </c>
      <c r="D51" s="41">
        <f t="shared" si="6"/>
        <v>21</v>
      </c>
      <c r="E51" s="42" t="str">
        <f t="shared" si="2"/>
        <v>BAHIA DE CADIZ</v>
      </c>
      <c r="F51" s="42">
        <f t="shared" si="7"/>
        <v>13977183</v>
      </c>
      <c r="G51" s="42">
        <f t="shared" si="8"/>
        <v>14325649</v>
      </c>
    </row>
    <row r="52" spans="1:7" x14ac:dyDescent="0.25">
      <c r="A52" s="42" t="str">
        <f t="shared" si="3"/>
        <v>HUELVA</v>
      </c>
      <c r="B52" s="41">
        <f t="shared" si="4"/>
        <v>13195621</v>
      </c>
      <c r="C52" s="41">
        <f t="shared" si="5"/>
        <v>11622444</v>
      </c>
      <c r="D52" s="41">
        <f t="shared" si="6"/>
        <v>15</v>
      </c>
      <c r="E52" s="42" t="str">
        <f t="shared" si="2"/>
        <v>HUELVA</v>
      </c>
      <c r="F52" s="42">
        <f t="shared" si="7"/>
        <v>13195621</v>
      </c>
      <c r="G52" s="42">
        <f t="shared" si="8"/>
        <v>11622444</v>
      </c>
    </row>
    <row r="53" spans="1:7" x14ac:dyDescent="0.25">
      <c r="A53" s="42" t="str">
        <f t="shared" si="3"/>
        <v>LAS PALMAS</v>
      </c>
      <c r="B53" s="41">
        <f t="shared" si="4"/>
        <v>101219973</v>
      </c>
      <c r="C53" s="41">
        <f t="shared" si="5"/>
        <v>95375431</v>
      </c>
      <c r="D53" s="41">
        <f t="shared" si="6"/>
        <v>5</v>
      </c>
      <c r="E53" s="42" t="str">
        <f t="shared" si="2"/>
        <v>SANTANDER</v>
      </c>
      <c r="F53" s="42">
        <f t="shared" si="7"/>
        <v>12091293</v>
      </c>
      <c r="G53" s="42">
        <f t="shared" si="8"/>
        <v>9075641</v>
      </c>
    </row>
    <row r="54" spans="1:7" x14ac:dyDescent="0.25">
      <c r="A54" s="42" t="str">
        <f t="shared" si="3"/>
        <v>MALAGA</v>
      </c>
      <c r="B54" s="41">
        <f t="shared" si="4"/>
        <v>21477629</v>
      </c>
      <c r="C54" s="41">
        <f t="shared" si="5"/>
        <v>18325365</v>
      </c>
      <c r="D54" s="41">
        <f t="shared" si="6"/>
        <v>10</v>
      </c>
      <c r="E54" s="42" t="str">
        <f t="shared" si="2"/>
        <v>CASTELLON</v>
      </c>
      <c r="F54" s="42">
        <f t="shared" si="7"/>
        <v>8549751</v>
      </c>
      <c r="G54" s="42">
        <f t="shared" si="8"/>
        <v>7802294</v>
      </c>
    </row>
    <row r="55" spans="1:7" x14ac:dyDescent="0.25">
      <c r="A55" s="42" t="str">
        <f t="shared" si="3"/>
        <v>MARIN Y RIA DE PONTEVEDRA</v>
      </c>
      <c r="B55" s="41">
        <f t="shared" si="4"/>
        <v>2239572</v>
      </c>
      <c r="C55" s="41">
        <f t="shared" si="5"/>
        <v>2159947</v>
      </c>
      <c r="D55" s="41">
        <f t="shared" si="6"/>
        <v>26</v>
      </c>
      <c r="E55" s="42" t="str">
        <f t="shared" si="2"/>
        <v>FERROL-SAN CIBRAO</v>
      </c>
      <c r="F55" s="42">
        <f t="shared" ref="F55:F65" si="9">LOOKUP(E55,$A$38:$A$65,$B$38:$B$65)</f>
        <v>8274095</v>
      </c>
      <c r="G55" s="42">
        <f t="shared" si="8"/>
        <v>7859147</v>
      </c>
    </row>
    <row r="56" spans="1:7" x14ac:dyDescent="0.25">
      <c r="A56" s="42" t="str">
        <f t="shared" si="3"/>
        <v>MELILLA</v>
      </c>
      <c r="B56" s="41">
        <f t="shared" si="4"/>
        <v>8262310</v>
      </c>
      <c r="C56" s="41">
        <f t="shared" si="5"/>
        <v>8376256</v>
      </c>
      <c r="D56" s="41">
        <f t="shared" si="6"/>
        <v>19</v>
      </c>
      <c r="E56" s="42" t="str">
        <f t="shared" si="2"/>
        <v>MELILLA</v>
      </c>
      <c r="F56" s="42">
        <f t="shared" si="9"/>
        <v>8262310</v>
      </c>
      <c r="G56" s="42">
        <f t="shared" si="8"/>
        <v>8376256</v>
      </c>
    </row>
    <row r="57" spans="1:7" x14ac:dyDescent="0.25">
      <c r="A57" s="42" t="str">
        <f t="shared" si="3"/>
        <v>MOTRIL</v>
      </c>
      <c r="B57" s="41">
        <f t="shared" si="4"/>
        <v>1710503</v>
      </c>
      <c r="C57" s="41">
        <f t="shared" si="5"/>
        <v>1587152</v>
      </c>
      <c r="D57" s="41">
        <f t="shared" si="6"/>
        <v>27</v>
      </c>
      <c r="E57" s="42" t="str">
        <f t="shared" si="2"/>
        <v>A CORUÑA</v>
      </c>
      <c r="F57" s="42">
        <f t="shared" si="9"/>
        <v>7807699</v>
      </c>
      <c r="G57" s="42">
        <f t="shared" si="8"/>
        <v>7407088</v>
      </c>
    </row>
    <row r="58" spans="1:7" x14ac:dyDescent="0.25">
      <c r="A58" s="42" t="str">
        <f t="shared" si="3"/>
        <v>PASAIA</v>
      </c>
      <c r="B58" s="41">
        <f t="shared" si="4"/>
        <v>3723555</v>
      </c>
      <c r="C58" s="41">
        <f t="shared" si="5"/>
        <v>3329627</v>
      </c>
      <c r="D58" s="41">
        <f t="shared" si="6"/>
        <v>23</v>
      </c>
      <c r="E58" s="42" t="str">
        <f t="shared" si="2"/>
        <v>GIJON</v>
      </c>
      <c r="F58" s="42">
        <f t="shared" si="9"/>
        <v>7491507</v>
      </c>
      <c r="G58" s="42">
        <f t="shared" si="8"/>
        <v>6641485</v>
      </c>
    </row>
    <row r="59" spans="1:7" x14ac:dyDescent="0.25">
      <c r="A59" s="42" t="str">
        <f t="shared" si="3"/>
        <v>SANTA CRUZ DE TENERIFE</v>
      </c>
      <c r="B59" s="41">
        <f t="shared" si="4"/>
        <v>116568413</v>
      </c>
      <c r="C59" s="41">
        <f t="shared" si="5"/>
        <v>102009570</v>
      </c>
      <c r="D59" s="41">
        <f t="shared" si="6"/>
        <v>3</v>
      </c>
      <c r="E59" s="42" t="str">
        <f t="shared" si="2"/>
        <v>ALICANTE</v>
      </c>
      <c r="F59" s="42">
        <f t="shared" si="9"/>
        <v>6590156</v>
      </c>
      <c r="G59" s="42">
        <f t="shared" si="8"/>
        <v>7495732</v>
      </c>
    </row>
    <row r="60" spans="1:7" x14ac:dyDescent="0.25">
      <c r="A60" s="42" t="str">
        <f t="shared" si="3"/>
        <v>SANTANDER</v>
      </c>
      <c r="B60" s="41">
        <f t="shared" si="4"/>
        <v>12091293</v>
      </c>
      <c r="C60" s="41">
        <f t="shared" si="5"/>
        <v>9075641</v>
      </c>
      <c r="D60" s="41">
        <f t="shared" si="6"/>
        <v>16</v>
      </c>
      <c r="E60" s="42" t="str">
        <f t="shared" si="2"/>
        <v>PASAIA</v>
      </c>
      <c r="F60" s="42">
        <f t="shared" si="9"/>
        <v>3723555</v>
      </c>
      <c r="G60" s="42">
        <f t="shared" si="8"/>
        <v>3329627</v>
      </c>
    </row>
    <row r="61" spans="1:7" x14ac:dyDescent="0.25">
      <c r="A61" s="42" t="str">
        <f t="shared" si="3"/>
        <v>SEVILLA</v>
      </c>
      <c r="B61" s="41">
        <f t="shared" si="4"/>
        <v>3056483</v>
      </c>
      <c r="C61" s="41">
        <f t="shared" si="5"/>
        <v>3065724</v>
      </c>
      <c r="D61" s="41">
        <f t="shared" si="6"/>
        <v>24</v>
      </c>
      <c r="E61" s="42" t="str">
        <f t="shared" si="2"/>
        <v>SEVILLA</v>
      </c>
      <c r="F61" s="42">
        <f t="shared" si="9"/>
        <v>3056483</v>
      </c>
      <c r="G61" s="42">
        <f t="shared" si="8"/>
        <v>3065724</v>
      </c>
    </row>
    <row r="62" spans="1:7" x14ac:dyDescent="0.25">
      <c r="A62" s="42" t="str">
        <f t="shared" si="3"/>
        <v>TARRAGONA</v>
      </c>
      <c r="B62" s="41">
        <f t="shared" si="4"/>
        <v>26993934</v>
      </c>
      <c r="C62" s="41">
        <f t="shared" si="5"/>
        <v>25019972</v>
      </c>
      <c r="D62" s="41">
        <f t="shared" si="6"/>
        <v>8</v>
      </c>
      <c r="E62" s="42" t="str">
        <f t="shared" si="2"/>
        <v>AVILES</v>
      </c>
      <c r="F62" s="42">
        <f t="shared" si="9"/>
        <v>2653118</v>
      </c>
      <c r="G62" s="42">
        <f t="shared" si="8"/>
        <v>2645881</v>
      </c>
    </row>
    <row r="63" spans="1:7" x14ac:dyDescent="0.25">
      <c r="A63" s="42" t="str">
        <f t="shared" si="3"/>
        <v>VALENCIA</v>
      </c>
      <c r="B63" s="41">
        <f t="shared" si="4"/>
        <v>108619114</v>
      </c>
      <c r="C63" s="41">
        <f t="shared" si="5"/>
        <v>102703232</v>
      </c>
      <c r="D63" s="41">
        <f t="shared" si="6"/>
        <v>4</v>
      </c>
      <c r="E63" s="42" t="str">
        <f t="shared" si="2"/>
        <v>MARIN Y RIA DE PONTEVEDRA</v>
      </c>
      <c r="F63" s="42">
        <f t="shared" si="9"/>
        <v>2239572</v>
      </c>
      <c r="G63" s="42">
        <f t="shared" si="8"/>
        <v>2159947</v>
      </c>
    </row>
    <row r="64" spans="1:7" x14ac:dyDescent="0.25">
      <c r="A64" s="42" t="str">
        <f t="shared" si="3"/>
        <v>VIGO</v>
      </c>
      <c r="B64" s="41">
        <f t="shared" si="4"/>
        <v>18717835</v>
      </c>
      <c r="C64" s="41">
        <f t="shared" si="5"/>
        <v>19145630</v>
      </c>
      <c r="D64" s="41">
        <f t="shared" si="6"/>
        <v>11</v>
      </c>
      <c r="E64" s="42" t="str">
        <f t="shared" si="2"/>
        <v>MOTRIL</v>
      </c>
      <c r="F64" s="42">
        <f t="shared" si="9"/>
        <v>1710503</v>
      </c>
      <c r="G64" s="42">
        <f t="shared" si="8"/>
        <v>1587152</v>
      </c>
    </row>
    <row r="65" spans="1:7" x14ac:dyDescent="0.25">
      <c r="A65" s="42" t="str">
        <f t="shared" si="3"/>
        <v>VILAGARCIA</v>
      </c>
      <c r="B65" s="41">
        <f t="shared" si="4"/>
        <v>626004</v>
      </c>
      <c r="C65" s="41">
        <f t="shared" si="5"/>
        <v>1077200</v>
      </c>
      <c r="D65" s="41">
        <f t="shared" si="6"/>
        <v>28</v>
      </c>
      <c r="E65" s="42" t="str">
        <f t="shared" si="2"/>
        <v>VILAGARCIA</v>
      </c>
      <c r="F65" s="42">
        <f t="shared" si="9"/>
        <v>626004</v>
      </c>
      <c r="G65" s="42">
        <f t="shared" si="8"/>
        <v>1077200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36" sqref="A36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93</v>
      </c>
    </row>
    <row r="2" spans="1:12" s="2" customFormat="1" ht="21" x14ac:dyDescent="0.35">
      <c r="F2" s="3"/>
    </row>
    <row r="5" spans="1:12" x14ac:dyDescent="0.25">
      <c r="A5" s="47" t="s">
        <v>73</v>
      </c>
      <c r="B5" s="45" t="str">
        <f>'Resumen general'!D6</f>
        <v>Mes Julio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40435</v>
      </c>
    </row>
    <row r="6" spans="1:12" x14ac:dyDescent="0.25">
      <c r="A6" s="48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43</v>
      </c>
    </row>
    <row r="7" spans="1:12" x14ac:dyDescent="0.25">
      <c r="A7" s="8" t="s">
        <v>44</v>
      </c>
      <c r="B7" s="9">
        <v>2</v>
      </c>
      <c r="C7" s="9">
        <v>3</v>
      </c>
      <c r="D7" s="9">
        <v>32</v>
      </c>
      <c r="E7" s="9">
        <v>30</v>
      </c>
      <c r="F7" s="10">
        <f>((E7*100)/D7)-100</f>
        <v>-6.25</v>
      </c>
      <c r="G7" s="1"/>
      <c r="H7" s="1"/>
      <c r="I7" s="1"/>
    </row>
    <row r="8" spans="1:12" x14ac:dyDescent="0.25">
      <c r="A8" s="11" t="s">
        <v>45</v>
      </c>
      <c r="B8" s="12">
        <v>4</v>
      </c>
      <c r="C8" s="12">
        <v>2</v>
      </c>
      <c r="D8" s="12">
        <v>22</v>
      </c>
      <c r="E8" s="12">
        <v>21</v>
      </c>
      <c r="F8" s="13">
        <f t="shared" ref="F8:F35" si="0">((E8*100)/D8)-100</f>
        <v>-4.5454545454545467</v>
      </c>
      <c r="G8" s="1"/>
      <c r="H8" s="1"/>
      <c r="I8" s="1"/>
    </row>
    <row r="9" spans="1:12" x14ac:dyDescent="0.25">
      <c r="A9" s="8" t="s">
        <v>46</v>
      </c>
      <c r="B9" s="9">
        <v>5</v>
      </c>
      <c r="C9" s="9">
        <v>6</v>
      </c>
      <c r="D9" s="9">
        <v>23</v>
      </c>
      <c r="E9" s="9">
        <v>26</v>
      </c>
      <c r="F9" s="10">
        <f t="shared" si="0"/>
        <v>13.043478260869563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0</v>
      </c>
      <c r="E10" s="12">
        <v>0</v>
      </c>
      <c r="F10" s="13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0</v>
      </c>
      <c r="C11" s="9">
        <v>0</v>
      </c>
      <c r="D11" s="9">
        <v>0</v>
      </c>
      <c r="E11" s="9">
        <v>0</v>
      </c>
      <c r="F11" s="18" t="e">
        <f t="shared" si="0"/>
        <v>#DIV/0!</v>
      </c>
      <c r="G11" s="1"/>
      <c r="H11" s="1"/>
      <c r="I11" s="1"/>
    </row>
    <row r="12" spans="1:12" x14ac:dyDescent="0.25">
      <c r="A12" s="11" t="s">
        <v>49</v>
      </c>
      <c r="B12" s="12">
        <v>12</v>
      </c>
      <c r="C12" s="12">
        <v>24</v>
      </c>
      <c r="D12" s="12">
        <v>118</v>
      </c>
      <c r="E12" s="12">
        <v>144</v>
      </c>
      <c r="F12" s="13">
        <f t="shared" si="0"/>
        <v>22.033898305084747</v>
      </c>
      <c r="G12" s="1"/>
      <c r="H12" s="1"/>
      <c r="I12" s="1"/>
    </row>
    <row r="13" spans="1:12" x14ac:dyDescent="0.25">
      <c r="A13" s="8" t="s">
        <v>50</v>
      </c>
      <c r="B13" s="9">
        <v>88</v>
      </c>
      <c r="C13" s="9">
        <v>111</v>
      </c>
      <c r="D13" s="9">
        <v>343</v>
      </c>
      <c r="E13" s="9">
        <v>374</v>
      </c>
      <c r="F13" s="10">
        <f t="shared" si="0"/>
        <v>9.037900874635568</v>
      </c>
      <c r="G13" s="1"/>
      <c r="H13" s="1"/>
      <c r="I13" s="1"/>
    </row>
    <row r="14" spans="1:12" x14ac:dyDescent="0.25">
      <c r="A14" s="11" t="s">
        <v>51</v>
      </c>
      <c r="B14" s="12">
        <v>84</v>
      </c>
      <c r="C14" s="12">
        <v>86</v>
      </c>
      <c r="D14" s="12">
        <v>401</v>
      </c>
      <c r="E14" s="12">
        <v>436</v>
      </c>
      <c r="F14" s="13">
        <f t="shared" si="0"/>
        <v>8.7281795511221958</v>
      </c>
      <c r="G14" s="1"/>
      <c r="H14" s="1"/>
      <c r="I14" s="1"/>
    </row>
    <row r="15" spans="1:12" x14ac:dyDescent="0.25">
      <c r="A15" s="8" t="s">
        <v>52</v>
      </c>
      <c r="B15" s="9">
        <v>2</v>
      </c>
      <c r="C15" s="9">
        <v>4</v>
      </c>
      <c r="D15" s="9">
        <v>17</v>
      </c>
      <c r="E15" s="9">
        <v>20</v>
      </c>
      <c r="F15" s="10">
        <f t="shared" si="0"/>
        <v>17.647058823529406</v>
      </c>
      <c r="G15" s="1"/>
      <c r="H15" s="1"/>
      <c r="I15" s="1"/>
    </row>
    <row r="16" spans="1:12" x14ac:dyDescent="0.25">
      <c r="A16" s="11" t="s">
        <v>53</v>
      </c>
      <c r="B16" s="12">
        <v>1</v>
      </c>
      <c r="C16" s="12">
        <v>6</v>
      </c>
      <c r="D16" s="12">
        <v>22</v>
      </c>
      <c r="E16" s="12">
        <v>38</v>
      </c>
      <c r="F16" s="13">
        <f t="shared" si="0"/>
        <v>72.72727272727272</v>
      </c>
      <c r="G16" s="1"/>
      <c r="H16" s="1"/>
      <c r="I16" s="1"/>
    </row>
    <row r="17" spans="1:9" x14ac:dyDescent="0.25">
      <c r="A17" s="8" t="s">
        <v>54</v>
      </c>
      <c r="B17" s="9">
        <v>0</v>
      </c>
      <c r="C17" s="9">
        <v>0</v>
      </c>
      <c r="D17" s="9">
        <v>0</v>
      </c>
      <c r="E17" s="9">
        <v>1</v>
      </c>
      <c r="F17" s="10" t="e">
        <f t="shared" si="0"/>
        <v>#DIV/0!</v>
      </c>
      <c r="G17" s="1"/>
      <c r="H17" s="1"/>
      <c r="I17" s="1"/>
    </row>
    <row r="18" spans="1:9" x14ac:dyDescent="0.25">
      <c r="A18" s="11" t="s">
        <v>55</v>
      </c>
      <c r="B18" s="12">
        <v>0</v>
      </c>
      <c r="C18" s="12">
        <v>0</v>
      </c>
      <c r="D18" s="12">
        <v>4</v>
      </c>
      <c r="E18" s="12">
        <v>3</v>
      </c>
      <c r="F18" s="13">
        <f t="shared" si="0"/>
        <v>-25</v>
      </c>
      <c r="G18" s="1"/>
      <c r="H18" s="1"/>
      <c r="I18" s="1"/>
    </row>
    <row r="19" spans="1:9" x14ac:dyDescent="0.25">
      <c r="A19" s="8" t="s">
        <v>56</v>
      </c>
      <c r="B19" s="9">
        <v>0</v>
      </c>
      <c r="C19" s="9">
        <v>0</v>
      </c>
      <c r="D19" s="9">
        <v>0</v>
      </c>
      <c r="E19" s="9">
        <v>1</v>
      </c>
      <c r="F19" s="10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12">
        <v>1</v>
      </c>
      <c r="C20" s="12">
        <v>0</v>
      </c>
      <c r="D20" s="12">
        <v>2</v>
      </c>
      <c r="E20" s="12">
        <v>4</v>
      </c>
      <c r="F20" s="13">
        <f t="shared" si="0"/>
        <v>100</v>
      </c>
      <c r="G20" s="1"/>
      <c r="H20" s="1"/>
      <c r="I20" s="1"/>
    </row>
    <row r="21" spans="1:9" x14ac:dyDescent="0.25">
      <c r="A21" s="8" t="s">
        <v>58</v>
      </c>
      <c r="B21" s="9">
        <v>0</v>
      </c>
      <c r="C21" s="9">
        <v>0</v>
      </c>
      <c r="D21" s="9">
        <v>1</v>
      </c>
      <c r="E21" s="9">
        <v>0</v>
      </c>
      <c r="F21" s="18">
        <f t="shared" si="0"/>
        <v>-100</v>
      </c>
      <c r="G21" s="1"/>
      <c r="H21" s="1"/>
      <c r="I21" s="1"/>
    </row>
    <row r="22" spans="1:9" x14ac:dyDescent="0.25">
      <c r="A22" s="11" t="s">
        <v>59</v>
      </c>
      <c r="B22" s="12">
        <v>7</v>
      </c>
      <c r="C22" s="12">
        <v>12</v>
      </c>
      <c r="D22" s="12">
        <v>202</v>
      </c>
      <c r="E22" s="12">
        <v>189</v>
      </c>
      <c r="F22" s="13">
        <f t="shared" si="0"/>
        <v>-6.4356435643564396</v>
      </c>
      <c r="G22" s="1"/>
      <c r="H22" s="1"/>
      <c r="I22" s="1"/>
    </row>
    <row r="23" spans="1:9" x14ac:dyDescent="0.25">
      <c r="A23" s="8" t="s">
        <v>60</v>
      </c>
      <c r="B23" s="9">
        <v>16</v>
      </c>
      <c r="C23" s="9">
        <v>23</v>
      </c>
      <c r="D23" s="9">
        <v>137</v>
      </c>
      <c r="E23" s="9">
        <v>142</v>
      </c>
      <c r="F23" s="10">
        <f t="shared" si="0"/>
        <v>3.649635036496349</v>
      </c>
      <c r="G23" s="1"/>
      <c r="H23" s="1"/>
      <c r="I23" s="1"/>
    </row>
    <row r="24" spans="1:9" x14ac:dyDescent="0.25">
      <c r="A24" s="11" t="s">
        <v>61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9">
        <v>0</v>
      </c>
      <c r="C25" s="9">
        <v>0</v>
      </c>
      <c r="D25" s="9">
        <v>0</v>
      </c>
      <c r="E25" s="9">
        <v>0</v>
      </c>
      <c r="F25" s="10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12">
        <v>0</v>
      </c>
      <c r="C26" s="12">
        <v>1</v>
      </c>
      <c r="D26" s="12">
        <v>9</v>
      </c>
      <c r="E26" s="12">
        <v>9</v>
      </c>
      <c r="F26" s="13">
        <f t="shared" si="0"/>
        <v>0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3</v>
      </c>
      <c r="C28" s="12">
        <v>10</v>
      </c>
      <c r="D28" s="12">
        <v>171</v>
      </c>
      <c r="E28" s="12">
        <v>184</v>
      </c>
      <c r="F28" s="13">
        <f t="shared" si="0"/>
        <v>7.6023391812865526</v>
      </c>
      <c r="G28" s="1"/>
      <c r="H28" s="1"/>
      <c r="I28" s="1"/>
    </row>
    <row r="29" spans="1:9" x14ac:dyDescent="0.25">
      <c r="A29" s="8" t="s">
        <v>66</v>
      </c>
      <c r="B29" s="9">
        <v>0</v>
      </c>
      <c r="C29" s="9">
        <v>1</v>
      </c>
      <c r="D29" s="9">
        <v>5</v>
      </c>
      <c r="E29" s="9">
        <v>5</v>
      </c>
      <c r="F29" s="10">
        <f t="shared" si="0"/>
        <v>0</v>
      </c>
      <c r="G29" s="1"/>
      <c r="H29" s="1"/>
      <c r="I29" s="1"/>
    </row>
    <row r="30" spans="1:9" x14ac:dyDescent="0.25">
      <c r="A30" s="11" t="s">
        <v>67</v>
      </c>
      <c r="B30" s="12">
        <v>9</v>
      </c>
      <c r="C30" s="12">
        <v>4</v>
      </c>
      <c r="D30" s="12">
        <v>55</v>
      </c>
      <c r="E30" s="12">
        <v>27</v>
      </c>
      <c r="F30" s="13">
        <f t="shared" si="0"/>
        <v>-50.909090909090907</v>
      </c>
      <c r="G30" s="1"/>
      <c r="H30" s="1"/>
      <c r="I30" s="1"/>
    </row>
    <row r="31" spans="1:9" x14ac:dyDescent="0.25">
      <c r="A31" s="8" t="s">
        <v>68</v>
      </c>
      <c r="B31" s="9">
        <v>2</v>
      </c>
      <c r="C31" s="9">
        <v>2</v>
      </c>
      <c r="D31" s="9">
        <v>7</v>
      </c>
      <c r="E31" s="9">
        <v>2</v>
      </c>
      <c r="F31" s="10">
        <f t="shared" si="0"/>
        <v>-71.428571428571431</v>
      </c>
      <c r="G31" s="1"/>
      <c r="H31" s="1"/>
      <c r="I31" s="1"/>
    </row>
    <row r="32" spans="1:9" x14ac:dyDescent="0.25">
      <c r="A32" s="11" t="s">
        <v>69</v>
      </c>
      <c r="B32" s="12">
        <v>14</v>
      </c>
      <c r="C32" s="12">
        <v>16</v>
      </c>
      <c r="D32" s="12">
        <v>72</v>
      </c>
      <c r="E32" s="12">
        <v>78</v>
      </c>
      <c r="F32" s="13">
        <f t="shared" si="0"/>
        <v>8.3333333333333286</v>
      </c>
      <c r="G32" s="1"/>
      <c r="H32" s="1"/>
      <c r="I32" s="1"/>
    </row>
    <row r="33" spans="1:9" x14ac:dyDescent="0.25">
      <c r="A33" s="8" t="s">
        <v>70</v>
      </c>
      <c r="B33" s="9">
        <v>9</v>
      </c>
      <c r="C33" s="9">
        <v>10</v>
      </c>
      <c r="D33" s="9">
        <v>53</v>
      </c>
      <c r="E33" s="9">
        <v>61</v>
      </c>
      <c r="F33" s="10">
        <f t="shared" si="0"/>
        <v>15.094339622641513</v>
      </c>
      <c r="G33" s="1"/>
      <c r="H33" s="1"/>
      <c r="I33" s="1"/>
    </row>
    <row r="34" spans="1:9" x14ac:dyDescent="0.25">
      <c r="A34" s="11" t="s">
        <v>71</v>
      </c>
      <c r="B34" s="12">
        <v>0</v>
      </c>
      <c r="C34" s="12">
        <v>0</v>
      </c>
      <c r="D34" s="12">
        <v>8</v>
      </c>
      <c r="E34" s="12">
        <v>7</v>
      </c>
      <c r="F34" s="13">
        <f t="shared" si="0"/>
        <v>-12.5</v>
      </c>
      <c r="G34" s="1"/>
      <c r="H34" s="1"/>
      <c r="I34" s="1"/>
    </row>
    <row r="35" spans="1:9" x14ac:dyDescent="0.25">
      <c r="A35" s="14" t="s">
        <v>72</v>
      </c>
      <c r="B35" s="15">
        <f>SUM(B7:B34)</f>
        <v>259</v>
      </c>
      <c r="C35" s="15">
        <f t="shared" ref="C35:E35" si="1">SUM(C7:C34)</f>
        <v>321</v>
      </c>
      <c r="D35" s="15">
        <f t="shared" si="1"/>
        <v>1704</v>
      </c>
      <c r="E35" s="15">
        <f t="shared" si="1"/>
        <v>1802</v>
      </c>
      <c r="F35" s="16">
        <f t="shared" si="0"/>
        <v>5.7511737089201915</v>
      </c>
      <c r="G35" s="1"/>
      <c r="H35" s="1"/>
      <c r="I35" s="1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30</v>
      </c>
      <c r="C38" s="41">
        <f>D7</f>
        <v>32</v>
      </c>
      <c r="D38" s="41">
        <f>_xlfn.RANK.EQ(B38,$B$38:$B$65)+COUNTIF($B$38:$B$65,B38)-1</f>
        <v>10</v>
      </c>
      <c r="E38" s="42" t="str">
        <f t="shared" ref="E38:E65" si="2">INDEX($A$38:$B$65,MATCH(ROW()-37,$D$38:$D$65,0),1)</f>
        <v>BARCELONA</v>
      </c>
      <c r="F38" s="42">
        <f>LOOKUP(E38,$A$38:$A$65,$B$38:$B$65)</f>
        <v>436</v>
      </c>
      <c r="G38" s="42">
        <f>LOOKUP(E38,$A$38:$A$65,$C$38:$C$65)</f>
        <v>401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21</v>
      </c>
      <c r="C39" s="41">
        <f t="shared" ref="C39:C65" si="5">D8</f>
        <v>22</v>
      </c>
      <c r="D39" s="41">
        <f t="shared" ref="D39:D65" si="6">_xlfn.RANK.EQ(B39,$B$38:$B$65)+COUNTIF($B$38:$B$65,B39)-1</f>
        <v>13</v>
      </c>
      <c r="E39" s="42" t="str">
        <f t="shared" si="2"/>
        <v>BALEARES</v>
      </c>
      <c r="F39" s="42">
        <f t="shared" ref="F39:F54" si="7">LOOKUP(E39,$A$38:$A$65,$B$38:$B$65)</f>
        <v>374</v>
      </c>
      <c r="G39" s="42">
        <f t="shared" ref="G39:G65" si="8">LOOKUP(E39,$A$38:$A$65,$C$38:$C$65)</f>
        <v>343</v>
      </c>
    </row>
    <row r="40" spans="1:9" x14ac:dyDescent="0.25">
      <c r="A40" s="42" t="str">
        <f t="shared" si="3"/>
        <v>ALMERIA</v>
      </c>
      <c r="B40" s="41">
        <f t="shared" si="4"/>
        <v>26</v>
      </c>
      <c r="C40" s="41">
        <f t="shared" si="5"/>
        <v>23</v>
      </c>
      <c r="D40" s="41">
        <f t="shared" si="6"/>
        <v>12</v>
      </c>
      <c r="E40" s="42" t="str">
        <f t="shared" si="2"/>
        <v>LAS PALMAS</v>
      </c>
      <c r="F40" s="42">
        <f t="shared" si="7"/>
        <v>189</v>
      </c>
      <c r="G40" s="42">
        <f t="shared" si="8"/>
        <v>202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SANTA CRUZ DE TENERIFE</v>
      </c>
      <c r="F41" s="42">
        <f t="shared" si="7"/>
        <v>184</v>
      </c>
      <c r="G41" s="42">
        <f t="shared" si="8"/>
        <v>171</v>
      </c>
    </row>
    <row r="42" spans="1:9" x14ac:dyDescent="0.25">
      <c r="A42" s="42" t="str">
        <f t="shared" si="3"/>
        <v>BAHIA DE ALGECIRAS</v>
      </c>
      <c r="B42" s="41">
        <f t="shared" si="4"/>
        <v>0</v>
      </c>
      <c r="C42" s="41">
        <f t="shared" si="5"/>
        <v>0</v>
      </c>
      <c r="D42" s="41">
        <f t="shared" si="6"/>
        <v>28</v>
      </c>
      <c r="E42" s="42" t="str">
        <f t="shared" si="2"/>
        <v>BAHIA DE CADIZ</v>
      </c>
      <c r="F42" s="42">
        <f t="shared" si="7"/>
        <v>144</v>
      </c>
      <c r="G42" s="42">
        <f t="shared" si="8"/>
        <v>118</v>
      </c>
    </row>
    <row r="43" spans="1:9" x14ac:dyDescent="0.25">
      <c r="A43" s="42" t="str">
        <f t="shared" si="3"/>
        <v>BAHIA DE CADIZ</v>
      </c>
      <c r="B43" s="41">
        <f t="shared" si="4"/>
        <v>144</v>
      </c>
      <c r="C43" s="41">
        <f t="shared" si="5"/>
        <v>118</v>
      </c>
      <c r="D43" s="41">
        <f t="shared" si="6"/>
        <v>5</v>
      </c>
      <c r="E43" s="42" t="str">
        <f t="shared" si="2"/>
        <v>MALAGA</v>
      </c>
      <c r="F43" s="42">
        <f t="shared" si="7"/>
        <v>142</v>
      </c>
      <c r="G43" s="42">
        <f t="shared" si="8"/>
        <v>137</v>
      </c>
    </row>
    <row r="44" spans="1:9" x14ac:dyDescent="0.25">
      <c r="A44" s="42" t="str">
        <f t="shared" si="3"/>
        <v>BALEARES</v>
      </c>
      <c r="B44" s="41">
        <f t="shared" si="4"/>
        <v>374</v>
      </c>
      <c r="C44" s="41">
        <f t="shared" si="5"/>
        <v>343</v>
      </c>
      <c r="D44" s="41">
        <f t="shared" si="6"/>
        <v>2</v>
      </c>
      <c r="E44" s="42" t="str">
        <f t="shared" si="2"/>
        <v>VALENCIA</v>
      </c>
      <c r="F44" s="42">
        <f t="shared" si="7"/>
        <v>78</v>
      </c>
      <c r="G44" s="42">
        <f t="shared" si="8"/>
        <v>72</v>
      </c>
    </row>
    <row r="45" spans="1:9" x14ac:dyDescent="0.25">
      <c r="A45" s="42" t="str">
        <f t="shared" si="3"/>
        <v>BARCELONA</v>
      </c>
      <c r="B45" s="41">
        <f t="shared" si="4"/>
        <v>436</v>
      </c>
      <c r="C45" s="41">
        <f t="shared" si="5"/>
        <v>401</v>
      </c>
      <c r="D45" s="41">
        <f t="shared" si="6"/>
        <v>1</v>
      </c>
      <c r="E45" s="42" t="str">
        <f t="shared" si="2"/>
        <v>VIGO</v>
      </c>
      <c r="F45" s="42">
        <f t="shared" si="7"/>
        <v>61</v>
      </c>
      <c r="G45" s="42">
        <f t="shared" si="8"/>
        <v>53</v>
      </c>
    </row>
    <row r="46" spans="1:9" x14ac:dyDescent="0.25">
      <c r="A46" s="42" t="str">
        <f t="shared" si="3"/>
        <v>BILBAO</v>
      </c>
      <c r="B46" s="41">
        <f t="shared" si="4"/>
        <v>20</v>
      </c>
      <c r="C46" s="41">
        <f t="shared" si="5"/>
        <v>17</v>
      </c>
      <c r="D46" s="41">
        <f t="shared" si="6"/>
        <v>14</v>
      </c>
      <c r="E46" s="42" t="str">
        <f t="shared" si="2"/>
        <v>CARTAGENA</v>
      </c>
      <c r="F46" s="42">
        <f t="shared" si="7"/>
        <v>38</v>
      </c>
      <c r="G46" s="42">
        <f t="shared" si="8"/>
        <v>22</v>
      </c>
    </row>
    <row r="47" spans="1:9" x14ac:dyDescent="0.25">
      <c r="A47" s="42" t="str">
        <f t="shared" si="3"/>
        <v>CARTAGENA</v>
      </c>
      <c r="B47" s="41">
        <f t="shared" si="4"/>
        <v>38</v>
      </c>
      <c r="C47" s="41">
        <f t="shared" si="5"/>
        <v>22</v>
      </c>
      <c r="D47" s="41">
        <f t="shared" si="6"/>
        <v>9</v>
      </c>
      <c r="E47" s="42" t="str">
        <f t="shared" si="2"/>
        <v>A CORUÑA</v>
      </c>
      <c r="F47" s="42">
        <f t="shared" si="7"/>
        <v>30</v>
      </c>
      <c r="G47" s="42">
        <f t="shared" si="8"/>
        <v>32</v>
      </c>
    </row>
    <row r="48" spans="1:9" x14ac:dyDescent="0.25">
      <c r="A48" s="42" t="str">
        <f t="shared" si="3"/>
        <v>CASTELLON</v>
      </c>
      <c r="B48" s="41">
        <f t="shared" si="4"/>
        <v>1</v>
      </c>
      <c r="C48" s="41">
        <f t="shared" si="5"/>
        <v>0</v>
      </c>
      <c r="D48" s="41">
        <f t="shared" si="6"/>
        <v>22</v>
      </c>
      <c r="E48" s="42" t="str">
        <f t="shared" si="2"/>
        <v>SEVILLA</v>
      </c>
      <c r="F48" s="42">
        <f t="shared" si="7"/>
        <v>27</v>
      </c>
      <c r="G48" s="42">
        <f t="shared" si="8"/>
        <v>55</v>
      </c>
    </row>
    <row r="49" spans="1:7" x14ac:dyDescent="0.25">
      <c r="A49" s="42" t="str">
        <f t="shared" si="3"/>
        <v>CEUTA</v>
      </c>
      <c r="B49" s="41">
        <f t="shared" si="4"/>
        <v>3</v>
      </c>
      <c r="C49" s="41">
        <f t="shared" si="5"/>
        <v>4</v>
      </c>
      <c r="D49" s="41">
        <f t="shared" si="6"/>
        <v>19</v>
      </c>
      <c r="E49" s="42" t="str">
        <f t="shared" si="2"/>
        <v>ALMERIA</v>
      </c>
      <c r="F49" s="42">
        <f t="shared" si="7"/>
        <v>26</v>
      </c>
      <c r="G49" s="42">
        <f t="shared" si="8"/>
        <v>23</v>
      </c>
    </row>
    <row r="50" spans="1:7" x14ac:dyDescent="0.25">
      <c r="A50" s="42" t="str">
        <f t="shared" si="3"/>
        <v>FERROL-SAN CIBRAO</v>
      </c>
      <c r="B50" s="41">
        <f t="shared" si="4"/>
        <v>1</v>
      </c>
      <c r="C50" s="41">
        <f t="shared" si="5"/>
        <v>0</v>
      </c>
      <c r="D50" s="41">
        <f t="shared" si="6"/>
        <v>22</v>
      </c>
      <c r="E50" s="42" t="str">
        <f t="shared" si="2"/>
        <v>ALICANTE</v>
      </c>
      <c r="F50" s="42">
        <f t="shared" si="7"/>
        <v>21</v>
      </c>
      <c r="G50" s="42">
        <f t="shared" si="8"/>
        <v>22</v>
      </c>
    </row>
    <row r="51" spans="1:7" x14ac:dyDescent="0.25">
      <c r="A51" s="42" t="str">
        <f t="shared" si="3"/>
        <v>GIJON</v>
      </c>
      <c r="B51" s="41">
        <f t="shared" si="4"/>
        <v>4</v>
      </c>
      <c r="C51" s="41">
        <f t="shared" si="5"/>
        <v>2</v>
      </c>
      <c r="D51" s="41">
        <f t="shared" si="6"/>
        <v>18</v>
      </c>
      <c r="E51" s="42" t="str">
        <f t="shared" si="2"/>
        <v>BILBAO</v>
      </c>
      <c r="F51" s="42">
        <f t="shared" si="7"/>
        <v>20</v>
      </c>
      <c r="G51" s="42">
        <f t="shared" si="8"/>
        <v>17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1</v>
      </c>
      <c r="D52" s="41">
        <f t="shared" si="6"/>
        <v>28</v>
      </c>
      <c r="E52" s="42" t="str">
        <f t="shared" si="2"/>
        <v>MOTRIL</v>
      </c>
      <c r="F52" s="42">
        <f t="shared" si="7"/>
        <v>9</v>
      </c>
      <c r="G52" s="42">
        <f t="shared" si="8"/>
        <v>9</v>
      </c>
    </row>
    <row r="53" spans="1:7" x14ac:dyDescent="0.25">
      <c r="A53" s="42" t="str">
        <f t="shared" si="3"/>
        <v>LAS PALMAS</v>
      </c>
      <c r="B53" s="41">
        <f t="shared" si="4"/>
        <v>189</v>
      </c>
      <c r="C53" s="41">
        <f t="shared" si="5"/>
        <v>202</v>
      </c>
      <c r="D53" s="41">
        <f t="shared" si="6"/>
        <v>3</v>
      </c>
      <c r="E53" s="42" t="str">
        <f t="shared" si="2"/>
        <v>VILAGARCIA</v>
      </c>
      <c r="F53" s="42">
        <f t="shared" si="7"/>
        <v>7</v>
      </c>
      <c r="G53" s="42">
        <f t="shared" si="8"/>
        <v>8</v>
      </c>
    </row>
    <row r="54" spans="1:7" x14ac:dyDescent="0.25">
      <c r="A54" s="42" t="str">
        <f t="shared" si="3"/>
        <v>MALAGA</v>
      </c>
      <c r="B54" s="41">
        <f t="shared" si="4"/>
        <v>142</v>
      </c>
      <c r="C54" s="41">
        <f t="shared" si="5"/>
        <v>137</v>
      </c>
      <c r="D54" s="41">
        <f t="shared" si="6"/>
        <v>6</v>
      </c>
      <c r="E54" s="42" t="str">
        <f t="shared" si="2"/>
        <v>SANTANDER</v>
      </c>
      <c r="F54" s="42">
        <f t="shared" si="7"/>
        <v>5</v>
      </c>
      <c r="G54" s="42">
        <f t="shared" si="8"/>
        <v>5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GIJON</v>
      </c>
      <c r="F55" s="42">
        <f t="shared" ref="F55:F65" si="9">LOOKUP(E55,$A$38:$A$65,$B$38:$B$65)</f>
        <v>4</v>
      </c>
      <c r="G55" s="42">
        <f t="shared" si="8"/>
        <v>2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str">
        <f t="shared" si="2"/>
        <v>CEUTA</v>
      </c>
      <c r="F56" s="42">
        <f t="shared" si="9"/>
        <v>3</v>
      </c>
      <c r="G56" s="42">
        <f t="shared" si="8"/>
        <v>4</v>
      </c>
    </row>
    <row r="57" spans="1:7" x14ac:dyDescent="0.25">
      <c r="A57" s="42" t="str">
        <f t="shared" si="3"/>
        <v>MOTRIL</v>
      </c>
      <c r="B57" s="41">
        <f t="shared" si="4"/>
        <v>9</v>
      </c>
      <c r="C57" s="41">
        <f t="shared" si="5"/>
        <v>9</v>
      </c>
      <c r="D57" s="41">
        <f t="shared" si="6"/>
        <v>15</v>
      </c>
      <c r="E57" s="42" t="str">
        <f t="shared" si="2"/>
        <v>TARRAGONA</v>
      </c>
      <c r="F57" s="42">
        <f t="shared" si="9"/>
        <v>2</v>
      </c>
      <c r="G57" s="42">
        <f t="shared" si="8"/>
        <v>7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184</v>
      </c>
      <c r="C59" s="41">
        <f t="shared" si="5"/>
        <v>171</v>
      </c>
      <c r="D59" s="41">
        <f t="shared" si="6"/>
        <v>4</v>
      </c>
      <c r="E59" s="42" t="str">
        <f t="shared" si="2"/>
        <v>CASTELLON</v>
      </c>
      <c r="F59" s="42">
        <f t="shared" si="9"/>
        <v>1</v>
      </c>
      <c r="G59" s="42">
        <f t="shared" si="8"/>
        <v>0</v>
      </c>
    </row>
    <row r="60" spans="1:7" x14ac:dyDescent="0.25">
      <c r="A60" s="42" t="str">
        <f t="shared" si="3"/>
        <v>SANTANDER</v>
      </c>
      <c r="B60" s="41">
        <f t="shared" si="4"/>
        <v>5</v>
      </c>
      <c r="C60" s="41">
        <f t="shared" si="5"/>
        <v>5</v>
      </c>
      <c r="D60" s="41">
        <f t="shared" si="6"/>
        <v>17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27</v>
      </c>
      <c r="C61" s="41">
        <f t="shared" si="5"/>
        <v>55</v>
      </c>
      <c r="D61" s="41">
        <f t="shared" si="6"/>
        <v>11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2</v>
      </c>
      <c r="C62" s="41">
        <f t="shared" si="5"/>
        <v>7</v>
      </c>
      <c r="D62" s="41">
        <f t="shared" si="6"/>
        <v>20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78</v>
      </c>
      <c r="C63" s="41">
        <f t="shared" si="5"/>
        <v>72</v>
      </c>
      <c r="D63" s="41">
        <f t="shared" si="6"/>
        <v>7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61</v>
      </c>
      <c r="C64" s="41">
        <f t="shared" si="5"/>
        <v>53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7</v>
      </c>
      <c r="C65" s="41">
        <f t="shared" si="5"/>
        <v>8</v>
      </c>
      <c r="D65" s="41">
        <f t="shared" si="6"/>
        <v>16</v>
      </c>
      <c r="E65" s="42" t="str">
        <f t="shared" si="2"/>
        <v>AVILES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E5CFE990FBD3B418EFDE8D20D662F07" ma:contentTypeVersion="1" ma:contentTypeDescription="Crear nuevo documento." ma:contentTypeScope="" ma:versionID="7a33fd99f1d2fa5e68bbe47f9bf10cc2">
  <xsd:schema xmlns:xsd="http://www.w3.org/2001/XMLSchema" xmlns:xs="http://www.w3.org/2001/XMLSchema" xmlns:p="http://schemas.microsoft.com/office/2006/metadata/properties" xmlns:ns2="d989a2cf-6078-4836-bf13-60f186c072ca" targetNamespace="http://schemas.microsoft.com/office/2006/metadata/properties" ma:root="true" ma:fieldsID="450b3d2b5b98fa112f65cb0c6232b4f3" ns2:_="">
    <xsd:import namespace="d989a2cf-6078-4836-bf13-60f186c072ca"/>
    <xsd:element name="properties">
      <xsd:complexType>
        <xsd:sequence>
          <xsd:element name="documentManagement">
            <xsd:complexType>
              <xsd:all>
                <xsd:element ref="ns2:A_x00f1_o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89a2cf-6078-4836-bf13-60f186c072ca" elementFormDefault="qualified">
    <xsd:import namespace="http://schemas.microsoft.com/office/2006/documentManagement/types"/>
    <xsd:import namespace="http://schemas.microsoft.com/office/infopath/2007/PartnerControls"/>
    <xsd:element name="A_x00f1_o" ma:index="8" ma:displayName="Año" ma:list="{03422e32-b4c2-46e4-bdd1-a2ad65ccb40b}" ma:internalName="A_x00f1_o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d989a2cf-6078-4836-bf13-60f186c072ca">5</A_x00f1_o>
  </documentManagement>
</p:properties>
</file>

<file path=customXml/itemProps1.xml><?xml version="1.0" encoding="utf-8"?>
<ds:datastoreItem xmlns:ds="http://schemas.openxmlformats.org/officeDocument/2006/customXml" ds:itemID="{F4911897-2F53-4CA0-8626-9C8EB13D61CE}"/>
</file>

<file path=customXml/itemProps2.xml><?xml version="1.0" encoding="utf-8"?>
<ds:datastoreItem xmlns:ds="http://schemas.openxmlformats.org/officeDocument/2006/customXml" ds:itemID="{5A5C1586-5344-433D-9DD9-B4AFAC085510}"/>
</file>

<file path=customXml/itemProps3.xml><?xml version="1.0" encoding="utf-8"?>
<ds:datastoreItem xmlns:ds="http://schemas.openxmlformats.org/officeDocument/2006/customXml" ds:itemID="{4CC248AB-6CF7-4A78-9D42-0160F72A317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65</vt:i4>
      </vt:variant>
    </vt:vector>
  </HeadingPairs>
  <TitlesOfParts>
    <vt:vector size="88" baseType="lpstr">
      <vt:lpstr>Resumen general</vt:lpstr>
      <vt:lpstr>Total tráfico</vt:lpstr>
      <vt:lpstr>Total presentación</vt:lpstr>
      <vt:lpstr>Líquidos</vt:lpstr>
      <vt:lpstr>Sólidos</vt:lpstr>
      <vt:lpstr>Mercancía general</vt:lpstr>
      <vt:lpstr>Pesca</vt:lpstr>
      <vt:lpstr>Avituallamiento</vt:lpstr>
      <vt:lpstr>Mercancías tránsito</vt:lpstr>
      <vt:lpstr>Mercan. contene. tránsito</vt:lpstr>
      <vt:lpstr>Mercancías contenedores</vt:lpstr>
      <vt:lpstr>Ro-Ro</vt:lpstr>
      <vt:lpstr>TEUS</vt:lpstr>
      <vt:lpstr>TEUS tránsito</vt:lpstr>
      <vt:lpstr>TEUS nacional</vt:lpstr>
      <vt:lpstr>TEUS exterior</vt:lpstr>
      <vt:lpstr>TEUS nacional y exterior</vt:lpstr>
      <vt:lpstr>Pasajeros total</vt:lpstr>
      <vt:lpstr>Pasajeros crucero</vt:lpstr>
      <vt:lpstr>Vehículos régimen pasaje</vt:lpstr>
      <vt:lpstr>Buques número</vt:lpstr>
      <vt:lpstr>Buques GT</vt:lpstr>
      <vt:lpstr>Cruceros</vt:lpstr>
      <vt:lpstr>Avituallamiento!Área_de_impresión</vt:lpstr>
      <vt:lpstr>'Buques GT'!Área_de_impresión</vt:lpstr>
      <vt:lpstr>'Buques número'!Área_de_impresión</vt:lpstr>
      <vt:lpstr>Cruceros!Área_de_impresión</vt:lpstr>
      <vt:lpstr>Líquidos!Área_de_impresión</vt:lpstr>
      <vt:lpstr>'Mercan. contene. tránsito'!Área_de_impresión</vt:lpstr>
      <vt:lpstr>'Mercancía general'!Área_de_impresión</vt:lpstr>
      <vt:lpstr>'Mercancías contenedores'!Área_de_impresión</vt:lpstr>
      <vt:lpstr>'Mercancías tránsito'!Área_de_impresión</vt:lpstr>
      <vt:lpstr>'Pasajeros crucero'!Área_de_impresión</vt:lpstr>
      <vt:lpstr>'Pasajeros total'!Área_de_impresión</vt:lpstr>
      <vt:lpstr>Pesca!Área_de_impresión</vt:lpstr>
      <vt:lpstr>'Resumen general'!Área_de_impresión</vt:lpstr>
      <vt:lpstr>'Ro-Ro'!Área_de_impresión</vt:lpstr>
      <vt:lpstr>Sólidos!Área_de_impresión</vt:lpstr>
      <vt:lpstr>TEUS!Área_de_impresión</vt:lpstr>
      <vt:lpstr>'TEUS tránsito'!Área_de_impresión</vt:lpstr>
      <vt:lpstr>'Total presentación'!Área_de_impresión</vt:lpstr>
      <vt:lpstr>'Total tráfico'!Área_de_impresión</vt:lpstr>
      <vt:lpstr>'Vehículos régimen pasaje'!Área_de_impresión</vt:lpstr>
      <vt:lpstr>CABECERA</vt:lpstr>
      <vt:lpstr>CONCEPTO</vt:lpstr>
      <vt:lpstr>LblRes00_Acum</vt:lpstr>
      <vt:lpstr>LblRes00_Mes</vt:lpstr>
      <vt:lpstr>LblRes00_Var</vt:lpstr>
      <vt:lpstr>LblRes01_1_Acum</vt:lpstr>
      <vt:lpstr>LblRes01_1_Mes</vt:lpstr>
      <vt:lpstr>LblRes01_Acum</vt:lpstr>
      <vt:lpstr>LblRes01_Mes</vt:lpstr>
      <vt:lpstr>LblRes02_Acum</vt:lpstr>
      <vt:lpstr>LblRes02_Mes</vt:lpstr>
      <vt:lpstr>LblRes03_Acum</vt:lpstr>
      <vt:lpstr>LblRes03_Mes</vt:lpstr>
      <vt:lpstr>LblRes04_Acum</vt:lpstr>
      <vt:lpstr>LblRes04_Mes</vt:lpstr>
      <vt:lpstr>LblRes05_Acum</vt:lpstr>
      <vt:lpstr>LblRes05_Mes</vt:lpstr>
      <vt:lpstr>LblRes06_Acum</vt:lpstr>
      <vt:lpstr>LblRes06_Mes</vt:lpstr>
      <vt:lpstr>LblRes07_1_Acum</vt:lpstr>
      <vt:lpstr>LblRes07_1_Mes</vt:lpstr>
      <vt:lpstr>LblRes07_Acum</vt:lpstr>
      <vt:lpstr>LblRes07_Mes</vt:lpstr>
      <vt:lpstr>LblRes08_Acum</vt:lpstr>
      <vt:lpstr>LblRes08_Mes</vt:lpstr>
      <vt:lpstr>LblRes09_Acum</vt:lpstr>
      <vt:lpstr>LblRes09_Mes</vt:lpstr>
      <vt:lpstr>LblRes10_1_Acum</vt:lpstr>
      <vt:lpstr>LblRes10_1_Mes</vt:lpstr>
      <vt:lpstr>LblRes10_Acum</vt:lpstr>
      <vt:lpstr>LblRes10_Mes</vt:lpstr>
      <vt:lpstr>LblRes11_1_Acum</vt:lpstr>
      <vt:lpstr>LblRes11_1_Mes</vt:lpstr>
      <vt:lpstr>LblRes11_2_Acum</vt:lpstr>
      <vt:lpstr>LblRes11_2_Mes</vt:lpstr>
      <vt:lpstr>LblRes11_Acum</vt:lpstr>
      <vt:lpstr>LblRes11_Mes</vt:lpstr>
      <vt:lpstr>LblRes12_1_Acum</vt:lpstr>
      <vt:lpstr>LblRes12_1_Mes</vt:lpstr>
      <vt:lpstr>LblRes12_2_Acum</vt:lpstr>
      <vt:lpstr>LblRes12_2_Mes</vt:lpstr>
      <vt:lpstr>LblRes12_3_Acum</vt:lpstr>
      <vt:lpstr>LblRes12_3_Mes</vt:lpstr>
      <vt:lpstr>PROVINCIAS</vt:lpstr>
      <vt:lpstr>TxtFecha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osp</dc:creator>
  <cp:lastModifiedBy>María Isabel Hortal Muñoz</cp:lastModifiedBy>
  <cp:lastPrinted>2016-12-15T10:57:47Z</cp:lastPrinted>
  <dcterms:created xsi:type="dcterms:W3CDTF">2015-12-29T08:33:54Z</dcterms:created>
  <dcterms:modified xsi:type="dcterms:W3CDTF">2017-09-29T10:02:52Z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0x0101008E5CFE990FBD3B418EFDE8D20D662F07</vt:lpwstr>
  </property>
</Properties>
</file>