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worksheets/sheet3.xml" ContentType="application/vnd.openxmlformats-officedocument.spreadsheetml.worksheet+xml"/>
  <Override PartName="/xl/drawings/drawing23.xml" ContentType="application/vnd.openxmlformats-officedocument.drawing+xml"/>
  <Override PartName="/xl/charts/colors21.xml" ContentType="application/vnd.ms-office.chartcolorstyle+xml"/>
  <Override PartName="/xl/drawings/drawing22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worksheets/sheet2.xml" ContentType="application/vnd.openxmlformats-officedocument.spreadsheetml.worksheet+xml"/>
  <Override PartName="/xl/charts/colors20.xml" ContentType="application/vnd.ms-office.chartcolorstyle+xml"/>
  <Override PartName="/xl/charts/style20.xml" ContentType="application/vnd.ms-office.chartstyle+xml"/>
  <Override PartName="/xl/charts/chart20.xml" ContentType="application/vnd.openxmlformats-officedocument.drawingml.chart+xml"/>
  <Override PartName="/xl/charts/colors16.xml" ContentType="application/vnd.ms-office.chartcolorstyle+xml"/>
  <Override PartName="/xl/drawings/drawing18.xml" ContentType="application/vnd.openxmlformats-officedocument.drawing+xml"/>
  <Override PartName="/xl/charts/chart17.xml" ContentType="application/vnd.openxmlformats-officedocument.drawingml.chart+xml"/>
  <Override PartName="/xl/charts/style16.xml" ContentType="application/vnd.ms-office.chartstyle+xml"/>
  <Override PartName="/xl/charts/chart16.xml" ContentType="application/vnd.openxmlformats-officedocument.drawingml.chart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worksheets/sheet1.xml" ContentType="application/vnd.openxmlformats-officedocument.spreadsheetml.worksheet+xml"/>
  <Override PartName="/xl/charts/style17.xml" ContentType="application/vnd.ms-office.chartstyle+xml"/>
  <Override PartName="/xl/charts/colors17.xml" ContentType="application/vnd.ms-office.chartcolorstyle+xml"/>
  <Override PartName="/xl/drawings/drawing19.xml" ContentType="application/vnd.openxmlformats-officedocument.drawing+xml"/>
  <Override PartName="/xl/charts/style19.xml" ContentType="application/vnd.ms-office.chartstyle+xml"/>
  <Override PartName="/xl/charts/colors19.xml" ContentType="application/vnd.ms-office.chartcolorstyle+xml"/>
  <Override PartName="/xl/drawings/drawing21.xml" ContentType="application/vnd.openxmlformats-officedocument.drawing+xml"/>
  <Override PartName="/xl/charts/chart19.xml" ContentType="application/vnd.openxmlformats-officedocument.drawingml.chart+xml"/>
  <Override PartName="/xl/drawings/drawing20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7.xml" ContentType="application/vnd.openxmlformats-officedocument.drawing+xml"/>
  <Override PartName="/xl/charts/colors14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olors2.xml" ContentType="application/vnd.ms-office.chartcolorstyle+xml"/>
  <Override PartName="/xl/charts/style2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7.xml" ContentType="application/vnd.openxmlformats-officedocument.drawing+xml"/>
  <Override PartName="/xl/drawings/drawing16.xml" ContentType="application/vnd.openxmlformats-officedocument.drawing+xml"/>
  <Override PartName="/xl/charts/style6.xml" ContentType="application/vnd.ms-office.chartstyle+xml"/>
  <Override PartName="/xl/charts/colors5.xml" ContentType="application/vnd.ms-office.chartcolorstyle+xml"/>
  <Override PartName="/xl/charts/style5.xml" ContentType="application/vnd.ms-office.chart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style1.xml" ContentType="application/vnd.ms-office.chartstyle+xml"/>
  <Override PartName="/xl/charts/chart1.xml" ContentType="application/vnd.openxmlformats-officedocument.drawingml.char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3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charts/colors6.xml" ContentType="application/vnd.ms-office.chartcolorstyle+xml"/>
  <Override PartName="/xl/charts/chart6.xml" ContentType="application/vnd.openxmlformats-officedocument.drawingml.chart+xml"/>
  <Override PartName="/xl/drawings/drawing8.xml" ContentType="application/vnd.openxmlformats-officedocument.drawing+xml"/>
  <Override PartName="/xl/charts/style11.xml" ContentType="application/vnd.ms-office.chartstyle+xml"/>
  <Override PartName="/xl/charts/colors11.xml" ContentType="application/vnd.ms-office.chartcolorstyle+xml"/>
  <Override PartName="/xl/drawings/drawing13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olors10.xml" ContentType="application/vnd.ms-office.chartcolorstyle+xml"/>
  <Override PartName="/xl/charts/style10.xml" ContentType="application/vnd.ms-office.chart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style14.xml" ContentType="application/vnd.ms-office.chartstyle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charts/colors13.xml" ContentType="application/vnd.ms-office.chartcolorstyle+xml"/>
  <Override PartName="/xl/charts/style13.xml" ContentType="application/vnd.ms-office.chartstyle+xml"/>
  <Override PartName="/xl/charts/chart13.xml" ContentType="application/vnd.openxmlformats-officedocument.drawingml.chart+xml"/>
  <Override PartName="/xl/drawings/drawing14.xml" ContentType="application/vnd.openxmlformats-officedocument.drawing+xml"/>
  <Override PartName="/xl/drawings/drawing11.xml" ContentType="application/vnd.openxmlformats-officedocument.drawing+xml"/>
  <Override PartName="/xl/charts/chart10.xml" ContentType="application/vnd.openxmlformats-officedocument.drawingml.chart+xml"/>
  <Override PartName="/xl/charts/chart8.xml" ContentType="application/vnd.openxmlformats-officedocument.drawingml.chart+xml"/>
  <Override PartName="/xl/charts/style8.xml" ContentType="application/vnd.ms-office.chartstyle+xml"/>
  <Override PartName="/xl/drawings/drawing9.xml" ContentType="application/vnd.openxmlformats-officedocument.drawing+xml"/>
  <Override PartName="/xl/charts/colors9.xml" ContentType="application/vnd.ms-office.chartcolorstyle+xml"/>
  <Override PartName="/xl/drawings/drawing10.xml" ContentType="application/vnd.openxmlformats-officedocument.drawing+xml"/>
  <Override PartName="/xl/charts/colors8.xml" ContentType="application/vnd.ms-office.chartcolorstyle+xml"/>
  <Override PartName="/xl/charts/colors7.xml" ContentType="application/vnd.ms-office.chartcolorstyle+xml"/>
  <Override PartName="/xl/charts/chart9.xml" ContentType="application/vnd.openxmlformats-officedocument.drawingml.chart+xml"/>
  <Override PartName="/xl/charts/chart7.xml" ContentType="application/vnd.openxmlformats-officedocument.drawingml.chart+xml"/>
  <Override PartName="/xl/charts/style7.xml" ContentType="application/vnd.ms-office.chartstyle+xml"/>
  <Override PartName="/xl/charts/style9.xml" ContentType="application/vnd.ms-office.chart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STADISTICA\Web e Intranet\Web\RESUMENES PARA SUBIR A LA WEB\"/>
    </mc:Choice>
  </mc:AlternateContent>
  <bookViews>
    <workbookView xWindow="480" yWindow="45" windowWidth="22110" windowHeight="13485"/>
  </bookViews>
  <sheets>
    <sheet name="Resumen general" sheetId="4" r:id="rId1"/>
    <sheet name="Total tráfico" sheetId="5" r:id="rId2"/>
    <sheet name="Total presentación" sheetId="6" r:id="rId3"/>
    <sheet name="Líquidos" sheetId="7" r:id="rId4"/>
    <sheet name="Sólidos" sheetId="8" r:id="rId5"/>
    <sheet name="Mercancía general" sheetId="9" r:id="rId6"/>
    <sheet name="Pesca" sheetId="10" r:id="rId7"/>
    <sheet name="Avituallamiento" sheetId="11" r:id="rId8"/>
    <sheet name="Mercancías tránsito" sheetId="12" r:id="rId9"/>
    <sheet name="Mercan. contene. tránsito" sheetId="13" r:id="rId10"/>
    <sheet name="Mercancías contenedores" sheetId="14" r:id="rId11"/>
    <sheet name="Ro-Ro" sheetId="15" r:id="rId12"/>
    <sheet name="TEUS" sheetId="16" r:id="rId13"/>
    <sheet name="TEUS tránsito" sheetId="17" r:id="rId14"/>
    <sheet name="TEUS nacional" sheetId="27" r:id="rId15"/>
    <sheet name="TEUS exterior" sheetId="28" r:id="rId16"/>
    <sheet name="TEUS nacional y exterior" sheetId="29" r:id="rId17"/>
    <sheet name="Pasajeros total" sheetId="21" r:id="rId18"/>
    <sheet name="Pasajeros crucero" sheetId="22" r:id="rId19"/>
    <sheet name="Vehículos régimen pasaje" sheetId="23" r:id="rId20"/>
    <sheet name="Buques número" sheetId="24" r:id="rId21"/>
    <sheet name="Buques GT" sheetId="25" r:id="rId22"/>
    <sheet name="Cruceros" sheetId="26" r:id="rId23"/>
  </sheets>
  <definedNames>
    <definedName name="_xlnm.Print_Area" localSheetId="7">Avituallamiento!$A$1:$M$35</definedName>
    <definedName name="_xlnm.Print_Area" localSheetId="21">'Buques GT'!$A$1:$M$35</definedName>
    <definedName name="_xlnm.Print_Area" localSheetId="20">'Buques número'!$A$1:$M$35</definedName>
    <definedName name="_xlnm.Print_Area" localSheetId="22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8">'Pasajeros crucero'!$A$1:$M$35</definedName>
    <definedName name="_xlnm.Print_Area" localSheetId="17">'Pasajeros total'!$A$1:$M$35</definedName>
    <definedName name="_xlnm.Print_Area" localSheetId="6">Pesca!$A$1:$M$35</definedName>
    <definedName name="_xlnm.Print_Area" localSheetId="0">'Resumen general'!$A$1:$I$34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9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</workbook>
</file>

<file path=xl/calcChain.xml><?xml version="1.0" encoding="utf-8"?>
<calcChain xmlns="http://schemas.openxmlformats.org/spreadsheetml/2006/main">
  <c r="E6" i="29" l="1"/>
  <c r="D6" i="29"/>
  <c r="C6" i="29"/>
  <c r="B6" i="29"/>
  <c r="E6" i="28"/>
  <c r="D6" i="28"/>
  <c r="C6" i="28"/>
  <c r="B6" i="28"/>
  <c r="E6" i="27"/>
  <c r="D6" i="27"/>
  <c r="C6" i="27"/>
  <c r="B6" i="27"/>
  <c r="I26" i="4" l="1"/>
  <c r="I27" i="4"/>
  <c r="I28" i="4"/>
  <c r="I29" i="4"/>
  <c r="I30" i="4"/>
  <c r="I31" i="4"/>
  <c r="I32" i="4"/>
  <c r="I33" i="4"/>
  <c r="I34" i="4"/>
  <c r="E46" i="26" l="1"/>
  <c r="L5" i="29" l="1"/>
  <c r="B5" i="29"/>
  <c r="C65" i="29"/>
  <c r="B65" i="29"/>
  <c r="A65" i="29"/>
  <c r="C64" i="29"/>
  <c r="B64" i="29"/>
  <c r="A64" i="29"/>
  <c r="C63" i="29"/>
  <c r="B63" i="29"/>
  <c r="A63" i="29"/>
  <c r="C62" i="29"/>
  <c r="B62" i="29"/>
  <c r="A62" i="29"/>
  <c r="C61" i="29"/>
  <c r="B61" i="29"/>
  <c r="A61" i="29"/>
  <c r="C60" i="29"/>
  <c r="B60" i="29"/>
  <c r="A60" i="29"/>
  <c r="C59" i="29"/>
  <c r="B59" i="29"/>
  <c r="A59" i="29"/>
  <c r="C58" i="29"/>
  <c r="B58" i="29"/>
  <c r="A58" i="29"/>
  <c r="C57" i="29"/>
  <c r="B57" i="29"/>
  <c r="A57" i="29"/>
  <c r="C56" i="29"/>
  <c r="B56" i="29"/>
  <c r="A56" i="29"/>
  <c r="C55" i="29"/>
  <c r="B55" i="29"/>
  <c r="A55" i="29"/>
  <c r="C54" i="29"/>
  <c r="B54" i="29"/>
  <c r="A54" i="29"/>
  <c r="C53" i="29"/>
  <c r="B53" i="29"/>
  <c r="A53" i="29"/>
  <c r="C52" i="29"/>
  <c r="B52" i="29"/>
  <c r="A52" i="29"/>
  <c r="C51" i="29"/>
  <c r="B51" i="29"/>
  <c r="A51" i="29"/>
  <c r="C50" i="29"/>
  <c r="B50" i="29"/>
  <c r="A50" i="29"/>
  <c r="C49" i="29"/>
  <c r="B49" i="29"/>
  <c r="A49" i="29"/>
  <c r="C48" i="29"/>
  <c r="B48" i="29"/>
  <c r="A48" i="29"/>
  <c r="C47" i="29"/>
  <c r="B47" i="29"/>
  <c r="A47" i="29"/>
  <c r="C46" i="29"/>
  <c r="B46" i="29"/>
  <c r="A46" i="29"/>
  <c r="C45" i="29"/>
  <c r="B45" i="29"/>
  <c r="D45" i="29" s="1"/>
  <c r="A45" i="29"/>
  <c r="C44" i="29"/>
  <c r="B44" i="29"/>
  <c r="A44" i="29"/>
  <c r="C43" i="29"/>
  <c r="B43" i="29"/>
  <c r="A43" i="29"/>
  <c r="C42" i="29"/>
  <c r="B42" i="29"/>
  <c r="A42" i="29"/>
  <c r="C41" i="29"/>
  <c r="B41" i="29"/>
  <c r="A41" i="29"/>
  <c r="C40" i="29"/>
  <c r="B40" i="29"/>
  <c r="A40" i="29"/>
  <c r="C39" i="29"/>
  <c r="B39" i="29"/>
  <c r="A39" i="29"/>
  <c r="C38" i="29"/>
  <c r="B38" i="29"/>
  <c r="A38" i="29"/>
  <c r="C37" i="29"/>
  <c r="G37" i="29" s="1"/>
  <c r="B37" i="29"/>
  <c r="F37" i="29" s="1"/>
  <c r="E35" i="29"/>
  <c r="D35" i="29"/>
  <c r="C35" i="29"/>
  <c r="B35" i="29"/>
  <c r="F34" i="29"/>
  <c r="F33" i="29"/>
  <c r="F32" i="29"/>
  <c r="F31" i="29"/>
  <c r="F30" i="29"/>
  <c r="F29" i="29"/>
  <c r="F28" i="29"/>
  <c r="F27" i="29"/>
  <c r="F26" i="29"/>
  <c r="F25" i="29"/>
  <c r="F24" i="29"/>
  <c r="F23" i="29"/>
  <c r="F22" i="29"/>
  <c r="F21" i="29"/>
  <c r="F20" i="29"/>
  <c r="F19" i="29"/>
  <c r="F18" i="29"/>
  <c r="F17" i="29"/>
  <c r="F16" i="29"/>
  <c r="F15" i="29"/>
  <c r="F14" i="29"/>
  <c r="F13" i="29"/>
  <c r="F12" i="29"/>
  <c r="F11" i="29"/>
  <c r="F10" i="29"/>
  <c r="F9" i="29"/>
  <c r="F8" i="29"/>
  <c r="F7" i="29"/>
  <c r="D53" i="29" l="1"/>
  <c r="D61" i="29"/>
  <c r="D63" i="29"/>
  <c r="D38" i="29"/>
  <c r="D41" i="29"/>
  <c r="D46" i="29"/>
  <c r="D49" i="29"/>
  <c r="D54" i="29"/>
  <c r="D55" i="29"/>
  <c r="D39" i="29"/>
  <c r="D57" i="29"/>
  <c r="D62" i="29"/>
  <c r="F35" i="29"/>
  <c r="D42" i="29"/>
  <c r="D47" i="29"/>
  <c r="D65" i="29"/>
  <c r="D44" i="29"/>
  <c r="D50" i="29"/>
  <c r="D52" i="29"/>
  <c r="D58" i="29"/>
  <c r="D60" i="29"/>
  <c r="D64" i="29"/>
  <c r="D40" i="29"/>
  <c r="D48" i="29"/>
  <c r="D56" i="29"/>
  <c r="D43" i="29"/>
  <c r="D51" i="29"/>
  <c r="D59" i="29"/>
  <c r="E65" i="29" l="1"/>
  <c r="F65" i="29" s="1"/>
  <c r="E46" i="29"/>
  <c r="G46" i="29" s="1"/>
  <c r="E61" i="29"/>
  <c r="F61" i="29" s="1"/>
  <c r="E53" i="29"/>
  <c r="F53" i="29" s="1"/>
  <c r="E42" i="29"/>
  <c r="E48" i="29"/>
  <c r="E45" i="29"/>
  <c r="E50" i="29"/>
  <c r="E56" i="29"/>
  <c r="E43" i="29"/>
  <c r="E58" i="29"/>
  <c r="E64" i="29"/>
  <c r="E38" i="29"/>
  <c r="E44" i="29"/>
  <c r="E41" i="29"/>
  <c r="E39" i="29"/>
  <c r="E52" i="29"/>
  <c r="E49" i="29"/>
  <c r="E47" i="29"/>
  <c r="E62" i="29"/>
  <c r="E60" i="29"/>
  <c r="E57" i="29"/>
  <c r="E55" i="29"/>
  <c r="E51" i="29"/>
  <c r="G65" i="29"/>
  <c r="E63" i="29"/>
  <c r="E54" i="29"/>
  <c r="E59" i="29"/>
  <c r="E40" i="29"/>
  <c r="F46" i="29" l="1"/>
  <c r="G53" i="29"/>
  <c r="G61" i="29"/>
  <c r="G51" i="29"/>
  <c r="F51" i="29"/>
  <c r="G39" i="29"/>
  <c r="F39" i="29"/>
  <c r="G50" i="29"/>
  <c r="F50" i="29"/>
  <c r="G55" i="29"/>
  <c r="F55" i="29"/>
  <c r="G41" i="29"/>
  <c r="F41" i="29"/>
  <c r="G45" i="29"/>
  <c r="F45" i="29"/>
  <c r="F40" i="29"/>
  <c r="G40" i="29"/>
  <c r="G57" i="29"/>
  <c r="F57" i="29"/>
  <c r="G44" i="29"/>
  <c r="F44" i="29"/>
  <c r="F48" i="29"/>
  <c r="G48" i="29"/>
  <c r="G59" i="29"/>
  <c r="F59" i="29"/>
  <c r="G60" i="29"/>
  <c r="F60" i="29"/>
  <c r="G38" i="29"/>
  <c r="F38" i="29"/>
  <c r="G42" i="29"/>
  <c r="F42" i="29"/>
  <c r="G54" i="29"/>
  <c r="F54" i="29"/>
  <c r="G62" i="29"/>
  <c r="F62" i="29"/>
  <c r="F64" i="29"/>
  <c r="G64" i="29"/>
  <c r="G63" i="29"/>
  <c r="F63" i="29"/>
  <c r="G47" i="29"/>
  <c r="F47" i="29"/>
  <c r="G58" i="29"/>
  <c r="F58" i="29"/>
  <c r="G49" i="29"/>
  <c r="F49" i="29"/>
  <c r="G43" i="29"/>
  <c r="F43" i="29"/>
  <c r="G52" i="29"/>
  <c r="F52" i="29"/>
  <c r="F56" i="29"/>
  <c r="G56" i="29"/>
  <c r="B5" i="28" l="1"/>
  <c r="B5" i="27"/>
  <c r="L5" i="28"/>
  <c r="L5" i="27"/>
  <c r="C65" i="28"/>
  <c r="B65" i="28"/>
  <c r="A65" i="28"/>
  <c r="C64" i="28"/>
  <c r="B64" i="28"/>
  <c r="A64" i="28"/>
  <c r="C63" i="28"/>
  <c r="B63" i="28"/>
  <c r="A63" i="28"/>
  <c r="C62" i="28"/>
  <c r="B62" i="28"/>
  <c r="A62" i="28"/>
  <c r="C61" i="28"/>
  <c r="B61" i="28"/>
  <c r="A61" i="28"/>
  <c r="C60" i="28"/>
  <c r="B60" i="28"/>
  <c r="A60" i="28"/>
  <c r="C59" i="28"/>
  <c r="B59" i="28"/>
  <c r="A59" i="28"/>
  <c r="C58" i="28"/>
  <c r="B58" i="28"/>
  <c r="A58" i="28"/>
  <c r="C57" i="28"/>
  <c r="B57" i="28"/>
  <c r="A57" i="28"/>
  <c r="C56" i="28"/>
  <c r="B56" i="28"/>
  <c r="A56" i="28"/>
  <c r="C55" i="28"/>
  <c r="B55" i="28"/>
  <c r="A55" i="28"/>
  <c r="C54" i="28"/>
  <c r="B54" i="28"/>
  <c r="A54" i="28"/>
  <c r="C53" i="28"/>
  <c r="B53" i="28"/>
  <c r="A53" i="28"/>
  <c r="C52" i="28"/>
  <c r="B52" i="28"/>
  <c r="A52" i="28"/>
  <c r="C51" i="28"/>
  <c r="B51" i="28"/>
  <c r="A51" i="28"/>
  <c r="C50" i="28"/>
  <c r="B50" i="28"/>
  <c r="A50" i="28"/>
  <c r="C49" i="28"/>
  <c r="B49" i="28"/>
  <c r="A49" i="28"/>
  <c r="C48" i="28"/>
  <c r="B48" i="28"/>
  <c r="A48" i="28"/>
  <c r="C47" i="28"/>
  <c r="B47" i="28"/>
  <c r="A47" i="28"/>
  <c r="C46" i="28"/>
  <c r="B46" i="28"/>
  <c r="A46" i="28"/>
  <c r="C45" i="28"/>
  <c r="B45" i="28"/>
  <c r="A45" i="28"/>
  <c r="C44" i="28"/>
  <c r="B44" i="28"/>
  <c r="A44" i="28"/>
  <c r="C43" i="28"/>
  <c r="B43" i="28"/>
  <c r="A43" i="28"/>
  <c r="C42" i="28"/>
  <c r="B42" i="28"/>
  <c r="A42" i="28"/>
  <c r="C41" i="28"/>
  <c r="B41" i="28"/>
  <c r="A41" i="28"/>
  <c r="C40" i="28"/>
  <c r="B40" i="28"/>
  <c r="A40" i="28"/>
  <c r="C39" i="28"/>
  <c r="B39" i="28"/>
  <c r="A39" i="28"/>
  <c r="C38" i="28"/>
  <c r="B38" i="28"/>
  <c r="A38" i="28"/>
  <c r="C37" i="28"/>
  <c r="G37" i="28" s="1"/>
  <c r="B37" i="28"/>
  <c r="F37" i="28" s="1"/>
  <c r="E35" i="28"/>
  <c r="D35" i="28"/>
  <c r="C35" i="28"/>
  <c r="B35" i="28"/>
  <c r="F34" i="28"/>
  <c r="F33" i="28"/>
  <c r="F32" i="28"/>
  <c r="F31" i="28"/>
  <c r="F30" i="28"/>
  <c r="F29" i="28"/>
  <c r="F28" i="28"/>
  <c r="F27" i="28"/>
  <c r="F26" i="28"/>
  <c r="F25" i="28"/>
  <c r="F24" i="28"/>
  <c r="F23" i="28"/>
  <c r="F22" i="28"/>
  <c r="F21" i="28"/>
  <c r="F20" i="28"/>
  <c r="F19" i="28"/>
  <c r="F18" i="28"/>
  <c r="F17" i="28"/>
  <c r="F16" i="28"/>
  <c r="F15" i="28"/>
  <c r="F14" i="28"/>
  <c r="F13" i="28"/>
  <c r="F12" i="28"/>
  <c r="F11" i="28"/>
  <c r="F10" i="28"/>
  <c r="F9" i="28"/>
  <c r="F8" i="28"/>
  <c r="F7" i="28"/>
  <c r="C65" i="27"/>
  <c r="B65" i="27"/>
  <c r="A65" i="27"/>
  <c r="C64" i="27"/>
  <c r="B64" i="27"/>
  <c r="A64" i="27"/>
  <c r="C63" i="27"/>
  <c r="B63" i="27"/>
  <c r="A63" i="27"/>
  <c r="C62" i="27"/>
  <c r="B62" i="27"/>
  <c r="A62" i="27"/>
  <c r="C61" i="27"/>
  <c r="B61" i="27"/>
  <c r="A61" i="27"/>
  <c r="C60" i="27"/>
  <c r="B60" i="27"/>
  <c r="A60" i="27"/>
  <c r="C59" i="27"/>
  <c r="B59" i="27"/>
  <c r="A59" i="27"/>
  <c r="C58" i="27"/>
  <c r="B58" i="27"/>
  <c r="A58" i="27"/>
  <c r="C57" i="27"/>
  <c r="B57" i="27"/>
  <c r="A57" i="27"/>
  <c r="C56" i="27"/>
  <c r="B56" i="27"/>
  <c r="A56" i="27"/>
  <c r="C55" i="27"/>
  <c r="B55" i="27"/>
  <c r="A55" i="27"/>
  <c r="C54" i="27"/>
  <c r="B54" i="27"/>
  <c r="A54" i="27"/>
  <c r="C53" i="27"/>
  <c r="B53" i="27"/>
  <c r="A53" i="27"/>
  <c r="C52" i="27"/>
  <c r="B52" i="27"/>
  <c r="A52" i="27"/>
  <c r="C51" i="27"/>
  <c r="B51" i="27"/>
  <c r="A51" i="27"/>
  <c r="C50" i="27"/>
  <c r="B50" i="27"/>
  <c r="A50" i="27"/>
  <c r="C49" i="27"/>
  <c r="B49" i="27"/>
  <c r="A49" i="27"/>
  <c r="C48" i="27"/>
  <c r="B48" i="27"/>
  <c r="A48" i="27"/>
  <c r="C47" i="27"/>
  <c r="B47" i="27"/>
  <c r="A47" i="27"/>
  <c r="C46" i="27"/>
  <c r="B46" i="27"/>
  <c r="A46" i="27"/>
  <c r="C45" i="27"/>
  <c r="B45" i="27"/>
  <c r="A45" i="27"/>
  <c r="C44" i="27"/>
  <c r="B44" i="27"/>
  <c r="A44" i="27"/>
  <c r="C43" i="27"/>
  <c r="B43" i="27"/>
  <c r="A43" i="27"/>
  <c r="C42" i="27"/>
  <c r="B42" i="27"/>
  <c r="A42" i="27"/>
  <c r="C41" i="27"/>
  <c r="B41" i="27"/>
  <c r="A41" i="27"/>
  <c r="C40" i="27"/>
  <c r="B40" i="27"/>
  <c r="D40" i="27" s="1"/>
  <c r="A40" i="27"/>
  <c r="C39" i="27"/>
  <c r="B39" i="27"/>
  <c r="A39" i="27"/>
  <c r="C38" i="27"/>
  <c r="B38" i="27"/>
  <c r="A38" i="27"/>
  <c r="C37" i="27"/>
  <c r="G37" i="27" s="1"/>
  <c r="B37" i="27"/>
  <c r="F37" i="27" s="1"/>
  <c r="E35" i="27"/>
  <c r="D35" i="27"/>
  <c r="C35" i="27"/>
  <c r="B35" i="27"/>
  <c r="F34" i="27"/>
  <c r="F33" i="27"/>
  <c r="F32" i="27"/>
  <c r="F31" i="27"/>
  <c r="F30" i="27"/>
  <c r="F29" i="27"/>
  <c r="F28" i="27"/>
  <c r="F27" i="27"/>
  <c r="F26" i="27"/>
  <c r="F25" i="27"/>
  <c r="F24" i="27"/>
  <c r="F23" i="27"/>
  <c r="F22" i="27"/>
  <c r="F21" i="27"/>
  <c r="F20" i="27"/>
  <c r="F19" i="27"/>
  <c r="F18" i="27"/>
  <c r="F17" i="27"/>
  <c r="F16" i="27"/>
  <c r="F15" i="27"/>
  <c r="F14" i="27"/>
  <c r="F13" i="27"/>
  <c r="F12" i="27"/>
  <c r="F11" i="27"/>
  <c r="F10" i="27"/>
  <c r="F9" i="27"/>
  <c r="F8" i="27"/>
  <c r="F7" i="27"/>
  <c r="D53" i="28" l="1"/>
  <c r="D59" i="28"/>
  <c r="D46" i="28"/>
  <c r="D54" i="28"/>
  <c r="D41" i="28"/>
  <c r="D57" i="28"/>
  <c r="D65" i="28"/>
  <c r="D39" i="28"/>
  <c r="D63" i="28"/>
  <c r="F35" i="28"/>
  <c r="D60" i="28"/>
  <c r="D50" i="28"/>
  <c r="D58" i="28"/>
  <c r="D51" i="28"/>
  <c r="D38" i="28"/>
  <c r="D62" i="28"/>
  <c r="D49" i="28"/>
  <c r="D47" i="28"/>
  <c r="D55" i="28"/>
  <c r="D40" i="28"/>
  <c r="D48" i="28"/>
  <c r="D56" i="28"/>
  <c r="D64" i="28"/>
  <c r="D48" i="27"/>
  <c r="D56" i="27"/>
  <c r="D64" i="27"/>
  <c r="D43" i="27"/>
  <c r="D51" i="27"/>
  <c r="D59" i="27"/>
  <c r="D38" i="27"/>
  <c r="D46" i="27"/>
  <c r="D54" i="27"/>
  <c r="D62" i="27"/>
  <c r="D57" i="27"/>
  <c r="D47" i="27"/>
  <c r="D55" i="27"/>
  <c r="F35" i="27"/>
  <c r="D42" i="27"/>
  <c r="D58" i="27"/>
  <c r="D41" i="27"/>
  <c r="D49" i="27"/>
  <c r="D65" i="27"/>
  <c r="D39" i="27"/>
  <c r="D63" i="27"/>
  <c r="D50" i="27"/>
  <c r="D45" i="28"/>
  <c r="D61" i="28"/>
  <c r="D52" i="28"/>
  <c r="D43" i="28"/>
  <c r="D42" i="28"/>
  <c r="D44" i="28"/>
  <c r="D45" i="27"/>
  <c r="D61" i="27"/>
  <c r="D52" i="27"/>
  <c r="D53" i="27"/>
  <c r="D44" i="27"/>
  <c r="D60" i="27"/>
  <c r="E63" i="28" l="1"/>
  <c r="G63" i="28" s="1"/>
  <c r="E65" i="27"/>
  <c r="F65" i="27" s="1"/>
  <c r="E65" i="28"/>
  <c r="G65" i="28" s="1"/>
  <c r="E55" i="27"/>
  <c r="F55" i="27" s="1"/>
  <c r="E63" i="27"/>
  <c r="G63" i="27" s="1"/>
  <c r="E46" i="27"/>
  <c r="F46" i="27" s="1"/>
  <c r="E51" i="28"/>
  <c r="E56" i="28"/>
  <c r="E59" i="28"/>
  <c r="E38" i="28"/>
  <c r="E64" i="28"/>
  <c r="E54" i="28"/>
  <c r="E42" i="28"/>
  <c r="E46" i="28"/>
  <c r="E39" i="28"/>
  <c r="E62" i="28"/>
  <c r="E50" i="28"/>
  <c r="E44" i="28"/>
  <c r="E47" i="28"/>
  <c r="E61" i="28"/>
  <c r="E49" i="28"/>
  <c r="E40" i="28"/>
  <c r="E60" i="28"/>
  <c r="E57" i="28"/>
  <c r="E48" i="28"/>
  <c r="E45" i="28"/>
  <c r="E58" i="28"/>
  <c r="E52" i="28"/>
  <c r="E55" i="28"/>
  <c r="E53" i="28"/>
  <c r="E41" i="28"/>
  <c r="E43" i="28"/>
  <c r="E57" i="27"/>
  <c r="E44" i="27"/>
  <c r="E40" i="27"/>
  <c r="E50" i="27"/>
  <c r="E60" i="27"/>
  <c r="E48" i="27"/>
  <c r="E58" i="27"/>
  <c r="E41" i="27"/>
  <c r="E61" i="27"/>
  <c r="E51" i="27"/>
  <c r="G65" i="27"/>
  <c r="E54" i="27"/>
  <c r="E59" i="27"/>
  <c r="E64" i="27"/>
  <c r="E39" i="27"/>
  <c r="E45" i="27"/>
  <c r="E43" i="27"/>
  <c r="E56" i="27"/>
  <c r="E62" i="27"/>
  <c r="E42" i="27"/>
  <c r="E38" i="27"/>
  <c r="E47" i="27"/>
  <c r="E53" i="27"/>
  <c r="E49" i="27"/>
  <c r="E52" i="27"/>
  <c r="F63" i="28" l="1"/>
  <c r="G46" i="27"/>
  <c r="F63" i="27"/>
  <c r="G55" i="27"/>
  <c r="F65" i="28"/>
  <c r="G45" i="28"/>
  <c r="F45" i="28"/>
  <c r="G44" i="28"/>
  <c r="F44" i="28"/>
  <c r="F38" i="28"/>
  <c r="G38" i="28"/>
  <c r="F48" i="28"/>
  <c r="G48" i="28"/>
  <c r="G50" i="28"/>
  <c r="F50" i="28"/>
  <c r="G59" i="28"/>
  <c r="F59" i="28"/>
  <c r="G43" i="28"/>
  <c r="F43" i="28"/>
  <c r="G57" i="28"/>
  <c r="F57" i="28"/>
  <c r="G62" i="28"/>
  <c r="F62" i="28"/>
  <c r="F56" i="28"/>
  <c r="G56" i="28"/>
  <c r="G41" i="28"/>
  <c r="F41" i="28"/>
  <c r="G60" i="28"/>
  <c r="F60" i="28"/>
  <c r="G39" i="28"/>
  <c r="F39" i="28"/>
  <c r="G53" i="28"/>
  <c r="F53" i="28"/>
  <c r="F40" i="28"/>
  <c r="G40" i="28"/>
  <c r="G46" i="28"/>
  <c r="F46" i="28"/>
  <c r="G55" i="28"/>
  <c r="F55" i="28"/>
  <c r="G49" i="28"/>
  <c r="F49" i="28"/>
  <c r="G42" i="28"/>
  <c r="F42" i="28"/>
  <c r="G51" i="28"/>
  <c r="F51" i="28"/>
  <c r="G52" i="28"/>
  <c r="F52" i="28"/>
  <c r="F61" i="28"/>
  <c r="G61" i="28"/>
  <c r="G54" i="28"/>
  <c r="F54" i="28"/>
  <c r="G58" i="28"/>
  <c r="F58" i="28"/>
  <c r="G47" i="28"/>
  <c r="F47" i="28"/>
  <c r="F64" i="28"/>
  <c r="G64" i="28"/>
  <c r="G43" i="27"/>
  <c r="F43" i="27"/>
  <c r="G49" i="27"/>
  <c r="F49" i="27"/>
  <c r="G45" i="27"/>
  <c r="F45" i="27"/>
  <c r="G61" i="27"/>
  <c r="F61" i="27"/>
  <c r="G57" i="27"/>
  <c r="F57" i="27"/>
  <c r="G53" i="27"/>
  <c r="F53" i="27"/>
  <c r="G39" i="27"/>
  <c r="F39" i="27"/>
  <c r="G41" i="27"/>
  <c r="F41" i="27"/>
  <c r="F44" i="27"/>
  <c r="G44" i="27"/>
  <c r="G47" i="27"/>
  <c r="F47" i="27"/>
  <c r="F64" i="27"/>
  <c r="G64" i="27"/>
  <c r="G38" i="27"/>
  <c r="F38" i="27"/>
  <c r="G59" i="27"/>
  <c r="F59" i="27"/>
  <c r="F48" i="27"/>
  <c r="G48" i="27"/>
  <c r="G51" i="27"/>
  <c r="F51" i="27"/>
  <c r="F58" i="27"/>
  <c r="G58" i="27"/>
  <c r="F42" i="27"/>
  <c r="G42" i="27"/>
  <c r="G54" i="27"/>
  <c r="F54" i="27"/>
  <c r="G60" i="27"/>
  <c r="F60" i="27"/>
  <c r="G52" i="27"/>
  <c r="F52" i="27"/>
  <c r="G62" i="27"/>
  <c r="F62" i="27"/>
  <c r="G50" i="27"/>
  <c r="F50" i="27"/>
  <c r="F56" i="27"/>
  <c r="G56" i="27"/>
  <c r="F40" i="27"/>
  <c r="G40" i="27"/>
  <c r="L5" i="25" l="1"/>
  <c r="L5" i="24"/>
  <c r="L5" i="23"/>
  <c r="L5" i="22"/>
  <c r="L5" i="21"/>
  <c r="L5" i="17"/>
  <c r="L5" i="16"/>
  <c r="L5" i="15"/>
  <c r="L5" i="14"/>
  <c r="L5" i="13"/>
  <c r="L5" i="12"/>
  <c r="L5" i="11"/>
  <c r="L5" i="10"/>
  <c r="L5" i="9"/>
  <c r="L5" i="8"/>
  <c r="L5" i="7"/>
  <c r="L5" i="6"/>
  <c r="L5" i="26"/>
  <c r="L5" i="5"/>
  <c r="F7" i="5" l="1"/>
  <c r="F10" i="5"/>
  <c r="F16" i="5"/>
  <c r="F17" i="5"/>
  <c r="F20" i="5"/>
  <c r="F24" i="5"/>
  <c r="F27" i="5"/>
  <c r="F31" i="5"/>
  <c r="F34" i="5"/>
  <c r="B6" i="5"/>
  <c r="C6" i="5"/>
  <c r="D6" i="5"/>
  <c r="E6" i="5"/>
  <c r="B5" i="5"/>
  <c r="D5" i="5"/>
  <c r="C65" i="8" l="1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38" i="8"/>
  <c r="B38" i="8"/>
  <c r="A38" i="8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38" i="9"/>
  <c r="B38" i="9"/>
  <c r="A38" i="9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38" i="10"/>
  <c r="B38" i="10"/>
  <c r="A38" i="10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38" i="11"/>
  <c r="B38" i="11"/>
  <c r="A38" i="11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38" i="12"/>
  <c r="B38" i="12"/>
  <c r="A38" i="12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38" i="13"/>
  <c r="B38" i="13"/>
  <c r="A38" i="13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38" i="14"/>
  <c r="B38" i="14"/>
  <c r="A38" i="14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38" i="15"/>
  <c r="B38" i="15"/>
  <c r="A38" i="15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38" i="16"/>
  <c r="B38" i="16"/>
  <c r="A38" i="16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38" i="17"/>
  <c r="B38" i="17"/>
  <c r="A38" i="17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38" i="21"/>
  <c r="B38" i="21"/>
  <c r="A38" i="21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38" i="25"/>
  <c r="B38" i="25"/>
  <c r="A38" i="25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G46" i="26" s="1"/>
  <c r="B47" i="26"/>
  <c r="F46" i="26" s="1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38" i="26"/>
  <c r="B38" i="26"/>
  <c r="A38" i="26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38" i="7"/>
  <c r="B38" i="7"/>
  <c r="A38" i="7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38" i="6"/>
  <c r="B38" i="6"/>
  <c r="A38" i="6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38" i="5"/>
  <c r="C38" i="5"/>
  <c r="C37" i="5"/>
  <c r="G37" i="5" s="1"/>
  <c r="B37" i="5"/>
  <c r="F37" i="5" s="1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38" i="5"/>
  <c r="E6" i="6"/>
  <c r="B37" i="6" s="1"/>
  <c r="F37" i="6" s="1"/>
  <c r="E6" i="7"/>
  <c r="B37" i="7" s="1"/>
  <c r="F37" i="7" s="1"/>
  <c r="E6" i="8"/>
  <c r="B37" i="8" s="1"/>
  <c r="F37" i="8" s="1"/>
  <c r="E6" i="9"/>
  <c r="B37" i="9" s="1"/>
  <c r="F37" i="9" s="1"/>
  <c r="E6" i="10"/>
  <c r="B37" i="10" s="1"/>
  <c r="F37" i="10" s="1"/>
  <c r="E6" i="11"/>
  <c r="B37" i="11" s="1"/>
  <c r="F37" i="11" s="1"/>
  <c r="E6" i="12"/>
  <c r="B37" i="12" s="1"/>
  <c r="F37" i="12" s="1"/>
  <c r="E6" i="13"/>
  <c r="B37" i="13" s="1"/>
  <c r="F37" i="13" s="1"/>
  <c r="E6" i="14"/>
  <c r="B37" i="14" s="1"/>
  <c r="F37" i="14" s="1"/>
  <c r="E6" i="15"/>
  <c r="B37" i="15" s="1"/>
  <c r="F37" i="15" s="1"/>
  <c r="E6" i="16"/>
  <c r="B37" i="16" s="1"/>
  <c r="F37" i="16" s="1"/>
  <c r="E6" i="17"/>
  <c r="B37" i="17" s="1"/>
  <c r="F37" i="17" s="1"/>
  <c r="E6" i="21"/>
  <c r="B37" i="21" s="1"/>
  <c r="F37" i="21" s="1"/>
  <c r="E6" i="22"/>
  <c r="B37" i="22" s="1"/>
  <c r="F37" i="22" s="1"/>
  <c r="E6" i="23"/>
  <c r="B37" i="23" s="1"/>
  <c r="F37" i="23" s="1"/>
  <c r="E6" i="25"/>
  <c r="B37" i="25" s="1"/>
  <c r="F37" i="25" s="1"/>
  <c r="E6" i="26"/>
  <c r="B37" i="26" s="1"/>
  <c r="F37" i="26" s="1"/>
  <c r="E6" i="24"/>
  <c r="B37" i="24" s="1"/>
  <c r="F37" i="24" s="1"/>
  <c r="D6" i="6"/>
  <c r="C37" i="6" s="1"/>
  <c r="G37" i="6" s="1"/>
  <c r="D6" i="7"/>
  <c r="C37" i="7" s="1"/>
  <c r="G37" i="7" s="1"/>
  <c r="D6" i="8"/>
  <c r="C37" i="8" s="1"/>
  <c r="G37" i="8" s="1"/>
  <c r="D6" i="9"/>
  <c r="C37" i="9" s="1"/>
  <c r="G37" i="9" s="1"/>
  <c r="D6" i="10"/>
  <c r="C37" i="10" s="1"/>
  <c r="G37" i="10" s="1"/>
  <c r="D6" i="11"/>
  <c r="C37" i="11" s="1"/>
  <c r="G37" i="11" s="1"/>
  <c r="D6" i="12"/>
  <c r="C37" i="12" s="1"/>
  <c r="G37" i="12" s="1"/>
  <c r="D6" i="13"/>
  <c r="C37" i="13" s="1"/>
  <c r="G37" i="13" s="1"/>
  <c r="D6" i="14"/>
  <c r="C37" i="14" s="1"/>
  <c r="G37" i="14" s="1"/>
  <c r="D6" i="15"/>
  <c r="C37" i="15" s="1"/>
  <c r="G37" i="15" s="1"/>
  <c r="D6" i="16"/>
  <c r="C37" i="16" s="1"/>
  <c r="G37" i="16" s="1"/>
  <c r="D6" i="17"/>
  <c r="C37" i="17" s="1"/>
  <c r="G37" i="17" s="1"/>
  <c r="D6" i="21"/>
  <c r="C37" i="21" s="1"/>
  <c r="G37" i="21" s="1"/>
  <c r="D6" i="22"/>
  <c r="C37" i="22" s="1"/>
  <c r="G37" i="22" s="1"/>
  <c r="D6" i="23"/>
  <c r="C37" i="23" s="1"/>
  <c r="G37" i="23" s="1"/>
  <c r="D6" i="25"/>
  <c r="C37" i="25" s="1"/>
  <c r="G37" i="25" s="1"/>
  <c r="D6" i="26"/>
  <c r="C37" i="26" s="1"/>
  <c r="G37" i="26" s="1"/>
  <c r="D6" i="24"/>
  <c r="C37" i="24" s="1"/>
  <c r="G37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21"/>
  <c r="B5" i="22"/>
  <c r="B5" i="24"/>
  <c r="B5" i="25"/>
  <c r="B5" i="26"/>
  <c r="B5" i="23"/>
  <c r="D42" i="21" l="1"/>
  <c r="D55" i="24"/>
  <c r="D50" i="24"/>
  <c r="D51" i="24"/>
  <c r="D58" i="24"/>
  <c r="D53" i="24"/>
  <c r="D49" i="21"/>
  <c r="D41" i="21"/>
  <c r="D59" i="21"/>
  <c r="D43" i="21"/>
  <c r="D47" i="21"/>
  <c r="D48" i="23"/>
  <c r="D44" i="23"/>
  <c r="D54" i="23"/>
  <c r="D40" i="22"/>
  <c r="D60" i="17"/>
  <c r="D56" i="15"/>
  <c r="D49" i="13"/>
  <c r="D45" i="12"/>
  <c r="D47" i="11"/>
  <c r="D46" i="11"/>
  <c r="D39" i="7"/>
  <c r="D44" i="26"/>
  <c r="D50" i="26"/>
  <c r="D51" i="25"/>
  <c r="D63" i="24"/>
  <c r="D65" i="24"/>
  <c r="D49" i="23"/>
  <c r="D63" i="23"/>
  <c r="D46" i="22"/>
  <c r="D45" i="22"/>
  <c r="D39" i="21"/>
  <c r="D59" i="17"/>
  <c r="D57" i="12"/>
  <c r="D65" i="12"/>
  <c r="D52" i="13"/>
  <c r="D59" i="9"/>
  <c r="D51" i="8"/>
  <c r="D61" i="7"/>
  <c r="D61" i="25"/>
  <c r="D63" i="22"/>
  <c r="D59" i="7"/>
  <c r="D53" i="25"/>
  <c r="D65" i="23"/>
  <c r="D55" i="22"/>
  <c r="D61" i="26"/>
  <c r="D65" i="26"/>
  <c r="D45" i="25"/>
  <c r="D49" i="25"/>
  <c r="D59" i="25"/>
  <c r="D63" i="25"/>
  <c r="D41" i="22"/>
  <c r="D60" i="7"/>
  <c r="D52" i="7"/>
  <c r="D51" i="26"/>
  <c r="D53" i="26"/>
  <c r="D57" i="26"/>
  <c r="D39" i="24"/>
  <c r="D45" i="24"/>
  <c r="D59" i="23"/>
  <c r="D64" i="23"/>
  <c r="D62" i="21"/>
  <c r="D50" i="7"/>
  <c r="D43" i="7"/>
  <c r="D53" i="7"/>
  <c r="D55" i="7"/>
  <c r="D40" i="25"/>
  <c r="D60" i="25"/>
  <c r="D44" i="25"/>
  <c r="D45" i="7"/>
  <c r="D42" i="26"/>
  <c r="D59" i="26"/>
  <c r="D43" i="25"/>
  <c r="D47" i="25"/>
  <c r="D55" i="25"/>
  <c r="D39" i="22"/>
  <c r="D60" i="22"/>
  <c r="D39" i="16"/>
  <c r="D59" i="16"/>
  <c r="D56" i="16"/>
  <c r="D46" i="16"/>
  <c r="D52" i="16"/>
  <c r="D60" i="16"/>
  <c r="D50" i="16"/>
  <c r="D48" i="16"/>
  <c r="D55" i="16"/>
  <c r="D43" i="16"/>
  <c r="D54" i="16"/>
  <c r="D40" i="16"/>
  <c r="D38" i="16"/>
  <c r="D65" i="16"/>
  <c r="D49" i="26"/>
  <c r="D64" i="25"/>
  <c r="D50" i="22"/>
  <c r="D41" i="26"/>
  <c r="D55" i="26"/>
  <c r="D39" i="26"/>
  <c r="D39" i="25"/>
  <c r="D57" i="22"/>
  <c r="D40" i="21"/>
  <c r="D54" i="21"/>
  <c r="D46" i="21"/>
  <c r="D65" i="21"/>
  <c r="D52" i="21"/>
  <c r="D44" i="21"/>
  <c r="D51" i="21"/>
  <c r="D38" i="21"/>
  <c r="D61" i="21"/>
  <c r="D48" i="21"/>
  <c r="D58" i="21"/>
  <c r="D44" i="16"/>
  <c r="D57" i="16"/>
  <c r="D55" i="14"/>
  <c r="D65" i="14"/>
  <c r="D65" i="25"/>
  <c r="D51" i="7"/>
  <c r="D52" i="26"/>
  <c r="D43" i="26"/>
  <c r="D58" i="25"/>
  <c r="D41" i="23"/>
  <c r="D48" i="22"/>
  <c r="D42" i="7"/>
  <c r="D45" i="26"/>
  <c r="D50" i="25"/>
  <c r="D62" i="24"/>
  <c r="D64" i="24"/>
  <c r="D60" i="23"/>
  <c r="D44" i="22"/>
  <c r="D62" i="7"/>
  <c r="D58" i="26"/>
  <c r="D42" i="25"/>
  <c r="D56" i="25"/>
  <c r="D48" i="24"/>
  <c r="D50" i="23"/>
  <c r="D65" i="22"/>
  <c r="D58" i="7"/>
  <c r="D60" i="26"/>
  <c r="D48" i="25"/>
  <c r="D52" i="25"/>
  <c r="D42" i="24"/>
  <c r="D42" i="23"/>
  <c r="D49" i="22"/>
  <c r="D52" i="17"/>
  <c r="D64" i="17"/>
  <c r="D62" i="17"/>
  <c r="D51" i="17"/>
  <c r="D49" i="17"/>
  <c r="D41" i="17"/>
  <c r="D56" i="17"/>
  <c r="D40" i="17"/>
  <c r="D38" i="17"/>
  <c r="D42" i="16"/>
  <c r="D48" i="7"/>
  <c r="D64" i="7"/>
  <c r="D62" i="25"/>
  <c r="D41" i="24"/>
  <c r="D44" i="24"/>
  <c r="D57" i="24"/>
  <c r="D60" i="24"/>
  <c r="D47" i="23"/>
  <c r="D51" i="22"/>
  <c r="D54" i="22"/>
  <c r="D40" i="14"/>
  <c r="D46" i="14"/>
  <c r="D62" i="14"/>
  <c r="D49" i="14"/>
  <c r="D41" i="14"/>
  <c r="D58" i="14"/>
  <c r="D60" i="13"/>
  <c r="D41" i="7"/>
  <c r="D44" i="7"/>
  <c r="D57" i="7"/>
  <c r="D40" i="26"/>
  <c r="D47" i="26"/>
  <c r="D56" i="26"/>
  <c r="D63" i="26"/>
  <c r="D39" i="23"/>
  <c r="D53" i="23"/>
  <c r="D58" i="23"/>
  <c r="D42" i="22"/>
  <c r="D64" i="22"/>
  <c r="D63" i="8"/>
  <c r="D57" i="25"/>
  <c r="D56" i="24"/>
  <c r="D59" i="22"/>
  <c r="D53" i="21"/>
  <c r="D45" i="15"/>
  <c r="D50" i="15"/>
  <c r="D63" i="15"/>
  <c r="D39" i="15"/>
  <c r="D49" i="9"/>
  <c r="D54" i="9"/>
  <c r="D45" i="9"/>
  <c r="D51" i="9"/>
  <c r="D40" i="7"/>
  <c r="D47" i="7"/>
  <c r="D56" i="7"/>
  <c r="D63" i="7"/>
  <c r="D49" i="24"/>
  <c r="D52" i="24"/>
  <c r="D61" i="24"/>
  <c r="D57" i="23"/>
  <c r="D62" i="22"/>
  <c r="D43" i="22"/>
  <c r="D38" i="22"/>
  <c r="D61" i="22"/>
  <c r="D52" i="22"/>
  <c r="D47" i="22"/>
  <c r="D57" i="21"/>
  <c r="D62" i="26"/>
  <c r="D41" i="25"/>
  <c r="D40" i="24"/>
  <c r="D43" i="24"/>
  <c r="D47" i="24"/>
  <c r="D59" i="24"/>
  <c r="D62" i="23"/>
  <c r="D56" i="23"/>
  <c r="D51" i="23"/>
  <c r="D46" i="23"/>
  <c r="D40" i="23"/>
  <c r="D55" i="23"/>
  <c r="D56" i="22"/>
  <c r="D64" i="21"/>
  <c r="D55" i="17"/>
  <c r="D49" i="7"/>
  <c r="D65" i="7"/>
  <c r="D48" i="26"/>
  <c r="D64" i="26"/>
  <c r="D54" i="24"/>
  <c r="D38" i="23"/>
  <c r="D43" i="23"/>
  <c r="D52" i="23"/>
  <c r="D58" i="22"/>
  <c r="D50" i="21"/>
  <c r="D60" i="15"/>
  <c r="D60" i="14"/>
  <c r="D47" i="13"/>
  <c r="D63" i="10"/>
  <c r="D59" i="10"/>
  <c r="D55" i="10"/>
  <c r="D60" i="10"/>
  <c r="D41" i="8"/>
  <c r="D38" i="7"/>
  <c r="D46" i="7"/>
  <c r="D54" i="7"/>
  <c r="D38" i="26"/>
  <c r="D46" i="26"/>
  <c r="D54" i="26"/>
  <c r="D38" i="25"/>
  <c r="D46" i="25"/>
  <c r="D54" i="25"/>
  <c r="D38" i="24"/>
  <c r="D46" i="24"/>
  <c r="D45" i="23"/>
  <c r="D61" i="23"/>
  <c r="D56" i="21"/>
  <c r="D43" i="17"/>
  <c r="D49" i="16"/>
  <c r="D44" i="15"/>
  <c r="D58" i="15"/>
  <c r="D48" i="14"/>
  <c r="D52" i="14"/>
  <c r="D43" i="13"/>
  <c r="D65" i="9"/>
  <c r="D48" i="15"/>
  <c r="D65" i="15"/>
  <c r="D44" i="12"/>
  <c r="D58" i="12"/>
  <c r="D40" i="8"/>
  <c r="D57" i="8"/>
  <c r="D46" i="8"/>
  <c r="D42" i="8"/>
  <c r="D60" i="8"/>
  <c r="D47" i="8"/>
  <c r="D53" i="22"/>
  <c r="D45" i="21"/>
  <c r="D60" i="21"/>
  <c r="D48" i="17"/>
  <c r="D55" i="15"/>
  <c r="D53" i="13"/>
  <c r="D55" i="9"/>
  <c r="D64" i="9"/>
  <c r="D64" i="14"/>
  <c r="D39" i="13"/>
  <c r="D62" i="13"/>
  <c r="D38" i="13"/>
  <c r="D55" i="13"/>
  <c r="D41" i="13"/>
  <c r="D51" i="13"/>
  <c r="D46" i="13"/>
  <c r="D61" i="13"/>
  <c r="D54" i="13"/>
  <c r="D57" i="13"/>
  <c r="D45" i="13"/>
  <c r="D58" i="13"/>
  <c r="D49" i="12"/>
  <c r="D46" i="17"/>
  <c r="D63" i="17"/>
  <c r="D41" i="15"/>
  <c r="D56" i="13"/>
  <c r="D65" i="13"/>
  <c r="D42" i="11"/>
  <c r="D59" i="11"/>
  <c r="D65" i="11"/>
  <c r="D41" i="11"/>
  <c r="D39" i="17"/>
  <c r="D42" i="17"/>
  <c r="D50" i="17"/>
  <c r="D53" i="14"/>
  <c r="D44" i="13"/>
  <c r="D40" i="12"/>
  <c r="D46" i="12"/>
  <c r="D62" i="12"/>
  <c r="D47" i="12"/>
  <c r="D42" i="12"/>
  <c r="D52" i="12"/>
  <c r="D60" i="12"/>
  <c r="D41" i="12"/>
  <c r="D39" i="12"/>
  <c r="D55" i="12"/>
  <c r="D61" i="12"/>
  <c r="D50" i="11"/>
  <c r="D61" i="11"/>
  <c r="D42" i="9"/>
  <c r="D56" i="9"/>
  <c r="D53" i="17"/>
  <c r="D61" i="17"/>
  <c r="D54" i="17"/>
  <c r="D45" i="17"/>
  <c r="D44" i="17"/>
  <c r="D65" i="17"/>
  <c r="D62" i="16"/>
  <c r="D61" i="16"/>
  <c r="D50" i="13"/>
  <c r="D59" i="8"/>
  <c r="D55" i="21"/>
  <c r="D63" i="21"/>
  <c r="D57" i="17"/>
  <c r="D63" i="16"/>
  <c r="D43" i="15"/>
  <c r="D38" i="15"/>
  <c r="D47" i="15"/>
  <c r="D46" i="15"/>
  <c r="D52" i="15"/>
  <c r="D49" i="15"/>
  <c r="D64" i="15"/>
  <c r="D51" i="15"/>
  <c r="D59" i="15"/>
  <c r="D59" i="14"/>
  <c r="D45" i="11"/>
  <c r="D49" i="10"/>
  <c r="D50" i="10"/>
  <c r="D39" i="10"/>
  <c r="D51" i="10"/>
  <c r="D53" i="10"/>
  <c r="D65" i="10"/>
  <c r="D61" i="9"/>
  <c r="D41" i="9"/>
  <c r="D62" i="9"/>
  <c r="D38" i="9"/>
  <c r="D46" i="9"/>
  <c r="D39" i="9"/>
  <c r="D57" i="9"/>
  <c r="D43" i="9"/>
  <c r="D53" i="9"/>
  <c r="D60" i="9"/>
  <c r="D44" i="8"/>
  <c r="D41" i="16"/>
  <c r="D47" i="16"/>
  <c r="D51" i="16"/>
  <c r="D58" i="16"/>
  <c r="D64" i="16"/>
  <c r="D42" i="15"/>
  <c r="D54" i="15"/>
  <c r="D39" i="14"/>
  <c r="D50" i="14"/>
  <c r="D38" i="14"/>
  <c r="D57" i="14"/>
  <c r="D42" i="14"/>
  <c r="D47" i="14"/>
  <c r="D51" i="12"/>
  <c r="D54" i="8"/>
  <c r="D38" i="8"/>
  <c r="D58" i="8"/>
  <c r="D62" i="8"/>
  <c r="D39" i="8"/>
  <c r="D52" i="8"/>
  <c r="D50" i="8"/>
  <c r="D58" i="17"/>
  <c r="D40" i="15"/>
  <c r="D61" i="14"/>
  <c r="D59" i="13"/>
  <c r="D50" i="12"/>
  <c r="D49" i="11"/>
  <c r="D62" i="11"/>
  <c r="D52" i="11"/>
  <c r="D43" i="11"/>
  <c r="D51" i="11"/>
  <c r="D47" i="9"/>
  <c r="D63" i="9"/>
  <c r="D45" i="16"/>
  <c r="D57" i="15"/>
  <c r="D62" i="15"/>
  <c r="D45" i="14"/>
  <c r="D54" i="14"/>
  <c r="D56" i="14"/>
  <c r="D64" i="13"/>
  <c r="D42" i="10"/>
  <c r="D38" i="10"/>
  <c r="D43" i="10"/>
  <c r="D47" i="10"/>
  <c r="D52" i="10"/>
  <c r="D50" i="9"/>
  <c r="D63" i="14"/>
  <c r="D48" i="13"/>
  <c r="D55" i="11"/>
  <c r="D57" i="11"/>
  <c r="D64" i="11"/>
  <c r="D62" i="10"/>
  <c r="D58" i="10"/>
  <c r="D56" i="8"/>
  <c r="D61" i="8"/>
  <c r="D63" i="11"/>
  <c r="D44" i="9"/>
  <c r="D43" i="8"/>
  <c r="D45" i="8"/>
  <c r="D53" i="8"/>
  <c r="D47" i="17"/>
  <c r="D53" i="16"/>
  <c r="D44" i="14"/>
  <c r="D40" i="13"/>
  <c r="D43" i="12"/>
  <c r="D39" i="11"/>
  <c r="D53" i="11"/>
  <c r="D54" i="11"/>
  <c r="D38" i="11"/>
  <c r="D48" i="11"/>
  <c r="D56" i="11"/>
  <c r="D58" i="11"/>
  <c r="D57" i="10"/>
  <c r="D58" i="9"/>
  <c r="D55" i="8"/>
  <c r="D44" i="11"/>
  <c r="D45" i="10"/>
  <c r="D48" i="10"/>
  <c r="D52" i="9"/>
  <c r="D49" i="8"/>
  <c r="D53" i="15"/>
  <c r="D53" i="12"/>
  <c r="D56" i="12"/>
  <c r="D60" i="11"/>
  <c r="D41" i="10"/>
  <c r="D54" i="10"/>
  <c r="D61" i="10"/>
  <c r="D64" i="10"/>
  <c r="D65" i="8"/>
  <c r="D61" i="15"/>
  <c r="D43" i="14"/>
  <c r="D51" i="14"/>
  <c r="D42" i="13"/>
  <c r="D63" i="13"/>
  <c r="D54" i="12"/>
  <c r="D38" i="12"/>
  <c r="D59" i="12"/>
  <c r="D63" i="12"/>
  <c r="D40" i="11"/>
  <c r="D44" i="10"/>
  <c r="D40" i="9"/>
  <c r="D48" i="9"/>
  <c r="D48" i="12"/>
  <c r="D64" i="12"/>
  <c r="D40" i="10"/>
  <c r="D46" i="10"/>
  <c r="D56" i="10"/>
  <c r="D48" i="8"/>
  <c r="D64" i="8"/>
  <c r="D47" i="6"/>
  <c r="D43" i="6"/>
  <c r="D57" i="6"/>
  <c r="D50" i="6"/>
  <c r="D59" i="6"/>
  <c r="D39" i="6"/>
  <c r="D41" i="6"/>
  <c r="D55" i="6"/>
  <c r="D49" i="6"/>
  <c r="D63" i="6"/>
  <c r="D65" i="6"/>
  <c r="D38" i="6"/>
  <c r="D60" i="6"/>
  <c r="D52" i="6"/>
  <c r="D44" i="6"/>
  <c r="D64" i="6"/>
  <c r="D56" i="6"/>
  <c r="D48" i="6"/>
  <c r="D40" i="6"/>
  <c r="D54" i="6"/>
  <c r="D45" i="6"/>
  <c r="D61" i="6"/>
  <c r="D46" i="6"/>
  <c r="D62" i="6"/>
  <c r="D42" i="6"/>
  <c r="D51" i="6"/>
  <c r="D53" i="6"/>
  <c r="D58" i="6"/>
  <c r="D65" i="5"/>
  <c r="D57" i="5"/>
  <c r="D49" i="5"/>
  <c r="D41" i="5"/>
  <c r="D63" i="5"/>
  <c r="D55" i="5"/>
  <c r="D47" i="5"/>
  <c r="D46" i="5"/>
  <c r="D61" i="5"/>
  <c r="D53" i="5"/>
  <c r="D45" i="5"/>
  <c r="D51" i="5"/>
  <c r="D44" i="5"/>
  <c r="D43" i="5"/>
  <c r="D38" i="5"/>
  <c r="D58" i="5"/>
  <c r="D50" i="5"/>
  <c r="D42" i="5"/>
  <c r="D52" i="5"/>
  <c r="D59" i="5"/>
  <c r="D64" i="5"/>
  <c r="D56" i="5"/>
  <c r="D48" i="5"/>
  <c r="D40" i="5"/>
  <c r="D39" i="5"/>
  <c r="D60" i="5"/>
  <c r="D62" i="5"/>
  <c r="D54" i="5"/>
  <c r="I17" i="4"/>
  <c r="I16" i="4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34" i="22"/>
  <c r="F33" i="22"/>
  <c r="F32" i="22"/>
  <c r="F31" i="22"/>
  <c r="F30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10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33" i="5"/>
  <c r="F32" i="5"/>
  <c r="F30" i="5"/>
  <c r="F29" i="5"/>
  <c r="F28" i="5"/>
  <c r="F26" i="5"/>
  <c r="F25" i="5"/>
  <c r="F23" i="5"/>
  <c r="F22" i="5"/>
  <c r="F21" i="5"/>
  <c r="F19" i="5"/>
  <c r="F18" i="5"/>
  <c r="F15" i="5"/>
  <c r="F14" i="5"/>
  <c r="F13" i="5"/>
  <c r="F12" i="5"/>
  <c r="F11" i="5"/>
  <c r="F9" i="5"/>
  <c r="F8" i="5"/>
  <c r="F7" i="6"/>
  <c r="F7" i="7"/>
  <c r="F7" i="8"/>
  <c r="F7" i="9"/>
  <c r="F7" i="10"/>
  <c r="F7" i="11"/>
  <c r="F7" i="12"/>
  <c r="F7" i="13"/>
  <c r="F7" i="14"/>
  <c r="F7" i="15"/>
  <c r="F7" i="16"/>
  <c r="F7" i="17"/>
  <c r="F7" i="21"/>
  <c r="F7" i="22"/>
  <c r="F7" i="23"/>
  <c r="F7" i="24"/>
  <c r="F7" i="25"/>
  <c r="F7" i="26"/>
  <c r="C35" i="6"/>
  <c r="D35" i="6"/>
  <c r="E35" i="6"/>
  <c r="C35" i="7"/>
  <c r="D35" i="7"/>
  <c r="E35" i="7"/>
  <c r="C35" i="8"/>
  <c r="D35" i="8"/>
  <c r="E35" i="8"/>
  <c r="C35" i="9"/>
  <c r="D35" i="9"/>
  <c r="E35" i="9"/>
  <c r="C35" i="10"/>
  <c r="D35" i="10"/>
  <c r="E35" i="10"/>
  <c r="C35" i="11"/>
  <c r="D35" i="11"/>
  <c r="E35" i="11"/>
  <c r="C35" i="12"/>
  <c r="D35" i="12"/>
  <c r="E35" i="12"/>
  <c r="C35" i="13"/>
  <c r="D35" i="13"/>
  <c r="E35" i="13"/>
  <c r="C35" i="14"/>
  <c r="D35" i="14"/>
  <c r="E35" i="14"/>
  <c r="C35" i="15"/>
  <c r="D35" i="15"/>
  <c r="E35" i="15"/>
  <c r="C35" i="16"/>
  <c r="D35" i="16"/>
  <c r="E35" i="16"/>
  <c r="C35" i="17"/>
  <c r="D35" i="17"/>
  <c r="E35" i="17"/>
  <c r="C35" i="21"/>
  <c r="D35" i="21"/>
  <c r="E35" i="21"/>
  <c r="C35" i="22"/>
  <c r="D35" i="22"/>
  <c r="E35" i="22"/>
  <c r="C35" i="23"/>
  <c r="D35" i="23"/>
  <c r="E35" i="23"/>
  <c r="F35" i="23" s="1"/>
  <c r="C35" i="24"/>
  <c r="D35" i="24"/>
  <c r="E35" i="24"/>
  <c r="C35" i="25"/>
  <c r="D35" i="25"/>
  <c r="E35" i="25"/>
  <c r="C35" i="26"/>
  <c r="D35" i="26"/>
  <c r="E35" i="26"/>
  <c r="C35" i="5"/>
  <c r="D35" i="5"/>
  <c r="E35" i="5"/>
  <c r="B35" i="6"/>
  <c r="B35" i="7"/>
  <c r="B35" i="8"/>
  <c r="B35" i="9"/>
  <c r="B35" i="10"/>
  <c r="B35" i="11"/>
  <c r="B35" i="12"/>
  <c r="B35" i="13"/>
  <c r="B35" i="14"/>
  <c r="B35" i="15"/>
  <c r="B35" i="16"/>
  <c r="B35" i="17"/>
  <c r="B35" i="21"/>
  <c r="B35" i="22"/>
  <c r="B35" i="23"/>
  <c r="B35" i="24"/>
  <c r="B35" i="25"/>
  <c r="B35" i="26"/>
  <c r="B35" i="5"/>
  <c r="E45" i="26" l="1"/>
  <c r="F35" i="15"/>
  <c r="E65" i="12"/>
  <c r="E57" i="12"/>
  <c r="E49" i="12"/>
  <c r="E41" i="12"/>
  <c r="E59" i="12"/>
  <c r="E54" i="12"/>
  <c r="E43" i="12"/>
  <c r="E38" i="12"/>
  <c r="E55" i="12"/>
  <c r="E39" i="12"/>
  <c r="E50" i="12"/>
  <c r="E46" i="12"/>
  <c r="E64" i="12"/>
  <c r="E60" i="12"/>
  <c r="E47" i="12"/>
  <c r="E40" i="12"/>
  <c r="E58" i="12"/>
  <c r="E51" i="12"/>
  <c r="E48" i="12"/>
  <c r="E44" i="12"/>
  <c r="E62" i="12"/>
  <c r="E56" i="12"/>
  <c r="E63" i="12"/>
  <c r="E61" i="12"/>
  <c r="E42" i="12"/>
  <c r="E53" i="12"/>
  <c r="E45" i="12"/>
  <c r="E52" i="12"/>
  <c r="E65" i="26"/>
  <c r="E57" i="26"/>
  <c r="E49" i="26"/>
  <c r="E41" i="26"/>
  <c r="E50" i="26"/>
  <c r="E58" i="26"/>
  <c r="E42" i="26"/>
  <c r="E63" i="26"/>
  <c r="E55" i="26"/>
  <c r="E47" i="26"/>
  <c r="E39" i="26"/>
  <c r="E61" i="26"/>
  <c r="E62" i="26"/>
  <c r="E52" i="26"/>
  <c r="E56" i="26"/>
  <c r="E40" i="26"/>
  <c r="E53" i="26"/>
  <c r="E43" i="26"/>
  <c r="E51" i="26"/>
  <c r="E38" i="26"/>
  <c r="E60" i="26"/>
  <c r="E59" i="26"/>
  <c r="E48" i="26"/>
  <c r="E44" i="26"/>
  <c r="E54" i="26"/>
  <c r="E64" i="26"/>
  <c r="E62" i="23"/>
  <c r="E54" i="23"/>
  <c r="E46" i="23"/>
  <c r="E38" i="23"/>
  <c r="E58" i="23"/>
  <c r="E53" i="23"/>
  <c r="E42" i="23"/>
  <c r="E64" i="23"/>
  <c r="E59" i="23"/>
  <c r="E48" i="23"/>
  <c r="E43" i="23"/>
  <c r="E52" i="23"/>
  <c r="E65" i="23"/>
  <c r="E60" i="23"/>
  <c r="E49" i="23"/>
  <c r="E63" i="23"/>
  <c r="E55" i="23"/>
  <c r="E41" i="23"/>
  <c r="E44" i="23"/>
  <c r="E61" i="23"/>
  <c r="E56" i="23"/>
  <c r="E50" i="23"/>
  <c r="E51" i="23"/>
  <c r="E45" i="23"/>
  <c r="E39" i="23"/>
  <c r="E47" i="23"/>
  <c r="E57" i="23"/>
  <c r="E40" i="23"/>
  <c r="E65" i="8"/>
  <c r="E57" i="8"/>
  <c r="E49" i="8"/>
  <c r="E41" i="8"/>
  <c r="E59" i="8"/>
  <c r="E54" i="8"/>
  <c r="E43" i="8"/>
  <c r="E38" i="8"/>
  <c r="E55" i="8"/>
  <c r="E39" i="8"/>
  <c r="E61" i="8"/>
  <c r="E52" i="8"/>
  <c r="E42" i="8"/>
  <c r="E63" i="8"/>
  <c r="E56" i="8"/>
  <c r="E53" i="8"/>
  <c r="E58" i="8"/>
  <c r="E51" i="8"/>
  <c r="E47" i="8"/>
  <c r="E46" i="8"/>
  <c r="E44" i="8"/>
  <c r="E40" i="8"/>
  <c r="E45" i="8"/>
  <c r="E62" i="8"/>
  <c r="E64" i="8"/>
  <c r="E60" i="8"/>
  <c r="E50" i="8"/>
  <c r="E48" i="8"/>
  <c r="E62" i="24"/>
  <c r="E63" i="24"/>
  <c r="E57" i="24"/>
  <c r="E49" i="24"/>
  <c r="E41" i="24"/>
  <c r="E58" i="24"/>
  <c r="E50" i="24"/>
  <c r="E42" i="24"/>
  <c r="E55" i="24"/>
  <c r="E47" i="24"/>
  <c r="E39" i="24"/>
  <c r="E56" i="24"/>
  <c r="E52" i="24"/>
  <c r="E46" i="24"/>
  <c r="E40" i="24"/>
  <c r="E53" i="24"/>
  <c r="E59" i="24"/>
  <c r="E43" i="24"/>
  <c r="E65" i="24"/>
  <c r="E60" i="24"/>
  <c r="E54" i="24"/>
  <c r="E48" i="24"/>
  <c r="E44" i="24"/>
  <c r="E38" i="24"/>
  <c r="E51" i="24"/>
  <c r="E64" i="24"/>
  <c r="E45" i="24"/>
  <c r="E61" i="24"/>
  <c r="E62" i="17"/>
  <c r="E63" i="17"/>
  <c r="E56" i="17"/>
  <c r="E48" i="17"/>
  <c r="E40" i="17"/>
  <c r="E54" i="17"/>
  <c r="E55" i="17"/>
  <c r="E47" i="17"/>
  <c r="E42" i="17"/>
  <c r="E59" i="17"/>
  <c r="E51" i="17"/>
  <c r="E38" i="17"/>
  <c r="E65" i="17"/>
  <c r="E46" i="17"/>
  <c r="E41" i="17"/>
  <c r="E52" i="17"/>
  <c r="E44" i="17"/>
  <c r="E60" i="17"/>
  <c r="E61" i="17"/>
  <c r="E53" i="17"/>
  <c r="E39" i="17"/>
  <c r="E57" i="17"/>
  <c r="E50" i="17"/>
  <c r="E43" i="17"/>
  <c r="E45" i="17"/>
  <c r="E49" i="17"/>
  <c r="E58" i="17"/>
  <c r="E64" i="17"/>
  <c r="E61" i="15"/>
  <c r="E62" i="15"/>
  <c r="E54" i="15"/>
  <c r="E46" i="15"/>
  <c r="E38" i="15"/>
  <c r="E65" i="15"/>
  <c r="E57" i="15"/>
  <c r="E48" i="15"/>
  <c r="E43" i="15"/>
  <c r="E58" i="15"/>
  <c r="E44" i="15"/>
  <c r="E50" i="15"/>
  <c r="E60" i="15"/>
  <c r="E55" i="15"/>
  <c r="E52" i="15"/>
  <c r="E49" i="15"/>
  <c r="E41" i="15"/>
  <c r="E51" i="15"/>
  <c r="E47" i="15"/>
  <c r="E45" i="15"/>
  <c r="E56" i="15"/>
  <c r="E63" i="15"/>
  <c r="E39" i="15"/>
  <c r="E59" i="15"/>
  <c r="E53" i="15"/>
  <c r="E40" i="15"/>
  <c r="E64" i="15"/>
  <c r="E42" i="15"/>
  <c r="E65" i="13"/>
  <c r="E57" i="13"/>
  <c r="E49" i="13"/>
  <c r="E41" i="13"/>
  <c r="E58" i="13"/>
  <c r="E52" i="13"/>
  <c r="E42" i="13"/>
  <c r="E64" i="13"/>
  <c r="E53" i="13"/>
  <c r="E48" i="13"/>
  <c r="E56" i="13"/>
  <c r="E50" i="13"/>
  <c r="E47" i="13"/>
  <c r="E43" i="13"/>
  <c r="E51" i="13"/>
  <c r="E45" i="13"/>
  <c r="E46" i="13"/>
  <c r="E62" i="13"/>
  <c r="E39" i="13"/>
  <c r="E54" i="13"/>
  <c r="E40" i="13"/>
  <c r="E59" i="13"/>
  <c r="E55" i="13"/>
  <c r="E44" i="13"/>
  <c r="E60" i="13"/>
  <c r="E63" i="13"/>
  <c r="E61" i="13"/>
  <c r="E38" i="13"/>
  <c r="E65" i="14"/>
  <c r="E61" i="14"/>
  <c r="E53" i="14"/>
  <c r="E45" i="14"/>
  <c r="E62" i="14"/>
  <c r="E54" i="14"/>
  <c r="E46" i="14"/>
  <c r="E38" i="14"/>
  <c r="E63" i="14"/>
  <c r="E55" i="14"/>
  <c r="E47" i="14"/>
  <c r="E39" i="14"/>
  <c r="E60" i="14"/>
  <c r="E52" i="14"/>
  <c r="E44" i="14"/>
  <c r="E58" i="14"/>
  <c r="E48" i="14"/>
  <c r="E43" i="14"/>
  <c r="E40" i="14"/>
  <c r="E51" i="14"/>
  <c r="E41" i="14"/>
  <c r="E64" i="14"/>
  <c r="E59" i="14"/>
  <c r="E49" i="14"/>
  <c r="E57" i="14"/>
  <c r="E56" i="14"/>
  <c r="E50" i="14"/>
  <c r="E42" i="14"/>
  <c r="E65" i="9"/>
  <c r="E57" i="9"/>
  <c r="E49" i="9"/>
  <c r="E41" i="9"/>
  <c r="E58" i="9"/>
  <c r="E52" i="9"/>
  <c r="E42" i="9"/>
  <c r="E64" i="9"/>
  <c r="E53" i="9"/>
  <c r="E48" i="9"/>
  <c r="E62" i="9"/>
  <c r="E44" i="9"/>
  <c r="E38" i="9"/>
  <c r="E55" i="9"/>
  <c r="E45" i="9"/>
  <c r="E59" i="9"/>
  <c r="E39" i="9"/>
  <c r="E61" i="9"/>
  <c r="E56" i="9"/>
  <c r="E54" i="9"/>
  <c r="E47" i="9"/>
  <c r="E43" i="9"/>
  <c r="E51" i="9"/>
  <c r="E50" i="9"/>
  <c r="E60" i="9"/>
  <c r="E46" i="9"/>
  <c r="E63" i="9"/>
  <c r="E40" i="9"/>
  <c r="E65" i="10"/>
  <c r="E57" i="10"/>
  <c r="E49" i="10"/>
  <c r="E41" i="10"/>
  <c r="E62" i="10"/>
  <c r="E51" i="10"/>
  <c r="E46" i="10"/>
  <c r="E63" i="10"/>
  <c r="E47" i="10"/>
  <c r="E58" i="10"/>
  <c r="E54" i="10"/>
  <c r="E55" i="10"/>
  <c r="E48" i="10"/>
  <c r="E45" i="10"/>
  <c r="E59" i="10"/>
  <c r="E56" i="10"/>
  <c r="E52" i="10"/>
  <c r="E39" i="10"/>
  <c r="E60" i="10"/>
  <c r="E53" i="10"/>
  <c r="E61" i="10"/>
  <c r="E42" i="10"/>
  <c r="E50" i="10"/>
  <c r="E44" i="10"/>
  <c r="E64" i="10"/>
  <c r="E38" i="10"/>
  <c r="E40" i="10"/>
  <c r="E43" i="10"/>
  <c r="E65" i="22"/>
  <c r="E60" i="22"/>
  <c r="E54" i="22"/>
  <c r="E46" i="22"/>
  <c r="E38" i="22"/>
  <c r="E48" i="22"/>
  <c r="E43" i="22"/>
  <c r="E63" i="22"/>
  <c r="E59" i="22"/>
  <c r="E44" i="22"/>
  <c r="E57" i="22"/>
  <c r="E47" i="22"/>
  <c r="E41" i="22"/>
  <c r="E61" i="22"/>
  <c r="E53" i="22"/>
  <c r="E64" i="22"/>
  <c r="E50" i="22"/>
  <c r="E39" i="22"/>
  <c r="E56" i="22"/>
  <c r="E42" i="22"/>
  <c r="E51" i="22"/>
  <c r="E45" i="22"/>
  <c r="E40" i="22"/>
  <c r="E58" i="22"/>
  <c r="E52" i="22"/>
  <c r="E62" i="22"/>
  <c r="E55" i="22"/>
  <c r="E49" i="22"/>
  <c r="E65" i="11"/>
  <c r="E57" i="11"/>
  <c r="E49" i="11"/>
  <c r="E41" i="11"/>
  <c r="E60" i="11"/>
  <c r="E50" i="11"/>
  <c r="E44" i="11"/>
  <c r="E61" i="11"/>
  <c r="E56" i="11"/>
  <c r="E45" i="11"/>
  <c r="E40" i="11"/>
  <c r="E54" i="11"/>
  <c r="E47" i="11"/>
  <c r="E51" i="11"/>
  <c r="E42" i="11"/>
  <c r="E59" i="11"/>
  <c r="E43" i="11"/>
  <c r="E64" i="11"/>
  <c r="E58" i="11"/>
  <c r="E63" i="11"/>
  <c r="E52" i="11"/>
  <c r="E48" i="11"/>
  <c r="E46" i="11"/>
  <c r="E39" i="11"/>
  <c r="E62" i="11"/>
  <c r="E55" i="11"/>
  <c r="E53" i="11"/>
  <c r="E38" i="11"/>
  <c r="E65" i="7"/>
  <c r="E57" i="7"/>
  <c r="E49" i="7"/>
  <c r="E41" i="7"/>
  <c r="E58" i="7"/>
  <c r="E50" i="7"/>
  <c r="E42" i="7"/>
  <c r="E63" i="7"/>
  <c r="E55" i="7"/>
  <c r="E47" i="7"/>
  <c r="E39" i="7"/>
  <c r="E59" i="7"/>
  <c r="E43" i="7"/>
  <c r="E53" i="7"/>
  <c r="E51" i="7"/>
  <c r="E61" i="7"/>
  <c r="E62" i="7"/>
  <c r="E56" i="7"/>
  <c r="E54" i="7"/>
  <c r="E46" i="7"/>
  <c r="E52" i="7"/>
  <c r="E60" i="7"/>
  <c r="E44" i="7"/>
  <c r="E40" i="7"/>
  <c r="E38" i="7"/>
  <c r="E64" i="7"/>
  <c r="E45" i="7"/>
  <c r="E48" i="7"/>
  <c r="E65" i="25"/>
  <c r="E57" i="25"/>
  <c r="E49" i="25"/>
  <c r="E41" i="25"/>
  <c r="E58" i="25"/>
  <c r="E50" i="25"/>
  <c r="E42" i="25"/>
  <c r="E63" i="25"/>
  <c r="E55" i="25"/>
  <c r="E47" i="25"/>
  <c r="E39" i="25"/>
  <c r="E51" i="25"/>
  <c r="E64" i="25"/>
  <c r="E60" i="25"/>
  <c r="E54" i="25"/>
  <c r="E48" i="25"/>
  <c r="E44" i="25"/>
  <c r="E38" i="25"/>
  <c r="E62" i="25"/>
  <c r="E56" i="25"/>
  <c r="E52" i="25"/>
  <c r="E46" i="25"/>
  <c r="E40" i="25"/>
  <c r="E45" i="25"/>
  <c r="E43" i="25"/>
  <c r="E59" i="25"/>
  <c r="E53" i="25"/>
  <c r="E61" i="25"/>
  <c r="E64" i="21"/>
  <c r="E56" i="21"/>
  <c r="E61" i="21"/>
  <c r="E49" i="21"/>
  <c r="E41" i="21"/>
  <c r="E60" i="21"/>
  <c r="E51" i="21"/>
  <c r="E46" i="21"/>
  <c r="E65" i="21"/>
  <c r="E58" i="21"/>
  <c r="E63" i="21"/>
  <c r="E54" i="21"/>
  <c r="E50" i="21"/>
  <c r="E42" i="21"/>
  <c r="E53" i="21"/>
  <c r="E62" i="21"/>
  <c r="E48" i="21"/>
  <c r="E40" i="21"/>
  <c r="E43" i="21"/>
  <c r="E52" i="21"/>
  <c r="E47" i="21"/>
  <c r="E44" i="21"/>
  <c r="E38" i="21"/>
  <c r="E45" i="21"/>
  <c r="E39" i="21"/>
  <c r="E59" i="21"/>
  <c r="E57" i="21"/>
  <c r="E55" i="21"/>
  <c r="E62" i="16"/>
  <c r="E54" i="16"/>
  <c r="E46" i="16"/>
  <c r="E38" i="16"/>
  <c r="E58" i="16"/>
  <c r="E53" i="16"/>
  <c r="E42" i="16"/>
  <c r="E64" i="16"/>
  <c r="E61" i="16"/>
  <c r="E57" i="16"/>
  <c r="E45" i="16"/>
  <c r="E41" i="16"/>
  <c r="E59" i="16"/>
  <c r="E56" i="16"/>
  <c r="E65" i="16"/>
  <c r="E49" i="16"/>
  <c r="E43" i="16"/>
  <c r="E40" i="16"/>
  <c r="E55" i="16"/>
  <c r="E52" i="16"/>
  <c r="E48" i="16"/>
  <c r="E47" i="16"/>
  <c r="E60" i="16"/>
  <c r="E50" i="16"/>
  <c r="E63" i="16"/>
  <c r="E51" i="16"/>
  <c r="E39" i="16"/>
  <c r="E44" i="16"/>
  <c r="E63" i="6"/>
  <c r="E55" i="6"/>
  <c r="E47" i="6"/>
  <c r="E39" i="6"/>
  <c r="E59" i="6"/>
  <c r="E51" i="6"/>
  <c r="E43" i="6"/>
  <c r="E60" i="6"/>
  <c r="E52" i="6"/>
  <c r="E44" i="6"/>
  <c r="E61" i="6"/>
  <c r="E53" i="6"/>
  <c r="E45" i="6"/>
  <c r="E62" i="6"/>
  <c r="E54" i="6"/>
  <c r="E46" i="6"/>
  <c r="E38" i="6"/>
  <c r="E64" i="6"/>
  <c r="E56" i="6"/>
  <c r="E48" i="6"/>
  <c r="E40" i="6"/>
  <c r="E65" i="6"/>
  <c r="E57" i="6"/>
  <c r="E49" i="6"/>
  <c r="E41" i="6"/>
  <c r="E58" i="6"/>
  <c r="E42" i="6"/>
  <c r="E50" i="6"/>
  <c r="E51" i="5"/>
  <c r="F51" i="5" s="1"/>
  <c r="E43" i="5"/>
  <c r="F43" i="5" s="1"/>
  <c r="E59" i="5"/>
  <c r="E44" i="5"/>
  <c r="E45" i="5"/>
  <c r="E54" i="5"/>
  <c r="E38" i="5"/>
  <c r="E47" i="5"/>
  <c r="E53" i="5"/>
  <c r="E63" i="5"/>
  <c r="E52" i="5"/>
  <c r="E61" i="5"/>
  <c r="E65" i="5"/>
  <c r="E41" i="5"/>
  <c r="E50" i="5"/>
  <c r="E60" i="5"/>
  <c r="E46" i="5"/>
  <c r="E57" i="5"/>
  <c r="E58" i="5"/>
  <c r="E55" i="5"/>
  <c r="E62" i="5"/>
  <c r="E40" i="5"/>
  <c r="E48" i="5"/>
  <c r="E39" i="5"/>
  <c r="E42" i="5"/>
  <c r="E64" i="5"/>
  <c r="E49" i="5"/>
  <c r="E56" i="5"/>
  <c r="F35" i="7"/>
  <c r="F35" i="6"/>
  <c r="I25" i="4"/>
  <c r="I23" i="4"/>
  <c r="F35" i="12"/>
  <c r="F35" i="25"/>
  <c r="F35" i="17"/>
  <c r="I21" i="4"/>
  <c r="I14" i="4"/>
  <c r="I22" i="4"/>
  <c r="I24" i="4"/>
  <c r="I9" i="4"/>
  <c r="I12" i="4"/>
  <c r="I15" i="4"/>
  <c r="I11" i="4"/>
  <c r="F35" i="21"/>
  <c r="F35" i="13"/>
  <c r="F35" i="11"/>
  <c r="F35" i="9"/>
  <c r="I8" i="4"/>
  <c r="F35" i="26"/>
  <c r="F35" i="24"/>
  <c r="F35" i="22"/>
  <c r="F35" i="16"/>
  <c r="F35" i="14"/>
  <c r="F35" i="10"/>
  <c r="F35" i="8"/>
  <c r="F35" i="5"/>
  <c r="G43" i="5" l="1"/>
  <c r="G44" i="16"/>
  <c r="F44" i="16"/>
  <c r="F45" i="21"/>
  <c r="G45" i="21"/>
  <c r="F56" i="25"/>
  <c r="G56" i="25"/>
  <c r="F61" i="7"/>
  <c r="G61" i="7"/>
  <c r="G54" i="11"/>
  <c r="F54" i="11"/>
  <c r="F63" i="22"/>
  <c r="G63" i="22"/>
  <c r="F41" i="10"/>
  <c r="G41" i="10"/>
  <c r="F50" i="9"/>
  <c r="G50" i="9"/>
  <c r="F51" i="14"/>
  <c r="G51" i="14"/>
  <c r="F45" i="13"/>
  <c r="G45" i="13"/>
  <c r="G50" i="15"/>
  <c r="F50" i="15"/>
  <c r="G47" i="17"/>
  <c r="F47" i="17"/>
  <c r="G49" i="24"/>
  <c r="F49" i="24"/>
  <c r="G40" i="23"/>
  <c r="F40" i="23"/>
  <c r="G59" i="26"/>
  <c r="F59" i="26"/>
  <c r="G44" i="12"/>
  <c r="F44" i="12"/>
  <c r="F45" i="16"/>
  <c r="G45" i="16"/>
  <c r="G51" i="21"/>
  <c r="F51" i="21"/>
  <c r="G49" i="25"/>
  <c r="F49" i="25"/>
  <c r="F53" i="11"/>
  <c r="G53" i="11"/>
  <c r="G40" i="22"/>
  <c r="F40" i="22"/>
  <c r="G60" i="10"/>
  <c r="F60" i="10"/>
  <c r="F42" i="9"/>
  <c r="G42" i="9"/>
  <c r="G53" i="14"/>
  <c r="F53" i="14"/>
  <c r="G64" i="15"/>
  <c r="F64" i="15"/>
  <c r="G50" i="17"/>
  <c r="F50" i="17"/>
  <c r="G65" i="24"/>
  <c r="F65" i="24"/>
  <c r="G56" i="8"/>
  <c r="F56" i="8"/>
  <c r="F43" i="23"/>
  <c r="G43" i="23"/>
  <c r="F42" i="26"/>
  <c r="G42" i="26"/>
  <c r="F44" i="21"/>
  <c r="G44" i="21"/>
  <c r="F38" i="25"/>
  <c r="G38" i="25"/>
  <c r="F53" i="7"/>
  <c r="G53" i="7"/>
  <c r="F45" i="11"/>
  <c r="G45" i="11"/>
  <c r="G48" i="22"/>
  <c r="F48" i="22"/>
  <c r="F57" i="10"/>
  <c r="G57" i="10"/>
  <c r="G43" i="9"/>
  <c r="F43" i="9"/>
  <c r="G43" i="14"/>
  <c r="F43" i="14"/>
  <c r="G43" i="13"/>
  <c r="F43" i="13"/>
  <c r="F58" i="15"/>
  <c r="G58" i="15"/>
  <c r="G54" i="17"/>
  <c r="F54" i="17"/>
  <c r="F63" i="24"/>
  <c r="G63" i="24"/>
  <c r="F47" i="23"/>
  <c r="G47" i="23"/>
  <c r="G38" i="26"/>
  <c r="F38" i="26"/>
  <c r="G62" i="26"/>
  <c r="F62" i="26"/>
  <c r="F58" i="26"/>
  <c r="G58" i="26"/>
  <c r="G51" i="12"/>
  <c r="F51" i="12"/>
  <c r="F63" i="16"/>
  <c r="G63" i="16"/>
  <c r="F43" i="16"/>
  <c r="G43" i="16"/>
  <c r="F61" i="16"/>
  <c r="G61" i="16"/>
  <c r="G62" i="16"/>
  <c r="F62" i="16"/>
  <c r="F47" i="21"/>
  <c r="G47" i="21"/>
  <c r="F50" i="21"/>
  <c r="G50" i="21"/>
  <c r="F41" i="21"/>
  <c r="G41" i="21"/>
  <c r="G43" i="25"/>
  <c r="F43" i="25"/>
  <c r="G44" i="25"/>
  <c r="F44" i="25"/>
  <c r="F55" i="25"/>
  <c r="G55" i="25"/>
  <c r="G65" i="25"/>
  <c r="F65" i="25"/>
  <c r="G52" i="7"/>
  <c r="F52" i="7"/>
  <c r="G43" i="7"/>
  <c r="F43" i="7"/>
  <c r="F58" i="7"/>
  <c r="G58" i="7"/>
  <c r="G62" i="11"/>
  <c r="F62" i="11"/>
  <c r="G43" i="11"/>
  <c r="F43" i="11"/>
  <c r="F56" i="11"/>
  <c r="G56" i="11"/>
  <c r="F65" i="11"/>
  <c r="G65" i="11"/>
  <c r="G51" i="22"/>
  <c r="F51" i="22"/>
  <c r="G41" i="22"/>
  <c r="F41" i="22"/>
  <c r="F38" i="22"/>
  <c r="G38" i="22"/>
  <c r="G64" i="10"/>
  <c r="F64" i="10"/>
  <c r="G52" i="10"/>
  <c r="F52" i="10"/>
  <c r="F47" i="10"/>
  <c r="G47" i="10"/>
  <c r="G65" i="10"/>
  <c r="F65" i="10"/>
  <c r="F47" i="9"/>
  <c r="G47" i="9"/>
  <c r="G38" i="9"/>
  <c r="F38" i="9"/>
  <c r="F58" i="9"/>
  <c r="G58" i="9"/>
  <c r="G57" i="14"/>
  <c r="F57" i="14"/>
  <c r="G48" i="14"/>
  <c r="F48" i="14"/>
  <c r="G63" i="14"/>
  <c r="F63" i="14"/>
  <c r="F65" i="14"/>
  <c r="G65" i="14"/>
  <c r="G40" i="13"/>
  <c r="F40" i="13"/>
  <c r="G47" i="13"/>
  <c r="F47" i="13"/>
  <c r="F58" i="13"/>
  <c r="G58" i="13"/>
  <c r="G53" i="15"/>
  <c r="F53" i="15"/>
  <c r="F41" i="15"/>
  <c r="G41" i="15"/>
  <c r="F43" i="15"/>
  <c r="G43" i="15"/>
  <c r="G61" i="15"/>
  <c r="F61" i="15"/>
  <c r="G39" i="17"/>
  <c r="F39" i="17"/>
  <c r="F65" i="17"/>
  <c r="G65" i="17"/>
  <c r="F40" i="17"/>
  <c r="G40" i="17"/>
  <c r="G51" i="24"/>
  <c r="F51" i="24"/>
  <c r="G59" i="24"/>
  <c r="F59" i="24"/>
  <c r="G55" i="24"/>
  <c r="F55" i="24"/>
  <c r="F62" i="24"/>
  <c r="G62" i="24"/>
  <c r="G44" i="8"/>
  <c r="F44" i="8"/>
  <c r="F42" i="8"/>
  <c r="G42" i="8"/>
  <c r="G59" i="8"/>
  <c r="F59" i="8"/>
  <c r="F39" i="23"/>
  <c r="G39" i="23"/>
  <c r="F55" i="23"/>
  <c r="G55" i="23"/>
  <c r="F59" i="23"/>
  <c r="G59" i="23"/>
  <c r="G62" i="23"/>
  <c r="F62" i="23"/>
  <c r="G51" i="26"/>
  <c r="F51" i="26"/>
  <c r="F45" i="26"/>
  <c r="G45" i="26"/>
  <c r="F50" i="26"/>
  <c r="G50" i="26"/>
  <c r="F42" i="12"/>
  <c r="G42" i="12"/>
  <c r="F58" i="12"/>
  <c r="G58" i="12"/>
  <c r="F55" i="12"/>
  <c r="G55" i="12"/>
  <c r="F65" i="12"/>
  <c r="G65" i="12"/>
  <c r="G41" i="16"/>
  <c r="F41" i="16"/>
  <c r="F46" i="21"/>
  <c r="G46" i="21"/>
  <c r="G41" i="25"/>
  <c r="F41" i="25"/>
  <c r="G38" i="11"/>
  <c r="F38" i="11"/>
  <c r="F58" i="22"/>
  <c r="G58" i="22"/>
  <c r="G53" i="10"/>
  <c r="F53" i="10"/>
  <c r="F64" i="9"/>
  <c r="G64" i="9"/>
  <c r="F45" i="14"/>
  <c r="G45" i="14"/>
  <c r="G42" i="15"/>
  <c r="F42" i="15"/>
  <c r="G43" i="17"/>
  <c r="F43" i="17"/>
  <c r="G60" i="24"/>
  <c r="F60" i="24"/>
  <c r="G53" i="8"/>
  <c r="F53" i="8"/>
  <c r="G52" i="23"/>
  <c r="F52" i="23"/>
  <c r="G63" i="26"/>
  <c r="F63" i="26"/>
  <c r="G46" i="16"/>
  <c r="F46" i="16"/>
  <c r="G53" i="25"/>
  <c r="F53" i="25"/>
  <c r="G44" i="7"/>
  <c r="F44" i="7"/>
  <c r="F58" i="11"/>
  <c r="G58" i="11"/>
  <c r="F53" i="22"/>
  <c r="G53" i="22"/>
  <c r="F54" i="10"/>
  <c r="G54" i="10"/>
  <c r="G50" i="14"/>
  <c r="F50" i="14"/>
  <c r="G55" i="13"/>
  <c r="F55" i="13"/>
  <c r="F47" i="15"/>
  <c r="G47" i="15"/>
  <c r="F41" i="17"/>
  <c r="G41" i="17"/>
  <c r="G39" i="24"/>
  <c r="F39" i="24"/>
  <c r="G43" i="8"/>
  <c r="F43" i="8"/>
  <c r="F46" i="23"/>
  <c r="G46" i="23"/>
  <c r="G45" i="12"/>
  <c r="F45" i="12"/>
  <c r="G40" i="16"/>
  <c r="F40" i="16"/>
  <c r="F42" i="21"/>
  <c r="G42" i="21"/>
  <c r="G47" i="25"/>
  <c r="F47" i="25"/>
  <c r="F50" i="7"/>
  <c r="G50" i="7"/>
  <c r="G57" i="11"/>
  <c r="F57" i="11"/>
  <c r="G38" i="10"/>
  <c r="F38" i="10"/>
  <c r="G55" i="9"/>
  <c r="F55" i="9"/>
  <c r="G55" i="14"/>
  <c r="F55" i="14"/>
  <c r="F52" i="13"/>
  <c r="G52" i="13"/>
  <c r="F62" i="15"/>
  <c r="G62" i="15"/>
  <c r="G64" i="24"/>
  <c r="F64" i="24"/>
  <c r="G40" i="8"/>
  <c r="F40" i="8"/>
  <c r="F41" i="23"/>
  <c r="G41" i="23"/>
  <c r="F53" i="12"/>
  <c r="G53" i="12"/>
  <c r="G50" i="16"/>
  <c r="F50" i="16"/>
  <c r="G52" i="21"/>
  <c r="F52" i="21"/>
  <c r="F45" i="25"/>
  <c r="G45" i="25"/>
  <c r="G46" i="7"/>
  <c r="F46" i="7"/>
  <c r="F39" i="11"/>
  <c r="G39" i="11"/>
  <c r="G49" i="22"/>
  <c r="F49" i="22"/>
  <c r="G46" i="22"/>
  <c r="F46" i="22"/>
  <c r="F63" i="10"/>
  <c r="G63" i="10"/>
  <c r="G54" i="9"/>
  <c r="F54" i="9"/>
  <c r="G49" i="14"/>
  <c r="F49" i="14"/>
  <c r="G54" i="13"/>
  <c r="F54" i="13"/>
  <c r="G59" i="15"/>
  <c r="F59" i="15"/>
  <c r="G64" i="17"/>
  <c r="F64" i="17"/>
  <c r="G48" i="17"/>
  <c r="F48" i="17"/>
  <c r="F42" i="24"/>
  <c r="G42" i="24"/>
  <c r="F52" i="8"/>
  <c r="G52" i="8"/>
  <c r="F63" i="23"/>
  <c r="G63" i="23"/>
  <c r="G43" i="26"/>
  <c r="F43" i="26"/>
  <c r="G60" i="16"/>
  <c r="F60" i="16"/>
  <c r="G43" i="21"/>
  <c r="F43" i="21"/>
  <c r="F54" i="25"/>
  <c r="G54" i="25"/>
  <c r="G49" i="7"/>
  <c r="F49" i="7"/>
  <c r="F55" i="22"/>
  <c r="G55" i="22"/>
  <c r="F50" i="10"/>
  <c r="G50" i="10"/>
  <c r="F56" i="9"/>
  <c r="G56" i="9"/>
  <c r="G49" i="9"/>
  <c r="F49" i="9"/>
  <c r="G59" i="14"/>
  <c r="F59" i="14"/>
  <c r="F46" i="14"/>
  <c r="G46" i="14"/>
  <c r="G61" i="13"/>
  <c r="F61" i="13"/>
  <c r="G39" i="13"/>
  <c r="F39" i="13"/>
  <c r="F56" i="13"/>
  <c r="G56" i="13"/>
  <c r="G49" i="13"/>
  <c r="F49" i="13"/>
  <c r="F39" i="15"/>
  <c r="G39" i="15"/>
  <c r="G52" i="15"/>
  <c r="F52" i="15"/>
  <c r="G57" i="15"/>
  <c r="F57" i="15"/>
  <c r="G58" i="17"/>
  <c r="F58" i="17"/>
  <c r="F61" i="17"/>
  <c r="G61" i="17"/>
  <c r="F51" i="17"/>
  <c r="G51" i="17"/>
  <c r="G56" i="17"/>
  <c r="F56" i="17"/>
  <c r="G44" i="24"/>
  <c r="F44" i="24"/>
  <c r="F40" i="24"/>
  <c r="G40" i="24"/>
  <c r="F50" i="24"/>
  <c r="G50" i="24"/>
  <c r="F50" i="8"/>
  <c r="G50" i="8"/>
  <c r="G47" i="8"/>
  <c r="F47" i="8"/>
  <c r="G61" i="8"/>
  <c r="F61" i="8"/>
  <c r="F49" i="8"/>
  <c r="G49" i="8"/>
  <c r="G51" i="23"/>
  <c r="F51" i="23"/>
  <c r="G49" i="23"/>
  <c r="F49" i="23"/>
  <c r="G42" i="23"/>
  <c r="F42" i="23"/>
  <c r="G54" i="26"/>
  <c r="F54" i="26"/>
  <c r="G53" i="26"/>
  <c r="F53" i="26"/>
  <c r="G39" i="26"/>
  <c r="F39" i="26"/>
  <c r="G49" i="26"/>
  <c r="F49" i="26"/>
  <c r="G63" i="12"/>
  <c r="F63" i="12"/>
  <c r="F47" i="12"/>
  <c r="G47" i="12"/>
  <c r="G43" i="12"/>
  <c r="F43" i="12"/>
  <c r="G38" i="16"/>
  <c r="F38" i="16"/>
  <c r="F61" i="25"/>
  <c r="G61" i="25"/>
  <c r="F40" i="7"/>
  <c r="G40" i="7"/>
  <c r="G63" i="11"/>
  <c r="F63" i="11"/>
  <c r="G64" i="22"/>
  <c r="F64" i="22"/>
  <c r="F55" i="10"/>
  <c r="G55" i="10"/>
  <c r="G42" i="14"/>
  <c r="F42" i="14"/>
  <c r="G44" i="13"/>
  <c r="F44" i="13"/>
  <c r="G45" i="15"/>
  <c r="F45" i="15"/>
  <c r="G52" i="17"/>
  <c r="F52" i="17"/>
  <c r="F56" i="24"/>
  <c r="G56" i="24"/>
  <c r="G38" i="8"/>
  <c r="F38" i="8"/>
  <c r="G38" i="23"/>
  <c r="F38" i="23"/>
  <c r="G52" i="12"/>
  <c r="F52" i="12"/>
  <c r="F55" i="16"/>
  <c r="G55" i="16"/>
  <c r="F53" i="21"/>
  <c r="G53" i="21"/>
  <c r="G39" i="25"/>
  <c r="F39" i="25"/>
  <c r="F42" i="7"/>
  <c r="G42" i="7"/>
  <c r="F49" i="11"/>
  <c r="G49" i="11"/>
  <c r="G40" i="10"/>
  <c r="F40" i="10"/>
  <c r="F45" i="9"/>
  <c r="G45" i="9"/>
  <c r="G47" i="14"/>
  <c r="F47" i="14"/>
  <c r="F42" i="13"/>
  <c r="G42" i="13"/>
  <c r="F54" i="15"/>
  <c r="G54" i="15"/>
  <c r="G45" i="24"/>
  <c r="F45" i="24"/>
  <c r="G45" i="8"/>
  <c r="F45" i="8"/>
  <c r="G44" i="23"/>
  <c r="F44" i="23"/>
  <c r="G52" i="26"/>
  <c r="F52" i="26"/>
  <c r="F50" i="12"/>
  <c r="G50" i="12"/>
  <c r="F49" i="12"/>
  <c r="G49" i="12"/>
  <c r="G51" i="16"/>
  <c r="F51" i="16"/>
  <c r="G54" i="16"/>
  <c r="F54" i="16"/>
  <c r="G59" i="25"/>
  <c r="F59" i="25"/>
  <c r="G57" i="25"/>
  <c r="F57" i="25"/>
  <c r="G55" i="11"/>
  <c r="F55" i="11"/>
  <c r="G45" i="22"/>
  <c r="F45" i="22"/>
  <c r="G39" i="10"/>
  <c r="F39" i="10"/>
  <c r="G52" i="9"/>
  <c r="F52" i="9"/>
  <c r="F61" i="14"/>
  <c r="G61" i="14"/>
  <c r="G40" i="15"/>
  <c r="F40" i="15"/>
  <c r="F57" i="17"/>
  <c r="G57" i="17"/>
  <c r="G43" i="24"/>
  <c r="F43" i="24"/>
  <c r="G63" i="8"/>
  <c r="F63" i="8"/>
  <c r="G48" i="23"/>
  <c r="F48" i="23"/>
  <c r="G57" i="12"/>
  <c r="F57" i="12"/>
  <c r="G64" i="16"/>
  <c r="F64" i="16"/>
  <c r="G54" i="21"/>
  <c r="F54" i="21"/>
  <c r="F48" i="25"/>
  <c r="G48" i="25"/>
  <c r="F48" i="7"/>
  <c r="G48" i="7"/>
  <c r="G41" i="7"/>
  <c r="F41" i="7"/>
  <c r="F61" i="11"/>
  <c r="G61" i="11"/>
  <c r="F47" i="22"/>
  <c r="G47" i="22"/>
  <c r="G56" i="10"/>
  <c r="F56" i="10"/>
  <c r="G40" i="9"/>
  <c r="F40" i="9"/>
  <c r="G41" i="9"/>
  <c r="F41" i="9"/>
  <c r="F38" i="14"/>
  <c r="G38" i="14"/>
  <c r="F50" i="13"/>
  <c r="G50" i="13"/>
  <c r="G49" i="15"/>
  <c r="F49" i="15"/>
  <c r="G53" i="17"/>
  <c r="F53" i="17"/>
  <c r="G38" i="24"/>
  <c r="F38" i="24"/>
  <c r="F48" i="8"/>
  <c r="G48" i="8"/>
  <c r="F41" i="8"/>
  <c r="G41" i="8"/>
  <c r="G64" i="23"/>
  <c r="F64" i="23"/>
  <c r="G61" i="26"/>
  <c r="F61" i="26"/>
  <c r="G61" i="12"/>
  <c r="F61" i="12"/>
  <c r="F38" i="12"/>
  <c r="G38" i="12"/>
  <c r="G65" i="16"/>
  <c r="F65" i="16"/>
  <c r="F57" i="21"/>
  <c r="G57" i="21"/>
  <c r="G61" i="21"/>
  <c r="F61" i="21"/>
  <c r="F42" i="25"/>
  <c r="G42" i="25"/>
  <c r="G54" i="7"/>
  <c r="F54" i="7"/>
  <c r="G46" i="11"/>
  <c r="F46" i="11"/>
  <c r="G44" i="11"/>
  <c r="F44" i="11"/>
  <c r="G57" i="22"/>
  <c r="F57" i="22"/>
  <c r="G59" i="10"/>
  <c r="F59" i="10"/>
  <c r="G62" i="9"/>
  <c r="F62" i="9"/>
  <c r="F47" i="16"/>
  <c r="G47" i="16"/>
  <c r="F53" i="16"/>
  <c r="G53" i="16"/>
  <c r="G58" i="21"/>
  <c r="F58" i="21"/>
  <c r="G60" i="25"/>
  <c r="F60" i="25"/>
  <c r="F64" i="7"/>
  <c r="G64" i="7"/>
  <c r="F47" i="7"/>
  <c r="G47" i="7"/>
  <c r="F48" i="11"/>
  <c r="G48" i="11"/>
  <c r="F50" i="11"/>
  <c r="G50" i="11"/>
  <c r="F39" i="22"/>
  <c r="G39" i="22"/>
  <c r="F44" i="22"/>
  <c r="G44" i="22"/>
  <c r="G60" i="22"/>
  <c r="F60" i="22"/>
  <c r="F42" i="10"/>
  <c r="G42" i="10"/>
  <c r="F45" i="10"/>
  <c r="G45" i="10"/>
  <c r="G51" i="10"/>
  <c r="F51" i="10"/>
  <c r="G46" i="9"/>
  <c r="F46" i="9"/>
  <c r="F61" i="9"/>
  <c r="G61" i="9"/>
  <c r="F48" i="9"/>
  <c r="G48" i="9"/>
  <c r="G57" i="9"/>
  <c r="F57" i="9"/>
  <c r="G64" i="14"/>
  <c r="F64" i="14"/>
  <c r="F52" i="14"/>
  <c r="G52" i="14"/>
  <c r="F54" i="14"/>
  <c r="G54" i="14"/>
  <c r="F63" i="13"/>
  <c r="G63" i="13"/>
  <c r="F62" i="13"/>
  <c r="G62" i="13"/>
  <c r="F48" i="13"/>
  <c r="G48" i="13"/>
  <c r="G57" i="13"/>
  <c r="F57" i="13"/>
  <c r="G63" i="15"/>
  <c r="F63" i="15"/>
  <c r="G55" i="15"/>
  <c r="F55" i="15"/>
  <c r="G65" i="15"/>
  <c r="F65" i="15"/>
  <c r="F49" i="17"/>
  <c r="G49" i="17"/>
  <c r="G60" i="17"/>
  <c r="F60" i="17"/>
  <c r="F59" i="17"/>
  <c r="G59" i="17"/>
  <c r="F63" i="17"/>
  <c r="G63" i="17"/>
  <c r="F48" i="24"/>
  <c r="G48" i="24"/>
  <c r="F46" i="24"/>
  <c r="G46" i="24"/>
  <c r="F58" i="24"/>
  <c r="G58" i="24"/>
  <c r="G60" i="8"/>
  <c r="F60" i="8"/>
  <c r="G51" i="8"/>
  <c r="F51" i="8"/>
  <c r="F39" i="8"/>
  <c r="G39" i="8"/>
  <c r="G57" i="8"/>
  <c r="F57" i="8"/>
  <c r="G50" i="23"/>
  <c r="F50" i="23"/>
  <c r="G60" i="23"/>
  <c r="F60" i="23"/>
  <c r="G53" i="23"/>
  <c r="F53" i="23"/>
  <c r="G44" i="26"/>
  <c r="F44" i="26"/>
  <c r="F40" i="26"/>
  <c r="G40" i="26"/>
  <c r="G47" i="26"/>
  <c r="F47" i="26"/>
  <c r="G57" i="26"/>
  <c r="F57" i="26"/>
  <c r="G56" i="12"/>
  <c r="F56" i="12"/>
  <c r="G60" i="12"/>
  <c r="F60" i="12"/>
  <c r="G54" i="12"/>
  <c r="F54" i="12"/>
  <c r="G52" i="16"/>
  <c r="F52" i="16"/>
  <c r="F62" i="21"/>
  <c r="G62" i="21"/>
  <c r="G51" i="25"/>
  <c r="F51" i="25"/>
  <c r="F63" i="7"/>
  <c r="G63" i="7"/>
  <c r="G41" i="11"/>
  <c r="F41" i="11"/>
  <c r="G43" i="10"/>
  <c r="F43" i="10"/>
  <c r="G59" i="9"/>
  <c r="F59" i="9"/>
  <c r="G39" i="14"/>
  <c r="F39" i="14"/>
  <c r="F64" i="13"/>
  <c r="G64" i="13"/>
  <c r="G46" i="15"/>
  <c r="F46" i="15"/>
  <c r="G61" i="24"/>
  <c r="F61" i="24"/>
  <c r="G62" i="8"/>
  <c r="F62" i="8"/>
  <c r="G61" i="23"/>
  <c r="F61" i="23"/>
  <c r="G46" i="12"/>
  <c r="F46" i="12"/>
  <c r="G41" i="12"/>
  <c r="F41" i="12"/>
  <c r="F39" i="16"/>
  <c r="G39" i="16"/>
  <c r="G38" i="21"/>
  <c r="F38" i="21"/>
  <c r="F62" i="25"/>
  <c r="G62" i="25"/>
  <c r="G51" i="7"/>
  <c r="F51" i="7"/>
  <c r="F40" i="11"/>
  <c r="G40" i="11"/>
  <c r="G43" i="22"/>
  <c r="F43" i="22"/>
  <c r="F49" i="10"/>
  <c r="G49" i="10"/>
  <c r="G51" i="9"/>
  <c r="F51" i="9"/>
  <c r="G40" i="14"/>
  <c r="F40" i="14"/>
  <c r="G51" i="13"/>
  <c r="F51" i="13"/>
  <c r="F44" i="15"/>
  <c r="G44" i="15"/>
  <c r="G55" i="17"/>
  <c r="F55" i="17"/>
  <c r="G57" i="24"/>
  <c r="F57" i="24"/>
  <c r="F57" i="23"/>
  <c r="G57" i="23"/>
  <c r="G60" i="26"/>
  <c r="F60" i="26"/>
  <c r="G48" i="12"/>
  <c r="F48" i="12"/>
  <c r="G57" i="16"/>
  <c r="F57" i="16"/>
  <c r="G60" i="21"/>
  <c r="F60" i="21"/>
  <c r="G60" i="7"/>
  <c r="F60" i="7"/>
  <c r="G64" i="11"/>
  <c r="F64" i="11"/>
  <c r="F61" i="22"/>
  <c r="G61" i="22"/>
  <c r="F58" i="10"/>
  <c r="G58" i="10"/>
  <c r="G56" i="14"/>
  <c r="F56" i="14"/>
  <c r="G59" i="13"/>
  <c r="F59" i="13"/>
  <c r="G51" i="15"/>
  <c r="F51" i="15"/>
  <c r="F46" i="17"/>
  <c r="G46" i="17"/>
  <c r="G47" i="24"/>
  <c r="F47" i="24"/>
  <c r="F54" i="8"/>
  <c r="G54" i="8"/>
  <c r="G54" i="23"/>
  <c r="F54" i="23"/>
  <c r="F39" i="12"/>
  <c r="G39" i="12"/>
  <c r="F49" i="16"/>
  <c r="G49" i="16"/>
  <c r="G55" i="21"/>
  <c r="F55" i="21"/>
  <c r="F49" i="21"/>
  <c r="G49" i="21"/>
  <c r="G63" i="25"/>
  <c r="F63" i="25"/>
  <c r="G59" i="7"/>
  <c r="F59" i="7"/>
  <c r="G59" i="11"/>
  <c r="F59" i="11"/>
  <c r="F42" i="22"/>
  <c r="G42" i="22"/>
  <c r="G44" i="10"/>
  <c r="F44" i="10"/>
  <c r="F44" i="9"/>
  <c r="G44" i="9"/>
  <c r="F58" i="14"/>
  <c r="G58" i="14"/>
  <c r="G38" i="13"/>
  <c r="F38" i="13"/>
  <c r="G41" i="13"/>
  <c r="F41" i="13"/>
  <c r="G48" i="15"/>
  <c r="F48" i="15"/>
  <c r="F38" i="17"/>
  <c r="G38" i="17"/>
  <c r="G53" i="24"/>
  <c r="F53" i="24"/>
  <c r="F46" i="8"/>
  <c r="G46" i="8"/>
  <c r="G45" i="23"/>
  <c r="F45" i="23"/>
  <c r="F64" i="26"/>
  <c r="G64" i="26"/>
  <c r="G41" i="26"/>
  <c r="F41" i="26"/>
  <c r="G40" i="12"/>
  <c r="F40" i="12"/>
  <c r="G42" i="16"/>
  <c r="F42" i="16"/>
  <c r="G63" i="21"/>
  <c r="F63" i="21"/>
  <c r="F40" i="25"/>
  <c r="G40" i="25"/>
  <c r="F45" i="7"/>
  <c r="G45" i="7"/>
  <c r="F39" i="7"/>
  <c r="G39" i="7"/>
  <c r="F42" i="11"/>
  <c r="G42" i="11"/>
  <c r="G56" i="22"/>
  <c r="F56" i="22"/>
  <c r="F54" i="22"/>
  <c r="G54" i="22"/>
  <c r="F46" i="10"/>
  <c r="G46" i="10"/>
  <c r="G63" i="9"/>
  <c r="F63" i="9"/>
  <c r="F44" i="14"/>
  <c r="G44" i="14"/>
  <c r="G56" i="16"/>
  <c r="F56" i="16"/>
  <c r="G59" i="21"/>
  <c r="F59" i="21"/>
  <c r="F40" i="21"/>
  <c r="G40" i="21"/>
  <c r="F56" i="21"/>
  <c r="G56" i="21"/>
  <c r="F46" i="25"/>
  <c r="G46" i="25"/>
  <c r="F50" i="25"/>
  <c r="G50" i="25"/>
  <c r="F56" i="7"/>
  <c r="G56" i="7"/>
  <c r="G57" i="7"/>
  <c r="F57" i="7"/>
  <c r="G51" i="11"/>
  <c r="F51" i="11"/>
  <c r="G62" i="22"/>
  <c r="F62" i="22"/>
  <c r="G48" i="16"/>
  <c r="F48" i="16"/>
  <c r="F59" i="16"/>
  <c r="G59" i="16"/>
  <c r="G58" i="16"/>
  <c r="F58" i="16"/>
  <c r="G39" i="21"/>
  <c r="F39" i="21"/>
  <c r="F48" i="21"/>
  <c r="G48" i="21"/>
  <c r="F65" i="21"/>
  <c r="G65" i="21"/>
  <c r="F64" i="21"/>
  <c r="G64" i="21"/>
  <c r="G52" i="25"/>
  <c r="F52" i="25"/>
  <c r="F64" i="25"/>
  <c r="G64" i="25"/>
  <c r="F58" i="25"/>
  <c r="G58" i="25"/>
  <c r="G38" i="7"/>
  <c r="F38" i="7"/>
  <c r="G62" i="7"/>
  <c r="F62" i="7"/>
  <c r="F55" i="7"/>
  <c r="G55" i="7"/>
  <c r="G65" i="7"/>
  <c r="F65" i="7"/>
  <c r="G52" i="11"/>
  <c r="F52" i="11"/>
  <c r="G47" i="11"/>
  <c r="F47" i="11"/>
  <c r="G60" i="11"/>
  <c r="F60" i="11"/>
  <c r="G52" i="22"/>
  <c r="F52" i="22"/>
  <c r="G50" i="22"/>
  <c r="F50" i="22"/>
  <c r="G59" i="22"/>
  <c r="F59" i="22"/>
  <c r="F65" i="22"/>
  <c r="G65" i="22"/>
  <c r="F61" i="10"/>
  <c r="G61" i="10"/>
  <c r="G48" i="10"/>
  <c r="F48" i="10"/>
  <c r="G62" i="10"/>
  <c r="F62" i="10"/>
  <c r="G60" i="9"/>
  <c r="F60" i="9"/>
  <c r="G39" i="9"/>
  <c r="F39" i="9"/>
  <c r="F53" i="9"/>
  <c r="G53" i="9"/>
  <c r="G65" i="9"/>
  <c r="F65" i="9"/>
  <c r="F41" i="14"/>
  <c r="G41" i="14"/>
  <c r="F60" i="14"/>
  <c r="G60" i="14"/>
  <c r="F62" i="14"/>
  <c r="G62" i="14"/>
  <c r="G60" i="13"/>
  <c r="F60" i="13"/>
  <c r="F46" i="13"/>
  <c r="G46" i="13"/>
  <c r="F53" i="13"/>
  <c r="G53" i="13"/>
  <c r="G65" i="13"/>
  <c r="F65" i="13"/>
  <c r="G56" i="15"/>
  <c r="F56" i="15"/>
  <c r="G60" i="15"/>
  <c r="F60" i="15"/>
  <c r="F38" i="15"/>
  <c r="G38" i="15"/>
  <c r="G45" i="17"/>
  <c r="F45" i="17"/>
  <c r="G44" i="17"/>
  <c r="F44" i="17"/>
  <c r="G42" i="17"/>
  <c r="F42" i="17"/>
  <c r="F62" i="17"/>
  <c r="G62" i="17"/>
  <c r="G54" i="24"/>
  <c r="F54" i="24"/>
  <c r="G52" i="24"/>
  <c r="F52" i="24"/>
  <c r="G41" i="24"/>
  <c r="F41" i="24"/>
  <c r="G64" i="8"/>
  <c r="F64" i="8"/>
  <c r="F58" i="8"/>
  <c r="G58" i="8"/>
  <c r="F55" i="8"/>
  <c r="G55" i="8"/>
  <c r="F65" i="8"/>
  <c r="G65" i="8"/>
  <c r="G56" i="23"/>
  <c r="F56" i="23"/>
  <c r="G65" i="23"/>
  <c r="F65" i="23"/>
  <c r="G58" i="23"/>
  <c r="F58" i="23"/>
  <c r="F48" i="26"/>
  <c r="G48" i="26"/>
  <c r="F56" i="26"/>
  <c r="G56" i="26"/>
  <c r="F55" i="26"/>
  <c r="G55" i="26"/>
  <c r="G65" i="26"/>
  <c r="F65" i="26"/>
  <c r="F62" i="12"/>
  <c r="G62" i="12"/>
  <c r="F64" i="12"/>
  <c r="G64" i="12"/>
  <c r="G59" i="12"/>
  <c r="F59" i="12"/>
  <c r="F40" i="6"/>
  <c r="G40" i="6"/>
  <c r="G59" i="6"/>
  <c r="F59" i="6"/>
  <c r="G50" i="6"/>
  <c r="F50" i="6"/>
  <c r="F48" i="6"/>
  <c r="G48" i="6"/>
  <c r="G53" i="6"/>
  <c r="F53" i="6"/>
  <c r="G39" i="6"/>
  <c r="F39" i="6"/>
  <c r="G42" i="6"/>
  <c r="F42" i="6"/>
  <c r="F56" i="6"/>
  <c r="G56" i="6"/>
  <c r="G61" i="6"/>
  <c r="F61" i="6"/>
  <c r="G47" i="6"/>
  <c r="F47" i="6"/>
  <c r="G49" i="6"/>
  <c r="F49" i="6"/>
  <c r="G46" i="6"/>
  <c r="F46" i="6"/>
  <c r="F60" i="6"/>
  <c r="G60" i="6"/>
  <c r="G57" i="6"/>
  <c r="F57" i="6"/>
  <c r="G54" i="6"/>
  <c r="F54" i="6"/>
  <c r="G43" i="6"/>
  <c r="F43" i="6"/>
  <c r="G65" i="6"/>
  <c r="F65" i="6"/>
  <c r="G62" i="6"/>
  <c r="F62" i="6"/>
  <c r="G51" i="6"/>
  <c r="F51" i="6"/>
  <c r="G45" i="6"/>
  <c r="F45" i="6"/>
  <c r="G58" i="6"/>
  <c r="F58" i="6"/>
  <c r="F64" i="6"/>
  <c r="G64" i="6"/>
  <c r="F44" i="6"/>
  <c r="G44" i="6"/>
  <c r="G55" i="6"/>
  <c r="F55" i="6"/>
  <c r="G41" i="6"/>
  <c r="F41" i="6"/>
  <c r="G38" i="6"/>
  <c r="F38" i="6"/>
  <c r="F52" i="6"/>
  <c r="G52" i="6"/>
  <c r="G63" i="6"/>
  <c r="F63" i="6"/>
  <c r="G51" i="5"/>
  <c r="G40" i="5"/>
  <c r="F40" i="5"/>
  <c r="G54" i="5"/>
  <c r="F54" i="5"/>
  <c r="G45" i="5"/>
  <c r="F45" i="5"/>
  <c r="G55" i="5"/>
  <c r="F55" i="5"/>
  <c r="F49" i="5"/>
  <c r="G49" i="5"/>
  <c r="F52" i="5"/>
  <c r="G52" i="5"/>
  <c r="G64" i="5"/>
  <c r="F64" i="5"/>
  <c r="G46" i="5"/>
  <c r="F46" i="5"/>
  <c r="F41" i="5"/>
  <c r="G41" i="5"/>
  <c r="G62" i="5"/>
  <c r="F62" i="5"/>
  <c r="F65" i="5"/>
  <c r="G65" i="5"/>
  <c r="G56" i="5"/>
  <c r="F56" i="5"/>
  <c r="G61" i="5"/>
  <c r="F61" i="5"/>
  <c r="F44" i="5"/>
  <c r="G44" i="5"/>
  <c r="F58" i="5"/>
  <c r="G58" i="5"/>
  <c r="F59" i="5"/>
  <c r="G59" i="5"/>
  <c r="F57" i="5"/>
  <c r="G57" i="5"/>
  <c r="G63" i="5"/>
  <c r="F63" i="5"/>
  <c r="F42" i="5"/>
  <c r="G42" i="5"/>
  <c r="G53" i="5"/>
  <c r="F53" i="5"/>
  <c r="G39" i="5"/>
  <c r="F39" i="5"/>
  <c r="F60" i="5"/>
  <c r="G60" i="5"/>
  <c r="G47" i="5"/>
  <c r="F47" i="5"/>
  <c r="G48" i="5"/>
  <c r="F48" i="5"/>
  <c r="F50" i="5"/>
  <c r="G50" i="5"/>
  <c r="F38" i="5"/>
  <c r="G38" i="5"/>
  <c r="D19" i="4"/>
  <c r="E19" i="4"/>
  <c r="F19" i="4"/>
  <c r="I10" i="4"/>
  <c r="I13" i="4"/>
  <c r="I18" i="4"/>
  <c r="G19" i="4"/>
  <c r="H19" i="4" l="1"/>
  <c r="I19" i="4"/>
</calcChain>
</file>

<file path=xl/sharedStrings.xml><?xml version="1.0" encoding="utf-8"?>
<sst xmlns="http://schemas.openxmlformats.org/spreadsheetml/2006/main" count="755" uniqueCount="98">
  <si>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</si>
  <si>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</si>
  <si>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</si>
  <si>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</si>
  <si>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</si>
  <si>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</si>
  <si>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</si>
  <si>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</si>
  <si>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</si>
  <si>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</si>
  <si>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</si>
  <si>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</si>
  <si>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</si>
  <si>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</si>
  <si>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</si>
  <si>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</si>
  <si>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</si>
  <si>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</si>
  <si>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</si>
  <si>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</si>
  <si>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</si>
  <si>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</si>
  <si>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</si>
  <si>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</si>
  <si>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</si>
  <si>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</si>
  <si>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</si>
  <si>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ENTRADAS-SALIDAS NACIONAL</t>
  </si>
  <si>
    <t>IMPORT-EXPORT EXTERIOR</t>
  </si>
  <si>
    <t>NACIONAL Y EXTERIOR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</si>
  <si>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</si>
  <si>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</si>
  <si>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</si>
  <si>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</si>
  <si>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</si>
  <si>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</si>
  <si>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</si>
  <si>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</si>
  <si>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</si>
  <si>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</si>
  <si>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Acumulado desde Enero</t>
  </si>
  <si>
    <t>Variación</t>
  </si>
  <si>
    <t>CONCEPTO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</si>
  <si>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</si>
  <si>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</si>
  <si>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</si>
  <si>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</si>
  <si>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</si>
  <si>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</si>
  <si>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</si>
  <si>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</si>
  <si>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</si>
  <si>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</si>
  <si>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</si>
  <si>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</si>
  <si>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</si>
  <si>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</si>
  <si>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</si>
  <si>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</si>
  <si>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</si>
  <si>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</si>
  <si>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</si>
  <si>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</si>
  <si>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</si>
  <si>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</si>
  <si>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</si>
  <si>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</si>
  <si>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</si>
  <si>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</si>
  <si>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</si>
  <si>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</si>
  <si>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</si>
  <si>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</si>
  <si>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</si>
  <si>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</si>
  <si>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</si>
  <si>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</si>
  <si>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</si>
  <si>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</si>
  <si>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</si>
  <si>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</si>
  <si>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</si>
  <si>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</si>
  <si>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</si>
  <si>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</si>
  <si>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</si>
  <si>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</si>
  <si>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</si>
  <si>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</si>
  <si>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</si>
  <si>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</si>
  <si>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</si>
  <si>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</si>
  <si>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</si>
  <si>
    <t>10.2. CONTENEDORES ENTRADA-SALIDA NACIONAL (TEUS)</t>
  </si>
  <si>
    <t>10.3. CONTENEDORES IMPORTACIÓN-EXPORTACIÓN EXTERIOR (TEUS)</t>
  </si>
  <si>
    <t>10.4. CONTENEDORES NACIONAL Y EXTERIOR (TEUS)</t>
  </si>
  <si>
    <t>Mes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</si>
</sst>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0" applyNumberFormat="0" applyBorder="0" applyAlignment="0" applyProtection="0"/>
    <xf numFmtId="0" fontId="16" fillId="10" borderId="13" applyNumberFormat="0" applyAlignment="0" applyProtection="0"/>
    <xf numFmtId="0" fontId="17" fillId="11" borderId="14" applyNumberFormat="0" applyAlignment="0" applyProtection="0"/>
    <xf numFmtId="0" fontId="18" fillId="11" borderId="13" applyNumberFormat="0" applyAlignment="0" applyProtection="0"/>
    <xf numFmtId="0" fontId="19" fillId="0" borderId="15" applyNumberFormat="0" applyFill="0" applyAlignment="0" applyProtection="0"/>
    <xf numFmtId="0" fontId="20" fillId="12" borderId="16" applyNumberFormat="0" applyAlignment="0" applyProtection="0"/>
    <xf numFmtId="0" fontId="21" fillId="0" borderId="0" applyNumberFormat="0" applyFill="0" applyBorder="0" applyAlignment="0" applyProtection="0"/>
    <xf numFmtId="0" fontId="8" fillId="13" borderId="17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24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24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24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2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24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</cellStyleXfs>
  <cellXfs count="82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14" fontId="1" fillId="0" borderId="0" xfId="0" applyNumberFormat="1" applyFont="1" applyAlignment="1">
      <alignment horizontal="right"/>
    </xf>
    <xf numFmtId="0" fontId="24" fillId="0" borderId="8" xfId="0" applyFont="1" applyBorder="1"/>
    <xf numFmtId="3" fontId="24" fillId="0" borderId="0" xfId="0" applyNumberFormat="1" applyFont="1"/>
    <xf numFmtId="0" fontId="24" fillId="0" borderId="0" xfId="0" applyFont="1"/>
    <xf numFmtId="0" fontId="24" fillId="0" borderId="6" xfId="0" applyFont="1" applyBorder="1"/>
    <xf numFmtId="0" fontId="24" fillId="0" borderId="7" xfId="0" applyFont="1" applyBorder="1"/>
    <xf numFmtId="0" fontId="0" fillId="0" borderId="0" xfId="0" applyFont="1"/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  <xf numFmtId="0" fontId="25" fillId="0" borderId="0" xfId="0" applyFont="1"/>
    <xf numFmtId="0" fontId="26" fillId="0" borderId="0" xfId="0" applyFont="1" applyAlignment="1"/>
    <xf numFmtId="0" fontId="27" fillId="0" borderId="0" xfId="0" applyFont="1"/>
    <xf numFmtId="14" fontId="28" fillId="0" borderId="0" xfId="0" applyNumberFormat="1" applyFont="1" applyAlignment="1">
      <alignment horizontal="right"/>
    </xf>
    <xf numFmtId="0" fontId="25" fillId="4" borderId="0" xfId="0" applyFont="1" applyFill="1" applyAlignment="1">
      <alignment horizontal="center" vertical="center"/>
    </xf>
    <xf numFmtId="0" fontId="25" fillId="0" borderId="0" xfId="0" applyFont="1" applyAlignment="1"/>
    <xf numFmtId="0" fontId="25" fillId="4" borderId="5" xfId="0" applyFont="1" applyFill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25" fillId="0" borderId="5" xfId="0" applyFont="1" applyBorder="1" applyAlignment="1"/>
    <xf numFmtId="0" fontId="29" fillId="4" borderId="1" xfId="0" applyFont="1" applyFill="1" applyBorder="1" applyAlignment="1">
      <alignment horizontal="center"/>
    </xf>
    <xf numFmtId="0" fontId="29" fillId="2" borderId="2" xfId="0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left"/>
    </xf>
    <xf numFmtId="3" fontId="29" fillId="2" borderId="1" xfId="0" applyNumberFormat="1" applyFont="1" applyFill="1" applyBorder="1" applyAlignment="1">
      <alignment horizontal="right"/>
    </xf>
    <xf numFmtId="4" fontId="29" fillId="2" borderId="1" xfId="0" applyNumberFormat="1" applyFont="1" applyFill="1" applyBorder="1" applyAlignment="1">
      <alignment horizontal="right"/>
    </xf>
    <xf numFmtId="0" fontId="29" fillId="2" borderId="3" xfId="0" applyFont="1" applyFill="1" applyBorder="1" applyAlignment="1">
      <alignment horizontal="center" vertical="center"/>
    </xf>
    <xf numFmtId="0" fontId="29" fillId="2" borderId="4" xfId="0" applyFont="1" applyFill="1" applyBorder="1" applyAlignment="1">
      <alignment horizontal="center" vertical="center"/>
    </xf>
    <xf numFmtId="0" fontId="30" fillId="3" borderId="1" xfId="0" applyFont="1" applyFill="1" applyBorder="1" applyAlignment="1">
      <alignment horizontal="center" vertical="center"/>
    </xf>
    <xf numFmtId="0" fontId="29" fillId="5" borderId="1" xfId="0" applyFont="1" applyFill="1" applyBorder="1" applyAlignment="1">
      <alignment horizontal="center"/>
    </xf>
    <xf numFmtId="3" fontId="30" fillId="5" borderId="1" xfId="0" applyNumberFormat="1" applyFont="1" applyFill="1" applyBorder="1" applyAlignment="1">
      <alignment horizontal="right"/>
    </xf>
    <xf numFmtId="4" fontId="30" fillId="5" borderId="1" xfId="0" applyNumberFormat="1" applyFont="1" applyFill="1" applyBorder="1" applyAlignment="1">
      <alignment horizontal="right"/>
    </xf>
    <xf numFmtId="0" fontId="29" fillId="2" borderId="1" xfId="0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4" borderId="0" xfId="0" applyFont="1" applyFill="1" applyAlignment="1">
      <alignment horizontal="center" vertical="center"/>
    </xf>
    <xf numFmtId="0" fontId="29" fillId="4" borderId="1" xfId="0" applyFont="1" applyFill="1" applyBorder="1" applyAlignment="1">
      <alignment horizontal="right"/>
    </xf>
    <xf numFmtId="3" fontId="30" fillId="4" borderId="1" xfId="0" applyNumberFormat="1" applyFont="1" applyFill="1" applyBorder="1" applyAlignment="1">
      <alignment horizontal="right"/>
    </xf>
    <xf numFmtId="4" fontId="30" fillId="4" borderId="1" xfId="0" applyNumberFormat="1" applyFont="1" applyFill="1" applyBorder="1" applyAlignment="1">
      <alignment horizontal="right"/>
    </xf>
    <xf numFmtId="4" fontId="25" fillId="0" borderId="0" xfId="0" applyNumberFormat="1" applyFont="1"/>
    <xf numFmtId="0" fontId="29" fillId="2" borderId="4" xfId="0" applyFont="1" applyFill="1" applyBorder="1" applyAlignment="1">
      <alignment horizontal="center"/>
    </xf>
    <xf numFmtId="0" fontId="29" fillId="2" borderId="4" xfId="0" applyFont="1" applyFill="1" applyBorder="1" applyAlignment="1">
      <alignment horizontal="left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Relationship Id="rId30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LAS PALMAS</c:v>
                </c:pt>
                <c:pt idx="6">
                  <c:v>HUELVA</c:v>
                </c:pt>
                <c:pt idx="7">
                  <c:v>CARTAGENA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tráfico'!$F$38:$F$47</c:f>
              <c:numCache>
                <c:formatCode>General</c:formatCode>
                <c:ptCount val="10"/>
                <c:pt idx="0">
                  <c:v>56196352</c:v>
                </c:pt>
                <c:pt idx="1">
                  <c:v>49321263</c:v>
                </c:pt>
                <c:pt idx="2">
                  <c:v>33533437</c:v>
                </c:pt>
                <c:pt idx="3">
                  <c:v>24853521</c:v>
                </c:pt>
                <c:pt idx="4">
                  <c:v>24108835</c:v>
                </c:pt>
                <c:pt idx="5">
                  <c:v>18422402</c:v>
                </c:pt>
                <c:pt idx="6">
                  <c:v>18241620</c:v>
                </c:pt>
                <c:pt idx="7">
                  <c:v>15591647</c:v>
                </c:pt>
                <c:pt idx="8">
                  <c:v>10955847</c:v>
                </c:pt>
                <c:pt idx="9">
                  <c:v>10529580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LAS PALMAS</c:v>
                </c:pt>
                <c:pt idx="6">
                  <c:v>HUELVA</c:v>
                </c:pt>
                <c:pt idx="7">
                  <c:v>CARTAGENA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tráfico'!$G$38:$G$47</c:f>
              <c:numCache>
                <c:formatCode>General</c:formatCode>
                <c:ptCount val="10"/>
                <c:pt idx="0">
                  <c:v>50393816</c:v>
                </c:pt>
                <c:pt idx="1">
                  <c:v>46769997</c:v>
                </c:pt>
                <c:pt idx="2">
                  <c:v>32253712</c:v>
                </c:pt>
                <c:pt idx="3">
                  <c:v>25202218</c:v>
                </c:pt>
                <c:pt idx="4">
                  <c:v>24533830</c:v>
                </c:pt>
                <c:pt idx="5">
                  <c:v>16969728</c:v>
                </c:pt>
                <c:pt idx="6">
                  <c:v>15115985</c:v>
                </c:pt>
                <c:pt idx="7">
                  <c:v>14229984</c:v>
                </c:pt>
                <c:pt idx="8">
                  <c:v>11543292</c:v>
                </c:pt>
                <c:pt idx="9">
                  <c:v>11729791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HUELVA</c:v>
                </c:pt>
                <c:pt idx="6">
                  <c:v>LAS PALMAS</c:v>
                </c:pt>
                <c:pt idx="7">
                  <c:v>CARTAGENA</c:v>
                </c:pt>
                <c:pt idx="8">
                  <c:v>GIJON</c:v>
                </c:pt>
                <c:pt idx="9">
                  <c:v>CASTELLON</c:v>
                </c:pt>
              </c:strCache>
            </c:strRef>
          </c:cat>
          <c:val>
            <c:numRef>
              <c:f>'Total presentación'!$F$38:$F$47</c:f>
              <c:numCache>
                <c:formatCode>General</c:formatCode>
                <c:ptCount val="10"/>
                <c:pt idx="0">
                  <c:v>52006228</c:v>
                </c:pt>
                <c:pt idx="1">
                  <c:v>49119415</c:v>
                </c:pt>
                <c:pt idx="2">
                  <c:v>32910136</c:v>
                </c:pt>
                <c:pt idx="3">
                  <c:v>24607827</c:v>
                </c:pt>
                <c:pt idx="4">
                  <c:v>24017099</c:v>
                </c:pt>
                <c:pt idx="5">
                  <c:v>18090313</c:v>
                </c:pt>
                <c:pt idx="6">
                  <c:v>16666331</c:v>
                </c:pt>
                <c:pt idx="7">
                  <c:v>15542684</c:v>
                </c:pt>
                <c:pt idx="8">
                  <c:v>10875632</c:v>
                </c:pt>
                <c:pt idx="9">
                  <c:v>9895879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HUELVA</c:v>
                </c:pt>
                <c:pt idx="6">
                  <c:v>LAS PALMAS</c:v>
                </c:pt>
                <c:pt idx="7">
                  <c:v>CARTAGENA</c:v>
                </c:pt>
                <c:pt idx="8">
                  <c:v>GIJON</c:v>
                </c:pt>
                <c:pt idx="9">
                  <c:v>CASTELLON</c:v>
                </c:pt>
              </c:strCache>
            </c:strRef>
          </c:cat>
          <c:val>
            <c:numRef>
              <c:f>'Total presentación'!$G$38:$G$47</c:f>
              <c:numCache>
                <c:formatCode>General</c:formatCode>
                <c:ptCount val="10"/>
                <c:pt idx="0">
                  <c:v>47089681</c:v>
                </c:pt>
                <c:pt idx="1">
                  <c:v>46561006</c:v>
                </c:pt>
                <c:pt idx="2">
                  <c:v>31522194</c:v>
                </c:pt>
                <c:pt idx="3">
                  <c:v>24488636</c:v>
                </c:pt>
                <c:pt idx="4">
                  <c:v>24411508</c:v>
                </c:pt>
                <c:pt idx="5">
                  <c:v>14639971</c:v>
                </c:pt>
                <c:pt idx="6">
                  <c:v>15349767</c:v>
                </c:pt>
                <c:pt idx="7">
                  <c:v>14188756</c:v>
                </c:pt>
                <c:pt idx="8">
                  <c:v>11444808</c:v>
                </c:pt>
                <c:pt idx="9">
                  <c:v>8952140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BAHIA DE ALGECIRAS</c:v>
                </c:pt>
                <c:pt idx="1">
                  <c:v>HUELVA</c:v>
                </c:pt>
                <c:pt idx="2">
                  <c:v>BILBAO</c:v>
                </c:pt>
                <c:pt idx="3">
                  <c:v>TARRAGONA</c:v>
                </c:pt>
                <c:pt idx="4">
                  <c:v>CARTAGENA</c:v>
                </c:pt>
                <c:pt idx="5">
                  <c:v>BARCELONA</c:v>
                </c:pt>
                <c:pt idx="6">
                  <c:v>CASTELLON</c:v>
                </c:pt>
                <c:pt idx="7">
                  <c:v>A CORUÑA</c:v>
                </c:pt>
                <c:pt idx="8">
                  <c:v>SANTA CRUZ DE TENERIFE</c:v>
                </c:pt>
                <c:pt idx="9">
                  <c:v>LAS PALMAS</c:v>
                </c:pt>
              </c:strCache>
            </c:strRef>
          </c:cat>
          <c:val>
            <c:numRef>
              <c:f>Líquidos!$F$38:$F$47</c:f>
              <c:numCache>
                <c:formatCode>General</c:formatCode>
                <c:ptCount val="10"/>
                <c:pt idx="0">
                  <c:v>17571969</c:v>
                </c:pt>
                <c:pt idx="1">
                  <c:v>14866344</c:v>
                </c:pt>
                <c:pt idx="2">
                  <c:v>14101844</c:v>
                </c:pt>
                <c:pt idx="3">
                  <c:v>14068090</c:v>
                </c:pt>
                <c:pt idx="4">
                  <c:v>12174928</c:v>
                </c:pt>
                <c:pt idx="5">
                  <c:v>8226270</c:v>
                </c:pt>
                <c:pt idx="6">
                  <c:v>5912334</c:v>
                </c:pt>
                <c:pt idx="7">
                  <c:v>5272115</c:v>
                </c:pt>
                <c:pt idx="8">
                  <c:v>5153035</c:v>
                </c:pt>
                <c:pt idx="9">
                  <c:v>3513309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BAHIA DE ALGECIRAS</c:v>
                </c:pt>
                <c:pt idx="1">
                  <c:v>HUELVA</c:v>
                </c:pt>
                <c:pt idx="2">
                  <c:v>BILBAO</c:v>
                </c:pt>
                <c:pt idx="3">
                  <c:v>TARRAGONA</c:v>
                </c:pt>
                <c:pt idx="4">
                  <c:v>CARTAGENA</c:v>
                </c:pt>
                <c:pt idx="5">
                  <c:v>BARCELONA</c:v>
                </c:pt>
                <c:pt idx="6">
                  <c:v>CASTELLON</c:v>
                </c:pt>
                <c:pt idx="7">
                  <c:v>A CORUÑA</c:v>
                </c:pt>
                <c:pt idx="8">
                  <c:v>SANTA CRUZ DE TENERIFE</c:v>
                </c:pt>
                <c:pt idx="9">
                  <c:v>LAS PALMAS</c:v>
                </c:pt>
              </c:strCache>
            </c:strRef>
          </c:cat>
          <c:val>
            <c:numRef>
              <c:f>Líquidos!$G$38:$G$47</c:f>
              <c:numCache>
                <c:formatCode>General</c:formatCode>
                <c:ptCount val="10"/>
                <c:pt idx="0">
                  <c:v>15121721</c:v>
                </c:pt>
                <c:pt idx="1">
                  <c:v>11051938</c:v>
                </c:pt>
                <c:pt idx="2">
                  <c:v>14387629</c:v>
                </c:pt>
                <c:pt idx="3">
                  <c:v>14771033</c:v>
                </c:pt>
                <c:pt idx="4">
                  <c:v>11367444</c:v>
                </c:pt>
                <c:pt idx="5">
                  <c:v>8390494</c:v>
                </c:pt>
                <c:pt idx="6">
                  <c:v>5552015</c:v>
                </c:pt>
                <c:pt idx="7">
                  <c:v>5538974</c:v>
                </c:pt>
                <c:pt idx="8">
                  <c:v>5957931</c:v>
                </c:pt>
                <c:pt idx="9">
                  <c:v>3392025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BILBAO</c:v>
                </c:pt>
                <c:pt idx="4">
                  <c:v>ALMERIA</c:v>
                </c:pt>
                <c:pt idx="5">
                  <c:v>HUELVA</c:v>
                </c:pt>
                <c:pt idx="6">
                  <c:v>BARCELONA</c:v>
                </c:pt>
                <c:pt idx="7">
                  <c:v>A CORUÑA</c:v>
                </c:pt>
                <c:pt idx="8">
                  <c:v>AVILES</c:v>
                </c:pt>
                <c:pt idx="9">
                  <c:v>CARTAGENA</c:v>
                </c:pt>
              </c:strCache>
            </c:strRef>
          </c:cat>
          <c:val>
            <c:numRef>
              <c:f>Sólidos!$F$38:$F$47</c:f>
              <c:numCache>
                <c:formatCode>General</c:formatCode>
                <c:ptCount val="10"/>
                <c:pt idx="0">
                  <c:v>9095594</c:v>
                </c:pt>
                <c:pt idx="1">
                  <c:v>7160377</c:v>
                </c:pt>
                <c:pt idx="2">
                  <c:v>6097947</c:v>
                </c:pt>
                <c:pt idx="3">
                  <c:v>3219418</c:v>
                </c:pt>
                <c:pt idx="4">
                  <c:v>2983201</c:v>
                </c:pt>
                <c:pt idx="5">
                  <c:v>2924255</c:v>
                </c:pt>
                <c:pt idx="6">
                  <c:v>2689765</c:v>
                </c:pt>
                <c:pt idx="7">
                  <c:v>2531431</c:v>
                </c:pt>
                <c:pt idx="8">
                  <c:v>2519708</c:v>
                </c:pt>
                <c:pt idx="9">
                  <c:v>2505003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BILBAO</c:v>
                </c:pt>
                <c:pt idx="4">
                  <c:v>ALMERIA</c:v>
                </c:pt>
                <c:pt idx="5">
                  <c:v>HUELVA</c:v>
                </c:pt>
                <c:pt idx="6">
                  <c:v>BARCELONA</c:v>
                </c:pt>
                <c:pt idx="7">
                  <c:v>A CORUÑA</c:v>
                </c:pt>
                <c:pt idx="8">
                  <c:v>AVILES</c:v>
                </c:pt>
                <c:pt idx="9">
                  <c:v>CARTAGENA</c:v>
                </c:pt>
              </c:strCache>
            </c:strRef>
          </c:cat>
          <c:val>
            <c:numRef>
              <c:f>Sólidos!$G$38:$G$47</c:f>
              <c:numCache>
                <c:formatCode>General</c:formatCode>
                <c:ptCount val="10"/>
                <c:pt idx="0">
                  <c:v>9830328</c:v>
                </c:pt>
                <c:pt idx="1">
                  <c:v>6917248</c:v>
                </c:pt>
                <c:pt idx="2">
                  <c:v>5792137</c:v>
                </c:pt>
                <c:pt idx="3">
                  <c:v>3374185</c:v>
                </c:pt>
                <c:pt idx="4">
                  <c:v>2370923</c:v>
                </c:pt>
                <c:pt idx="5">
                  <c:v>3390767</c:v>
                </c:pt>
                <c:pt idx="6">
                  <c:v>2629968</c:v>
                </c:pt>
                <c:pt idx="7">
                  <c:v>2456602</c:v>
                </c:pt>
                <c:pt idx="8">
                  <c:v>2020818</c:v>
                </c:pt>
                <c:pt idx="9">
                  <c:v>2097136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BALEARES</c:v>
                </c:pt>
                <c:pt idx="6">
                  <c:v>SANTA CRUZ DE TENERIFE</c:v>
                </c:pt>
                <c:pt idx="7">
                  <c:v>TARRAGONA</c:v>
                </c:pt>
                <c:pt idx="8">
                  <c:v>VIGO</c:v>
                </c:pt>
                <c:pt idx="9">
                  <c:v>MALAGA</c:v>
                </c:pt>
              </c:strCache>
            </c:strRef>
          </c:cat>
          <c:val>
            <c:numRef>
              <c:f>'Mercancía general'!$F$38:$F$47</c:f>
              <c:numCache>
                <c:formatCode>General</c:formatCode>
                <c:ptCount val="10"/>
                <c:pt idx="0">
                  <c:v>43879413</c:v>
                </c:pt>
                <c:pt idx="1">
                  <c:v>33409799</c:v>
                </c:pt>
                <c:pt idx="2">
                  <c:v>21994101</c:v>
                </c:pt>
                <c:pt idx="3">
                  <c:v>12728970</c:v>
                </c:pt>
                <c:pt idx="4">
                  <c:v>7286565</c:v>
                </c:pt>
                <c:pt idx="5">
                  <c:v>6298026</c:v>
                </c:pt>
                <c:pt idx="6">
                  <c:v>4189261</c:v>
                </c:pt>
                <c:pt idx="7">
                  <c:v>2788632</c:v>
                </c:pt>
                <c:pt idx="8">
                  <c:v>2587080</c:v>
                </c:pt>
                <c:pt idx="9">
                  <c:v>2366298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BALEARES</c:v>
                </c:pt>
                <c:pt idx="6">
                  <c:v>SANTA CRUZ DE TENERIFE</c:v>
                </c:pt>
                <c:pt idx="7">
                  <c:v>TARRAGONA</c:v>
                </c:pt>
                <c:pt idx="8">
                  <c:v>VIGO</c:v>
                </c:pt>
                <c:pt idx="9">
                  <c:v>MALAGA</c:v>
                </c:pt>
              </c:strCache>
            </c:strRef>
          </c:cat>
          <c:val>
            <c:numRef>
              <c:f>'Mercancía general'!$G$38:$G$47</c:f>
              <c:numCache>
                <c:formatCode>General</c:formatCode>
                <c:ptCount val="10"/>
                <c:pt idx="0">
                  <c:v>40829820</c:v>
                </c:pt>
                <c:pt idx="1">
                  <c:v>30813196</c:v>
                </c:pt>
                <c:pt idx="2">
                  <c:v>20501732</c:v>
                </c:pt>
                <c:pt idx="3">
                  <c:v>11391829</c:v>
                </c:pt>
                <c:pt idx="4">
                  <c:v>6726822</c:v>
                </c:pt>
                <c:pt idx="5">
                  <c:v>6193090</c:v>
                </c:pt>
                <c:pt idx="6">
                  <c:v>4313490</c:v>
                </c:pt>
                <c:pt idx="7">
                  <c:v>2723227</c:v>
                </c:pt>
                <c:pt idx="8">
                  <c:v>2522167</c:v>
                </c:pt>
                <c:pt idx="9">
                  <c:v>1118882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BAHIA DE CADIZ</c:v>
                </c:pt>
                <c:pt idx="4">
                  <c:v>AVILES</c:v>
                </c:pt>
                <c:pt idx="5">
                  <c:v>GIJON</c:v>
                </c:pt>
                <c:pt idx="6">
                  <c:v>SANTANDER</c:v>
                </c:pt>
                <c:pt idx="7">
                  <c:v>SANTA CRUZ DE TENERIFE</c:v>
                </c:pt>
                <c:pt idx="8">
                  <c:v>CASTELLON</c:v>
                </c:pt>
                <c:pt idx="9">
                  <c:v>ALMERIA</c:v>
                </c:pt>
              </c:strCache>
            </c:strRef>
          </c:cat>
          <c:val>
            <c:numRef>
              <c:f>Pesca!$F$38:$F$47</c:f>
              <c:numCache>
                <c:formatCode>General</c:formatCode>
                <c:ptCount val="10"/>
                <c:pt idx="0">
                  <c:v>59062</c:v>
                </c:pt>
                <c:pt idx="1">
                  <c:v>33676</c:v>
                </c:pt>
                <c:pt idx="2">
                  <c:v>17647</c:v>
                </c:pt>
                <c:pt idx="3">
                  <c:v>13936</c:v>
                </c:pt>
                <c:pt idx="4">
                  <c:v>11877</c:v>
                </c:pt>
                <c:pt idx="5">
                  <c:v>7579</c:v>
                </c:pt>
                <c:pt idx="6">
                  <c:v>5828</c:v>
                </c:pt>
                <c:pt idx="7">
                  <c:v>4176</c:v>
                </c:pt>
                <c:pt idx="8">
                  <c:v>3744</c:v>
                </c:pt>
                <c:pt idx="9">
                  <c:v>2923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BAHIA DE CADIZ</c:v>
                </c:pt>
                <c:pt idx="4">
                  <c:v>AVILES</c:v>
                </c:pt>
                <c:pt idx="5">
                  <c:v>GIJON</c:v>
                </c:pt>
                <c:pt idx="6">
                  <c:v>SANTANDER</c:v>
                </c:pt>
                <c:pt idx="7">
                  <c:v>SANTA CRUZ DE TENERIFE</c:v>
                </c:pt>
                <c:pt idx="8">
                  <c:v>CASTELLON</c:v>
                </c:pt>
                <c:pt idx="9">
                  <c:v>ALMERIA</c:v>
                </c:pt>
              </c:strCache>
            </c:strRef>
          </c:cat>
          <c:val>
            <c:numRef>
              <c:f>Pesca!$G$38:$G$47</c:f>
              <c:numCache>
                <c:formatCode>General</c:formatCode>
                <c:ptCount val="10"/>
                <c:pt idx="0">
                  <c:v>62107</c:v>
                </c:pt>
                <c:pt idx="1">
                  <c:v>34102</c:v>
                </c:pt>
                <c:pt idx="2">
                  <c:v>13725</c:v>
                </c:pt>
                <c:pt idx="3">
                  <c:v>14272</c:v>
                </c:pt>
                <c:pt idx="4">
                  <c:v>11557</c:v>
                </c:pt>
                <c:pt idx="5">
                  <c:v>8236</c:v>
                </c:pt>
                <c:pt idx="6">
                  <c:v>8047</c:v>
                </c:pt>
                <c:pt idx="7">
                  <c:v>3221</c:v>
                </c:pt>
                <c:pt idx="8">
                  <c:v>3350</c:v>
                </c:pt>
                <c:pt idx="9">
                  <c:v>2822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BALEARES</c:v>
                </c:pt>
                <c:pt idx="6">
                  <c:v>VIGO</c:v>
                </c:pt>
                <c:pt idx="7">
                  <c:v>VALENCIA</c:v>
                </c:pt>
                <c:pt idx="8">
                  <c:v>HUELVA</c:v>
                </c:pt>
                <c:pt idx="9">
                  <c:v>BILBAO</c:v>
                </c:pt>
              </c:strCache>
            </c:strRef>
          </c:cat>
          <c:val>
            <c:numRef>
              <c:f>Avituallamiento!$F$38:$F$47</c:f>
              <c:numCache>
                <c:formatCode>General</c:formatCode>
                <c:ptCount val="10"/>
                <c:pt idx="0">
                  <c:v>2555277</c:v>
                </c:pt>
                <c:pt idx="1">
                  <c:v>1751922</c:v>
                </c:pt>
                <c:pt idx="2">
                  <c:v>668743</c:v>
                </c:pt>
                <c:pt idx="3">
                  <c:v>622353</c:v>
                </c:pt>
                <c:pt idx="4">
                  <c:v>542575</c:v>
                </c:pt>
                <c:pt idx="5">
                  <c:v>209986</c:v>
                </c:pt>
                <c:pt idx="6">
                  <c:v>204483</c:v>
                </c:pt>
                <c:pt idx="7">
                  <c:v>200185</c:v>
                </c:pt>
                <c:pt idx="8">
                  <c:v>140480</c:v>
                </c:pt>
                <c:pt idx="9">
                  <c:v>101485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BALEARES</c:v>
                </c:pt>
                <c:pt idx="6">
                  <c:v>VIGO</c:v>
                </c:pt>
                <c:pt idx="7">
                  <c:v>VALENCIA</c:v>
                </c:pt>
                <c:pt idx="8">
                  <c:v>HUELVA</c:v>
                </c:pt>
                <c:pt idx="9">
                  <c:v>BILBAO</c:v>
                </c:pt>
              </c:strCache>
            </c:strRef>
          </c:cat>
          <c:val>
            <c:numRef>
              <c:f>Avituallamiento!$G$38:$G$47</c:f>
              <c:numCache>
                <c:formatCode>General</c:formatCode>
                <c:ptCount val="10"/>
                <c:pt idx="0">
                  <c:v>1995201</c:v>
                </c:pt>
                <c:pt idx="1">
                  <c:v>1617672</c:v>
                </c:pt>
                <c:pt idx="2">
                  <c:v>835484</c:v>
                </c:pt>
                <c:pt idx="3">
                  <c:v>729766</c:v>
                </c:pt>
                <c:pt idx="4">
                  <c:v>479621</c:v>
                </c:pt>
                <c:pt idx="5">
                  <c:v>129737</c:v>
                </c:pt>
                <c:pt idx="6">
                  <c:v>221186</c:v>
                </c:pt>
                <c:pt idx="7">
                  <c:v>207818</c:v>
                </c:pt>
                <c:pt idx="8">
                  <c:v>108672</c:v>
                </c:pt>
                <c:pt idx="9">
                  <c:v>103683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MALAGA</c:v>
                </c:pt>
                <c:pt idx="6">
                  <c:v>HUELVA</c:v>
                </c:pt>
                <c:pt idx="7">
                  <c:v>GIJON</c:v>
                </c:pt>
                <c:pt idx="8">
                  <c:v>SANTA CRUZ DE TENERIFE</c:v>
                </c:pt>
                <c:pt idx="9">
                  <c:v>VIGO</c:v>
                </c:pt>
              </c:strCache>
            </c:strRef>
          </c:cat>
          <c:val>
            <c:numRef>
              <c:f>'Mercancías tránsito'!$F$38:$F$47</c:f>
              <c:numCache>
                <c:formatCode>General</c:formatCode>
                <c:ptCount val="10"/>
                <c:pt idx="0">
                  <c:v>28099251</c:v>
                </c:pt>
                <c:pt idx="1">
                  <c:v>24800647</c:v>
                </c:pt>
                <c:pt idx="2">
                  <c:v>8218856</c:v>
                </c:pt>
                <c:pt idx="3">
                  <c:v>5711698</c:v>
                </c:pt>
                <c:pt idx="4">
                  <c:v>3889561</c:v>
                </c:pt>
                <c:pt idx="5">
                  <c:v>1847655</c:v>
                </c:pt>
                <c:pt idx="6">
                  <c:v>870629</c:v>
                </c:pt>
                <c:pt idx="7">
                  <c:v>651321</c:v>
                </c:pt>
                <c:pt idx="8">
                  <c:v>286338</c:v>
                </c:pt>
                <c:pt idx="9">
                  <c:v>233862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MALAGA</c:v>
                </c:pt>
                <c:pt idx="6">
                  <c:v>HUELVA</c:v>
                </c:pt>
                <c:pt idx="7">
                  <c:v>GIJON</c:v>
                </c:pt>
                <c:pt idx="8">
                  <c:v>SANTA CRUZ DE TENERIFE</c:v>
                </c:pt>
                <c:pt idx="9">
                  <c:v>VIGO</c:v>
                </c:pt>
              </c:strCache>
            </c:strRef>
          </c:cat>
          <c:val>
            <c:numRef>
              <c:f>'Mercancías tránsito'!$G$38:$G$47</c:f>
              <c:numCache>
                <c:formatCode>General</c:formatCode>
                <c:ptCount val="10"/>
                <c:pt idx="0">
                  <c:v>26176269</c:v>
                </c:pt>
                <c:pt idx="1">
                  <c:v>23196799</c:v>
                </c:pt>
                <c:pt idx="2">
                  <c:v>7107711</c:v>
                </c:pt>
                <c:pt idx="3">
                  <c:v>5383135</c:v>
                </c:pt>
                <c:pt idx="4">
                  <c:v>4691894</c:v>
                </c:pt>
                <c:pt idx="5">
                  <c:v>659295</c:v>
                </c:pt>
                <c:pt idx="6">
                  <c:v>0</c:v>
                </c:pt>
                <c:pt idx="7">
                  <c:v>539836</c:v>
                </c:pt>
                <c:pt idx="8">
                  <c:v>203590</c:v>
                </c:pt>
                <c:pt idx="9">
                  <c:v>175348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TARRAGONA</c:v>
                </c:pt>
                <c:pt idx="6">
                  <c:v>VIGO</c:v>
                </c:pt>
                <c:pt idx="7">
                  <c:v>SANTA CRUZ DE TENERIFE</c:v>
                </c:pt>
                <c:pt idx="8">
                  <c:v>BILBAO</c:v>
                </c:pt>
                <c:pt idx="9">
                  <c:v>MARIN Y RIA DE PONTEVEDRA</c:v>
                </c:pt>
              </c:strCache>
            </c:strRef>
          </c:cat>
          <c:val>
            <c:numRef>
              <c:f>'Mercan. contene. tránsito'!$F$38:$F$47</c:f>
              <c:numCache>
                <c:formatCode>General</c:formatCode>
                <c:ptCount val="10"/>
                <c:pt idx="0">
                  <c:v>27916070</c:v>
                </c:pt>
                <c:pt idx="1">
                  <c:v>24757182</c:v>
                </c:pt>
                <c:pt idx="2">
                  <c:v>7806882</c:v>
                </c:pt>
                <c:pt idx="3">
                  <c:v>5412486</c:v>
                </c:pt>
                <c:pt idx="4">
                  <c:v>1847655</c:v>
                </c:pt>
                <c:pt idx="5">
                  <c:v>1304322</c:v>
                </c:pt>
                <c:pt idx="6">
                  <c:v>115469</c:v>
                </c:pt>
                <c:pt idx="7">
                  <c:v>110407</c:v>
                </c:pt>
                <c:pt idx="8">
                  <c:v>42627</c:v>
                </c:pt>
                <c:pt idx="9">
                  <c:v>36517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TARRAGONA</c:v>
                </c:pt>
                <c:pt idx="6">
                  <c:v>VIGO</c:v>
                </c:pt>
                <c:pt idx="7">
                  <c:v>SANTA CRUZ DE TENERIFE</c:v>
                </c:pt>
                <c:pt idx="8">
                  <c:v>BILBAO</c:v>
                </c:pt>
                <c:pt idx="9">
                  <c:v>MARIN Y RIA DE PONTEVEDRA</c:v>
                </c:pt>
              </c:strCache>
            </c:strRef>
          </c:cat>
          <c:val>
            <c:numRef>
              <c:f>'Mercan. contene. tránsito'!$G$38:$G$47</c:f>
              <c:numCache>
                <c:formatCode>General</c:formatCode>
                <c:ptCount val="10"/>
                <c:pt idx="0">
                  <c:v>25975399</c:v>
                </c:pt>
                <c:pt idx="1">
                  <c:v>23172889</c:v>
                </c:pt>
                <c:pt idx="2">
                  <c:v>6720849</c:v>
                </c:pt>
                <c:pt idx="3">
                  <c:v>5115501</c:v>
                </c:pt>
                <c:pt idx="4">
                  <c:v>659295</c:v>
                </c:pt>
                <c:pt idx="5">
                  <c:v>1591205</c:v>
                </c:pt>
                <c:pt idx="6">
                  <c:v>105832</c:v>
                </c:pt>
                <c:pt idx="7">
                  <c:v>157355</c:v>
                </c:pt>
                <c:pt idx="8">
                  <c:v>77246</c:v>
                </c:pt>
                <c:pt idx="9">
                  <c:v>4035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MALAGA</c:v>
                </c:pt>
                <c:pt idx="6">
                  <c:v>TARRAGONA</c:v>
                </c:pt>
                <c:pt idx="7">
                  <c:v>SANTA CRUZ DE TENERIFE</c:v>
                </c:pt>
                <c:pt idx="8">
                  <c:v>VIGO</c:v>
                </c:pt>
                <c:pt idx="9">
                  <c:v>CASTELLON</c:v>
                </c:pt>
              </c:strCache>
            </c:strRef>
          </c:cat>
          <c:val>
            <c:numRef>
              <c:f>'Mercancías contenedores'!$F$38:$F$47</c:f>
              <c:numCache>
                <c:formatCode>General</c:formatCode>
                <c:ptCount val="10"/>
                <c:pt idx="0">
                  <c:v>38069097</c:v>
                </c:pt>
                <c:pt idx="1">
                  <c:v>29874892</c:v>
                </c:pt>
                <c:pt idx="2">
                  <c:v>15317561</c:v>
                </c:pt>
                <c:pt idx="3">
                  <c:v>10256425</c:v>
                </c:pt>
                <c:pt idx="4">
                  <c:v>4440625</c:v>
                </c:pt>
                <c:pt idx="5">
                  <c:v>2033164</c:v>
                </c:pt>
                <c:pt idx="6">
                  <c:v>1967574</c:v>
                </c:pt>
                <c:pt idx="7">
                  <c:v>1930223</c:v>
                </c:pt>
                <c:pt idx="8">
                  <c:v>1762637</c:v>
                </c:pt>
                <c:pt idx="9">
                  <c:v>1282103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MALAGA</c:v>
                </c:pt>
                <c:pt idx="6">
                  <c:v>TARRAGONA</c:v>
                </c:pt>
                <c:pt idx="7">
                  <c:v>SANTA CRUZ DE TENERIFE</c:v>
                </c:pt>
                <c:pt idx="8">
                  <c:v>VIGO</c:v>
                </c:pt>
                <c:pt idx="9">
                  <c:v>CASTELLON</c:v>
                </c:pt>
              </c:strCache>
            </c:strRef>
          </c:cat>
          <c:val>
            <c:numRef>
              <c:f>'Mercancías contenedores'!$G$38:$G$47</c:f>
              <c:numCache>
                <c:formatCode>General</c:formatCode>
                <c:ptCount val="10"/>
                <c:pt idx="0">
                  <c:v>35585783</c:v>
                </c:pt>
                <c:pt idx="1">
                  <c:v>27464984</c:v>
                </c:pt>
                <c:pt idx="2">
                  <c:v>13957100</c:v>
                </c:pt>
                <c:pt idx="3">
                  <c:v>9124351</c:v>
                </c:pt>
                <c:pt idx="4">
                  <c:v>4062969</c:v>
                </c:pt>
                <c:pt idx="5">
                  <c:v>769058</c:v>
                </c:pt>
                <c:pt idx="6">
                  <c:v>2139113</c:v>
                </c:pt>
                <c:pt idx="7">
                  <c:v>2116690</c:v>
                </c:pt>
                <c:pt idx="8">
                  <c:v>1627061</c:v>
                </c:pt>
                <c:pt idx="9">
                  <c:v>971592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VALENCIA</c:v>
                </c:pt>
                <c:pt idx="3">
                  <c:v>BAHIA DE ALGECIRAS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SANTANDER</c:v>
                </c:pt>
                <c:pt idx="7">
                  <c:v>BAHIA DE CADIZ</c:v>
                </c:pt>
                <c:pt idx="8">
                  <c:v>VIGO</c:v>
                </c:pt>
                <c:pt idx="9">
                  <c:v>BILBAO</c:v>
                </c:pt>
              </c:strCache>
            </c:strRef>
          </c:cat>
          <c:val>
            <c:numRef>
              <c:f>'Ro-Ro'!$F$38:$F$47</c:f>
              <c:numCache>
                <c:formatCode>General</c:formatCode>
                <c:ptCount val="10"/>
                <c:pt idx="0">
                  <c:v>6692440</c:v>
                </c:pt>
                <c:pt idx="1">
                  <c:v>6218388</c:v>
                </c:pt>
                <c:pt idx="2">
                  <c:v>4222079</c:v>
                </c:pt>
                <c:pt idx="3">
                  <c:v>3461261</c:v>
                </c:pt>
                <c:pt idx="4">
                  <c:v>2012879</c:v>
                </c:pt>
                <c:pt idx="5">
                  <c:v>1894326</c:v>
                </c:pt>
                <c:pt idx="6">
                  <c:v>991513</c:v>
                </c:pt>
                <c:pt idx="7">
                  <c:v>781009</c:v>
                </c:pt>
                <c:pt idx="8">
                  <c:v>718936</c:v>
                </c:pt>
                <c:pt idx="9">
                  <c:v>670429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VALENCIA</c:v>
                </c:pt>
                <c:pt idx="3">
                  <c:v>BAHIA DE ALGECIRAS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SANTANDER</c:v>
                </c:pt>
                <c:pt idx="7">
                  <c:v>BAHIA DE CADIZ</c:v>
                </c:pt>
                <c:pt idx="8">
                  <c:v>VIGO</c:v>
                </c:pt>
                <c:pt idx="9">
                  <c:v>BILBAO</c:v>
                </c:pt>
              </c:strCache>
            </c:strRef>
          </c:cat>
          <c:val>
            <c:numRef>
              <c:f>'Ro-Ro'!$G$38:$G$47</c:f>
              <c:numCache>
                <c:formatCode>General</c:formatCode>
                <c:ptCount val="10"/>
                <c:pt idx="0">
                  <c:v>6525405</c:v>
                </c:pt>
                <c:pt idx="1">
                  <c:v>6126322</c:v>
                </c:pt>
                <c:pt idx="2">
                  <c:v>3748652</c:v>
                </c:pt>
                <c:pt idx="3">
                  <c:v>3127018</c:v>
                </c:pt>
                <c:pt idx="4">
                  <c:v>2506127</c:v>
                </c:pt>
                <c:pt idx="5">
                  <c:v>1779522</c:v>
                </c:pt>
                <c:pt idx="6">
                  <c:v>936745</c:v>
                </c:pt>
                <c:pt idx="7">
                  <c:v>939194</c:v>
                </c:pt>
                <c:pt idx="8">
                  <c:v>722768</c:v>
                </c:pt>
                <c:pt idx="9">
                  <c:v>959289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TARRAGONA</c:v>
                </c:pt>
                <c:pt idx="8">
                  <c:v>VIGO</c:v>
                </c:pt>
                <c:pt idx="9">
                  <c:v>SEVILLA</c:v>
                </c:pt>
              </c:strCache>
            </c:strRef>
          </c:cat>
          <c:val>
            <c:numRef>
              <c:f>TEUS!$F$38:$F$47</c:f>
              <c:numCache>
                <c:formatCode>General</c:formatCode>
                <c:ptCount val="10"/>
                <c:pt idx="0">
                  <c:v>3253104</c:v>
                </c:pt>
                <c:pt idx="1">
                  <c:v>2462392</c:v>
                </c:pt>
                <c:pt idx="2">
                  <c:v>1570165</c:v>
                </c:pt>
                <c:pt idx="3">
                  <c:v>948109</c:v>
                </c:pt>
                <c:pt idx="4">
                  <c:v>419139.75</c:v>
                </c:pt>
                <c:pt idx="5">
                  <c:v>298964</c:v>
                </c:pt>
                <c:pt idx="6">
                  <c:v>246947</c:v>
                </c:pt>
                <c:pt idx="7">
                  <c:v>172235</c:v>
                </c:pt>
                <c:pt idx="8">
                  <c:v>163817.5</c:v>
                </c:pt>
                <c:pt idx="9">
                  <c:v>122370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TARRAGONA</c:v>
                </c:pt>
                <c:pt idx="8">
                  <c:v>VIGO</c:v>
                </c:pt>
                <c:pt idx="9">
                  <c:v>SEVILLA</c:v>
                </c:pt>
              </c:strCache>
            </c:strRef>
          </c:cat>
          <c:val>
            <c:numRef>
              <c:f>TEUS!$G$38:$G$47</c:f>
              <c:numCache>
                <c:formatCode>General</c:formatCode>
                <c:ptCount val="10"/>
                <c:pt idx="0">
                  <c:v>3107670</c:v>
                </c:pt>
                <c:pt idx="1">
                  <c:v>2153947.0099999998</c:v>
                </c:pt>
                <c:pt idx="2">
                  <c:v>1415829</c:v>
                </c:pt>
                <c:pt idx="3">
                  <c:v>835866</c:v>
                </c:pt>
                <c:pt idx="4">
                  <c:v>378866.25</c:v>
                </c:pt>
                <c:pt idx="5">
                  <c:v>232501</c:v>
                </c:pt>
                <c:pt idx="6">
                  <c:v>264485</c:v>
                </c:pt>
                <c:pt idx="7">
                  <c:v>189462</c:v>
                </c:pt>
                <c:pt idx="8">
                  <c:v>159034.5</c:v>
                </c:pt>
                <c:pt idx="9">
                  <c:v>109957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TARRAGONA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MARIN Y RIA DE PONTEVEDRA</c:v>
                </c:pt>
                <c:pt idx="9">
                  <c:v>BILBAO</c:v>
                </c:pt>
              </c:strCache>
            </c:strRef>
          </c:cat>
          <c:val>
            <c:numRef>
              <c:f>'TEUS tránsito'!$F$38:$F$47</c:f>
              <c:numCache>
                <c:formatCode>General</c:formatCode>
                <c:ptCount val="10"/>
                <c:pt idx="0">
                  <c:v>2281226</c:v>
                </c:pt>
                <c:pt idx="1">
                  <c:v>1665273</c:v>
                </c:pt>
                <c:pt idx="2">
                  <c:v>609951</c:v>
                </c:pt>
                <c:pt idx="3">
                  <c:v>526855.5</c:v>
                </c:pt>
                <c:pt idx="4">
                  <c:v>279714</c:v>
                </c:pt>
                <c:pt idx="5">
                  <c:v>107014</c:v>
                </c:pt>
                <c:pt idx="6">
                  <c:v>10299</c:v>
                </c:pt>
                <c:pt idx="7">
                  <c:v>6587</c:v>
                </c:pt>
                <c:pt idx="8">
                  <c:v>4497</c:v>
                </c:pt>
                <c:pt idx="9">
                  <c:v>2690.25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TARRAGONA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MARIN Y RIA DE PONTEVEDRA</c:v>
                </c:pt>
                <c:pt idx="9">
                  <c:v>BILBAO</c:v>
                </c:pt>
              </c:strCache>
            </c:strRef>
          </c:cat>
          <c:val>
            <c:numRef>
              <c:f>'TEUS tránsito'!$G$38:$G$47</c:f>
              <c:numCache>
                <c:formatCode>General</c:formatCode>
                <c:ptCount val="10"/>
                <c:pt idx="0">
                  <c:v>2024504.5</c:v>
                </c:pt>
                <c:pt idx="1">
                  <c:v>1557556</c:v>
                </c:pt>
                <c:pt idx="2">
                  <c:v>508566</c:v>
                </c:pt>
                <c:pt idx="3">
                  <c:v>453777</c:v>
                </c:pt>
                <c:pt idx="4">
                  <c:v>218505</c:v>
                </c:pt>
                <c:pt idx="5">
                  <c:v>139731</c:v>
                </c:pt>
                <c:pt idx="6">
                  <c:v>11388</c:v>
                </c:pt>
                <c:pt idx="7">
                  <c:v>7324</c:v>
                </c:pt>
                <c:pt idx="8">
                  <c:v>728</c:v>
                </c:pt>
                <c:pt idx="9">
                  <c:v>4396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Contenedores entrada-salida nacional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SEVILLA</c:v>
                </c:pt>
                <c:pt idx="5">
                  <c:v>ALICANTE</c:v>
                </c:pt>
                <c:pt idx="6">
                  <c:v>BALEARES</c:v>
                </c:pt>
                <c:pt idx="7">
                  <c:v>BILBAO</c:v>
                </c:pt>
                <c:pt idx="8">
                  <c:v>BAHIA DE CADIZ</c:v>
                </c:pt>
                <c:pt idx="9">
                  <c:v>VIGO</c:v>
                </c:pt>
              </c:strCache>
            </c:strRef>
          </c:cat>
          <c:val>
            <c:numRef>
              <c:f>'TEUS nacional'!$F$38:$F$47</c:f>
              <c:numCache>
                <c:formatCode>General</c:formatCode>
                <c:ptCount val="10"/>
                <c:pt idx="0">
                  <c:v>257591</c:v>
                </c:pt>
                <c:pt idx="1">
                  <c:v>221998</c:v>
                </c:pt>
                <c:pt idx="2">
                  <c:v>141740</c:v>
                </c:pt>
                <c:pt idx="3">
                  <c:v>115982</c:v>
                </c:pt>
                <c:pt idx="4">
                  <c:v>104852</c:v>
                </c:pt>
                <c:pt idx="5">
                  <c:v>82613</c:v>
                </c:pt>
                <c:pt idx="6">
                  <c:v>54190</c:v>
                </c:pt>
                <c:pt idx="7">
                  <c:v>35158</c:v>
                </c:pt>
                <c:pt idx="8">
                  <c:v>28042.5</c:v>
                </c:pt>
                <c:pt idx="9">
                  <c:v>23232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00-43F2-A078-8EF519C4833E}"/>
            </c:ext>
          </c:extLst>
        </c:ser>
        <c:ser>
          <c:idx val="1"/>
          <c:order val="1"/>
          <c:tx>
            <c:strRef>
              <c:f>'TEUS nacional'!$G$37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SEVILLA</c:v>
                </c:pt>
                <c:pt idx="5">
                  <c:v>ALICANTE</c:v>
                </c:pt>
                <c:pt idx="6">
                  <c:v>BALEARES</c:v>
                </c:pt>
                <c:pt idx="7">
                  <c:v>BILBAO</c:v>
                </c:pt>
                <c:pt idx="8">
                  <c:v>BAHIA DE CADIZ</c:v>
                </c:pt>
                <c:pt idx="9">
                  <c:v>VIGO</c:v>
                </c:pt>
              </c:strCache>
            </c:strRef>
          </c:cat>
          <c:val>
            <c:numRef>
              <c:f>'TEUS nacional'!$G$38:$G$47</c:f>
              <c:numCache>
                <c:formatCode>General</c:formatCode>
                <c:ptCount val="10"/>
                <c:pt idx="0">
                  <c:v>258331</c:v>
                </c:pt>
                <c:pt idx="1">
                  <c:v>219784</c:v>
                </c:pt>
                <c:pt idx="2">
                  <c:v>146494</c:v>
                </c:pt>
                <c:pt idx="3">
                  <c:v>101759</c:v>
                </c:pt>
                <c:pt idx="4">
                  <c:v>92575</c:v>
                </c:pt>
                <c:pt idx="5">
                  <c:v>93574</c:v>
                </c:pt>
                <c:pt idx="6">
                  <c:v>62474</c:v>
                </c:pt>
                <c:pt idx="7">
                  <c:v>37615.25</c:v>
                </c:pt>
                <c:pt idx="8">
                  <c:v>49174.5</c:v>
                </c:pt>
                <c:pt idx="9">
                  <c:v>30446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00-43F2-A078-8EF519C48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</a:t>
            </a:r>
            <a:r>
              <a:rPr lang="es-ES" b="1" baseline="0"/>
              <a:t> import-export exterior </a:t>
            </a:r>
            <a:r>
              <a:rPr lang="es-ES" b="1"/>
              <a:t>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exterior'!$F$37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VIGO</c:v>
                </c:pt>
                <c:pt idx="5">
                  <c:v>CASTELLON</c:v>
                </c:pt>
                <c:pt idx="6">
                  <c:v>LAS PALMAS</c:v>
                </c:pt>
                <c:pt idx="7">
                  <c:v>TARRAGONA</c:v>
                </c:pt>
                <c:pt idx="8">
                  <c:v>BAHIA DE CADIZ</c:v>
                </c:pt>
                <c:pt idx="9">
                  <c:v>CARTAGENA</c:v>
                </c:pt>
              </c:strCache>
            </c:strRef>
          </c:cat>
          <c:val>
            <c:numRef>
              <c:f>'TEUS exterior'!$F$38:$F$47</c:f>
              <c:numCache>
                <c:formatCode>General</c:formatCode>
                <c:ptCount val="10"/>
                <c:pt idx="0">
                  <c:v>1471849</c:v>
                </c:pt>
                <c:pt idx="1">
                  <c:v>901569.5</c:v>
                </c:pt>
                <c:pt idx="2">
                  <c:v>381291.5</c:v>
                </c:pt>
                <c:pt idx="3">
                  <c:v>166689</c:v>
                </c:pt>
                <c:pt idx="4">
                  <c:v>133998.5</c:v>
                </c:pt>
                <c:pt idx="5">
                  <c:v>92991</c:v>
                </c:pt>
                <c:pt idx="6">
                  <c:v>80390</c:v>
                </c:pt>
                <c:pt idx="7">
                  <c:v>45021</c:v>
                </c:pt>
                <c:pt idx="8">
                  <c:v>35245.5</c:v>
                </c:pt>
                <c:pt idx="9">
                  <c:v>32474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D5-40D8-9BC1-5FD838F7A023}"/>
            </c:ext>
          </c:extLst>
        </c:ser>
        <c:ser>
          <c:idx val="1"/>
          <c:order val="1"/>
          <c:tx>
            <c:strRef>
              <c:f>'TEUS exterior'!$G$37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VIGO</c:v>
                </c:pt>
                <c:pt idx="5">
                  <c:v>CASTELLON</c:v>
                </c:pt>
                <c:pt idx="6">
                  <c:v>LAS PALMAS</c:v>
                </c:pt>
                <c:pt idx="7">
                  <c:v>TARRAGONA</c:v>
                </c:pt>
                <c:pt idx="8">
                  <c:v>BAHIA DE CADIZ</c:v>
                </c:pt>
                <c:pt idx="9">
                  <c:v>CARTAGENA</c:v>
                </c:pt>
              </c:strCache>
            </c:strRef>
          </c:cat>
          <c:val>
            <c:numRef>
              <c:f>'TEUS exterior'!$G$38:$G$45</c:f>
              <c:numCache>
                <c:formatCode>General</c:formatCode>
                <c:ptCount val="8"/>
                <c:pt idx="0">
                  <c:v>1448355</c:v>
                </c:pt>
                <c:pt idx="1">
                  <c:v>815558</c:v>
                </c:pt>
                <c:pt idx="2">
                  <c:v>336855</c:v>
                </c:pt>
                <c:pt idx="3">
                  <c:v>122980.5</c:v>
                </c:pt>
                <c:pt idx="4">
                  <c:v>121264.5</c:v>
                </c:pt>
                <c:pt idx="5">
                  <c:v>71807</c:v>
                </c:pt>
                <c:pt idx="6">
                  <c:v>68951</c:v>
                </c:pt>
                <c:pt idx="7">
                  <c:v>41857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D5-40D8-9BC1-5FD838F7A0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nacional y exterior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 y exterior'!$F$37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 y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BAHIA DE ALGECIRAS</c:v>
                </c:pt>
                <c:pt idx="6">
                  <c:v>VIGO</c:v>
                </c:pt>
                <c:pt idx="7">
                  <c:v>SEVILLA</c:v>
                </c:pt>
                <c:pt idx="8">
                  <c:v>ALICANTE</c:v>
                </c:pt>
                <c:pt idx="9">
                  <c:v>CASTELLON</c:v>
                </c:pt>
              </c:strCache>
            </c:strRef>
          </c:cat>
          <c:val>
            <c:numRef>
              <c:f>'TEUS nacional y exterior'!$F$38:$F$47</c:f>
              <c:numCache>
                <c:formatCode>General</c:formatCode>
                <c:ptCount val="10"/>
                <c:pt idx="0">
                  <c:v>1587831</c:v>
                </c:pt>
                <c:pt idx="1">
                  <c:v>1043309.5</c:v>
                </c:pt>
                <c:pt idx="2">
                  <c:v>416449.5</c:v>
                </c:pt>
                <c:pt idx="3">
                  <c:v>338158</c:v>
                </c:pt>
                <c:pt idx="4">
                  <c:v>236648</c:v>
                </c:pt>
                <c:pt idx="5">
                  <c:v>181166</c:v>
                </c:pt>
                <c:pt idx="6">
                  <c:v>157230.5</c:v>
                </c:pt>
                <c:pt idx="7">
                  <c:v>122370</c:v>
                </c:pt>
                <c:pt idx="8">
                  <c:v>112098</c:v>
                </c:pt>
                <c:pt idx="9">
                  <c:v>96767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CF-4948-A443-2D69BEA0E1FA}"/>
            </c:ext>
          </c:extLst>
        </c:ser>
        <c:ser>
          <c:idx val="1"/>
          <c:order val="1"/>
          <c:tx>
            <c:strRef>
              <c:f>'TEUS nacional y exterior'!$G$37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 y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BAHIA DE ALGECIRAS</c:v>
                </c:pt>
                <c:pt idx="6">
                  <c:v>VIGO</c:v>
                </c:pt>
                <c:pt idx="7">
                  <c:v>SEVILLA</c:v>
                </c:pt>
                <c:pt idx="8">
                  <c:v>ALICANTE</c:v>
                </c:pt>
                <c:pt idx="9">
                  <c:v>CASTELLON</c:v>
                </c:pt>
              </c:strCache>
            </c:strRef>
          </c:cat>
          <c:val>
            <c:numRef>
              <c:f>'TEUS nacional y exterior'!$G$38:$G$47</c:f>
              <c:numCache>
                <c:formatCode>General</c:formatCode>
                <c:ptCount val="10"/>
                <c:pt idx="0">
                  <c:v>1550114</c:v>
                </c:pt>
                <c:pt idx="1">
                  <c:v>962052</c:v>
                </c:pt>
                <c:pt idx="2">
                  <c:v>374470.25</c:v>
                </c:pt>
                <c:pt idx="3">
                  <c:v>327300</c:v>
                </c:pt>
                <c:pt idx="4">
                  <c:v>253097</c:v>
                </c:pt>
                <c:pt idx="5">
                  <c:v>129442.51</c:v>
                </c:pt>
                <c:pt idx="6">
                  <c:v>151710.5</c:v>
                </c:pt>
                <c:pt idx="7">
                  <c:v>109957</c:v>
                </c:pt>
                <c:pt idx="8">
                  <c:v>109876</c:v>
                </c:pt>
                <c:pt idx="9">
                  <c:v>74198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0CF-4948-A443-2D69BEA0E1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totales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BALEARES</c:v>
                </c:pt>
                <c:pt idx="1">
                  <c:v>SANTA CRUZ DE TENERIFE</c:v>
                </c:pt>
                <c:pt idx="2">
                  <c:v>BAHIA DE ALGECIRAS</c:v>
                </c:pt>
                <c:pt idx="3">
                  <c:v>BARCELONA</c:v>
                </c:pt>
                <c:pt idx="4">
                  <c:v>CEUTA</c:v>
                </c:pt>
                <c:pt idx="5">
                  <c:v>LAS PALMAS</c:v>
                </c:pt>
                <c:pt idx="6">
                  <c:v>ALMERIA</c:v>
                </c:pt>
                <c:pt idx="7">
                  <c:v>MALAGA</c:v>
                </c:pt>
                <c:pt idx="8">
                  <c:v>VALENCIA</c:v>
                </c:pt>
                <c:pt idx="9">
                  <c:v>MELILLA</c:v>
                </c:pt>
              </c:strCache>
            </c:strRef>
          </c:cat>
          <c:val>
            <c:numRef>
              <c:f>'Pasajeros total'!$F$38:$F$47</c:f>
              <c:numCache>
                <c:formatCode>General</c:formatCode>
                <c:ptCount val="10"/>
                <c:pt idx="0">
                  <c:v>4799518</c:v>
                </c:pt>
                <c:pt idx="1">
                  <c:v>3510294</c:v>
                </c:pt>
                <c:pt idx="2">
                  <c:v>3479049</c:v>
                </c:pt>
                <c:pt idx="3">
                  <c:v>3105942</c:v>
                </c:pt>
                <c:pt idx="4">
                  <c:v>1387694</c:v>
                </c:pt>
                <c:pt idx="5">
                  <c:v>1119965</c:v>
                </c:pt>
                <c:pt idx="6">
                  <c:v>756686</c:v>
                </c:pt>
                <c:pt idx="7">
                  <c:v>659848</c:v>
                </c:pt>
                <c:pt idx="8">
                  <c:v>577276</c:v>
                </c:pt>
                <c:pt idx="9">
                  <c:v>503588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BALEARES</c:v>
                </c:pt>
                <c:pt idx="1">
                  <c:v>SANTA CRUZ DE TENERIFE</c:v>
                </c:pt>
                <c:pt idx="2">
                  <c:v>BAHIA DE ALGECIRAS</c:v>
                </c:pt>
                <c:pt idx="3">
                  <c:v>BARCELONA</c:v>
                </c:pt>
                <c:pt idx="4">
                  <c:v>CEUTA</c:v>
                </c:pt>
                <c:pt idx="5">
                  <c:v>LAS PALMAS</c:v>
                </c:pt>
                <c:pt idx="6">
                  <c:v>ALMERIA</c:v>
                </c:pt>
                <c:pt idx="7">
                  <c:v>MALAGA</c:v>
                </c:pt>
                <c:pt idx="8">
                  <c:v>VALENCIA</c:v>
                </c:pt>
                <c:pt idx="9">
                  <c:v>MELILLA</c:v>
                </c:pt>
              </c:strCache>
            </c:strRef>
          </c:cat>
          <c:val>
            <c:numRef>
              <c:f>'Pasajeros total'!$G$38:$G$47</c:f>
              <c:numCache>
                <c:formatCode>General</c:formatCode>
                <c:ptCount val="10"/>
                <c:pt idx="0">
                  <c:v>4681138</c:v>
                </c:pt>
                <c:pt idx="1">
                  <c:v>3393780</c:v>
                </c:pt>
                <c:pt idx="2">
                  <c:v>3712320</c:v>
                </c:pt>
                <c:pt idx="3">
                  <c:v>2773724</c:v>
                </c:pt>
                <c:pt idx="4">
                  <c:v>1447430</c:v>
                </c:pt>
                <c:pt idx="5">
                  <c:v>1040374</c:v>
                </c:pt>
                <c:pt idx="6">
                  <c:v>840867</c:v>
                </c:pt>
                <c:pt idx="7">
                  <c:v>676885</c:v>
                </c:pt>
                <c:pt idx="8">
                  <c:v>416437</c:v>
                </c:pt>
                <c:pt idx="9">
                  <c:v>495515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MALAGA</c:v>
                </c:pt>
                <c:pt idx="5">
                  <c:v>VALENCIA</c:v>
                </c:pt>
                <c:pt idx="6">
                  <c:v>BAHIA DE CADIZ</c:v>
                </c:pt>
                <c:pt idx="7">
                  <c:v>VIGO</c:v>
                </c:pt>
                <c:pt idx="8">
                  <c:v>A CORUÑA</c:v>
                </c:pt>
                <c:pt idx="9">
                  <c:v>ALICANTE</c:v>
                </c:pt>
              </c:strCache>
            </c:strRef>
          </c:cat>
          <c:val>
            <c:numRef>
              <c:f>'Pasajeros crucero'!$F$38:$F$47</c:f>
              <c:numCache>
                <c:formatCode>General</c:formatCode>
                <c:ptCount val="10"/>
                <c:pt idx="0">
                  <c:v>2095876</c:v>
                </c:pt>
                <c:pt idx="1">
                  <c:v>1273098</c:v>
                </c:pt>
                <c:pt idx="2">
                  <c:v>457521</c:v>
                </c:pt>
                <c:pt idx="3">
                  <c:v>432223</c:v>
                </c:pt>
                <c:pt idx="4">
                  <c:v>416907</c:v>
                </c:pt>
                <c:pt idx="5">
                  <c:v>289669</c:v>
                </c:pt>
                <c:pt idx="6">
                  <c:v>256936</c:v>
                </c:pt>
                <c:pt idx="7">
                  <c:v>207457</c:v>
                </c:pt>
                <c:pt idx="8">
                  <c:v>87933</c:v>
                </c:pt>
                <c:pt idx="9">
                  <c:v>77086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MALAGA</c:v>
                </c:pt>
                <c:pt idx="5">
                  <c:v>VALENCIA</c:v>
                </c:pt>
                <c:pt idx="6">
                  <c:v>BAHIA DE CADIZ</c:v>
                </c:pt>
                <c:pt idx="7">
                  <c:v>VIGO</c:v>
                </c:pt>
                <c:pt idx="8">
                  <c:v>A CORUÑA</c:v>
                </c:pt>
                <c:pt idx="9">
                  <c:v>ALICANTE</c:v>
                </c:pt>
              </c:strCache>
            </c:strRef>
          </c:cat>
          <c:val>
            <c:numRef>
              <c:f>'Pasajeros crucero'!$G$38:$G$47</c:f>
              <c:numCache>
                <c:formatCode>General</c:formatCode>
                <c:ptCount val="10"/>
                <c:pt idx="0">
                  <c:v>1818914</c:v>
                </c:pt>
                <c:pt idx="1">
                  <c:v>1245008</c:v>
                </c:pt>
                <c:pt idx="2">
                  <c:v>406057</c:v>
                </c:pt>
                <c:pt idx="3">
                  <c:v>351781</c:v>
                </c:pt>
                <c:pt idx="4">
                  <c:v>422002</c:v>
                </c:pt>
                <c:pt idx="5">
                  <c:v>208647</c:v>
                </c:pt>
                <c:pt idx="6">
                  <c:v>229380</c:v>
                </c:pt>
                <c:pt idx="7">
                  <c:v>173429</c:v>
                </c:pt>
                <c:pt idx="8">
                  <c:v>52644</c:v>
                </c:pt>
                <c:pt idx="9">
                  <c:v>43768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Vehículos de turismo</a:t>
            </a:r>
            <a:r>
              <a:rPr lang="es-ES" sz="1300" b="1" baseline="0"/>
              <a:t> en régimen de pasaje </a:t>
            </a:r>
            <a:r>
              <a:rPr lang="es-ES" sz="1300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'Vehículos régimen pasaje'!$F$37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BALEARES</c:v>
                </c:pt>
                <c:pt idx="3">
                  <c:v>CEUTA</c:v>
                </c:pt>
                <c:pt idx="4">
                  <c:v>BARCELONA</c:v>
                </c:pt>
                <c:pt idx="5">
                  <c:v>LAS PALMAS</c:v>
                </c:pt>
                <c:pt idx="6">
                  <c:v>ALMERIA</c:v>
                </c:pt>
                <c:pt idx="7">
                  <c:v>MELILLA</c:v>
                </c:pt>
                <c:pt idx="8">
                  <c:v>SANTANDER</c:v>
                </c:pt>
                <c:pt idx="9">
                  <c:v>VALENCIA</c:v>
                </c:pt>
              </c:strCache>
            </c:strRef>
          </c:cat>
          <c:val>
            <c:numRef>
              <c:f>'Vehículos régimen pasaje'!$F$38:$F$47</c:f>
              <c:numCache>
                <c:formatCode>General</c:formatCode>
                <c:ptCount val="10"/>
                <c:pt idx="0">
                  <c:v>987495</c:v>
                </c:pt>
                <c:pt idx="1">
                  <c:v>631122</c:v>
                </c:pt>
                <c:pt idx="2">
                  <c:v>329622</c:v>
                </c:pt>
                <c:pt idx="3">
                  <c:v>286219</c:v>
                </c:pt>
                <c:pt idx="4">
                  <c:v>243927</c:v>
                </c:pt>
                <c:pt idx="5">
                  <c:v>196414</c:v>
                </c:pt>
                <c:pt idx="6">
                  <c:v>138591</c:v>
                </c:pt>
                <c:pt idx="7">
                  <c:v>72508</c:v>
                </c:pt>
                <c:pt idx="8">
                  <c:v>66183</c:v>
                </c:pt>
                <c:pt idx="9">
                  <c:v>65482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'Vehículos régimen pasaje'!$G$37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BALEARES</c:v>
                </c:pt>
                <c:pt idx="3">
                  <c:v>CEUTA</c:v>
                </c:pt>
                <c:pt idx="4">
                  <c:v>BARCELONA</c:v>
                </c:pt>
                <c:pt idx="5">
                  <c:v>LAS PALMAS</c:v>
                </c:pt>
                <c:pt idx="6">
                  <c:v>ALMERIA</c:v>
                </c:pt>
                <c:pt idx="7">
                  <c:v>MELILLA</c:v>
                </c:pt>
                <c:pt idx="8">
                  <c:v>SANTANDER</c:v>
                </c:pt>
                <c:pt idx="9">
                  <c:v>VALENCIA</c:v>
                </c:pt>
              </c:strCache>
            </c:strRef>
          </c:cat>
          <c:val>
            <c:numRef>
              <c:f>'Vehículos régimen pasaje'!$G$38:$G$47</c:f>
              <c:numCache>
                <c:formatCode>General</c:formatCode>
                <c:ptCount val="10"/>
                <c:pt idx="0">
                  <c:v>937858</c:v>
                </c:pt>
                <c:pt idx="1">
                  <c:v>611144</c:v>
                </c:pt>
                <c:pt idx="2">
                  <c:v>364908</c:v>
                </c:pt>
                <c:pt idx="3">
                  <c:v>304115</c:v>
                </c:pt>
                <c:pt idx="4">
                  <c:v>257084</c:v>
                </c:pt>
                <c:pt idx="5">
                  <c:v>167170</c:v>
                </c:pt>
                <c:pt idx="6">
                  <c:v>157102</c:v>
                </c:pt>
                <c:pt idx="7">
                  <c:v>62722</c:v>
                </c:pt>
                <c:pt idx="8">
                  <c:v>63525</c:v>
                </c:pt>
                <c:pt idx="9">
                  <c:v>58848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CEUTA</c:v>
                </c:pt>
                <c:pt idx="4">
                  <c:v>LAS PALMAS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'Buques número'!$F$38:$F$47</c:f>
              <c:numCache>
                <c:formatCode>General</c:formatCode>
                <c:ptCount val="10"/>
                <c:pt idx="0">
                  <c:v>21658</c:v>
                </c:pt>
                <c:pt idx="1">
                  <c:v>21441</c:v>
                </c:pt>
                <c:pt idx="2">
                  <c:v>10864</c:v>
                </c:pt>
                <c:pt idx="3">
                  <c:v>9573</c:v>
                </c:pt>
                <c:pt idx="4">
                  <c:v>8185</c:v>
                </c:pt>
                <c:pt idx="5">
                  <c:v>6101</c:v>
                </c:pt>
                <c:pt idx="6">
                  <c:v>5199</c:v>
                </c:pt>
                <c:pt idx="7">
                  <c:v>2352</c:v>
                </c:pt>
                <c:pt idx="8">
                  <c:v>2255</c:v>
                </c:pt>
                <c:pt idx="9">
                  <c:v>1441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CEUTA</c:v>
                </c:pt>
                <c:pt idx="4">
                  <c:v>LAS PALMAS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'Buques número'!$G$38:$G$47</c:f>
              <c:numCache>
                <c:formatCode>General</c:formatCode>
                <c:ptCount val="10"/>
                <c:pt idx="0">
                  <c:v>22068</c:v>
                </c:pt>
                <c:pt idx="1">
                  <c:v>19392</c:v>
                </c:pt>
                <c:pt idx="2">
                  <c:v>12746</c:v>
                </c:pt>
                <c:pt idx="3">
                  <c:v>9209</c:v>
                </c:pt>
                <c:pt idx="4">
                  <c:v>7816</c:v>
                </c:pt>
                <c:pt idx="5">
                  <c:v>6175</c:v>
                </c:pt>
                <c:pt idx="6">
                  <c:v>5291</c:v>
                </c:pt>
                <c:pt idx="7">
                  <c:v>2425</c:v>
                </c:pt>
                <c:pt idx="8">
                  <c:v>2415</c:v>
                </c:pt>
                <c:pt idx="9">
                  <c:v>1499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VALENCIA</c:v>
                </c:pt>
                <c:pt idx="5">
                  <c:v>BALEARES</c:v>
                </c:pt>
                <c:pt idx="6">
                  <c:v>CEUTA</c:v>
                </c:pt>
                <c:pt idx="7">
                  <c:v>TARRAGONA</c:v>
                </c:pt>
                <c:pt idx="8">
                  <c:v>BILBAO</c:v>
                </c:pt>
                <c:pt idx="9">
                  <c:v>MALAGA</c:v>
                </c:pt>
              </c:strCache>
            </c:strRef>
          </c:cat>
          <c:val>
            <c:numRef>
              <c:f>'Buques GT'!$F$38:$F$47</c:f>
              <c:numCache>
                <c:formatCode>General</c:formatCode>
                <c:ptCount val="10"/>
                <c:pt idx="0">
                  <c:v>245674374</c:v>
                </c:pt>
                <c:pt idx="1">
                  <c:v>202968088</c:v>
                </c:pt>
                <c:pt idx="2">
                  <c:v>152316666</c:v>
                </c:pt>
                <c:pt idx="3">
                  <c:v>151449927</c:v>
                </c:pt>
                <c:pt idx="4">
                  <c:v>149513983</c:v>
                </c:pt>
                <c:pt idx="5">
                  <c:v>131673934</c:v>
                </c:pt>
                <c:pt idx="6">
                  <c:v>49124999</c:v>
                </c:pt>
                <c:pt idx="7">
                  <c:v>33038633</c:v>
                </c:pt>
                <c:pt idx="8">
                  <c:v>32807726</c:v>
                </c:pt>
                <c:pt idx="9">
                  <c:v>32615527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VALENCIA</c:v>
                </c:pt>
                <c:pt idx="5">
                  <c:v>BALEARES</c:v>
                </c:pt>
                <c:pt idx="6">
                  <c:v>CEUTA</c:v>
                </c:pt>
                <c:pt idx="7">
                  <c:v>TARRAGONA</c:v>
                </c:pt>
                <c:pt idx="8">
                  <c:v>BILBAO</c:v>
                </c:pt>
                <c:pt idx="9">
                  <c:v>MALAGA</c:v>
                </c:pt>
              </c:strCache>
            </c:strRef>
          </c:cat>
          <c:val>
            <c:numRef>
              <c:f>'Buques GT'!$G$38:$G$47</c:f>
              <c:numCache>
                <c:formatCode>General</c:formatCode>
                <c:ptCount val="10"/>
                <c:pt idx="0">
                  <c:v>219829895</c:v>
                </c:pt>
                <c:pt idx="1">
                  <c:v>191783998</c:v>
                </c:pt>
                <c:pt idx="2">
                  <c:v>132018926</c:v>
                </c:pt>
                <c:pt idx="3">
                  <c:v>147939226</c:v>
                </c:pt>
                <c:pt idx="4">
                  <c:v>141574316</c:v>
                </c:pt>
                <c:pt idx="5">
                  <c:v>126794185</c:v>
                </c:pt>
                <c:pt idx="6">
                  <c:v>47913358</c:v>
                </c:pt>
                <c:pt idx="7">
                  <c:v>34442820</c:v>
                </c:pt>
                <c:pt idx="8">
                  <c:v>33133770</c:v>
                </c:pt>
                <c:pt idx="9">
                  <c:v>29776975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BAHIA DE CADIZ</c:v>
                </c:pt>
                <c:pt idx="5">
                  <c:v>MALAGA</c:v>
                </c:pt>
                <c:pt idx="6">
                  <c:v>VALENCIA</c:v>
                </c:pt>
                <c:pt idx="7">
                  <c:v>VIGO</c:v>
                </c:pt>
                <c:pt idx="8">
                  <c:v>CARTAGENA</c:v>
                </c:pt>
                <c:pt idx="9">
                  <c:v>#N/A</c:v>
                </c:pt>
              </c:strCache>
            </c:strRef>
          </c:cat>
          <c:val>
            <c:numRef>
              <c:f>Cruceros!$F$38:$F$47</c:f>
              <c:numCache>
                <c:formatCode>General</c:formatCode>
                <c:ptCount val="10"/>
                <c:pt idx="0">
                  <c:v>676</c:v>
                </c:pt>
                <c:pt idx="1">
                  <c:v>591</c:v>
                </c:pt>
                <c:pt idx="2">
                  <c:v>234</c:v>
                </c:pt>
                <c:pt idx="3">
                  <c:v>228</c:v>
                </c:pt>
                <c:pt idx="4">
                  <c:v>220</c:v>
                </c:pt>
                <c:pt idx="5">
                  <c:v>202</c:v>
                </c:pt>
                <c:pt idx="6">
                  <c:v>111</c:v>
                </c:pt>
                <c:pt idx="7">
                  <c:v>99</c:v>
                </c:pt>
                <c:pt idx="8">
                  <c:v>49</c:v>
                </c:pt>
                <c:pt idx="9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BAHIA DE CADIZ</c:v>
                </c:pt>
                <c:pt idx="5">
                  <c:v>MALAGA</c:v>
                </c:pt>
                <c:pt idx="6">
                  <c:v>VALENCIA</c:v>
                </c:pt>
                <c:pt idx="7">
                  <c:v>VIGO</c:v>
                </c:pt>
                <c:pt idx="8">
                  <c:v>CARTAGENA</c:v>
                </c:pt>
                <c:pt idx="9">
                  <c:v>#N/A</c:v>
                </c:pt>
              </c:strCache>
            </c:strRef>
          </c:cat>
          <c:val>
            <c:numRef>
              <c:f>Cruceros!$G$38:$G$47</c:f>
              <c:numCache>
                <c:formatCode>General</c:formatCode>
                <c:ptCount val="10"/>
                <c:pt idx="0">
                  <c:v>647</c:v>
                </c:pt>
                <c:pt idx="1">
                  <c:v>573</c:v>
                </c:pt>
                <c:pt idx="2">
                  <c:v>228</c:v>
                </c:pt>
                <c:pt idx="3">
                  <c:v>214</c:v>
                </c:pt>
                <c:pt idx="4">
                  <c:v>218</c:v>
                </c:pt>
                <c:pt idx="5">
                  <c:v>212</c:v>
                </c:pt>
                <c:pt idx="6">
                  <c:v>122</c:v>
                </c:pt>
                <c:pt idx="7">
                  <c:v>90</c:v>
                </c:pt>
                <c:pt idx="8">
                  <c:v>48</c:v>
                </c:pt>
                <c:pt idx="9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1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1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1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1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1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1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20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image" Target="../media/image21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1.xml"/><Relationship Id="rId1" Type="http://schemas.openxmlformats.org/officeDocument/2006/relationships/image" Target="../media/image22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image" Target="../media/image2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99240</xdr:colOff>
      <xdr:row>2</xdr:row>
      <xdr:rowOff>3180</xdr:rowOff>
    </xdr:to>
    <xdr:pic>
      <xdr:nvPicPr>
        <xdr:cNvPr id="1025" name="LogoRes00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9" name="LogoRes0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3073" name="LogoRes01_1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4097" name="LogoRes02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5121" name="LogoRes03">
          <a:extLst>
            <a:ext uri="{FF2B5EF4-FFF2-40B4-BE49-F238E27FC236}">
              <a16:creationId xmlns:a16="http://schemas.microsoft.com/office/drawing/2014/main" id="{00000000-0008-0000-0400-0000011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6145" name="LogoRes04">
          <a:extLst>
            <a:ext uri="{FF2B5EF4-FFF2-40B4-BE49-F238E27FC236}">
              <a16:creationId xmlns:a16="http://schemas.microsoft.com/office/drawing/2014/main" id="{00000000-0008-0000-0500-0000011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5">
          <a:extLst>
            <a:ext uri="{FF2B5EF4-FFF2-40B4-BE49-F238E27FC236}">
              <a16:creationId xmlns:a16="http://schemas.microsoft.com/office/drawing/2014/main" id="{00000000-0008-0000-0600-0000011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8193" name="LogoRes06">
          <a:extLst>
            <a:ext uri="{FF2B5EF4-FFF2-40B4-BE49-F238E27FC236}">
              <a16:creationId xmlns:a16="http://schemas.microsoft.com/office/drawing/2014/main" id="{00000000-0008-0000-0700-0000012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8">
          <a:extLst>
            <a:ext uri="{FF2B5EF4-FFF2-40B4-BE49-F238E27FC236}">
              <a16:creationId xmlns:a16="http://schemas.microsoft.com/office/drawing/2014/main" id="{00000000-0008-0000-0A00-0000012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C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D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2">
          <a:extLst>
            <a:ext uri="{FF2B5EF4-FFF2-40B4-BE49-F238E27FC236}">
              <a16:creationId xmlns:a16="http://schemas.microsoft.com/office/drawing/2014/main" id="{3472F094-B51D-49B5-A971-26F75511CC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D0B1AF9-00F9-4647-8382-FA2B10F186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3">
          <a:extLst>
            <a:ext uri="{FF2B5EF4-FFF2-40B4-BE49-F238E27FC236}">
              <a16:creationId xmlns:a16="http://schemas.microsoft.com/office/drawing/2014/main" id="{B7D62E0A-10B2-4102-861F-D1846AF902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71CE3F3-3880-4BF9-8747-D423E1391F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4">
          <a:extLst>
            <a:ext uri="{FF2B5EF4-FFF2-40B4-BE49-F238E27FC236}">
              <a16:creationId xmlns:a16="http://schemas.microsoft.com/office/drawing/2014/main" id="{26B479BC-5272-4C44-8C26-4676119E70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C402196C-28F3-4987-A496-01A3BF8377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1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2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3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4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5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6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abSelected="1" workbookViewId="0">
      <selection activeCell="B10" sqref="B10:B12"/>
    </sheetView>
  </sheetViews>
  <sheetFormatPr baseColWidth="10" defaultRowHeight="15" x14ac:dyDescent="0.25"/>
  <cols>
    <col min="1" max="1" width="28.28515625" style="53" bestFit="1" customWidth="1"/>
    <col min="2" max="2" width="16" style="53" bestFit="1" customWidth="1"/>
    <col min="3" max="3" width="26.5703125" style="53" bestFit="1" customWidth="1"/>
    <col min="4" max="16384" width="11.42578125" style="53"/>
  </cols>
  <sheetData>
    <row r="1" spans="1:9" ht="22.5" customHeight="1" x14ac:dyDescent="0.35">
      <c r="D1" s="54" t="s">
        <v>39</v>
      </c>
    </row>
    <row r="4" spans="1:9" x14ac:dyDescent="0.25">
      <c r="F4" s="55"/>
      <c r="G4" s="55"/>
      <c r="I4" s="56">
        <v>40857</v>
      </c>
    </row>
    <row r="6" spans="1:9" x14ac:dyDescent="0.25">
      <c r="A6" s="57" t="s">
        <v>42</v>
      </c>
      <c r="B6" s="58"/>
      <c r="C6" s="58"/>
      <c r="D6" s="59" t="s">
        <v>97</v>
      </c>
      <c r="E6" s="60"/>
      <c r="F6" s="59" t="s">
        <v>40</v>
      </c>
      <c r="G6" s="60"/>
      <c r="H6" s="59" t="s">
        <v>41</v>
      </c>
      <c r="I6" s="60"/>
    </row>
    <row r="7" spans="1:9" x14ac:dyDescent="0.25">
      <c r="A7" s="61"/>
      <c r="B7" s="61"/>
      <c r="C7" s="61"/>
      <c r="D7" s="62">
        <v>2010</v>
      </c>
      <c r="E7" s="62">
        <v>2011</v>
      </c>
      <c r="F7" s="62">
        <v>2010</v>
      </c>
      <c r="G7" s="62">
        <v>2011</v>
      </c>
      <c r="H7" s="62" t="s">
        <v>0</v>
      </c>
      <c r="I7" s="62" t="s">
        <v>3</v>
      </c>
    </row>
    <row r="8" spans="1:9" x14ac:dyDescent="0.25">
      <c r="A8" s="63" t="s">
        <v>12</v>
      </c>
      <c r="B8" s="63" t="s">
        <v>13</v>
      </c>
      <c r="C8" s="64" t="s">
        <v>14</v>
      </c>
      <c r="D8" s="65">
        <v>11848967</v>
      </c>
      <c r="E8" s="65">
        <v>11964316</v>
      </c>
      <c r="F8" s="65">
        <v>106806184</v>
      </c>
      <c r="G8" s="65">
        <v>111288091</v>
      </c>
      <c r="H8" s="65">
        <v>4481907</v>
      </c>
      <c r="I8" s="66">
        <f>((G8*100/F8)-100)</f>
        <v>4.1962991581086726</v>
      </c>
    </row>
    <row r="9" spans="1:9" x14ac:dyDescent="0.25">
      <c r="A9" s="67"/>
      <c r="B9" s="68"/>
      <c r="C9" s="64" t="s">
        <v>15</v>
      </c>
      <c r="D9" s="65">
        <v>6991930</v>
      </c>
      <c r="E9" s="65">
        <v>6776379</v>
      </c>
      <c r="F9" s="65">
        <v>57736844</v>
      </c>
      <c r="G9" s="65">
        <v>58266691</v>
      </c>
      <c r="H9" s="65">
        <v>529847</v>
      </c>
      <c r="I9" s="66">
        <f t="shared" ref="I9:I19" si="0">((G9*100/F9)-100)</f>
        <v>0.91769304189885759</v>
      </c>
    </row>
    <row r="10" spans="1:9" x14ac:dyDescent="0.25">
      <c r="A10" s="67"/>
      <c r="B10" s="63" t="s">
        <v>16</v>
      </c>
      <c r="C10" s="64" t="s">
        <v>17</v>
      </c>
      <c r="D10" s="65">
        <v>4163596</v>
      </c>
      <c r="E10" s="65">
        <v>4492193</v>
      </c>
      <c r="F10" s="65">
        <v>39419547</v>
      </c>
      <c r="G10" s="65">
        <v>41990555</v>
      </c>
      <c r="H10" s="65">
        <v>2571008</v>
      </c>
      <c r="I10" s="66">
        <f t="shared" si="0"/>
        <v>6.522165259788494</v>
      </c>
    </row>
    <row r="11" spans="1:9" x14ac:dyDescent="0.25">
      <c r="A11" s="67"/>
      <c r="B11" s="67"/>
      <c r="C11" s="64" t="s">
        <v>18</v>
      </c>
      <c r="D11" s="65">
        <v>10874271</v>
      </c>
      <c r="E11" s="65">
        <v>12454489</v>
      </c>
      <c r="F11" s="65">
        <v>102190538</v>
      </c>
      <c r="G11" s="65">
        <v>111362456</v>
      </c>
      <c r="H11" s="65">
        <v>9171918</v>
      </c>
      <c r="I11" s="66">
        <f t="shared" si="0"/>
        <v>8.975310414747014</v>
      </c>
    </row>
    <row r="12" spans="1:9" x14ac:dyDescent="0.25">
      <c r="A12" s="68"/>
      <c r="B12" s="68"/>
      <c r="C12" s="64" t="s">
        <v>2</v>
      </c>
      <c r="D12" s="65">
        <v>15037867</v>
      </c>
      <c r="E12" s="65">
        <v>16946682</v>
      </c>
      <c r="F12" s="65">
        <v>141610085</v>
      </c>
      <c r="G12" s="65">
        <v>153353011</v>
      </c>
      <c r="H12" s="65">
        <v>11742926</v>
      </c>
      <c r="I12" s="66">
        <f t="shared" si="0"/>
        <v>8.2924362343261038</v>
      </c>
    </row>
    <row r="13" spans="1:9" x14ac:dyDescent="0.25">
      <c r="A13" s="69"/>
      <c r="B13" s="69"/>
      <c r="C13" s="70" t="s">
        <v>2</v>
      </c>
      <c r="D13" s="71">
        <v>33878764</v>
      </c>
      <c r="E13" s="71">
        <v>35687377</v>
      </c>
      <c r="F13" s="71">
        <v>306153113</v>
      </c>
      <c r="G13" s="71">
        <v>322907793</v>
      </c>
      <c r="H13" s="71">
        <v>16754680</v>
      </c>
      <c r="I13" s="72">
        <f t="shared" si="0"/>
        <v>5.4726472763319549</v>
      </c>
    </row>
    <row r="14" spans="1:9" x14ac:dyDescent="0.25">
      <c r="A14" s="63" t="s">
        <v>4</v>
      </c>
      <c r="B14" s="73" t="s">
        <v>5</v>
      </c>
      <c r="C14" s="64" t="s">
        <v>6</v>
      </c>
      <c r="D14" s="65">
        <v>21695</v>
      </c>
      <c r="E14" s="65">
        <v>21351</v>
      </c>
      <c r="F14" s="65">
        <v>178720</v>
      </c>
      <c r="G14" s="65">
        <v>177130</v>
      </c>
      <c r="H14" s="65">
        <v>-1590</v>
      </c>
      <c r="I14" s="66">
        <f t="shared" si="0"/>
        <v>-0.8896598030438696</v>
      </c>
    </row>
    <row r="15" spans="1:9" x14ac:dyDescent="0.25">
      <c r="A15" s="67"/>
      <c r="B15" s="63" t="s">
        <v>7</v>
      </c>
      <c r="C15" s="64" t="s">
        <v>8</v>
      </c>
      <c r="D15" s="65">
        <v>574693</v>
      </c>
      <c r="E15" s="65">
        <v>580739</v>
      </c>
      <c r="F15" s="65">
        <v>5164514</v>
      </c>
      <c r="G15" s="65">
        <v>5695797</v>
      </c>
      <c r="H15" s="65">
        <v>531283</v>
      </c>
      <c r="I15" s="66">
        <f t="shared" si="0"/>
        <v>10.287182879163467</v>
      </c>
    </row>
    <row r="16" spans="1:9" x14ac:dyDescent="0.25">
      <c r="A16" s="67"/>
      <c r="B16" s="68"/>
      <c r="C16" s="64" t="s">
        <v>9</v>
      </c>
      <c r="D16" s="65">
        <v>281517</v>
      </c>
      <c r="E16" s="65">
        <v>210623</v>
      </c>
      <c r="F16" s="65">
        <v>1995924</v>
      </c>
      <c r="G16" s="65">
        <v>1956652</v>
      </c>
      <c r="H16" s="65">
        <v>-39272</v>
      </c>
      <c r="I16" s="66">
        <f t="shared" si="0"/>
        <v>-1.9676099891579071</v>
      </c>
    </row>
    <row r="17" spans="1:9" x14ac:dyDescent="0.25">
      <c r="A17" s="68"/>
      <c r="B17" s="73" t="s">
        <v>10</v>
      </c>
      <c r="C17" s="64" t="s">
        <v>11</v>
      </c>
      <c r="D17" s="65">
        <v>251074</v>
      </c>
      <c r="E17" s="65">
        <v>232524</v>
      </c>
      <c r="F17" s="65">
        <v>2483016</v>
      </c>
      <c r="G17" s="65">
        <v>1967376</v>
      </c>
      <c r="H17" s="65">
        <v>-515640</v>
      </c>
      <c r="I17" s="66">
        <f t="shared" si="0"/>
        <v>-20.766680520786011</v>
      </c>
    </row>
    <row r="18" spans="1:9" x14ac:dyDescent="0.25">
      <c r="A18" s="74"/>
      <c r="B18" s="74"/>
      <c r="C18" s="70" t="s">
        <v>2</v>
      </c>
      <c r="D18" s="71">
        <v>1128979</v>
      </c>
      <c r="E18" s="71">
        <v>1045237</v>
      </c>
      <c r="F18" s="71">
        <v>9822174</v>
      </c>
      <c r="G18" s="71">
        <v>9796955</v>
      </c>
      <c r="H18" s="71">
        <v>-25219</v>
      </c>
      <c r="I18" s="72">
        <f t="shared" si="0"/>
        <v>-0.25675578542998778</v>
      </c>
    </row>
    <row r="19" spans="1:9" x14ac:dyDescent="0.25">
      <c r="A19" s="75"/>
      <c r="B19" s="75"/>
      <c r="C19" s="76" t="s">
        <v>1</v>
      </c>
      <c r="D19" s="77">
        <f>+D13+D18</f>
        <v>35007743</v>
      </c>
      <c r="E19" s="77">
        <f t="shared" ref="E19:G19" si="1">+E13+E18</f>
        <v>36732614</v>
      </c>
      <c r="F19" s="77">
        <f t="shared" si="1"/>
        <v>315975287</v>
      </c>
      <c r="G19" s="77">
        <f t="shared" si="1"/>
        <v>332704748</v>
      </c>
      <c r="H19" s="77">
        <f t="shared" ref="H19" si="2">G19-F19</f>
        <v>16729461</v>
      </c>
      <c r="I19" s="78">
        <f t="shared" si="0"/>
        <v>5.2945472916051131</v>
      </c>
    </row>
    <row r="20" spans="1:9" x14ac:dyDescent="0.25">
      <c r="A20" s="74"/>
      <c r="B20" s="74"/>
      <c r="I20" s="79"/>
    </row>
    <row r="21" spans="1:9" x14ac:dyDescent="0.25">
      <c r="A21" s="63" t="s">
        <v>19</v>
      </c>
      <c r="B21" s="63" t="s">
        <v>20</v>
      </c>
      <c r="C21" s="64" t="s">
        <v>21</v>
      </c>
      <c r="D21" s="65">
        <v>7341849</v>
      </c>
      <c r="E21" s="65">
        <v>8748001</v>
      </c>
      <c r="F21" s="65">
        <v>69294182</v>
      </c>
      <c r="G21" s="65">
        <v>75098160</v>
      </c>
      <c r="H21" s="65">
        <v>5803978</v>
      </c>
      <c r="I21" s="66">
        <f t="shared" ref="I21:I34" si="3">((G21*100/F21)-100)</f>
        <v>8.375851813937274</v>
      </c>
    </row>
    <row r="22" spans="1:9" x14ac:dyDescent="0.25">
      <c r="A22" s="67"/>
      <c r="B22" s="68"/>
      <c r="C22" s="64" t="s">
        <v>22</v>
      </c>
      <c r="D22" s="65">
        <v>6596081</v>
      </c>
      <c r="E22" s="65">
        <v>7895225</v>
      </c>
      <c r="F22" s="65">
        <v>63588846</v>
      </c>
      <c r="G22" s="65">
        <v>69394194</v>
      </c>
      <c r="H22" s="65">
        <v>5805348</v>
      </c>
      <c r="I22" s="66">
        <f t="shared" si="3"/>
        <v>9.1295067691588514</v>
      </c>
    </row>
    <row r="23" spans="1:9" x14ac:dyDescent="0.25">
      <c r="A23" s="67"/>
      <c r="B23" s="73" t="s">
        <v>23</v>
      </c>
      <c r="C23" s="64" t="s">
        <v>24</v>
      </c>
      <c r="D23" s="65">
        <v>3124988</v>
      </c>
      <c r="E23" s="65">
        <v>3368182</v>
      </c>
      <c r="F23" s="65">
        <v>30131958</v>
      </c>
      <c r="G23" s="65">
        <v>30932142</v>
      </c>
      <c r="H23" s="65">
        <v>800184</v>
      </c>
      <c r="I23" s="66">
        <f t="shared" si="3"/>
        <v>2.6555990818784494</v>
      </c>
    </row>
    <row r="24" spans="1:9" x14ac:dyDescent="0.25">
      <c r="A24" s="67"/>
      <c r="B24" s="63" t="s">
        <v>25</v>
      </c>
      <c r="C24" s="64" t="s">
        <v>26</v>
      </c>
      <c r="D24" s="65">
        <v>1013952.25</v>
      </c>
      <c r="E24" s="65">
        <v>1154273.75</v>
      </c>
      <c r="F24" s="65">
        <v>9322435.2599999998</v>
      </c>
      <c r="G24" s="65">
        <v>10144437.25</v>
      </c>
      <c r="H24" s="65">
        <v>822001.99000000022</v>
      </c>
      <c r="I24" s="66">
        <f t="shared" si="3"/>
        <v>8.8174598919124065</v>
      </c>
    </row>
    <row r="25" spans="1:9" x14ac:dyDescent="0.25">
      <c r="A25" s="67"/>
      <c r="B25" s="67"/>
      <c r="C25" s="64" t="s">
        <v>21</v>
      </c>
      <c r="D25" s="65">
        <v>518386.5</v>
      </c>
      <c r="E25" s="65">
        <v>639365</v>
      </c>
      <c r="F25" s="65">
        <v>4927209.5</v>
      </c>
      <c r="G25" s="65">
        <v>5497239.75</v>
      </c>
      <c r="H25" s="65">
        <v>570030.25</v>
      </c>
      <c r="I25" s="66">
        <f t="shared" si="3"/>
        <v>11.569028067509606</v>
      </c>
    </row>
    <row r="26" spans="1:9" x14ac:dyDescent="0.25">
      <c r="A26" s="67"/>
      <c r="B26" s="67"/>
      <c r="C26" s="64" t="s">
        <v>27</v>
      </c>
      <c r="D26" s="65">
        <v>127662.5</v>
      </c>
      <c r="E26" s="65">
        <v>129471.25</v>
      </c>
      <c r="F26" s="65">
        <v>1198625.76</v>
      </c>
      <c r="G26" s="65">
        <v>1182992.5</v>
      </c>
      <c r="H26" s="65">
        <v>-15633.260000000009</v>
      </c>
      <c r="I26" s="66">
        <f t="shared" si="3"/>
        <v>-1.3042653113011653</v>
      </c>
    </row>
    <row r="27" spans="1:9" x14ac:dyDescent="0.25">
      <c r="A27" s="67"/>
      <c r="B27" s="67"/>
      <c r="C27" s="64" t="s">
        <v>28</v>
      </c>
      <c r="D27" s="65">
        <v>367903.25</v>
      </c>
      <c r="E27" s="65">
        <v>385358.5</v>
      </c>
      <c r="F27" s="65">
        <v>3196572</v>
      </c>
      <c r="G27" s="65">
        <v>3462025</v>
      </c>
      <c r="H27" s="65">
        <v>265453</v>
      </c>
      <c r="I27" s="66">
        <f t="shared" si="3"/>
        <v>8.3043022337679275</v>
      </c>
    </row>
    <row r="28" spans="1:9" x14ac:dyDescent="0.25">
      <c r="A28" s="67"/>
      <c r="B28" s="68"/>
      <c r="C28" s="64" t="s">
        <v>29</v>
      </c>
      <c r="D28" s="65">
        <v>495565.75</v>
      </c>
      <c r="E28" s="65">
        <v>514908.75</v>
      </c>
      <c r="F28" s="65">
        <v>4395225.76</v>
      </c>
      <c r="G28" s="65">
        <v>4647197.5</v>
      </c>
      <c r="H28" s="65">
        <v>251971.74000000022</v>
      </c>
      <c r="I28" s="66">
        <f t="shared" si="3"/>
        <v>5.732850910484288</v>
      </c>
    </row>
    <row r="29" spans="1:9" x14ac:dyDescent="0.25">
      <c r="A29" s="67"/>
      <c r="B29" s="63" t="s">
        <v>30</v>
      </c>
      <c r="C29" s="64" t="s">
        <v>31</v>
      </c>
      <c r="D29" s="65">
        <v>2660382</v>
      </c>
      <c r="E29" s="65">
        <v>2959055</v>
      </c>
      <c r="F29" s="65">
        <v>20629748</v>
      </c>
      <c r="G29" s="65">
        <v>21223691</v>
      </c>
      <c r="H29" s="65">
        <v>593943</v>
      </c>
      <c r="I29" s="66">
        <f t="shared" si="3"/>
        <v>2.8790608591050102</v>
      </c>
    </row>
    <row r="30" spans="1:9" x14ac:dyDescent="0.25">
      <c r="A30" s="67"/>
      <c r="B30" s="68"/>
      <c r="C30" s="64" t="s">
        <v>32</v>
      </c>
      <c r="D30" s="65">
        <v>889393</v>
      </c>
      <c r="E30" s="65">
        <v>947922</v>
      </c>
      <c r="F30" s="65">
        <v>5146871</v>
      </c>
      <c r="G30" s="65">
        <v>5800073</v>
      </c>
      <c r="H30" s="65">
        <v>653202</v>
      </c>
      <c r="I30" s="66">
        <f t="shared" si="3"/>
        <v>12.691244835940125</v>
      </c>
    </row>
    <row r="31" spans="1:9" x14ac:dyDescent="0.25">
      <c r="A31" s="67"/>
      <c r="B31" s="73" t="s">
        <v>33</v>
      </c>
      <c r="C31" s="64" t="s">
        <v>34</v>
      </c>
      <c r="D31" s="65">
        <v>345923</v>
      </c>
      <c r="E31" s="65">
        <v>401717</v>
      </c>
      <c r="F31" s="65">
        <v>3094543</v>
      </c>
      <c r="G31" s="65">
        <v>3147743</v>
      </c>
      <c r="H31" s="65">
        <v>53200</v>
      </c>
      <c r="I31" s="66">
        <f t="shared" si="3"/>
        <v>1.7191553001525648</v>
      </c>
    </row>
    <row r="32" spans="1:9" x14ac:dyDescent="0.25">
      <c r="A32" s="67"/>
      <c r="B32" s="63" t="s">
        <v>35</v>
      </c>
      <c r="C32" s="64" t="s">
        <v>36</v>
      </c>
      <c r="D32" s="65">
        <v>12574</v>
      </c>
      <c r="E32" s="65">
        <v>12306</v>
      </c>
      <c r="F32" s="65">
        <v>104733</v>
      </c>
      <c r="G32" s="65">
        <v>104874</v>
      </c>
      <c r="H32" s="65">
        <v>141</v>
      </c>
      <c r="I32" s="66">
        <f t="shared" si="3"/>
        <v>0.13462805419494828</v>
      </c>
    </row>
    <row r="33" spans="1:9" x14ac:dyDescent="0.25">
      <c r="A33" s="67"/>
      <c r="B33" s="67"/>
      <c r="C33" s="64" t="s">
        <v>37</v>
      </c>
      <c r="D33" s="65">
        <v>159214137</v>
      </c>
      <c r="E33" s="65">
        <v>167019628</v>
      </c>
      <c r="F33" s="65">
        <v>1301439609</v>
      </c>
      <c r="G33" s="65">
        <v>1392795218</v>
      </c>
      <c r="H33" s="65">
        <v>91355609</v>
      </c>
      <c r="I33" s="66">
        <f t="shared" si="3"/>
        <v>7.0195811137326416</v>
      </c>
    </row>
    <row r="34" spans="1:9" x14ac:dyDescent="0.25">
      <c r="A34" s="80"/>
      <c r="B34" s="81"/>
      <c r="C34" s="64" t="s">
        <v>38</v>
      </c>
      <c r="D34" s="65">
        <v>453</v>
      </c>
      <c r="E34" s="65">
        <v>409</v>
      </c>
      <c r="F34" s="65">
        <v>2590</v>
      </c>
      <c r="G34" s="65">
        <v>2688</v>
      </c>
      <c r="H34" s="65">
        <v>98</v>
      </c>
      <c r="I34" s="66">
        <f t="shared" si="3"/>
        <v>3.7837837837837895</v>
      </c>
    </row>
  </sheetData>
  <mergeCells count="14"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4"/>
    <mergeCell ref="B21:B22"/>
    <mergeCell ref="B24:B28"/>
    <mergeCell ref="B29:B30"/>
    <mergeCell ref="B32:B34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74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Septiembre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40857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37">
        <v>1000522</v>
      </c>
      <c r="C7" s="37">
        <v>889506</v>
      </c>
      <c r="D7" s="37">
        <v>9070909</v>
      </c>
      <c r="E7" s="37">
        <v>8918283</v>
      </c>
      <c r="F7" s="10">
        <f>((E7*100)/D7)-100</f>
        <v>-1.6825877097874127</v>
      </c>
      <c r="G7" s="1"/>
      <c r="H7" s="1"/>
      <c r="I7" s="1"/>
    </row>
    <row r="8" spans="1:12" x14ac:dyDescent="0.25">
      <c r="A8" s="11" t="s">
        <v>45</v>
      </c>
      <c r="B8" s="38">
        <v>138516</v>
      </c>
      <c r="C8" s="38">
        <v>209535</v>
      </c>
      <c r="D8" s="38">
        <v>1657909</v>
      </c>
      <c r="E8" s="38">
        <v>1700841</v>
      </c>
      <c r="F8" s="13">
        <f t="shared" ref="F8:F35" si="0">((E8*100)/D8)-100</f>
        <v>2.5895269281969036</v>
      </c>
      <c r="G8" s="1"/>
      <c r="H8" s="1"/>
      <c r="I8" s="1"/>
    </row>
    <row r="9" spans="1:12" x14ac:dyDescent="0.25">
      <c r="A9" s="8" t="s">
        <v>46</v>
      </c>
      <c r="B9" s="37">
        <v>540206</v>
      </c>
      <c r="C9" s="37">
        <v>436617</v>
      </c>
      <c r="D9" s="37">
        <v>2872843</v>
      </c>
      <c r="E9" s="37">
        <v>3486661</v>
      </c>
      <c r="F9" s="10">
        <f t="shared" si="0"/>
        <v>21.366221544302974</v>
      </c>
      <c r="G9" s="1"/>
      <c r="H9" s="1"/>
      <c r="I9" s="1"/>
    </row>
    <row r="10" spans="1:12" x14ac:dyDescent="0.25">
      <c r="A10" s="11" t="s">
        <v>47</v>
      </c>
      <c r="B10" s="38">
        <v>368451</v>
      </c>
      <c r="C10" s="38">
        <v>299450</v>
      </c>
      <c r="D10" s="38">
        <v>3464880</v>
      </c>
      <c r="E10" s="38">
        <v>3920551</v>
      </c>
      <c r="F10" s="13">
        <f t="shared" si="0"/>
        <v>13.151133661194621</v>
      </c>
      <c r="G10" s="1"/>
      <c r="H10" s="1"/>
      <c r="I10" s="1"/>
    </row>
    <row r="11" spans="1:12" x14ac:dyDescent="0.25">
      <c r="A11" s="8" t="s">
        <v>48</v>
      </c>
      <c r="B11" s="37">
        <v>5578670</v>
      </c>
      <c r="C11" s="37">
        <v>6001308</v>
      </c>
      <c r="D11" s="37">
        <v>50393816</v>
      </c>
      <c r="E11" s="37">
        <v>56196352</v>
      </c>
      <c r="F11" s="10">
        <f t="shared" si="0"/>
        <v>11.514381050246328</v>
      </c>
      <c r="G11" s="1"/>
      <c r="H11" s="1"/>
      <c r="I11" s="1"/>
    </row>
    <row r="12" spans="1:12" x14ac:dyDescent="0.25">
      <c r="A12" s="11" t="s">
        <v>49</v>
      </c>
      <c r="B12" s="38">
        <v>256750</v>
      </c>
      <c r="C12" s="38">
        <v>426707</v>
      </c>
      <c r="D12" s="38">
        <v>2959323</v>
      </c>
      <c r="E12" s="38">
        <v>3008650</v>
      </c>
      <c r="F12" s="13">
        <f t="shared" si="0"/>
        <v>1.6668339346532974</v>
      </c>
      <c r="G12" s="1"/>
      <c r="H12" s="1"/>
      <c r="I12" s="1"/>
    </row>
    <row r="13" spans="1:12" x14ac:dyDescent="0.25">
      <c r="A13" s="8" t="s">
        <v>50</v>
      </c>
      <c r="B13" s="37">
        <v>941071</v>
      </c>
      <c r="C13" s="37">
        <v>1029354</v>
      </c>
      <c r="D13" s="37">
        <v>9207190</v>
      </c>
      <c r="E13" s="37">
        <v>9052652</v>
      </c>
      <c r="F13" s="10">
        <f t="shared" si="0"/>
        <v>-1.6784491250859332</v>
      </c>
      <c r="G13" s="1"/>
      <c r="H13" s="1"/>
      <c r="I13" s="1"/>
    </row>
    <row r="14" spans="1:12" x14ac:dyDescent="0.25">
      <c r="A14" s="11" t="s">
        <v>51</v>
      </c>
      <c r="B14" s="38">
        <v>3736931</v>
      </c>
      <c r="C14" s="38">
        <v>3559977</v>
      </c>
      <c r="D14" s="38">
        <v>32253712</v>
      </c>
      <c r="E14" s="38">
        <v>33533437</v>
      </c>
      <c r="F14" s="13">
        <f t="shared" si="0"/>
        <v>3.9676828515117819</v>
      </c>
      <c r="G14" s="1"/>
      <c r="H14" s="1"/>
      <c r="I14" s="1"/>
    </row>
    <row r="15" spans="1:12" x14ac:dyDescent="0.25">
      <c r="A15" s="8" t="s">
        <v>52</v>
      </c>
      <c r="B15" s="37">
        <v>3075498</v>
      </c>
      <c r="C15" s="37">
        <v>2559170</v>
      </c>
      <c r="D15" s="37">
        <v>25202218</v>
      </c>
      <c r="E15" s="37">
        <v>24853521</v>
      </c>
      <c r="F15" s="10">
        <f t="shared" si="0"/>
        <v>-1.3835964755165548</v>
      </c>
      <c r="G15" s="1"/>
      <c r="H15" s="1"/>
      <c r="I15" s="1"/>
    </row>
    <row r="16" spans="1:12" x14ac:dyDescent="0.25">
      <c r="A16" s="11" t="s">
        <v>53</v>
      </c>
      <c r="B16" s="38">
        <v>1496160</v>
      </c>
      <c r="C16" s="38">
        <v>1926064</v>
      </c>
      <c r="D16" s="38">
        <v>14229984</v>
      </c>
      <c r="E16" s="38">
        <v>15591647</v>
      </c>
      <c r="F16" s="13">
        <f t="shared" si="0"/>
        <v>9.5689707029888496</v>
      </c>
      <c r="G16" s="1"/>
      <c r="H16" s="1"/>
      <c r="I16" s="1"/>
    </row>
    <row r="17" spans="1:9" x14ac:dyDescent="0.25">
      <c r="A17" s="8" t="s">
        <v>54</v>
      </c>
      <c r="B17" s="37">
        <v>983603</v>
      </c>
      <c r="C17" s="37">
        <v>998298</v>
      </c>
      <c r="D17" s="37">
        <v>8981313</v>
      </c>
      <c r="E17" s="37">
        <v>9926358</v>
      </c>
      <c r="F17" s="10">
        <f t="shared" si="0"/>
        <v>10.522347901693209</v>
      </c>
      <c r="G17" s="1"/>
      <c r="H17" s="1"/>
      <c r="I17" s="1"/>
    </row>
    <row r="18" spans="1:9" x14ac:dyDescent="0.25">
      <c r="A18" s="11" t="s">
        <v>55</v>
      </c>
      <c r="B18" s="38">
        <v>226332</v>
      </c>
      <c r="C18" s="38">
        <v>183754</v>
      </c>
      <c r="D18" s="38">
        <v>1988921</v>
      </c>
      <c r="E18" s="38">
        <v>2067411</v>
      </c>
      <c r="F18" s="13">
        <f t="shared" si="0"/>
        <v>3.9463608660173009</v>
      </c>
      <c r="G18" s="1"/>
      <c r="H18" s="1"/>
      <c r="I18" s="1"/>
    </row>
    <row r="19" spans="1:9" x14ac:dyDescent="0.25">
      <c r="A19" s="8" t="s">
        <v>56</v>
      </c>
      <c r="B19" s="37">
        <v>784451</v>
      </c>
      <c r="C19" s="37">
        <v>1009283</v>
      </c>
      <c r="D19" s="37">
        <v>8317098</v>
      </c>
      <c r="E19" s="37">
        <v>8535947</v>
      </c>
      <c r="F19" s="10">
        <f t="shared" si="0"/>
        <v>2.6313144320290576</v>
      </c>
      <c r="G19" s="1"/>
      <c r="H19" s="1"/>
      <c r="I19" s="1"/>
    </row>
    <row r="20" spans="1:9" x14ac:dyDescent="0.25">
      <c r="A20" s="11" t="s">
        <v>57</v>
      </c>
      <c r="B20" s="38">
        <v>1244306</v>
      </c>
      <c r="C20" s="38">
        <v>1047613</v>
      </c>
      <c r="D20" s="38">
        <v>11543292</v>
      </c>
      <c r="E20" s="38">
        <v>10955847</v>
      </c>
      <c r="F20" s="13">
        <f t="shared" si="0"/>
        <v>-5.0890595161241663</v>
      </c>
      <c r="G20" s="1"/>
      <c r="H20" s="1"/>
      <c r="I20" s="1"/>
    </row>
    <row r="21" spans="1:9" x14ac:dyDescent="0.25">
      <c r="A21" s="8" t="s">
        <v>58</v>
      </c>
      <c r="B21" s="37">
        <v>1577611</v>
      </c>
      <c r="C21" s="37">
        <v>2401839</v>
      </c>
      <c r="D21" s="37">
        <v>15115985</v>
      </c>
      <c r="E21" s="37">
        <v>18241620</v>
      </c>
      <c r="F21" s="10">
        <f t="shared" si="0"/>
        <v>20.67767995271231</v>
      </c>
      <c r="G21" s="1"/>
      <c r="H21" s="1"/>
      <c r="I21" s="1"/>
    </row>
    <row r="22" spans="1:9" x14ac:dyDescent="0.25">
      <c r="A22" s="11" t="s">
        <v>59</v>
      </c>
      <c r="B22" s="38">
        <v>2009605</v>
      </c>
      <c r="C22" s="38">
        <v>2148372</v>
      </c>
      <c r="D22" s="38">
        <v>16969728</v>
      </c>
      <c r="E22" s="38">
        <v>18422402</v>
      </c>
      <c r="F22" s="13">
        <f t="shared" si="0"/>
        <v>8.5603847038679675</v>
      </c>
      <c r="G22" s="1"/>
      <c r="H22" s="1"/>
      <c r="I22" s="1"/>
    </row>
    <row r="23" spans="1:9" x14ac:dyDescent="0.25">
      <c r="A23" s="8" t="s">
        <v>60</v>
      </c>
      <c r="B23" s="37">
        <v>167917</v>
      </c>
      <c r="C23" s="37">
        <v>501480</v>
      </c>
      <c r="D23" s="37">
        <v>1828519</v>
      </c>
      <c r="E23" s="37">
        <v>3076286</v>
      </c>
      <c r="F23" s="10">
        <f t="shared" si="0"/>
        <v>68.239214358724183</v>
      </c>
      <c r="G23" s="1"/>
      <c r="H23" s="1"/>
      <c r="I23" s="1"/>
    </row>
    <row r="24" spans="1:9" x14ac:dyDescent="0.25">
      <c r="A24" s="11" t="s">
        <v>61</v>
      </c>
      <c r="B24" s="38">
        <v>197552</v>
      </c>
      <c r="C24" s="38">
        <v>179797</v>
      </c>
      <c r="D24" s="38">
        <v>1480930</v>
      </c>
      <c r="E24" s="38">
        <v>1412624</v>
      </c>
      <c r="F24" s="13">
        <f t="shared" si="0"/>
        <v>-4.6123719554604179</v>
      </c>
      <c r="G24" s="1"/>
      <c r="H24" s="1"/>
      <c r="I24" s="1"/>
    </row>
    <row r="25" spans="1:9" x14ac:dyDescent="0.25">
      <c r="A25" s="8" t="s">
        <v>62</v>
      </c>
      <c r="B25" s="37">
        <v>71641</v>
      </c>
      <c r="C25" s="37">
        <v>67243</v>
      </c>
      <c r="D25" s="37">
        <v>640155</v>
      </c>
      <c r="E25" s="37">
        <v>633530</v>
      </c>
      <c r="F25" s="10">
        <f t="shared" si="0"/>
        <v>-1.034905608797871</v>
      </c>
      <c r="G25" s="1"/>
      <c r="H25" s="1"/>
      <c r="I25" s="1"/>
    </row>
    <row r="26" spans="1:9" x14ac:dyDescent="0.25">
      <c r="A26" s="11" t="s">
        <v>63</v>
      </c>
      <c r="B26" s="38">
        <v>165189</v>
      </c>
      <c r="C26" s="38">
        <v>144432</v>
      </c>
      <c r="D26" s="38">
        <v>1451657</v>
      </c>
      <c r="E26" s="38">
        <v>1554969</v>
      </c>
      <c r="F26" s="13">
        <f t="shared" si="0"/>
        <v>7.1168326953267922</v>
      </c>
      <c r="G26" s="1"/>
      <c r="H26" s="1"/>
      <c r="I26" s="1"/>
    </row>
    <row r="27" spans="1:9" x14ac:dyDescent="0.25">
      <c r="A27" s="8" t="s">
        <v>64</v>
      </c>
      <c r="B27" s="37">
        <v>361601</v>
      </c>
      <c r="C27" s="37">
        <v>194754</v>
      </c>
      <c r="D27" s="37">
        <v>2817395</v>
      </c>
      <c r="E27" s="37">
        <v>2471958</v>
      </c>
      <c r="F27" s="10">
        <f t="shared" si="0"/>
        <v>-12.260865089914617</v>
      </c>
      <c r="G27" s="1"/>
      <c r="H27" s="1"/>
      <c r="I27" s="1"/>
    </row>
    <row r="28" spans="1:9" x14ac:dyDescent="0.25">
      <c r="A28" s="11" t="s">
        <v>65</v>
      </c>
      <c r="B28" s="38">
        <v>1113991</v>
      </c>
      <c r="C28" s="38">
        <v>1053825</v>
      </c>
      <c r="D28" s="38">
        <v>11729791</v>
      </c>
      <c r="E28" s="38">
        <v>10529580</v>
      </c>
      <c r="F28" s="13">
        <f t="shared" si="0"/>
        <v>-10.232160146757948</v>
      </c>
      <c r="G28" s="1"/>
      <c r="H28" s="1"/>
      <c r="I28" s="1"/>
    </row>
    <row r="29" spans="1:9" x14ac:dyDescent="0.25">
      <c r="A29" s="8" t="s">
        <v>66</v>
      </c>
      <c r="B29" s="37">
        <v>399055</v>
      </c>
      <c r="C29" s="37">
        <v>435391</v>
      </c>
      <c r="D29" s="37">
        <v>3659668</v>
      </c>
      <c r="E29" s="37">
        <v>3959942</v>
      </c>
      <c r="F29" s="10">
        <f t="shared" si="0"/>
        <v>8.204951924600806</v>
      </c>
      <c r="G29" s="1"/>
      <c r="H29" s="1"/>
      <c r="I29" s="1"/>
    </row>
    <row r="30" spans="1:9" x14ac:dyDescent="0.25">
      <c r="A30" s="11" t="s">
        <v>67</v>
      </c>
      <c r="B30" s="38">
        <v>355834</v>
      </c>
      <c r="C30" s="38">
        <v>384266</v>
      </c>
      <c r="D30" s="38">
        <v>3105447</v>
      </c>
      <c r="E30" s="38">
        <v>3413339</v>
      </c>
      <c r="F30" s="13">
        <f t="shared" si="0"/>
        <v>9.9145791250019784</v>
      </c>
      <c r="G30" s="1"/>
      <c r="H30" s="1"/>
      <c r="I30" s="1"/>
    </row>
    <row r="31" spans="1:9" x14ac:dyDescent="0.25">
      <c r="A31" s="8" t="s">
        <v>68</v>
      </c>
      <c r="B31" s="37">
        <v>2626877</v>
      </c>
      <c r="C31" s="37">
        <v>2975640</v>
      </c>
      <c r="D31" s="37">
        <v>24533830</v>
      </c>
      <c r="E31" s="37">
        <v>24108835</v>
      </c>
      <c r="F31" s="10">
        <f t="shared" si="0"/>
        <v>-1.7322815068010158</v>
      </c>
      <c r="G31" s="1"/>
      <c r="H31" s="1"/>
      <c r="I31" s="1"/>
    </row>
    <row r="32" spans="1:9" x14ac:dyDescent="0.25">
      <c r="A32" s="11" t="s">
        <v>69</v>
      </c>
      <c r="B32" s="38">
        <v>5165601</v>
      </c>
      <c r="C32" s="38">
        <v>5244978</v>
      </c>
      <c r="D32" s="38">
        <v>46769997</v>
      </c>
      <c r="E32" s="38">
        <v>49321263</v>
      </c>
      <c r="F32" s="13">
        <f t="shared" si="0"/>
        <v>5.4549201702963614</v>
      </c>
      <c r="G32" s="1"/>
      <c r="H32" s="1"/>
      <c r="I32" s="1"/>
    </row>
    <row r="33" spans="1:9" x14ac:dyDescent="0.25">
      <c r="A33" s="8" t="s">
        <v>70</v>
      </c>
      <c r="B33" s="37">
        <v>377654</v>
      </c>
      <c r="C33" s="37">
        <v>364969</v>
      </c>
      <c r="D33" s="37">
        <v>3202790</v>
      </c>
      <c r="E33" s="37">
        <v>3257785</v>
      </c>
      <c r="F33" s="10">
        <f t="shared" si="0"/>
        <v>1.7170966563527372</v>
      </c>
      <c r="G33" s="1"/>
      <c r="H33" s="1"/>
      <c r="I33" s="1"/>
    </row>
    <row r="34" spans="1:9" x14ac:dyDescent="0.25">
      <c r="A34" s="11" t="s">
        <v>71</v>
      </c>
      <c r="B34" s="38">
        <v>46148</v>
      </c>
      <c r="C34" s="38">
        <v>58992</v>
      </c>
      <c r="D34" s="38">
        <v>525987</v>
      </c>
      <c r="E34" s="38">
        <v>552457</v>
      </c>
      <c r="F34" s="13">
        <f t="shared" si="0"/>
        <v>5.0324437676216291</v>
      </c>
      <c r="G34" s="1"/>
      <c r="H34" s="1"/>
      <c r="I34" s="1"/>
    </row>
    <row r="35" spans="1:9" x14ac:dyDescent="0.25">
      <c r="A35" s="14" t="s">
        <v>72</v>
      </c>
      <c r="B35" s="15">
        <f>SUM(B7:B34)</f>
        <v>35007743</v>
      </c>
      <c r="C35" s="15">
        <f t="shared" ref="C35:E35" si="1">SUM(C7:C34)</f>
        <v>36732614</v>
      </c>
      <c r="D35" s="15">
        <f t="shared" si="1"/>
        <v>315975287</v>
      </c>
      <c r="E35" s="15">
        <f t="shared" si="1"/>
        <v>332704748</v>
      </c>
      <c r="F35" s="16">
        <f t="shared" si="0"/>
        <v>5.2945472916051131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8918283</v>
      </c>
      <c r="C38" s="41">
        <f>D7</f>
        <v>9070909</v>
      </c>
      <c r="D38" s="41">
        <f>_xlfn.RANK.EQ(B38,$B$38:$B$65)+COUNTIF($B$38:$B$65,B38)-1</f>
        <v>13</v>
      </c>
      <c r="E38" s="42" t="str">
        <f t="shared" ref="E38:E65" si="2">INDEX($A$38:$B$65,MATCH(ROW()-37,$D$38:$D$65,0),1)</f>
        <v>BAHIA DE ALGECIRAS</v>
      </c>
      <c r="F38" s="42">
        <f>LOOKUP(E38,$A$38:$A$65,$B$38:$B$65)</f>
        <v>56196352</v>
      </c>
      <c r="G38" s="42">
        <f>LOOKUP(E38,$A$38:$A$65,$C$38:$C$65)</f>
        <v>50393816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1700841</v>
      </c>
      <c r="C39" s="41">
        <f t="shared" ref="C39:C65" si="5">D8</f>
        <v>1657909</v>
      </c>
      <c r="D39" s="41">
        <f t="shared" ref="D39:D65" si="6">_xlfn.RANK.EQ(B39,$B$38:$B$65)+COUNTIF($B$38:$B$65,B39)-1</f>
        <v>24</v>
      </c>
      <c r="E39" s="42" t="str">
        <f t="shared" si="2"/>
        <v>VALENCIA</v>
      </c>
      <c r="F39" s="42">
        <f t="shared" ref="F39:F65" si="7">LOOKUP(E39,$A$38:$A$65,$B$38:$B$65)</f>
        <v>49321263</v>
      </c>
      <c r="G39" s="42">
        <f t="shared" ref="G39:G65" si="8">LOOKUP(E39,$A$38:$A$65,$C$38:$C$65)</f>
        <v>46769997</v>
      </c>
    </row>
    <row r="40" spans="1:9" x14ac:dyDescent="0.25">
      <c r="A40" s="42" t="str">
        <f t="shared" si="3"/>
        <v>ALMERIA</v>
      </c>
      <c r="B40" s="41">
        <f t="shared" si="4"/>
        <v>3486661</v>
      </c>
      <c r="C40" s="41">
        <f t="shared" si="5"/>
        <v>2872843</v>
      </c>
      <c r="D40" s="41">
        <f t="shared" si="6"/>
        <v>17</v>
      </c>
      <c r="E40" s="42" t="str">
        <f t="shared" si="2"/>
        <v>BARCELONA</v>
      </c>
      <c r="F40" s="42">
        <f t="shared" si="7"/>
        <v>33533437</v>
      </c>
      <c r="G40" s="42">
        <f t="shared" si="8"/>
        <v>32253712</v>
      </c>
    </row>
    <row r="41" spans="1:9" x14ac:dyDescent="0.25">
      <c r="A41" s="42" t="str">
        <f t="shared" si="3"/>
        <v>AVILES</v>
      </c>
      <c r="B41" s="41">
        <f t="shared" si="4"/>
        <v>3920551</v>
      </c>
      <c r="C41" s="41">
        <f t="shared" si="5"/>
        <v>3464880</v>
      </c>
      <c r="D41" s="41">
        <f t="shared" si="6"/>
        <v>16</v>
      </c>
      <c r="E41" s="42" t="str">
        <f t="shared" si="2"/>
        <v>BILBAO</v>
      </c>
      <c r="F41" s="42">
        <f t="shared" si="7"/>
        <v>24853521</v>
      </c>
      <c r="G41" s="42">
        <f t="shared" si="8"/>
        <v>25202218</v>
      </c>
    </row>
    <row r="42" spans="1:9" x14ac:dyDescent="0.25">
      <c r="A42" s="42" t="str">
        <f t="shared" si="3"/>
        <v>BAHIA DE ALGECIRAS</v>
      </c>
      <c r="B42" s="41">
        <f t="shared" si="4"/>
        <v>56196352</v>
      </c>
      <c r="C42" s="41">
        <f t="shared" si="5"/>
        <v>50393816</v>
      </c>
      <c r="D42" s="41">
        <f t="shared" si="6"/>
        <v>1</v>
      </c>
      <c r="E42" s="42" t="str">
        <f t="shared" si="2"/>
        <v>TARRAGONA</v>
      </c>
      <c r="F42" s="42">
        <f t="shared" si="7"/>
        <v>24108835</v>
      </c>
      <c r="G42" s="42">
        <f t="shared" si="8"/>
        <v>24533830</v>
      </c>
    </row>
    <row r="43" spans="1:9" x14ac:dyDescent="0.25">
      <c r="A43" s="42" t="str">
        <f t="shared" si="3"/>
        <v>BAHIA DE CADIZ</v>
      </c>
      <c r="B43" s="41">
        <f t="shared" si="4"/>
        <v>3008650</v>
      </c>
      <c r="C43" s="41">
        <f t="shared" si="5"/>
        <v>2959323</v>
      </c>
      <c r="D43" s="41">
        <f t="shared" si="6"/>
        <v>21</v>
      </c>
      <c r="E43" s="42" t="str">
        <f t="shared" si="2"/>
        <v>LAS PALMAS</v>
      </c>
      <c r="F43" s="42">
        <f t="shared" si="7"/>
        <v>18422402</v>
      </c>
      <c r="G43" s="42">
        <f t="shared" si="8"/>
        <v>16969728</v>
      </c>
    </row>
    <row r="44" spans="1:9" x14ac:dyDescent="0.25">
      <c r="A44" s="42" t="str">
        <f t="shared" si="3"/>
        <v>BALEARES</v>
      </c>
      <c r="B44" s="41">
        <f t="shared" si="4"/>
        <v>9052652</v>
      </c>
      <c r="C44" s="41">
        <f t="shared" si="5"/>
        <v>9207190</v>
      </c>
      <c r="D44" s="41">
        <f t="shared" si="6"/>
        <v>12</v>
      </c>
      <c r="E44" s="42" t="str">
        <f t="shared" si="2"/>
        <v>HUELVA</v>
      </c>
      <c r="F44" s="42">
        <f t="shared" si="7"/>
        <v>18241620</v>
      </c>
      <c r="G44" s="42">
        <f t="shared" si="8"/>
        <v>15115985</v>
      </c>
    </row>
    <row r="45" spans="1:9" x14ac:dyDescent="0.25">
      <c r="A45" s="42" t="str">
        <f t="shared" si="3"/>
        <v>BARCELONA</v>
      </c>
      <c r="B45" s="41">
        <f t="shared" si="4"/>
        <v>33533437</v>
      </c>
      <c r="C45" s="41">
        <f t="shared" si="5"/>
        <v>32253712</v>
      </c>
      <c r="D45" s="41">
        <f t="shared" si="6"/>
        <v>3</v>
      </c>
      <c r="E45" s="42" t="str">
        <f t="shared" si="2"/>
        <v>CARTAGENA</v>
      </c>
      <c r="F45" s="42">
        <f t="shared" si="7"/>
        <v>15591647</v>
      </c>
      <c r="G45" s="42">
        <f t="shared" si="8"/>
        <v>14229984</v>
      </c>
    </row>
    <row r="46" spans="1:9" x14ac:dyDescent="0.25">
      <c r="A46" s="42" t="str">
        <f t="shared" si="3"/>
        <v>BILBAO</v>
      </c>
      <c r="B46" s="41">
        <f t="shared" si="4"/>
        <v>24853521</v>
      </c>
      <c r="C46" s="41">
        <f t="shared" si="5"/>
        <v>25202218</v>
      </c>
      <c r="D46" s="41">
        <f t="shared" si="6"/>
        <v>4</v>
      </c>
      <c r="E46" s="42" t="str">
        <f t="shared" si="2"/>
        <v>GIJON</v>
      </c>
      <c r="F46" s="42">
        <f t="shared" si="7"/>
        <v>10955847</v>
      </c>
      <c r="G46" s="42">
        <f t="shared" si="8"/>
        <v>11543292</v>
      </c>
    </row>
    <row r="47" spans="1:9" x14ac:dyDescent="0.25">
      <c r="A47" s="42" t="str">
        <f t="shared" si="3"/>
        <v>CARTAGENA</v>
      </c>
      <c r="B47" s="41">
        <f t="shared" si="4"/>
        <v>15591647</v>
      </c>
      <c r="C47" s="41">
        <f t="shared" si="5"/>
        <v>14229984</v>
      </c>
      <c r="D47" s="41">
        <f t="shared" si="6"/>
        <v>8</v>
      </c>
      <c r="E47" s="42" t="str">
        <f t="shared" si="2"/>
        <v>SANTA CRUZ DE TENERIFE</v>
      </c>
      <c r="F47" s="42">
        <f t="shared" si="7"/>
        <v>10529580</v>
      </c>
      <c r="G47" s="42">
        <f t="shared" si="8"/>
        <v>11729791</v>
      </c>
    </row>
    <row r="48" spans="1:9" x14ac:dyDescent="0.25">
      <c r="A48" s="42" t="str">
        <f t="shared" si="3"/>
        <v>CASTELLON</v>
      </c>
      <c r="B48" s="41">
        <f t="shared" si="4"/>
        <v>9926358</v>
      </c>
      <c r="C48" s="41">
        <f t="shared" si="5"/>
        <v>8981313</v>
      </c>
      <c r="D48" s="41">
        <f t="shared" si="6"/>
        <v>11</v>
      </c>
      <c r="E48" s="42" t="str">
        <f t="shared" si="2"/>
        <v>CASTELLON</v>
      </c>
      <c r="F48" s="42">
        <f t="shared" si="7"/>
        <v>9926358</v>
      </c>
      <c r="G48" s="42">
        <f t="shared" si="8"/>
        <v>8981313</v>
      </c>
    </row>
    <row r="49" spans="1:7" x14ac:dyDescent="0.25">
      <c r="A49" s="42" t="str">
        <f t="shared" si="3"/>
        <v>CEUTA</v>
      </c>
      <c r="B49" s="41">
        <f t="shared" si="4"/>
        <v>2067411</v>
      </c>
      <c r="C49" s="41">
        <f t="shared" si="5"/>
        <v>1988921</v>
      </c>
      <c r="D49" s="41">
        <f t="shared" si="6"/>
        <v>23</v>
      </c>
      <c r="E49" s="42" t="str">
        <f t="shared" si="2"/>
        <v>BALEARES</v>
      </c>
      <c r="F49" s="42">
        <f t="shared" si="7"/>
        <v>9052652</v>
      </c>
      <c r="G49" s="42">
        <f t="shared" si="8"/>
        <v>9207190</v>
      </c>
    </row>
    <row r="50" spans="1:7" x14ac:dyDescent="0.25">
      <c r="A50" s="42" t="str">
        <f t="shared" si="3"/>
        <v>FERROL-SAN CIBRAO</v>
      </c>
      <c r="B50" s="41">
        <f t="shared" si="4"/>
        <v>8535947</v>
      </c>
      <c r="C50" s="41">
        <f t="shared" si="5"/>
        <v>8317098</v>
      </c>
      <c r="D50" s="41">
        <f t="shared" si="6"/>
        <v>14</v>
      </c>
      <c r="E50" s="42" t="str">
        <f t="shared" si="2"/>
        <v>A CORUÑA</v>
      </c>
      <c r="F50" s="42">
        <f t="shared" si="7"/>
        <v>8918283</v>
      </c>
      <c r="G50" s="42">
        <f t="shared" si="8"/>
        <v>9070909</v>
      </c>
    </row>
    <row r="51" spans="1:7" x14ac:dyDescent="0.25">
      <c r="A51" s="42" t="str">
        <f t="shared" si="3"/>
        <v>GIJON</v>
      </c>
      <c r="B51" s="41">
        <f t="shared" si="4"/>
        <v>10955847</v>
      </c>
      <c r="C51" s="41">
        <f t="shared" si="5"/>
        <v>11543292</v>
      </c>
      <c r="D51" s="41">
        <f t="shared" si="6"/>
        <v>9</v>
      </c>
      <c r="E51" s="42" t="str">
        <f t="shared" si="2"/>
        <v>FERROL-SAN CIBRAO</v>
      </c>
      <c r="F51" s="42">
        <f t="shared" si="7"/>
        <v>8535947</v>
      </c>
      <c r="G51" s="42">
        <f t="shared" si="8"/>
        <v>8317098</v>
      </c>
    </row>
    <row r="52" spans="1:7" x14ac:dyDescent="0.25">
      <c r="A52" s="42" t="str">
        <f t="shared" si="3"/>
        <v>HUELVA</v>
      </c>
      <c r="B52" s="41">
        <f t="shared" si="4"/>
        <v>18241620</v>
      </c>
      <c r="C52" s="41">
        <f t="shared" si="5"/>
        <v>15115985</v>
      </c>
      <c r="D52" s="41">
        <f t="shared" si="6"/>
        <v>7</v>
      </c>
      <c r="E52" s="42" t="str">
        <f t="shared" si="2"/>
        <v>SANTANDER</v>
      </c>
      <c r="F52" s="42">
        <f t="shared" si="7"/>
        <v>3959942</v>
      </c>
      <c r="G52" s="42">
        <f t="shared" si="8"/>
        <v>3659668</v>
      </c>
    </row>
    <row r="53" spans="1:7" x14ac:dyDescent="0.25">
      <c r="A53" s="42" t="str">
        <f t="shared" si="3"/>
        <v>LAS PALMAS</v>
      </c>
      <c r="B53" s="41">
        <f t="shared" si="4"/>
        <v>18422402</v>
      </c>
      <c r="C53" s="41">
        <f t="shared" si="5"/>
        <v>16969728</v>
      </c>
      <c r="D53" s="41">
        <f t="shared" si="6"/>
        <v>6</v>
      </c>
      <c r="E53" s="42" t="str">
        <f t="shared" si="2"/>
        <v>AVILES</v>
      </c>
      <c r="F53" s="42">
        <f t="shared" si="7"/>
        <v>3920551</v>
      </c>
      <c r="G53" s="42">
        <f t="shared" si="8"/>
        <v>3464880</v>
      </c>
    </row>
    <row r="54" spans="1:7" x14ac:dyDescent="0.25">
      <c r="A54" s="42" t="str">
        <f t="shared" si="3"/>
        <v>MALAGA</v>
      </c>
      <c r="B54" s="41">
        <f t="shared" si="4"/>
        <v>3076286</v>
      </c>
      <c r="C54" s="41">
        <f t="shared" si="5"/>
        <v>1828519</v>
      </c>
      <c r="D54" s="41">
        <f t="shared" si="6"/>
        <v>20</v>
      </c>
      <c r="E54" s="42" t="str">
        <f t="shared" si="2"/>
        <v>ALMERIA</v>
      </c>
      <c r="F54" s="42">
        <f t="shared" si="7"/>
        <v>3486661</v>
      </c>
      <c r="G54" s="42">
        <f t="shared" si="8"/>
        <v>2872843</v>
      </c>
    </row>
    <row r="55" spans="1:7" x14ac:dyDescent="0.25">
      <c r="A55" s="42" t="str">
        <f t="shared" si="3"/>
        <v>MARIN Y RIA DE PONTEVEDRA</v>
      </c>
      <c r="B55" s="41">
        <f t="shared" si="4"/>
        <v>1412624</v>
      </c>
      <c r="C55" s="41">
        <f t="shared" si="5"/>
        <v>1480930</v>
      </c>
      <c r="D55" s="41">
        <f t="shared" si="6"/>
        <v>26</v>
      </c>
      <c r="E55" s="42" t="str">
        <f t="shared" si="2"/>
        <v>SEVILLA</v>
      </c>
      <c r="F55" s="42">
        <f t="shared" si="7"/>
        <v>3413339</v>
      </c>
      <c r="G55" s="42">
        <f t="shared" si="8"/>
        <v>3105447</v>
      </c>
    </row>
    <row r="56" spans="1:7" x14ac:dyDescent="0.25">
      <c r="A56" s="42" t="str">
        <f t="shared" si="3"/>
        <v>MELILLA</v>
      </c>
      <c r="B56" s="41">
        <f t="shared" si="4"/>
        <v>633530</v>
      </c>
      <c r="C56" s="41">
        <f t="shared" si="5"/>
        <v>640155</v>
      </c>
      <c r="D56" s="41">
        <f t="shared" si="6"/>
        <v>27</v>
      </c>
      <c r="E56" s="42" t="str">
        <f t="shared" si="2"/>
        <v>VIGO</v>
      </c>
      <c r="F56" s="42">
        <f t="shared" si="7"/>
        <v>3257785</v>
      </c>
      <c r="G56" s="42">
        <f t="shared" si="8"/>
        <v>3202790</v>
      </c>
    </row>
    <row r="57" spans="1:7" x14ac:dyDescent="0.25">
      <c r="A57" s="42" t="str">
        <f t="shared" si="3"/>
        <v>MOTRIL</v>
      </c>
      <c r="B57" s="41">
        <f t="shared" si="4"/>
        <v>1554969</v>
      </c>
      <c r="C57" s="41">
        <f t="shared" si="5"/>
        <v>1451657</v>
      </c>
      <c r="D57" s="41">
        <f t="shared" si="6"/>
        <v>25</v>
      </c>
      <c r="E57" s="42" t="str">
        <f t="shared" si="2"/>
        <v>MALAGA</v>
      </c>
      <c r="F57" s="42">
        <f t="shared" si="7"/>
        <v>3076286</v>
      </c>
      <c r="G57" s="42">
        <f t="shared" si="8"/>
        <v>1828519</v>
      </c>
    </row>
    <row r="58" spans="1:7" x14ac:dyDescent="0.25">
      <c r="A58" s="42" t="str">
        <f t="shared" si="3"/>
        <v>PASAIA</v>
      </c>
      <c r="B58" s="41">
        <f t="shared" si="4"/>
        <v>2471958</v>
      </c>
      <c r="C58" s="41">
        <f t="shared" si="5"/>
        <v>2817395</v>
      </c>
      <c r="D58" s="41">
        <f t="shared" si="6"/>
        <v>22</v>
      </c>
      <c r="E58" s="42" t="str">
        <f t="shared" si="2"/>
        <v>BAHIA DE CADIZ</v>
      </c>
      <c r="F58" s="42">
        <f t="shared" si="7"/>
        <v>3008650</v>
      </c>
      <c r="G58" s="42">
        <f t="shared" si="8"/>
        <v>2959323</v>
      </c>
    </row>
    <row r="59" spans="1:7" x14ac:dyDescent="0.25">
      <c r="A59" s="42" t="str">
        <f t="shared" si="3"/>
        <v>SANTA CRUZ DE TENERIFE</v>
      </c>
      <c r="B59" s="41">
        <f t="shared" si="4"/>
        <v>10529580</v>
      </c>
      <c r="C59" s="41">
        <f t="shared" si="5"/>
        <v>11729791</v>
      </c>
      <c r="D59" s="41">
        <f t="shared" si="6"/>
        <v>10</v>
      </c>
      <c r="E59" s="42" t="str">
        <f t="shared" si="2"/>
        <v>PASAIA</v>
      </c>
      <c r="F59" s="42">
        <f t="shared" si="7"/>
        <v>2471958</v>
      </c>
      <c r="G59" s="42">
        <f t="shared" si="8"/>
        <v>2817395</v>
      </c>
    </row>
    <row r="60" spans="1:7" x14ac:dyDescent="0.25">
      <c r="A60" s="42" t="str">
        <f t="shared" si="3"/>
        <v>SANTANDER</v>
      </c>
      <c r="B60" s="41">
        <f t="shared" si="4"/>
        <v>3959942</v>
      </c>
      <c r="C60" s="41">
        <f t="shared" si="5"/>
        <v>3659668</v>
      </c>
      <c r="D60" s="41">
        <f t="shared" si="6"/>
        <v>15</v>
      </c>
      <c r="E60" s="42" t="str">
        <f t="shared" si="2"/>
        <v>CEUTA</v>
      </c>
      <c r="F60" s="42">
        <f t="shared" si="7"/>
        <v>2067411</v>
      </c>
      <c r="G60" s="42">
        <f t="shared" si="8"/>
        <v>1988921</v>
      </c>
    </row>
    <row r="61" spans="1:7" x14ac:dyDescent="0.25">
      <c r="A61" s="42" t="str">
        <f t="shared" si="3"/>
        <v>SEVILLA</v>
      </c>
      <c r="B61" s="41">
        <f t="shared" si="4"/>
        <v>3413339</v>
      </c>
      <c r="C61" s="41">
        <f t="shared" si="5"/>
        <v>3105447</v>
      </c>
      <c r="D61" s="41">
        <f t="shared" si="6"/>
        <v>18</v>
      </c>
      <c r="E61" s="42" t="str">
        <f t="shared" si="2"/>
        <v>ALICANTE</v>
      </c>
      <c r="F61" s="42">
        <f t="shared" si="7"/>
        <v>1700841</v>
      </c>
      <c r="G61" s="42">
        <f t="shared" si="8"/>
        <v>1657909</v>
      </c>
    </row>
    <row r="62" spans="1:7" x14ac:dyDescent="0.25">
      <c r="A62" s="42" t="str">
        <f t="shared" si="3"/>
        <v>TARRAGONA</v>
      </c>
      <c r="B62" s="41">
        <f t="shared" si="4"/>
        <v>24108835</v>
      </c>
      <c r="C62" s="41">
        <f t="shared" si="5"/>
        <v>24533830</v>
      </c>
      <c r="D62" s="41">
        <f t="shared" si="6"/>
        <v>5</v>
      </c>
      <c r="E62" s="42" t="str">
        <f t="shared" si="2"/>
        <v>MOTRIL</v>
      </c>
      <c r="F62" s="42">
        <f t="shared" si="7"/>
        <v>1554969</v>
      </c>
      <c r="G62" s="42">
        <f t="shared" si="8"/>
        <v>1451657</v>
      </c>
    </row>
    <row r="63" spans="1:7" x14ac:dyDescent="0.25">
      <c r="A63" s="42" t="str">
        <f t="shared" si="3"/>
        <v>VALENCIA</v>
      </c>
      <c r="B63" s="41">
        <f t="shared" si="4"/>
        <v>49321263</v>
      </c>
      <c r="C63" s="41">
        <f t="shared" si="5"/>
        <v>46769997</v>
      </c>
      <c r="D63" s="41">
        <f t="shared" si="6"/>
        <v>2</v>
      </c>
      <c r="E63" s="42" t="str">
        <f t="shared" si="2"/>
        <v>MARIN Y RIA DE PONTEVEDRA</v>
      </c>
      <c r="F63" s="42">
        <f t="shared" si="7"/>
        <v>1412624</v>
      </c>
      <c r="G63" s="42">
        <f t="shared" si="8"/>
        <v>1480930</v>
      </c>
    </row>
    <row r="64" spans="1:7" x14ac:dyDescent="0.25">
      <c r="A64" s="42" t="str">
        <f t="shared" si="3"/>
        <v>VIGO</v>
      </c>
      <c r="B64" s="41">
        <f t="shared" si="4"/>
        <v>3257785</v>
      </c>
      <c r="C64" s="41">
        <f t="shared" si="5"/>
        <v>3202790</v>
      </c>
      <c r="D64" s="41">
        <f t="shared" si="6"/>
        <v>19</v>
      </c>
      <c r="E64" s="42" t="str">
        <f t="shared" si="2"/>
        <v>MELILLA</v>
      </c>
      <c r="F64" s="42">
        <f t="shared" si="7"/>
        <v>633530</v>
      </c>
      <c r="G64" s="42">
        <f t="shared" si="8"/>
        <v>640155</v>
      </c>
    </row>
    <row r="65" spans="1:7" x14ac:dyDescent="0.25">
      <c r="A65" s="42" t="str">
        <f t="shared" si="3"/>
        <v>VILAGARCIA</v>
      </c>
      <c r="B65" s="41">
        <f t="shared" si="4"/>
        <v>552457</v>
      </c>
      <c r="C65" s="41">
        <f t="shared" si="5"/>
        <v>525987</v>
      </c>
      <c r="D65" s="41">
        <f t="shared" si="6"/>
        <v>28</v>
      </c>
      <c r="E65" s="42" t="str">
        <f t="shared" si="2"/>
        <v>VILAGARCIA</v>
      </c>
      <c r="F65" s="42">
        <f t="shared" si="7"/>
        <v>552457</v>
      </c>
      <c r="G65" s="42">
        <f t="shared" si="8"/>
        <v>525987</v>
      </c>
    </row>
    <row r="68" spans="1:7" x14ac:dyDescent="0.25">
      <c r="A68" s="4"/>
      <c r="B68" s="5"/>
      <c r="C68" s="5"/>
      <c r="D68" s="5"/>
      <c r="E68" s="5"/>
      <c r="F68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75</v>
      </c>
      <c r="G1" s="3"/>
      <c r="H1" s="3"/>
      <c r="I1" s="3"/>
      <c r="J1" s="3"/>
    </row>
    <row r="2" spans="1:12" s="2" customFormat="1" ht="21" x14ac:dyDescent="0.35">
      <c r="F2" s="3"/>
      <c r="G2" s="3"/>
      <c r="H2" s="3"/>
      <c r="I2" s="3"/>
      <c r="J2" s="3" t="s">
        <v>76</v>
      </c>
    </row>
    <row r="5" spans="1:12" x14ac:dyDescent="0.25">
      <c r="A5" s="51" t="s">
        <v>73</v>
      </c>
      <c r="B5" s="49" t="str">
        <f>'Resumen general'!D6</f>
        <v>Mes Septiembre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40857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37">
        <v>967421</v>
      </c>
      <c r="C7" s="37">
        <v>860859</v>
      </c>
      <c r="D7" s="37">
        <v>8800630</v>
      </c>
      <c r="E7" s="37">
        <v>8667079</v>
      </c>
      <c r="F7" s="10">
        <f>((E7*100)/D7)-100</f>
        <v>-1.5175163596242527</v>
      </c>
      <c r="G7" s="1"/>
      <c r="H7" s="1"/>
      <c r="I7" s="1"/>
    </row>
    <row r="8" spans="1:12" x14ac:dyDescent="0.25">
      <c r="A8" s="11" t="s">
        <v>45</v>
      </c>
      <c r="B8" s="38">
        <v>137068</v>
      </c>
      <c r="C8" s="38">
        <v>208009</v>
      </c>
      <c r="D8" s="38">
        <v>1647575</v>
      </c>
      <c r="E8" s="38">
        <v>1691450</v>
      </c>
      <c r="F8" s="13">
        <f t="shared" ref="F8:F35" si="0">((E8*100)/D8)-100</f>
        <v>2.6630047190568007</v>
      </c>
      <c r="G8" s="1"/>
      <c r="H8" s="1"/>
      <c r="I8" s="1"/>
    </row>
    <row r="9" spans="1:12" x14ac:dyDescent="0.25">
      <c r="A9" s="8" t="s">
        <v>46</v>
      </c>
      <c r="B9" s="37">
        <v>532943</v>
      </c>
      <c r="C9" s="37">
        <v>429926</v>
      </c>
      <c r="D9" s="37">
        <v>2791000</v>
      </c>
      <c r="E9" s="37">
        <v>3419613</v>
      </c>
      <c r="F9" s="10">
        <f t="shared" si="0"/>
        <v>22.522859190254394</v>
      </c>
      <c r="G9" s="1"/>
      <c r="H9" s="1"/>
      <c r="I9" s="1"/>
    </row>
    <row r="10" spans="1:12" x14ac:dyDescent="0.25">
      <c r="A10" s="11" t="s">
        <v>47</v>
      </c>
      <c r="B10" s="38">
        <v>364614</v>
      </c>
      <c r="C10" s="38">
        <v>294858</v>
      </c>
      <c r="D10" s="38">
        <v>3424612</v>
      </c>
      <c r="E10" s="38">
        <v>3879162</v>
      </c>
      <c r="F10" s="13">
        <f t="shared" si="0"/>
        <v>13.273036478293022</v>
      </c>
      <c r="G10" s="1"/>
      <c r="H10" s="1"/>
      <c r="I10" s="1"/>
    </row>
    <row r="11" spans="1:12" x14ac:dyDescent="0.25">
      <c r="A11" s="8" t="s">
        <v>48</v>
      </c>
      <c r="B11" s="37">
        <v>5177897</v>
      </c>
      <c r="C11" s="37">
        <v>5524308</v>
      </c>
      <c r="D11" s="37">
        <v>47089681</v>
      </c>
      <c r="E11" s="37">
        <v>52006228</v>
      </c>
      <c r="F11" s="10">
        <f t="shared" si="0"/>
        <v>10.440816110009322</v>
      </c>
      <c r="G11" s="1"/>
      <c r="H11" s="1"/>
      <c r="I11" s="1"/>
    </row>
    <row r="12" spans="1:12" x14ac:dyDescent="0.25">
      <c r="A12" s="11" t="s">
        <v>49</v>
      </c>
      <c r="B12" s="38">
        <v>237842</v>
      </c>
      <c r="C12" s="38">
        <v>414839</v>
      </c>
      <c r="D12" s="38">
        <v>2862748</v>
      </c>
      <c r="E12" s="38">
        <v>2915632</v>
      </c>
      <c r="F12" s="13">
        <f t="shared" si="0"/>
        <v>1.8473159355975497</v>
      </c>
      <c r="G12" s="1"/>
      <c r="H12" s="1"/>
      <c r="I12" s="1"/>
    </row>
    <row r="13" spans="1:12" x14ac:dyDescent="0.25">
      <c r="A13" s="8" t="s">
        <v>50</v>
      </c>
      <c r="B13" s="37">
        <v>915185</v>
      </c>
      <c r="C13" s="37">
        <v>994463</v>
      </c>
      <c r="D13" s="37">
        <v>9076096</v>
      </c>
      <c r="E13" s="37">
        <v>8840425</v>
      </c>
      <c r="F13" s="10">
        <f t="shared" si="0"/>
        <v>-2.5966120234955667</v>
      </c>
      <c r="G13" s="1"/>
      <c r="H13" s="1"/>
      <c r="I13" s="1"/>
    </row>
    <row r="14" spans="1:12" x14ac:dyDescent="0.25">
      <c r="A14" s="11" t="s">
        <v>51</v>
      </c>
      <c r="B14" s="38">
        <v>3629395</v>
      </c>
      <c r="C14" s="38">
        <v>3559977</v>
      </c>
      <c r="D14" s="38">
        <v>31522194</v>
      </c>
      <c r="E14" s="38">
        <v>32910136</v>
      </c>
      <c r="F14" s="13">
        <f t="shared" si="0"/>
        <v>4.4030628071129883</v>
      </c>
      <c r="G14" s="1"/>
      <c r="H14" s="1"/>
      <c r="I14" s="1"/>
    </row>
    <row r="15" spans="1:12" x14ac:dyDescent="0.25">
      <c r="A15" s="8" t="s">
        <v>52</v>
      </c>
      <c r="B15" s="37">
        <v>3025196</v>
      </c>
      <c r="C15" s="37">
        <v>2528725</v>
      </c>
      <c r="D15" s="37">
        <v>24488636</v>
      </c>
      <c r="E15" s="37">
        <v>24607827</v>
      </c>
      <c r="F15" s="10">
        <f t="shared" si="0"/>
        <v>0.48671963599768731</v>
      </c>
      <c r="G15" s="1"/>
      <c r="H15" s="1"/>
      <c r="I15" s="1"/>
    </row>
    <row r="16" spans="1:12" x14ac:dyDescent="0.25">
      <c r="A16" s="11" t="s">
        <v>53</v>
      </c>
      <c r="B16" s="38">
        <v>1492414</v>
      </c>
      <c r="C16" s="38">
        <v>1920119</v>
      </c>
      <c r="D16" s="38">
        <v>14188756</v>
      </c>
      <c r="E16" s="38">
        <v>15542684</v>
      </c>
      <c r="F16" s="13">
        <f t="shared" si="0"/>
        <v>9.5422600825611426</v>
      </c>
      <c r="G16" s="1"/>
      <c r="H16" s="1"/>
      <c r="I16" s="1"/>
    </row>
    <row r="17" spans="1:9" x14ac:dyDescent="0.25">
      <c r="A17" s="8" t="s">
        <v>54</v>
      </c>
      <c r="B17" s="37">
        <v>980011</v>
      </c>
      <c r="C17" s="37">
        <v>993977</v>
      </c>
      <c r="D17" s="37">
        <v>8952140</v>
      </c>
      <c r="E17" s="37">
        <v>9895879</v>
      </c>
      <c r="F17" s="10">
        <f t="shared" si="0"/>
        <v>10.542049163663663</v>
      </c>
      <c r="G17" s="1"/>
      <c r="H17" s="1"/>
      <c r="I17" s="1"/>
    </row>
    <row r="18" spans="1:9" x14ac:dyDescent="0.25">
      <c r="A18" s="11" t="s">
        <v>55</v>
      </c>
      <c r="B18" s="38">
        <v>174352</v>
      </c>
      <c r="C18" s="38">
        <v>127366</v>
      </c>
      <c r="D18" s="38">
        <v>1506171</v>
      </c>
      <c r="E18" s="38">
        <v>1524783</v>
      </c>
      <c r="F18" s="13">
        <f t="shared" si="0"/>
        <v>1.2357162632928151</v>
      </c>
      <c r="G18" s="1"/>
      <c r="H18" s="1"/>
      <c r="I18" s="1"/>
    </row>
    <row r="19" spans="1:9" x14ac:dyDescent="0.25">
      <c r="A19" s="8" t="s">
        <v>56</v>
      </c>
      <c r="B19" s="37">
        <v>783001</v>
      </c>
      <c r="C19" s="37">
        <v>1008053</v>
      </c>
      <c r="D19" s="37">
        <v>8292403</v>
      </c>
      <c r="E19" s="37">
        <v>8523700</v>
      </c>
      <c r="F19" s="10">
        <f t="shared" si="0"/>
        <v>2.7892638599450663</v>
      </c>
      <c r="G19" s="1"/>
      <c r="H19" s="1"/>
      <c r="I19" s="1"/>
    </row>
    <row r="20" spans="1:9" x14ac:dyDescent="0.25">
      <c r="A20" s="11" t="s">
        <v>57</v>
      </c>
      <c r="B20" s="38">
        <v>1233543</v>
      </c>
      <c r="C20" s="38">
        <v>1037219</v>
      </c>
      <c r="D20" s="38">
        <v>11444808</v>
      </c>
      <c r="E20" s="38">
        <v>10875632</v>
      </c>
      <c r="F20" s="13">
        <f t="shared" si="0"/>
        <v>-4.9732245398961652</v>
      </c>
      <c r="G20" s="1"/>
      <c r="H20" s="1"/>
      <c r="I20" s="1"/>
    </row>
    <row r="21" spans="1:9" x14ac:dyDescent="0.25">
      <c r="A21" s="8" t="s">
        <v>58</v>
      </c>
      <c r="B21" s="37">
        <v>1535565</v>
      </c>
      <c r="C21" s="37">
        <v>2383079</v>
      </c>
      <c r="D21" s="37">
        <v>14639971</v>
      </c>
      <c r="E21" s="37">
        <v>18090313</v>
      </c>
      <c r="F21" s="10">
        <f t="shared" si="0"/>
        <v>23.567956521225355</v>
      </c>
      <c r="G21" s="1"/>
      <c r="H21" s="1"/>
      <c r="I21" s="1"/>
    </row>
    <row r="22" spans="1:9" x14ac:dyDescent="0.25">
      <c r="A22" s="11" t="s">
        <v>59</v>
      </c>
      <c r="B22" s="38">
        <v>1815376</v>
      </c>
      <c r="C22" s="38">
        <v>1945271</v>
      </c>
      <c r="D22" s="38">
        <v>15349767</v>
      </c>
      <c r="E22" s="38">
        <v>16666331</v>
      </c>
      <c r="F22" s="13">
        <f t="shared" si="0"/>
        <v>8.5770943624095395</v>
      </c>
      <c r="G22" s="1"/>
      <c r="H22" s="1"/>
      <c r="I22" s="1"/>
    </row>
    <row r="23" spans="1:9" x14ac:dyDescent="0.25">
      <c r="A23" s="8" t="s">
        <v>60</v>
      </c>
      <c r="B23" s="37">
        <v>157323</v>
      </c>
      <c r="C23" s="37">
        <v>491694</v>
      </c>
      <c r="D23" s="37">
        <v>1770305</v>
      </c>
      <c r="E23" s="37">
        <v>3013854</v>
      </c>
      <c r="F23" s="10">
        <f t="shared" si="0"/>
        <v>70.24490130231797</v>
      </c>
      <c r="G23" s="1"/>
      <c r="H23" s="1"/>
      <c r="I23" s="1"/>
    </row>
    <row r="24" spans="1:9" x14ac:dyDescent="0.25">
      <c r="A24" s="11" t="s">
        <v>61</v>
      </c>
      <c r="B24" s="38">
        <v>193896</v>
      </c>
      <c r="C24" s="38">
        <v>178817</v>
      </c>
      <c r="D24" s="38">
        <v>1450683</v>
      </c>
      <c r="E24" s="38">
        <v>1385986</v>
      </c>
      <c r="F24" s="13">
        <f t="shared" si="0"/>
        <v>-4.4597613675765189</v>
      </c>
      <c r="G24" s="1"/>
      <c r="H24" s="1"/>
      <c r="I24" s="1"/>
    </row>
    <row r="25" spans="1:9" x14ac:dyDescent="0.25">
      <c r="A25" s="8" t="s">
        <v>62</v>
      </c>
      <c r="B25" s="37">
        <v>62718</v>
      </c>
      <c r="C25" s="37">
        <v>67208</v>
      </c>
      <c r="D25" s="37">
        <v>622269</v>
      </c>
      <c r="E25" s="37">
        <v>632887</v>
      </c>
      <c r="F25" s="10">
        <f t="shared" si="0"/>
        <v>1.7063360058109964</v>
      </c>
      <c r="G25" s="1"/>
      <c r="H25" s="1"/>
      <c r="I25" s="1"/>
    </row>
    <row r="26" spans="1:9" x14ac:dyDescent="0.25">
      <c r="A26" s="11" t="s">
        <v>63</v>
      </c>
      <c r="B26" s="38">
        <v>163638</v>
      </c>
      <c r="C26" s="38">
        <v>141292</v>
      </c>
      <c r="D26" s="38">
        <v>1441784</v>
      </c>
      <c r="E26" s="38">
        <v>1535968</v>
      </c>
      <c r="F26" s="13">
        <f t="shared" si="0"/>
        <v>6.532462560272549</v>
      </c>
      <c r="G26" s="1"/>
      <c r="H26" s="1"/>
      <c r="I26" s="1"/>
    </row>
    <row r="27" spans="1:9" x14ac:dyDescent="0.25">
      <c r="A27" s="8" t="s">
        <v>64</v>
      </c>
      <c r="B27" s="37">
        <v>356489</v>
      </c>
      <c r="C27" s="37">
        <v>190875</v>
      </c>
      <c r="D27" s="37">
        <v>2774905</v>
      </c>
      <c r="E27" s="37">
        <v>2429096</v>
      </c>
      <c r="F27" s="10">
        <f t="shared" si="0"/>
        <v>-12.462012213030718</v>
      </c>
      <c r="G27" s="1"/>
      <c r="H27" s="1"/>
      <c r="I27" s="1"/>
    </row>
    <row r="28" spans="1:9" x14ac:dyDescent="0.25">
      <c r="A28" s="11" t="s">
        <v>65</v>
      </c>
      <c r="B28" s="38">
        <v>1043257</v>
      </c>
      <c r="C28" s="38">
        <v>990394</v>
      </c>
      <c r="D28" s="38">
        <v>10890322</v>
      </c>
      <c r="E28" s="38">
        <v>9856619</v>
      </c>
      <c r="F28" s="13">
        <f t="shared" si="0"/>
        <v>-9.4919415605892965</v>
      </c>
      <c r="G28" s="1"/>
      <c r="H28" s="1"/>
      <c r="I28" s="1"/>
    </row>
    <row r="29" spans="1:9" x14ac:dyDescent="0.25">
      <c r="A29" s="8" t="s">
        <v>66</v>
      </c>
      <c r="B29" s="37">
        <v>393482</v>
      </c>
      <c r="C29" s="37">
        <v>432748</v>
      </c>
      <c r="D29" s="37">
        <v>3607292</v>
      </c>
      <c r="E29" s="37">
        <v>3921556</v>
      </c>
      <c r="F29" s="10">
        <f t="shared" si="0"/>
        <v>8.7119090996792039</v>
      </c>
      <c r="G29" s="1"/>
      <c r="H29" s="1"/>
      <c r="I29" s="1"/>
    </row>
    <row r="30" spans="1:9" x14ac:dyDescent="0.25">
      <c r="A30" s="11" t="s">
        <v>67</v>
      </c>
      <c r="B30" s="38">
        <v>355834</v>
      </c>
      <c r="C30" s="38">
        <v>382068</v>
      </c>
      <c r="D30" s="38">
        <v>3105447</v>
      </c>
      <c r="E30" s="38">
        <v>3399211</v>
      </c>
      <c r="F30" s="13">
        <f t="shared" si="0"/>
        <v>9.4596365676181193</v>
      </c>
      <c r="G30" s="1"/>
      <c r="H30" s="1"/>
      <c r="I30" s="1"/>
    </row>
    <row r="31" spans="1:9" x14ac:dyDescent="0.25">
      <c r="A31" s="8" t="s">
        <v>68</v>
      </c>
      <c r="B31" s="37">
        <v>2615537</v>
      </c>
      <c r="C31" s="37">
        <v>2967219</v>
      </c>
      <c r="D31" s="37">
        <v>24411508</v>
      </c>
      <c r="E31" s="37">
        <v>24017099</v>
      </c>
      <c r="F31" s="10">
        <f t="shared" si="0"/>
        <v>-1.615668315124168</v>
      </c>
      <c r="G31" s="1"/>
      <c r="H31" s="1"/>
      <c r="I31" s="1"/>
    </row>
    <row r="32" spans="1:9" x14ac:dyDescent="0.25">
      <c r="A32" s="11" t="s">
        <v>69</v>
      </c>
      <c r="B32" s="38">
        <v>5140872</v>
      </c>
      <c r="C32" s="38">
        <v>5223238</v>
      </c>
      <c r="D32" s="38">
        <v>46561006</v>
      </c>
      <c r="E32" s="38">
        <v>49119415</v>
      </c>
      <c r="F32" s="13">
        <f t="shared" si="0"/>
        <v>5.4947459683323814</v>
      </c>
      <c r="G32" s="1"/>
      <c r="H32" s="1"/>
      <c r="I32" s="1"/>
    </row>
    <row r="33" spans="1:9" x14ac:dyDescent="0.25">
      <c r="A33" s="8" t="s">
        <v>70</v>
      </c>
      <c r="B33" s="37">
        <v>348615</v>
      </c>
      <c r="C33" s="37">
        <v>332317</v>
      </c>
      <c r="D33" s="37">
        <v>2918962</v>
      </c>
      <c r="E33" s="37">
        <v>2994240</v>
      </c>
      <c r="F33" s="10">
        <f t="shared" si="0"/>
        <v>2.5789304554153176</v>
      </c>
      <c r="G33" s="1"/>
      <c r="H33" s="1"/>
      <c r="I33" s="1"/>
    </row>
    <row r="34" spans="1:9" x14ac:dyDescent="0.25">
      <c r="A34" s="11" t="s">
        <v>71</v>
      </c>
      <c r="B34" s="38">
        <v>45280</v>
      </c>
      <c r="C34" s="38">
        <v>58459</v>
      </c>
      <c r="D34" s="38">
        <v>521442</v>
      </c>
      <c r="E34" s="38">
        <v>544988</v>
      </c>
      <c r="F34" s="13">
        <f t="shared" si="0"/>
        <v>4.5155549418727361</v>
      </c>
      <c r="G34" s="1"/>
      <c r="H34" s="1"/>
      <c r="I34" s="1"/>
    </row>
    <row r="35" spans="1:9" x14ac:dyDescent="0.25">
      <c r="A35" s="14" t="s">
        <v>72</v>
      </c>
      <c r="B35" s="15">
        <f>SUM(B7:B34)</f>
        <v>33878764</v>
      </c>
      <c r="C35" s="15">
        <f t="shared" ref="C35:E35" si="1">SUM(C7:C34)</f>
        <v>35687377</v>
      </c>
      <c r="D35" s="15">
        <f t="shared" si="1"/>
        <v>306153113</v>
      </c>
      <c r="E35" s="15">
        <f t="shared" si="1"/>
        <v>322907793</v>
      </c>
      <c r="F35" s="16">
        <f t="shared" si="0"/>
        <v>5.4726472763319549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8667079</v>
      </c>
      <c r="C38" s="41">
        <f>D7</f>
        <v>8800630</v>
      </c>
      <c r="D38" s="41">
        <f>_xlfn.RANK.EQ(B38,$B$38:$B$65)+COUNTIF($B$38:$B$65,B38)-1</f>
        <v>13</v>
      </c>
      <c r="E38" s="42" t="str">
        <f t="shared" ref="E38:E65" si="2">INDEX($A$38:$B$65,MATCH(ROW()-37,$D$38:$D$65,0),1)</f>
        <v>BAHIA DE ALGECIRAS</v>
      </c>
      <c r="F38" s="42">
        <f>LOOKUP(E38,$A$38:$A$65,$B$38:$B$65)</f>
        <v>52006228</v>
      </c>
      <c r="G38" s="42">
        <f>LOOKUP(E38,$A$38:$A$65,$C$38:$C$65)</f>
        <v>47089681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1691450</v>
      </c>
      <c r="C39" s="41">
        <f t="shared" ref="C39:C65" si="5">D8</f>
        <v>1647575</v>
      </c>
      <c r="D39" s="41">
        <f t="shared" ref="D39:D65" si="6">_xlfn.RANK.EQ(B39,$B$38:$B$65)+COUNTIF($B$38:$B$65,B39)-1</f>
        <v>23</v>
      </c>
      <c r="E39" s="42" t="str">
        <f t="shared" si="2"/>
        <v>VALENCIA</v>
      </c>
      <c r="F39" s="42">
        <f t="shared" ref="F39:F54" si="7">LOOKUP(E39,$A$38:$A$65,$B$38:$B$65)</f>
        <v>49119415</v>
      </c>
      <c r="G39" s="42">
        <f t="shared" ref="G39:G65" si="8">LOOKUP(E39,$A$38:$A$65,$C$38:$C$65)</f>
        <v>46561006</v>
      </c>
    </row>
    <row r="40" spans="1:9" x14ac:dyDescent="0.25">
      <c r="A40" s="42" t="str">
        <f t="shared" si="3"/>
        <v>ALMERIA</v>
      </c>
      <c r="B40" s="41">
        <f t="shared" si="4"/>
        <v>3419613</v>
      </c>
      <c r="C40" s="41">
        <f t="shared" si="5"/>
        <v>2791000</v>
      </c>
      <c r="D40" s="41">
        <f t="shared" si="6"/>
        <v>17</v>
      </c>
      <c r="E40" s="42" t="str">
        <f t="shared" si="2"/>
        <v>BARCELONA</v>
      </c>
      <c r="F40" s="42">
        <f t="shared" si="7"/>
        <v>32910136</v>
      </c>
      <c r="G40" s="42">
        <f t="shared" si="8"/>
        <v>31522194</v>
      </c>
    </row>
    <row r="41" spans="1:9" x14ac:dyDescent="0.25">
      <c r="A41" s="42" t="str">
        <f t="shared" si="3"/>
        <v>AVILES</v>
      </c>
      <c r="B41" s="41">
        <f t="shared" si="4"/>
        <v>3879162</v>
      </c>
      <c r="C41" s="41">
        <f t="shared" si="5"/>
        <v>3424612</v>
      </c>
      <c r="D41" s="41">
        <f t="shared" si="6"/>
        <v>16</v>
      </c>
      <c r="E41" s="42" t="str">
        <f t="shared" si="2"/>
        <v>BILBAO</v>
      </c>
      <c r="F41" s="42">
        <f t="shared" si="7"/>
        <v>24607827</v>
      </c>
      <c r="G41" s="42">
        <f t="shared" si="8"/>
        <v>24488636</v>
      </c>
    </row>
    <row r="42" spans="1:9" x14ac:dyDescent="0.25">
      <c r="A42" s="42" t="str">
        <f t="shared" si="3"/>
        <v>BAHIA DE ALGECIRAS</v>
      </c>
      <c r="B42" s="41">
        <f t="shared" si="4"/>
        <v>52006228</v>
      </c>
      <c r="C42" s="41">
        <f t="shared" si="5"/>
        <v>47089681</v>
      </c>
      <c r="D42" s="41">
        <f t="shared" si="6"/>
        <v>1</v>
      </c>
      <c r="E42" s="42" t="str">
        <f t="shared" si="2"/>
        <v>TARRAGONA</v>
      </c>
      <c r="F42" s="42">
        <f t="shared" si="7"/>
        <v>24017099</v>
      </c>
      <c r="G42" s="42">
        <f t="shared" si="8"/>
        <v>24411508</v>
      </c>
    </row>
    <row r="43" spans="1:9" x14ac:dyDescent="0.25">
      <c r="A43" s="42" t="str">
        <f t="shared" si="3"/>
        <v>BAHIA DE CADIZ</v>
      </c>
      <c r="B43" s="41">
        <f t="shared" si="4"/>
        <v>2915632</v>
      </c>
      <c r="C43" s="41">
        <f t="shared" si="5"/>
        <v>2862748</v>
      </c>
      <c r="D43" s="41">
        <f t="shared" si="6"/>
        <v>21</v>
      </c>
      <c r="E43" s="42" t="str">
        <f t="shared" si="2"/>
        <v>HUELVA</v>
      </c>
      <c r="F43" s="42">
        <f t="shared" si="7"/>
        <v>18090313</v>
      </c>
      <c r="G43" s="42">
        <f t="shared" si="8"/>
        <v>14639971</v>
      </c>
    </row>
    <row r="44" spans="1:9" x14ac:dyDescent="0.25">
      <c r="A44" s="42" t="str">
        <f t="shared" si="3"/>
        <v>BALEARES</v>
      </c>
      <c r="B44" s="41">
        <f t="shared" si="4"/>
        <v>8840425</v>
      </c>
      <c r="C44" s="41">
        <f t="shared" si="5"/>
        <v>9076096</v>
      </c>
      <c r="D44" s="41">
        <f t="shared" si="6"/>
        <v>12</v>
      </c>
      <c r="E44" s="42" t="str">
        <f t="shared" si="2"/>
        <v>LAS PALMAS</v>
      </c>
      <c r="F44" s="42">
        <f t="shared" si="7"/>
        <v>16666331</v>
      </c>
      <c r="G44" s="42">
        <f t="shared" si="8"/>
        <v>15349767</v>
      </c>
    </row>
    <row r="45" spans="1:9" x14ac:dyDescent="0.25">
      <c r="A45" s="42" t="str">
        <f t="shared" si="3"/>
        <v>BARCELONA</v>
      </c>
      <c r="B45" s="41">
        <f t="shared" si="4"/>
        <v>32910136</v>
      </c>
      <c r="C45" s="41">
        <f t="shared" si="5"/>
        <v>31522194</v>
      </c>
      <c r="D45" s="41">
        <f t="shared" si="6"/>
        <v>3</v>
      </c>
      <c r="E45" s="42" t="str">
        <f t="shared" si="2"/>
        <v>CARTAGENA</v>
      </c>
      <c r="F45" s="42">
        <f t="shared" si="7"/>
        <v>15542684</v>
      </c>
      <c r="G45" s="42">
        <f t="shared" si="8"/>
        <v>14188756</v>
      </c>
    </row>
    <row r="46" spans="1:9" x14ac:dyDescent="0.25">
      <c r="A46" s="42" t="str">
        <f t="shared" si="3"/>
        <v>BILBAO</v>
      </c>
      <c r="B46" s="41">
        <f t="shared" si="4"/>
        <v>24607827</v>
      </c>
      <c r="C46" s="41">
        <f t="shared" si="5"/>
        <v>24488636</v>
      </c>
      <c r="D46" s="41">
        <f t="shared" si="6"/>
        <v>4</v>
      </c>
      <c r="E46" s="42" t="str">
        <f t="shared" si="2"/>
        <v>GIJON</v>
      </c>
      <c r="F46" s="42">
        <f t="shared" si="7"/>
        <v>10875632</v>
      </c>
      <c r="G46" s="42">
        <f t="shared" si="8"/>
        <v>11444808</v>
      </c>
    </row>
    <row r="47" spans="1:9" x14ac:dyDescent="0.25">
      <c r="A47" s="42" t="str">
        <f t="shared" si="3"/>
        <v>CARTAGENA</v>
      </c>
      <c r="B47" s="41">
        <f t="shared" si="4"/>
        <v>15542684</v>
      </c>
      <c r="C47" s="41">
        <f t="shared" si="5"/>
        <v>14188756</v>
      </c>
      <c r="D47" s="41">
        <f t="shared" si="6"/>
        <v>8</v>
      </c>
      <c r="E47" s="42" t="str">
        <f t="shared" si="2"/>
        <v>CASTELLON</v>
      </c>
      <c r="F47" s="42">
        <f t="shared" si="7"/>
        <v>9895879</v>
      </c>
      <c r="G47" s="42">
        <f t="shared" si="8"/>
        <v>8952140</v>
      </c>
    </row>
    <row r="48" spans="1:9" x14ac:dyDescent="0.25">
      <c r="A48" s="42" t="str">
        <f t="shared" si="3"/>
        <v>CASTELLON</v>
      </c>
      <c r="B48" s="41">
        <f t="shared" si="4"/>
        <v>9895879</v>
      </c>
      <c r="C48" s="41">
        <f t="shared" si="5"/>
        <v>8952140</v>
      </c>
      <c r="D48" s="41">
        <f t="shared" si="6"/>
        <v>10</v>
      </c>
      <c r="E48" s="42" t="str">
        <f t="shared" si="2"/>
        <v>SANTA CRUZ DE TENERIFE</v>
      </c>
      <c r="F48" s="42">
        <f t="shared" si="7"/>
        <v>9856619</v>
      </c>
      <c r="G48" s="42">
        <f t="shared" si="8"/>
        <v>10890322</v>
      </c>
    </row>
    <row r="49" spans="1:7" x14ac:dyDescent="0.25">
      <c r="A49" s="42" t="str">
        <f t="shared" si="3"/>
        <v>CEUTA</v>
      </c>
      <c r="B49" s="41">
        <f t="shared" si="4"/>
        <v>1524783</v>
      </c>
      <c r="C49" s="41">
        <f t="shared" si="5"/>
        <v>1506171</v>
      </c>
      <c r="D49" s="41">
        <f t="shared" si="6"/>
        <v>25</v>
      </c>
      <c r="E49" s="42" t="str">
        <f t="shared" si="2"/>
        <v>BALEARES</v>
      </c>
      <c r="F49" s="42">
        <f t="shared" si="7"/>
        <v>8840425</v>
      </c>
      <c r="G49" s="42">
        <f t="shared" si="8"/>
        <v>9076096</v>
      </c>
    </row>
    <row r="50" spans="1:7" x14ac:dyDescent="0.25">
      <c r="A50" s="42" t="str">
        <f t="shared" si="3"/>
        <v>FERROL-SAN CIBRAO</v>
      </c>
      <c r="B50" s="41">
        <f t="shared" si="4"/>
        <v>8523700</v>
      </c>
      <c r="C50" s="41">
        <f t="shared" si="5"/>
        <v>8292403</v>
      </c>
      <c r="D50" s="41">
        <f t="shared" si="6"/>
        <v>14</v>
      </c>
      <c r="E50" s="42" t="str">
        <f t="shared" si="2"/>
        <v>A CORUÑA</v>
      </c>
      <c r="F50" s="42">
        <f t="shared" si="7"/>
        <v>8667079</v>
      </c>
      <c r="G50" s="42">
        <f t="shared" si="8"/>
        <v>8800630</v>
      </c>
    </row>
    <row r="51" spans="1:7" x14ac:dyDescent="0.25">
      <c r="A51" s="42" t="str">
        <f t="shared" si="3"/>
        <v>GIJON</v>
      </c>
      <c r="B51" s="41">
        <f t="shared" si="4"/>
        <v>10875632</v>
      </c>
      <c r="C51" s="41">
        <f t="shared" si="5"/>
        <v>11444808</v>
      </c>
      <c r="D51" s="41">
        <f t="shared" si="6"/>
        <v>9</v>
      </c>
      <c r="E51" s="42" t="str">
        <f t="shared" si="2"/>
        <v>FERROL-SAN CIBRAO</v>
      </c>
      <c r="F51" s="42">
        <f t="shared" si="7"/>
        <v>8523700</v>
      </c>
      <c r="G51" s="42">
        <f t="shared" si="8"/>
        <v>8292403</v>
      </c>
    </row>
    <row r="52" spans="1:7" x14ac:dyDescent="0.25">
      <c r="A52" s="42" t="str">
        <f t="shared" si="3"/>
        <v>HUELVA</v>
      </c>
      <c r="B52" s="41">
        <f t="shared" si="4"/>
        <v>18090313</v>
      </c>
      <c r="C52" s="41">
        <f t="shared" si="5"/>
        <v>14639971</v>
      </c>
      <c r="D52" s="41">
        <f t="shared" si="6"/>
        <v>6</v>
      </c>
      <c r="E52" s="42" t="str">
        <f t="shared" si="2"/>
        <v>SANTANDER</v>
      </c>
      <c r="F52" s="42">
        <f t="shared" si="7"/>
        <v>3921556</v>
      </c>
      <c r="G52" s="42">
        <f t="shared" si="8"/>
        <v>3607292</v>
      </c>
    </row>
    <row r="53" spans="1:7" x14ac:dyDescent="0.25">
      <c r="A53" s="42" t="str">
        <f t="shared" si="3"/>
        <v>LAS PALMAS</v>
      </c>
      <c r="B53" s="41">
        <f t="shared" si="4"/>
        <v>16666331</v>
      </c>
      <c r="C53" s="41">
        <f t="shared" si="5"/>
        <v>15349767</v>
      </c>
      <c r="D53" s="41">
        <f t="shared" si="6"/>
        <v>7</v>
      </c>
      <c r="E53" s="42" t="str">
        <f t="shared" si="2"/>
        <v>AVILES</v>
      </c>
      <c r="F53" s="42">
        <f t="shared" si="7"/>
        <v>3879162</v>
      </c>
      <c r="G53" s="42">
        <f t="shared" si="8"/>
        <v>3424612</v>
      </c>
    </row>
    <row r="54" spans="1:7" x14ac:dyDescent="0.25">
      <c r="A54" s="42" t="str">
        <f t="shared" si="3"/>
        <v>MALAGA</v>
      </c>
      <c r="B54" s="41">
        <f t="shared" si="4"/>
        <v>3013854</v>
      </c>
      <c r="C54" s="41">
        <f t="shared" si="5"/>
        <v>1770305</v>
      </c>
      <c r="D54" s="41">
        <f t="shared" si="6"/>
        <v>19</v>
      </c>
      <c r="E54" s="42" t="str">
        <f t="shared" si="2"/>
        <v>ALMERIA</v>
      </c>
      <c r="F54" s="42">
        <f t="shared" si="7"/>
        <v>3419613</v>
      </c>
      <c r="G54" s="42">
        <f t="shared" si="8"/>
        <v>2791000</v>
      </c>
    </row>
    <row r="55" spans="1:7" x14ac:dyDescent="0.25">
      <c r="A55" s="42" t="str">
        <f t="shared" si="3"/>
        <v>MARIN Y RIA DE PONTEVEDRA</v>
      </c>
      <c r="B55" s="41">
        <f t="shared" si="4"/>
        <v>1385986</v>
      </c>
      <c r="C55" s="41">
        <f t="shared" si="5"/>
        <v>1450683</v>
      </c>
      <c r="D55" s="41">
        <f t="shared" si="6"/>
        <v>26</v>
      </c>
      <c r="E55" s="42" t="str">
        <f t="shared" si="2"/>
        <v>SEVILLA</v>
      </c>
      <c r="F55" s="42">
        <f t="shared" ref="F55:F65" si="9">LOOKUP(E55,$A$38:$A$65,$B$38:$B$65)</f>
        <v>3399211</v>
      </c>
      <c r="G55" s="42">
        <f t="shared" si="8"/>
        <v>3105447</v>
      </c>
    </row>
    <row r="56" spans="1:7" x14ac:dyDescent="0.25">
      <c r="A56" s="42" t="str">
        <f t="shared" si="3"/>
        <v>MELILLA</v>
      </c>
      <c r="B56" s="41">
        <f t="shared" si="4"/>
        <v>632887</v>
      </c>
      <c r="C56" s="41">
        <f t="shared" si="5"/>
        <v>622269</v>
      </c>
      <c r="D56" s="41">
        <f t="shared" si="6"/>
        <v>27</v>
      </c>
      <c r="E56" s="42" t="str">
        <f t="shared" si="2"/>
        <v>MALAGA</v>
      </c>
      <c r="F56" s="42">
        <f t="shared" si="9"/>
        <v>3013854</v>
      </c>
      <c r="G56" s="42">
        <f t="shared" si="8"/>
        <v>1770305</v>
      </c>
    </row>
    <row r="57" spans="1:7" x14ac:dyDescent="0.25">
      <c r="A57" s="42" t="str">
        <f t="shared" si="3"/>
        <v>MOTRIL</v>
      </c>
      <c r="B57" s="41">
        <f t="shared" si="4"/>
        <v>1535968</v>
      </c>
      <c r="C57" s="41">
        <f t="shared" si="5"/>
        <v>1441784</v>
      </c>
      <c r="D57" s="41">
        <f t="shared" si="6"/>
        <v>24</v>
      </c>
      <c r="E57" s="42" t="str">
        <f t="shared" si="2"/>
        <v>VIGO</v>
      </c>
      <c r="F57" s="42">
        <f t="shared" si="9"/>
        <v>2994240</v>
      </c>
      <c r="G57" s="42">
        <f t="shared" si="8"/>
        <v>2918962</v>
      </c>
    </row>
    <row r="58" spans="1:7" x14ac:dyDescent="0.25">
      <c r="A58" s="42" t="str">
        <f t="shared" si="3"/>
        <v>PASAIA</v>
      </c>
      <c r="B58" s="41">
        <f t="shared" si="4"/>
        <v>2429096</v>
      </c>
      <c r="C58" s="41">
        <f t="shared" si="5"/>
        <v>2774905</v>
      </c>
      <c r="D58" s="41">
        <f t="shared" si="6"/>
        <v>22</v>
      </c>
      <c r="E58" s="42" t="str">
        <f t="shared" si="2"/>
        <v>BAHIA DE CADIZ</v>
      </c>
      <c r="F58" s="42">
        <f t="shared" si="9"/>
        <v>2915632</v>
      </c>
      <c r="G58" s="42">
        <f t="shared" si="8"/>
        <v>2862748</v>
      </c>
    </row>
    <row r="59" spans="1:7" x14ac:dyDescent="0.25">
      <c r="A59" s="42" t="str">
        <f t="shared" si="3"/>
        <v>SANTA CRUZ DE TENERIFE</v>
      </c>
      <c r="B59" s="41">
        <f t="shared" si="4"/>
        <v>9856619</v>
      </c>
      <c r="C59" s="41">
        <f t="shared" si="5"/>
        <v>10890322</v>
      </c>
      <c r="D59" s="41">
        <f t="shared" si="6"/>
        <v>11</v>
      </c>
      <c r="E59" s="42" t="str">
        <f t="shared" si="2"/>
        <v>PASAIA</v>
      </c>
      <c r="F59" s="42">
        <f t="shared" si="9"/>
        <v>2429096</v>
      </c>
      <c r="G59" s="42">
        <f t="shared" si="8"/>
        <v>2774905</v>
      </c>
    </row>
    <row r="60" spans="1:7" x14ac:dyDescent="0.25">
      <c r="A60" s="42" t="str">
        <f t="shared" si="3"/>
        <v>SANTANDER</v>
      </c>
      <c r="B60" s="41">
        <f t="shared" si="4"/>
        <v>3921556</v>
      </c>
      <c r="C60" s="41">
        <f t="shared" si="5"/>
        <v>3607292</v>
      </c>
      <c r="D60" s="41">
        <f t="shared" si="6"/>
        <v>15</v>
      </c>
      <c r="E60" s="42" t="str">
        <f t="shared" si="2"/>
        <v>ALICANTE</v>
      </c>
      <c r="F60" s="42">
        <f t="shared" si="9"/>
        <v>1691450</v>
      </c>
      <c r="G60" s="42">
        <f t="shared" si="8"/>
        <v>1647575</v>
      </c>
    </row>
    <row r="61" spans="1:7" x14ac:dyDescent="0.25">
      <c r="A61" s="42" t="str">
        <f t="shared" si="3"/>
        <v>SEVILLA</v>
      </c>
      <c r="B61" s="41">
        <f t="shared" si="4"/>
        <v>3399211</v>
      </c>
      <c r="C61" s="41">
        <f t="shared" si="5"/>
        <v>3105447</v>
      </c>
      <c r="D61" s="41">
        <f t="shared" si="6"/>
        <v>18</v>
      </c>
      <c r="E61" s="42" t="str">
        <f t="shared" si="2"/>
        <v>MOTRIL</v>
      </c>
      <c r="F61" s="42">
        <f t="shared" si="9"/>
        <v>1535968</v>
      </c>
      <c r="G61" s="42">
        <f t="shared" si="8"/>
        <v>1441784</v>
      </c>
    </row>
    <row r="62" spans="1:7" x14ac:dyDescent="0.25">
      <c r="A62" s="42" t="str">
        <f t="shared" si="3"/>
        <v>TARRAGONA</v>
      </c>
      <c r="B62" s="41">
        <f t="shared" si="4"/>
        <v>24017099</v>
      </c>
      <c r="C62" s="41">
        <f t="shared" si="5"/>
        <v>24411508</v>
      </c>
      <c r="D62" s="41">
        <f t="shared" si="6"/>
        <v>5</v>
      </c>
      <c r="E62" s="42" t="str">
        <f t="shared" si="2"/>
        <v>CEUTA</v>
      </c>
      <c r="F62" s="42">
        <f t="shared" si="9"/>
        <v>1524783</v>
      </c>
      <c r="G62" s="42">
        <f t="shared" si="8"/>
        <v>1506171</v>
      </c>
    </row>
    <row r="63" spans="1:7" x14ac:dyDescent="0.25">
      <c r="A63" s="42" t="str">
        <f t="shared" si="3"/>
        <v>VALENCIA</v>
      </c>
      <c r="B63" s="41">
        <f t="shared" si="4"/>
        <v>49119415</v>
      </c>
      <c r="C63" s="41">
        <f t="shared" si="5"/>
        <v>46561006</v>
      </c>
      <c r="D63" s="41">
        <f t="shared" si="6"/>
        <v>2</v>
      </c>
      <c r="E63" s="42" t="str">
        <f t="shared" si="2"/>
        <v>MARIN Y RIA DE PONTEVEDRA</v>
      </c>
      <c r="F63" s="42">
        <f t="shared" si="9"/>
        <v>1385986</v>
      </c>
      <c r="G63" s="42">
        <f t="shared" si="8"/>
        <v>1450683</v>
      </c>
    </row>
    <row r="64" spans="1:7" x14ac:dyDescent="0.25">
      <c r="A64" s="42" t="str">
        <f t="shared" si="3"/>
        <v>VIGO</v>
      </c>
      <c r="B64" s="41">
        <f t="shared" si="4"/>
        <v>2994240</v>
      </c>
      <c r="C64" s="41">
        <f t="shared" si="5"/>
        <v>2918962</v>
      </c>
      <c r="D64" s="41">
        <f t="shared" si="6"/>
        <v>20</v>
      </c>
      <c r="E64" s="42" t="str">
        <f t="shared" si="2"/>
        <v>MELILLA</v>
      </c>
      <c r="F64" s="42">
        <f t="shared" si="9"/>
        <v>632887</v>
      </c>
      <c r="G64" s="42">
        <f t="shared" si="8"/>
        <v>622269</v>
      </c>
    </row>
    <row r="65" spans="1:7" x14ac:dyDescent="0.25">
      <c r="A65" s="42" t="str">
        <f t="shared" si="3"/>
        <v>VILAGARCIA</v>
      </c>
      <c r="B65" s="41">
        <f t="shared" si="4"/>
        <v>544988</v>
      </c>
      <c r="C65" s="41">
        <f t="shared" si="5"/>
        <v>521442</v>
      </c>
      <c r="D65" s="41">
        <f t="shared" si="6"/>
        <v>28</v>
      </c>
      <c r="E65" s="42" t="str">
        <f t="shared" si="2"/>
        <v>VILAGARCIA</v>
      </c>
      <c r="F65" s="42">
        <f t="shared" si="9"/>
        <v>544988</v>
      </c>
      <c r="G65" s="42">
        <f t="shared" si="8"/>
        <v>521442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77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Septiembre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40857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37">
        <v>452656</v>
      </c>
      <c r="C7" s="37">
        <v>525866</v>
      </c>
      <c r="D7" s="37">
        <v>5538974</v>
      </c>
      <c r="E7" s="37">
        <v>5272115</v>
      </c>
      <c r="F7" s="10">
        <f>((E7*100)/D7)-100</f>
        <v>-4.8178417158123494</v>
      </c>
      <c r="G7" s="1"/>
      <c r="H7" s="1"/>
      <c r="I7" s="1"/>
    </row>
    <row r="8" spans="1:12" x14ac:dyDescent="0.25">
      <c r="A8" s="11" t="s">
        <v>45</v>
      </c>
      <c r="B8" s="38">
        <v>12075</v>
      </c>
      <c r="C8" s="38">
        <v>4988</v>
      </c>
      <c r="D8" s="38">
        <v>94150</v>
      </c>
      <c r="E8" s="38">
        <v>63915</v>
      </c>
      <c r="F8" s="13">
        <f t="shared" ref="F8:F35" si="0">((E8*100)/D8)-100</f>
        <v>-32.113648433351031</v>
      </c>
      <c r="G8" s="1"/>
      <c r="H8" s="1"/>
      <c r="I8" s="1"/>
    </row>
    <row r="9" spans="1:12" x14ac:dyDescent="0.25">
      <c r="A9" s="8" t="s">
        <v>46</v>
      </c>
      <c r="B9" s="37">
        <v>0</v>
      </c>
      <c r="C9" s="37">
        <v>0</v>
      </c>
      <c r="D9" s="37">
        <v>4459</v>
      </c>
      <c r="E9" s="37">
        <v>2986</v>
      </c>
      <c r="F9" s="10">
        <f t="shared" si="0"/>
        <v>-33.034312626149358</v>
      </c>
      <c r="G9" s="1"/>
      <c r="H9" s="1"/>
      <c r="I9" s="1"/>
    </row>
    <row r="10" spans="1:12" x14ac:dyDescent="0.25">
      <c r="A10" s="11" t="s">
        <v>47</v>
      </c>
      <c r="B10" s="38">
        <v>45624</v>
      </c>
      <c r="C10" s="38">
        <v>42150</v>
      </c>
      <c r="D10" s="38">
        <v>472683</v>
      </c>
      <c r="E10" s="38">
        <v>401366</v>
      </c>
      <c r="F10" s="13">
        <f t="shared" si="0"/>
        <v>-15.087701482811951</v>
      </c>
      <c r="G10" s="1"/>
      <c r="H10" s="1"/>
      <c r="I10" s="1"/>
    </row>
    <row r="11" spans="1:12" x14ac:dyDescent="0.25">
      <c r="A11" s="8" t="s">
        <v>48</v>
      </c>
      <c r="B11" s="37">
        <v>2400652</v>
      </c>
      <c r="C11" s="37">
        <v>1733817</v>
      </c>
      <c r="D11" s="37">
        <v>15121721</v>
      </c>
      <c r="E11" s="37">
        <v>17571969</v>
      </c>
      <c r="F11" s="10">
        <f t="shared" si="0"/>
        <v>16.203499588439698</v>
      </c>
      <c r="G11" s="1"/>
      <c r="H11" s="1"/>
      <c r="I11" s="1"/>
    </row>
    <row r="12" spans="1:12" x14ac:dyDescent="0.25">
      <c r="A12" s="11" t="s">
        <v>49</v>
      </c>
      <c r="B12" s="38">
        <v>0</v>
      </c>
      <c r="C12" s="38">
        <v>25304</v>
      </c>
      <c r="D12" s="38">
        <v>77834</v>
      </c>
      <c r="E12" s="38">
        <v>80307</v>
      </c>
      <c r="F12" s="13">
        <f t="shared" si="0"/>
        <v>3.1772747128504193</v>
      </c>
      <c r="G12" s="1"/>
      <c r="H12" s="1"/>
      <c r="I12" s="1"/>
    </row>
    <row r="13" spans="1:12" x14ac:dyDescent="0.25">
      <c r="A13" s="8" t="s">
        <v>50</v>
      </c>
      <c r="B13" s="37">
        <v>160887</v>
      </c>
      <c r="C13" s="37">
        <v>150833</v>
      </c>
      <c r="D13" s="37">
        <v>1420773</v>
      </c>
      <c r="E13" s="37">
        <v>1287179</v>
      </c>
      <c r="F13" s="10">
        <f t="shared" si="0"/>
        <v>-9.4029095429037568</v>
      </c>
      <c r="G13" s="1"/>
      <c r="H13" s="1"/>
      <c r="I13" s="1"/>
    </row>
    <row r="14" spans="1:12" x14ac:dyDescent="0.25">
      <c r="A14" s="11" t="s">
        <v>51</v>
      </c>
      <c r="B14" s="38">
        <v>931249</v>
      </c>
      <c r="C14" s="38">
        <v>919269</v>
      </c>
      <c r="D14" s="38">
        <v>8390494</v>
      </c>
      <c r="E14" s="38">
        <v>8226270</v>
      </c>
      <c r="F14" s="13">
        <f t="shared" si="0"/>
        <v>-1.9572625878762295</v>
      </c>
      <c r="G14" s="1"/>
      <c r="H14" s="1"/>
      <c r="I14" s="1"/>
    </row>
    <row r="15" spans="1:12" x14ac:dyDescent="0.25">
      <c r="A15" s="8" t="s">
        <v>52</v>
      </c>
      <c r="B15" s="37">
        <v>1765957</v>
      </c>
      <c r="C15" s="37">
        <v>1502620</v>
      </c>
      <c r="D15" s="37">
        <v>14387629</v>
      </c>
      <c r="E15" s="37">
        <v>14101844</v>
      </c>
      <c r="F15" s="10">
        <f t="shared" si="0"/>
        <v>-1.9863245014171582</v>
      </c>
      <c r="G15" s="1"/>
      <c r="H15" s="1"/>
      <c r="I15" s="1"/>
    </row>
    <row r="16" spans="1:12" x14ac:dyDescent="0.25">
      <c r="A16" s="11" t="s">
        <v>53</v>
      </c>
      <c r="B16" s="38">
        <v>1173055</v>
      </c>
      <c r="C16" s="38">
        <v>1452681</v>
      </c>
      <c r="D16" s="38">
        <v>11367444</v>
      </c>
      <c r="E16" s="38">
        <v>12174928</v>
      </c>
      <c r="F16" s="13">
        <f t="shared" si="0"/>
        <v>7.1034790230767726</v>
      </c>
      <c r="G16" s="1"/>
      <c r="H16" s="1"/>
      <c r="I16" s="1"/>
    </row>
    <row r="17" spans="1:9" x14ac:dyDescent="0.25">
      <c r="A17" s="8" t="s">
        <v>54</v>
      </c>
      <c r="B17" s="37">
        <v>542630</v>
      </c>
      <c r="C17" s="37">
        <v>547356</v>
      </c>
      <c r="D17" s="37">
        <v>5552015</v>
      </c>
      <c r="E17" s="37">
        <v>5912334</v>
      </c>
      <c r="F17" s="10">
        <f t="shared" si="0"/>
        <v>6.4898779992489182</v>
      </c>
      <c r="G17" s="1"/>
      <c r="H17" s="1"/>
      <c r="I17" s="1"/>
    </row>
    <row r="18" spans="1:9" x14ac:dyDescent="0.25">
      <c r="A18" s="11" t="s">
        <v>55</v>
      </c>
      <c r="B18" s="38">
        <v>92950</v>
      </c>
      <c r="C18" s="38">
        <v>44306</v>
      </c>
      <c r="D18" s="38">
        <v>747636</v>
      </c>
      <c r="E18" s="38">
        <v>776018</v>
      </c>
      <c r="F18" s="13">
        <f t="shared" si="0"/>
        <v>3.7962323911636133</v>
      </c>
      <c r="G18" s="1"/>
      <c r="H18" s="1"/>
      <c r="I18" s="1"/>
    </row>
    <row r="19" spans="1:9" x14ac:dyDescent="0.25">
      <c r="A19" s="8" t="s">
        <v>56</v>
      </c>
      <c r="B19" s="37">
        <v>232047</v>
      </c>
      <c r="C19" s="37">
        <v>276073</v>
      </c>
      <c r="D19" s="37">
        <v>2002256</v>
      </c>
      <c r="E19" s="37">
        <v>1933171</v>
      </c>
      <c r="F19" s="10">
        <f t="shared" si="0"/>
        <v>-3.4503579961803155</v>
      </c>
      <c r="G19" s="1"/>
      <c r="H19" s="1"/>
      <c r="I19" s="1"/>
    </row>
    <row r="20" spans="1:9" x14ac:dyDescent="0.25">
      <c r="A20" s="11" t="s">
        <v>57</v>
      </c>
      <c r="B20" s="38">
        <v>94860</v>
      </c>
      <c r="C20" s="38">
        <v>79421</v>
      </c>
      <c r="D20" s="38">
        <v>924195</v>
      </c>
      <c r="E20" s="38">
        <v>723738</v>
      </c>
      <c r="F20" s="13">
        <f t="shared" si="0"/>
        <v>-21.689903104864229</v>
      </c>
      <c r="G20" s="1"/>
      <c r="H20" s="1"/>
      <c r="I20" s="1"/>
    </row>
    <row r="21" spans="1:9" x14ac:dyDescent="0.25">
      <c r="A21" s="8" t="s">
        <v>58</v>
      </c>
      <c r="B21" s="37">
        <v>1085488</v>
      </c>
      <c r="C21" s="37">
        <v>1786718</v>
      </c>
      <c r="D21" s="37">
        <v>11051938</v>
      </c>
      <c r="E21" s="37">
        <v>14866344</v>
      </c>
      <c r="F21" s="10">
        <f t="shared" si="0"/>
        <v>34.513458182628227</v>
      </c>
      <c r="G21" s="1"/>
      <c r="H21" s="1"/>
      <c r="I21" s="1"/>
    </row>
    <row r="22" spans="1:9" x14ac:dyDescent="0.25">
      <c r="A22" s="11" t="s">
        <v>59</v>
      </c>
      <c r="B22" s="38">
        <v>339142</v>
      </c>
      <c r="C22" s="38">
        <v>266362</v>
      </c>
      <c r="D22" s="38">
        <v>3392025</v>
      </c>
      <c r="E22" s="38">
        <v>3513309</v>
      </c>
      <c r="F22" s="13">
        <f t="shared" si="0"/>
        <v>3.5755632697282635</v>
      </c>
      <c r="G22" s="1"/>
      <c r="H22" s="1"/>
      <c r="I22" s="1"/>
    </row>
    <row r="23" spans="1:9" x14ac:dyDescent="0.25">
      <c r="A23" s="8" t="s">
        <v>60</v>
      </c>
      <c r="B23" s="37">
        <v>2981</v>
      </c>
      <c r="C23" s="37">
        <v>3868</v>
      </c>
      <c r="D23" s="37">
        <v>46150</v>
      </c>
      <c r="E23" s="37">
        <v>43560</v>
      </c>
      <c r="F23" s="10">
        <f t="shared" si="0"/>
        <v>-5.6121343445287124</v>
      </c>
      <c r="G23" s="1"/>
      <c r="H23" s="1"/>
      <c r="I23" s="1"/>
    </row>
    <row r="24" spans="1:9" x14ac:dyDescent="0.25">
      <c r="A24" s="11" t="s">
        <v>61</v>
      </c>
      <c r="B24" s="38">
        <v>0</v>
      </c>
      <c r="C24" s="38">
        <v>0</v>
      </c>
      <c r="D24" s="38">
        <v>0</v>
      </c>
      <c r="E24" s="38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37">
        <v>6801</v>
      </c>
      <c r="C25" s="37">
        <v>6575</v>
      </c>
      <c r="D25" s="37">
        <v>54587</v>
      </c>
      <c r="E25" s="37">
        <v>51225</v>
      </c>
      <c r="F25" s="10">
        <f t="shared" si="0"/>
        <v>-6.1589755802663575</v>
      </c>
      <c r="G25" s="1"/>
      <c r="H25" s="1"/>
      <c r="I25" s="1"/>
    </row>
    <row r="26" spans="1:9" x14ac:dyDescent="0.25">
      <c r="A26" s="11" t="s">
        <v>63</v>
      </c>
      <c r="B26" s="38">
        <v>98194</v>
      </c>
      <c r="C26" s="38">
        <v>72097</v>
      </c>
      <c r="D26" s="38">
        <v>978997</v>
      </c>
      <c r="E26" s="38">
        <v>936363</v>
      </c>
      <c r="F26" s="13">
        <f t="shared" si="0"/>
        <v>-4.3548652345206307</v>
      </c>
      <c r="G26" s="1"/>
      <c r="H26" s="1"/>
      <c r="I26" s="1"/>
    </row>
    <row r="27" spans="1:9" x14ac:dyDescent="0.25">
      <c r="A27" s="8" t="s">
        <v>64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8">
        <v>511933</v>
      </c>
      <c r="C28" s="38">
        <v>456076</v>
      </c>
      <c r="D28" s="38">
        <v>5957931</v>
      </c>
      <c r="E28" s="38">
        <v>5153035</v>
      </c>
      <c r="F28" s="13">
        <f t="shared" si="0"/>
        <v>-13.509656288399441</v>
      </c>
      <c r="G28" s="1"/>
      <c r="H28" s="1"/>
      <c r="I28" s="1"/>
    </row>
    <row r="29" spans="1:9" x14ac:dyDescent="0.25">
      <c r="A29" s="8" t="s">
        <v>66</v>
      </c>
      <c r="B29" s="37">
        <v>26408</v>
      </c>
      <c r="C29" s="37">
        <v>22041</v>
      </c>
      <c r="D29" s="37">
        <v>314742</v>
      </c>
      <c r="E29" s="37">
        <v>244942</v>
      </c>
      <c r="F29" s="10">
        <f t="shared" si="0"/>
        <v>-22.17689409103329</v>
      </c>
      <c r="G29" s="1"/>
      <c r="H29" s="1"/>
      <c r="I29" s="1"/>
    </row>
    <row r="30" spans="1:9" x14ac:dyDescent="0.25">
      <c r="A30" s="11" t="s">
        <v>67</v>
      </c>
      <c r="B30" s="38">
        <v>11768</v>
      </c>
      <c r="C30" s="38">
        <v>26417</v>
      </c>
      <c r="D30" s="38">
        <v>148132</v>
      </c>
      <c r="E30" s="38">
        <v>251958</v>
      </c>
      <c r="F30" s="13">
        <f t="shared" si="0"/>
        <v>70.090189830691543</v>
      </c>
      <c r="G30" s="1"/>
      <c r="H30" s="1"/>
      <c r="I30" s="1"/>
    </row>
    <row r="31" spans="1:9" x14ac:dyDescent="0.25">
      <c r="A31" s="8" t="s">
        <v>68</v>
      </c>
      <c r="B31" s="37">
        <v>1503890</v>
      </c>
      <c r="C31" s="37">
        <v>1657651</v>
      </c>
      <c r="D31" s="37">
        <v>14771033</v>
      </c>
      <c r="E31" s="37">
        <v>14068090</v>
      </c>
      <c r="F31" s="10">
        <f t="shared" si="0"/>
        <v>-4.7589291825426159</v>
      </c>
      <c r="G31" s="1"/>
      <c r="H31" s="1"/>
      <c r="I31" s="1"/>
    </row>
    <row r="32" spans="1:9" x14ac:dyDescent="0.25">
      <c r="A32" s="11" t="s">
        <v>69</v>
      </c>
      <c r="B32" s="38">
        <v>348772</v>
      </c>
      <c r="C32" s="38">
        <v>348376</v>
      </c>
      <c r="D32" s="38">
        <v>3797609</v>
      </c>
      <c r="E32" s="38">
        <v>3432161</v>
      </c>
      <c r="F32" s="13">
        <f t="shared" si="0"/>
        <v>-9.6231075921718059</v>
      </c>
      <c r="G32" s="1"/>
      <c r="H32" s="1"/>
      <c r="I32" s="1"/>
    </row>
    <row r="33" spans="1:9" x14ac:dyDescent="0.25">
      <c r="A33" s="8" t="s">
        <v>70</v>
      </c>
      <c r="B33" s="37">
        <v>808</v>
      </c>
      <c r="C33" s="37">
        <v>13451</v>
      </c>
      <c r="D33" s="37">
        <v>67124</v>
      </c>
      <c r="E33" s="37">
        <v>55913</v>
      </c>
      <c r="F33" s="10">
        <f t="shared" si="0"/>
        <v>-16.701924795900126</v>
      </c>
      <c r="G33" s="1"/>
      <c r="H33" s="1"/>
      <c r="I33" s="1"/>
    </row>
    <row r="34" spans="1:9" x14ac:dyDescent="0.25">
      <c r="A34" s="11" t="s">
        <v>71</v>
      </c>
      <c r="B34" s="38">
        <v>8140</v>
      </c>
      <c r="C34" s="38">
        <v>0</v>
      </c>
      <c r="D34" s="38">
        <v>123653</v>
      </c>
      <c r="E34" s="38">
        <v>143051</v>
      </c>
      <c r="F34" s="13">
        <f t="shared" si="0"/>
        <v>15.687447938990559</v>
      </c>
      <c r="G34" s="1"/>
      <c r="H34" s="1"/>
      <c r="I34" s="1"/>
    </row>
    <row r="35" spans="1:9" x14ac:dyDescent="0.25">
      <c r="A35" s="14" t="s">
        <v>72</v>
      </c>
      <c r="B35" s="15">
        <f>SUM(B7:B34)</f>
        <v>11848967</v>
      </c>
      <c r="C35" s="15">
        <f t="shared" ref="C35:E35" si="1">SUM(C7:C34)</f>
        <v>11964316</v>
      </c>
      <c r="D35" s="15">
        <f t="shared" si="1"/>
        <v>106806184</v>
      </c>
      <c r="E35" s="15">
        <f t="shared" si="1"/>
        <v>111288091</v>
      </c>
      <c r="F35" s="16">
        <f t="shared" si="0"/>
        <v>4.1962991581086726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5272115</v>
      </c>
      <c r="C38" s="41">
        <f>D7</f>
        <v>5538974</v>
      </c>
      <c r="D38" s="41">
        <f>_xlfn.RANK.EQ(B38,$B$38:$B$65)+COUNTIF($B$38:$B$65,B38)-1</f>
        <v>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17571969</v>
      </c>
      <c r="G38" s="42">
        <f>LOOKUP(E38,$A$38:$A$65,$C$38:$C$65)</f>
        <v>15121721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63915</v>
      </c>
      <c r="C39" s="41">
        <f t="shared" ref="C39:C65" si="5">D8</f>
        <v>94150</v>
      </c>
      <c r="D39" s="41">
        <f t="shared" ref="D39:D65" si="6">_xlfn.RANK.EQ(B39,$B$38:$B$65)+COUNTIF($B$38:$B$65,B39)-1</f>
        <v>22</v>
      </c>
      <c r="E39" s="42" t="str">
        <f t="shared" si="2"/>
        <v>HUELVA</v>
      </c>
      <c r="F39" s="42">
        <f t="shared" ref="F39:F54" si="7">LOOKUP(E39,$A$38:$A$65,$B$38:$B$65)</f>
        <v>14866344</v>
      </c>
      <c r="G39" s="42">
        <f t="shared" ref="G39:G65" si="8">LOOKUP(E39,$A$38:$A$65,$C$38:$C$65)</f>
        <v>11051938</v>
      </c>
    </row>
    <row r="40" spans="1:9" x14ac:dyDescent="0.25">
      <c r="A40" s="42" t="str">
        <f t="shared" si="3"/>
        <v>ALMERIA</v>
      </c>
      <c r="B40" s="41">
        <f t="shared" si="4"/>
        <v>2986</v>
      </c>
      <c r="C40" s="41">
        <f t="shared" si="5"/>
        <v>4459</v>
      </c>
      <c r="D40" s="41">
        <f t="shared" si="6"/>
        <v>26</v>
      </c>
      <c r="E40" s="42" t="str">
        <f t="shared" si="2"/>
        <v>BILBAO</v>
      </c>
      <c r="F40" s="42">
        <f t="shared" si="7"/>
        <v>14101844</v>
      </c>
      <c r="G40" s="42">
        <f t="shared" si="8"/>
        <v>14387629</v>
      </c>
    </row>
    <row r="41" spans="1:9" x14ac:dyDescent="0.25">
      <c r="A41" s="42" t="str">
        <f t="shared" si="3"/>
        <v>AVILES</v>
      </c>
      <c r="B41" s="41">
        <f t="shared" si="4"/>
        <v>401366</v>
      </c>
      <c r="C41" s="41">
        <f t="shared" si="5"/>
        <v>472683</v>
      </c>
      <c r="D41" s="41">
        <f t="shared" si="6"/>
        <v>17</v>
      </c>
      <c r="E41" s="42" t="str">
        <f t="shared" si="2"/>
        <v>TARRAGONA</v>
      </c>
      <c r="F41" s="42">
        <f t="shared" si="7"/>
        <v>14068090</v>
      </c>
      <c r="G41" s="42">
        <f t="shared" si="8"/>
        <v>14771033</v>
      </c>
    </row>
    <row r="42" spans="1:9" x14ac:dyDescent="0.25">
      <c r="A42" s="42" t="str">
        <f t="shared" si="3"/>
        <v>BAHIA DE ALGECIRAS</v>
      </c>
      <c r="B42" s="41">
        <f t="shared" si="4"/>
        <v>17571969</v>
      </c>
      <c r="C42" s="41">
        <f t="shared" si="5"/>
        <v>15121721</v>
      </c>
      <c r="D42" s="41">
        <f t="shared" si="6"/>
        <v>1</v>
      </c>
      <c r="E42" s="42" t="str">
        <f t="shared" si="2"/>
        <v>CARTAGENA</v>
      </c>
      <c r="F42" s="42">
        <f t="shared" si="7"/>
        <v>12174928</v>
      </c>
      <c r="G42" s="42">
        <f t="shared" si="8"/>
        <v>11367444</v>
      </c>
    </row>
    <row r="43" spans="1:9" x14ac:dyDescent="0.25">
      <c r="A43" s="42" t="str">
        <f t="shared" si="3"/>
        <v>BAHIA DE CADIZ</v>
      </c>
      <c r="B43" s="41">
        <f t="shared" si="4"/>
        <v>80307</v>
      </c>
      <c r="C43" s="41">
        <f t="shared" si="5"/>
        <v>77834</v>
      </c>
      <c r="D43" s="41">
        <f t="shared" si="6"/>
        <v>21</v>
      </c>
      <c r="E43" s="42" t="str">
        <f t="shared" si="2"/>
        <v>BARCELONA</v>
      </c>
      <c r="F43" s="42">
        <f t="shared" si="7"/>
        <v>8226270</v>
      </c>
      <c r="G43" s="42">
        <f t="shared" si="8"/>
        <v>8390494</v>
      </c>
    </row>
    <row r="44" spans="1:9" x14ac:dyDescent="0.25">
      <c r="A44" s="42" t="str">
        <f t="shared" si="3"/>
        <v>BALEARES</v>
      </c>
      <c r="B44" s="41">
        <f t="shared" si="4"/>
        <v>1287179</v>
      </c>
      <c r="C44" s="41">
        <f t="shared" si="5"/>
        <v>1420773</v>
      </c>
      <c r="D44" s="41">
        <f t="shared" si="6"/>
        <v>13</v>
      </c>
      <c r="E44" s="42" t="str">
        <f t="shared" si="2"/>
        <v>CASTELLON</v>
      </c>
      <c r="F44" s="42">
        <f t="shared" si="7"/>
        <v>5912334</v>
      </c>
      <c r="G44" s="42">
        <f t="shared" si="8"/>
        <v>5552015</v>
      </c>
    </row>
    <row r="45" spans="1:9" x14ac:dyDescent="0.25">
      <c r="A45" s="42" t="str">
        <f t="shared" si="3"/>
        <v>BARCELONA</v>
      </c>
      <c r="B45" s="41">
        <f t="shared" si="4"/>
        <v>8226270</v>
      </c>
      <c r="C45" s="41">
        <f t="shared" si="5"/>
        <v>8390494</v>
      </c>
      <c r="D45" s="41">
        <f t="shared" si="6"/>
        <v>6</v>
      </c>
      <c r="E45" s="42" t="str">
        <f t="shared" si="2"/>
        <v>A CORUÑA</v>
      </c>
      <c r="F45" s="42">
        <f t="shared" si="7"/>
        <v>5272115</v>
      </c>
      <c r="G45" s="42">
        <f t="shared" si="8"/>
        <v>5538974</v>
      </c>
    </row>
    <row r="46" spans="1:9" x14ac:dyDescent="0.25">
      <c r="A46" s="42" t="str">
        <f t="shared" si="3"/>
        <v>BILBAO</v>
      </c>
      <c r="B46" s="41">
        <f t="shared" si="4"/>
        <v>14101844</v>
      </c>
      <c r="C46" s="41">
        <f t="shared" si="5"/>
        <v>14387629</v>
      </c>
      <c r="D46" s="41">
        <f t="shared" si="6"/>
        <v>3</v>
      </c>
      <c r="E46" s="42" t="str">
        <f t="shared" si="2"/>
        <v>SANTA CRUZ DE TENERIFE</v>
      </c>
      <c r="F46" s="42">
        <f t="shared" si="7"/>
        <v>5153035</v>
      </c>
      <c r="G46" s="42">
        <f t="shared" si="8"/>
        <v>5957931</v>
      </c>
    </row>
    <row r="47" spans="1:9" x14ac:dyDescent="0.25">
      <c r="A47" s="42" t="str">
        <f t="shared" si="3"/>
        <v>CARTAGENA</v>
      </c>
      <c r="B47" s="41">
        <f t="shared" si="4"/>
        <v>12174928</v>
      </c>
      <c r="C47" s="41">
        <f t="shared" si="5"/>
        <v>11367444</v>
      </c>
      <c r="D47" s="41">
        <f t="shared" si="6"/>
        <v>5</v>
      </c>
      <c r="E47" s="42" t="str">
        <f t="shared" si="2"/>
        <v>LAS PALMAS</v>
      </c>
      <c r="F47" s="42">
        <f t="shared" si="7"/>
        <v>3513309</v>
      </c>
      <c r="G47" s="42">
        <f t="shared" si="8"/>
        <v>3392025</v>
      </c>
    </row>
    <row r="48" spans="1:9" x14ac:dyDescent="0.25">
      <c r="A48" s="42" t="str">
        <f t="shared" si="3"/>
        <v>CASTELLON</v>
      </c>
      <c r="B48" s="41">
        <f t="shared" si="4"/>
        <v>5912334</v>
      </c>
      <c r="C48" s="41">
        <f t="shared" si="5"/>
        <v>5552015</v>
      </c>
      <c r="D48" s="41">
        <f t="shared" si="6"/>
        <v>7</v>
      </c>
      <c r="E48" s="42" t="str">
        <f t="shared" si="2"/>
        <v>VALENCIA</v>
      </c>
      <c r="F48" s="42">
        <f t="shared" si="7"/>
        <v>3432161</v>
      </c>
      <c r="G48" s="42">
        <f t="shared" si="8"/>
        <v>3797609</v>
      </c>
    </row>
    <row r="49" spans="1:7" x14ac:dyDescent="0.25">
      <c r="A49" s="42" t="str">
        <f t="shared" si="3"/>
        <v>CEUTA</v>
      </c>
      <c r="B49" s="41">
        <f t="shared" si="4"/>
        <v>776018</v>
      </c>
      <c r="C49" s="41">
        <f t="shared" si="5"/>
        <v>747636</v>
      </c>
      <c r="D49" s="41">
        <f t="shared" si="6"/>
        <v>15</v>
      </c>
      <c r="E49" s="42" t="str">
        <f t="shared" si="2"/>
        <v>FERROL-SAN CIBRAO</v>
      </c>
      <c r="F49" s="42">
        <f t="shared" si="7"/>
        <v>1933171</v>
      </c>
      <c r="G49" s="42">
        <f t="shared" si="8"/>
        <v>2002256</v>
      </c>
    </row>
    <row r="50" spans="1:7" x14ac:dyDescent="0.25">
      <c r="A50" s="42" t="str">
        <f t="shared" si="3"/>
        <v>FERROL-SAN CIBRAO</v>
      </c>
      <c r="B50" s="41">
        <f t="shared" si="4"/>
        <v>1933171</v>
      </c>
      <c r="C50" s="41">
        <f t="shared" si="5"/>
        <v>2002256</v>
      </c>
      <c r="D50" s="41">
        <f t="shared" si="6"/>
        <v>12</v>
      </c>
      <c r="E50" s="42" t="str">
        <f t="shared" si="2"/>
        <v>BALEARES</v>
      </c>
      <c r="F50" s="42">
        <f t="shared" si="7"/>
        <v>1287179</v>
      </c>
      <c r="G50" s="42">
        <f t="shared" si="8"/>
        <v>1420773</v>
      </c>
    </row>
    <row r="51" spans="1:7" x14ac:dyDescent="0.25">
      <c r="A51" s="42" t="str">
        <f t="shared" si="3"/>
        <v>GIJON</v>
      </c>
      <c r="B51" s="41">
        <f t="shared" si="4"/>
        <v>723738</v>
      </c>
      <c r="C51" s="41">
        <f t="shared" si="5"/>
        <v>924195</v>
      </c>
      <c r="D51" s="41">
        <f t="shared" si="6"/>
        <v>16</v>
      </c>
      <c r="E51" s="42" t="str">
        <f t="shared" si="2"/>
        <v>MOTRIL</v>
      </c>
      <c r="F51" s="42">
        <f t="shared" si="7"/>
        <v>936363</v>
      </c>
      <c r="G51" s="42">
        <f t="shared" si="8"/>
        <v>978997</v>
      </c>
    </row>
    <row r="52" spans="1:7" x14ac:dyDescent="0.25">
      <c r="A52" s="42" t="str">
        <f t="shared" si="3"/>
        <v>HUELVA</v>
      </c>
      <c r="B52" s="41">
        <f t="shared" si="4"/>
        <v>14866344</v>
      </c>
      <c r="C52" s="41">
        <f t="shared" si="5"/>
        <v>11051938</v>
      </c>
      <c r="D52" s="41">
        <f t="shared" si="6"/>
        <v>2</v>
      </c>
      <c r="E52" s="42" t="str">
        <f t="shared" si="2"/>
        <v>CEUTA</v>
      </c>
      <c r="F52" s="42">
        <f t="shared" si="7"/>
        <v>776018</v>
      </c>
      <c r="G52" s="42">
        <f t="shared" si="8"/>
        <v>747636</v>
      </c>
    </row>
    <row r="53" spans="1:7" x14ac:dyDescent="0.25">
      <c r="A53" s="42" t="str">
        <f t="shared" si="3"/>
        <v>LAS PALMAS</v>
      </c>
      <c r="B53" s="41">
        <f t="shared" si="4"/>
        <v>3513309</v>
      </c>
      <c r="C53" s="41">
        <f t="shared" si="5"/>
        <v>3392025</v>
      </c>
      <c r="D53" s="41">
        <f t="shared" si="6"/>
        <v>10</v>
      </c>
      <c r="E53" s="42" t="str">
        <f t="shared" si="2"/>
        <v>GIJON</v>
      </c>
      <c r="F53" s="42">
        <f t="shared" si="7"/>
        <v>723738</v>
      </c>
      <c r="G53" s="42">
        <f t="shared" si="8"/>
        <v>924195</v>
      </c>
    </row>
    <row r="54" spans="1:7" x14ac:dyDescent="0.25">
      <c r="A54" s="42" t="str">
        <f t="shared" si="3"/>
        <v>MALAGA</v>
      </c>
      <c r="B54" s="41">
        <f t="shared" si="4"/>
        <v>43560</v>
      </c>
      <c r="C54" s="41">
        <f t="shared" si="5"/>
        <v>46150</v>
      </c>
      <c r="D54" s="41">
        <f t="shared" si="6"/>
        <v>25</v>
      </c>
      <c r="E54" s="42" t="str">
        <f t="shared" si="2"/>
        <v>AVILES</v>
      </c>
      <c r="F54" s="42">
        <f t="shared" si="7"/>
        <v>401366</v>
      </c>
      <c r="G54" s="42">
        <f t="shared" si="8"/>
        <v>472683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251958</v>
      </c>
      <c r="G55" s="42">
        <f t="shared" si="8"/>
        <v>148132</v>
      </c>
    </row>
    <row r="56" spans="1:7" x14ac:dyDescent="0.25">
      <c r="A56" s="42" t="str">
        <f t="shared" si="3"/>
        <v>MELILLA</v>
      </c>
      <c r="B56" s="41">
        <f t="shared" si="4"/>
        <v>51225</v>
      </c>
      <c r="C56" s="41">
        <f t="shared" si="5"/>
        <v>54587</v>
      </c>
      <c r="D56" s="41">
        <f t="shared" si="6"/>
        <v>24</v>
      </c>
      <c r="E56" s="42" t="str">
        <f t="shared" si="2"/>
        <v>SANTANDER</v>
      </c>
      <c r="F56" s="42">
        <f t="shared" si="9"/>
        <v>244942</v>
      </c>
      <c r="G56" s="42">
        <f t="shared" si="8"/>
        <v>314742</v>
      </c>
    </row>
    <row r="57" spans="1:7" x14ac:dyDescent="0.25">
      <c r="A57" s="42" t="str">
        <f t="shared" si="3"/>
        <v>MOTRIL</v>
      </c>
      <c r="B57" s="41">
        <f t="shared" si="4"/>
        <v>936363</v>
      </c>
      <c r="C57" s="41">
        <f t="shared" si="5"/>
        <v>978997</v>
      </c>
      <c r="D57" s="41">
        <f t="shared" si="6"/>
        <v>14</v>
      </c>
      <c r="E57" s="42" t="str">
        <f t="shared" si="2"/>
        <v>VILAGARCIA</v>
      </c>
      <c r="F57" s="42">
        <f t="shared" si="9"/>
        <v>143051</v>
      </c>
      <c r="G57" s="42">
        <f t="shared" si="8"/>
        <v>123653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BAHIA DE CADIZ</v>
      </c>
      <c r="F58" s="42">
        <f t="shared" si="9"/>
        <v>80307</v>
      </c>
      <c r="G58" s="42">
        <f t="shared" si="8"/>
        <v>77834</v>
      </c>
    </row>
    <row r="59" spans="1:7" x14ac:dyDescent="0.25">
      <c r="A59" s="42" t="str">
        <f t="shared" si="3"/>
        <v>SANTA CRUZ DE TENERIFE</v>
      </c>
      <c r="B59" s="41">
        <f t="shared" si="4"/>
        <v>5153035</v>
      </c>
      <c r="C59" s="41">
        <f t="shared" si="5"/>
        <v>5957931</v>
      </c>
      <c r="D59" s="41">
        <f t="shared" si="6"/>
        <v>9</v>
      </c>
      <c r="E59" s="42" t="str">
        <f t="shared" si="2"/>
        <v>ALICANTE</v>
      </c>
      <c r="F59" s="42">
        <f t="shared" si="9"/>
        <v>63915</v>
      </c>
      <c r="G59" s="42">
        <f t="shared" si="8"/>
        <v>94150</v>
      </c>
    </row>
    <row r="60" spans="1:7" x14ac:dyDescent="0.25">
      <c r="A60" s="42" t="str">
        <f t="shared" si="3"/>
        <v>SANTANDER</v>
      </c>
      <c r="B60" s="41">
        <f t="shared" si="4"/>
        <v>244942</v>
      </c>
      <c r="C60" s="41">
        <f t="shared" si="5"/>
        <v>314742</v>
      </c>
      <c r="D60" s="41">
        <f t="shared" si="6"/>
        <v>19</v>
      </c>
      <c r="E60" s="42" t="str">
        <f t="shared" si="2"/>
        <v>VIGO</v>
      </c>
      <c r="F60" s="42">
        <f t="shared" si="9"/>
        <v>55913</v>
      </c>
      <c r="G60" s="42">
        <f t="shared" si="8"/>
        <v>67124</v>
      </c>
    </row>
    <row r="61" spans="1:7" x14ac:dyDescent="0.25">
      <c r="A61" s="42" t="str">
        <f t="shared" si="3"/>
        <v>SEVILLA</v>
      </c>
      <c r="B61" s="41">
        <f t="shared" si="4"/>
        <v>251958</v>
      </c>
      <c r="C61" s="41">
        <f t="shared" si="5"/>
        <v>148132</v>
      </c>
      <c r="D61" s="41">
        <f t="shared" si="6"/>
        <v>18</v>
      </c>
      <c r="E61" s="42" t="str">
        <f t="shared" si="2"/>
        <v>MELILLA</v>
      </c>
      <c r="F61" s="42">
        <f t="shared" si="9"/>
        <v>51225</v>
      </c>
      <c r="G61" s="42">
        <f t="shared" si="8"/>
        <v>54587</v>
      </c>
    </row>
    <row r="62" spans="1:7" x14ac:dyDescent="0.25">
      <c r="A62" s="42" t="str">
        <f t="shared" si="3"/>
        <v>TARRAGONA</v>
      </c>
      <c r="B62" s="41">
        <f t="shared" si="4"/>
        <v>14068090</v>
      </c>
      <c r="C62" s="41">
        <f t="shared" si="5"/>
        <v>14771033</v>
      </c>
      <c r="D62" s="41">
        <f t="shared" si="6"/>
        <v>4</v>
      </c>
      <c r="E62" s="42" t="str">
        <f t="shared" si="2"/>
        <v>MALAGA</v>
      </c>
      <c r="F62" s="42">
        <f t="shared" si="9"/>
        <v>43560</v>
      </c>
      <c r="G62" s="42">
        <f t="shared" si="8"/>
        <v>46150</v>
      </c>
    </row>
    <row r="63" spans="1:7" x14ac:dyDescent="0.25">
      <c r="A63" s="42" t="str">
        <f t="shared" si="3"/>
        <v>VALENCIA</v>
      </c>
      <c r="B63" s="41">
        <f t="shared" si="4"/>
        <v>3432161</v>
      </c>
      <c r="C63" s="41">
        <f t="shared" si="5"/>
        <v>3797609</v>
      </c>
      <c r="D63" s="41">
        <f t="shared" si="6"/>
        <v>11</v>
      </c>
      <c r="E63" s="42" t="str">
        <f t="shared" si="2"/>
        <v>ALMERIA</v>
      </c>
      <c r="F63" s="42">
        <f t="shared" si="9"/>
        <v>2986</v>
      </c>
      <c r="G63" s="42">
        <f t="shared" si="8"/>
        <v>4459</v>
      </c>
    </row>
    <row r="64" spans="1:7" x14ac:dyDescent="0.25">
      <c r="A64" s="42" t="str">
        <f t="shared" si="3"/>
        <v>VIGO</v>
      </c>
      <c r="B64" s="41">
        <f t="shared" si="4"/>
        <v>55913</v>
      </c>
      <c r="C64" s="41">
        <f t="shared" si="5"/>
        <v>67124</v>
      </c>
      <c r="D64" s="41">
        <f t="shared" si="6"/>
        <v>23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143051</v>
      </c>
      <c r="C65" s="41">
        <f t="shared" si="5"/>
        <v>123653</v>
      </c>
      <c r="D65" s="41">
        <f t="shared" si="6"/>
        <v>20</v>
      </c>
      <c r="E65" s="42" t="str">
        <f t="shared" si="2"/>
        <v>MARIN Y RIA DE PONTEVEDRA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78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Septiembre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40857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19">
        <v>383530</v>
      </c>
      <c r="C7" s="19">
        <v>231089</v>
      </c>
      <c r="D7" s="19">
        <v>2456602</v>
      </c>
      <c r="E7" s="19">
        <v>2531431</v>
      </c>
      <c r="F7" s="10">
        <f>((E7*100)/D7)-100</f>
        <v>3.0460367613475796</v>
      </c>
      <c r="G7" s="1"/>
      <c r="H7" s="1"/>
      <c r="I7" s="1"/>
    </row>
    <row r="8" spans="1:12" x14ac:dyDescent="0.25">
      <c r="A8" s="11" t="s">
        <v>45</v>
      </c>
      <c r="B8" s="20">
        <v>34526</v>
      </c>
      <c r="C8" s="20">
        <v>102429</v>
      </c>
      <c r="D8" s="20">
        <v>545636</v>
      </c>
      <c r="E8" s="20">
        <v>556834</v>
      </c>
      <c r="F8" s="13">
        <f t="shared" ref="F8:F35" si="0">((E8*100)/D8)-100</f>
        <v>2.0522839402092217</v>
      </c>
      <c r="G8" s="1"/>
      <c r="H8" s="1"/>
      <c r="I8" s="1"/>
    </row>
    <row r="9" spans="1:12" x14ac:dyDescent="0.25">
      <c r="A9" s="8" t="s">
        <v>46</v>
      </c>
      <c r="B9" s="19">
        <v>501981</v>
      </c>
      <c r="C9" s="19">
        <v>390551</v>
      </c>
      <c r="D9" s="19">
        <v>2370923</v>
      </c>
      <c r="E9" s="19">
        <v>2983201</v>
      </c>
      <c r="F9" s="10">
        <f t="shared" si="0"/>
        <v>25.824457394862677</v>
      </c>
      <c r="G9" s="1"/>
      <c r="H9" s="1"/>
      <c r="I9" s="1"/>
    </row>
    <row r="10" spans="1:12" x14ac:dyDescent="0.25">
      <c r="A10" s="11" t="s">
        <v>47</v>
      </c>
      <c r="B10" s="20">
        <v>219373</v>
      </c>
      <c r="C10" s="20">
        <v>175329</v>
      </c>
      <c r="D10" s="20">
        <v>2020818</v>
      </c>
      <c r="E10" s="20">
        <v>2519708</v>
      </c>
      <c r="F10" s="13">
        <f t="shared" si="0"/>
        <v>24.687527525982048</v>
      </c>
      <c r="G10" s="1"/>
      <c r="H10" s="1"/>
      <c r="I10" s="1"/>
    </row>
    <row r="11" spans="1:12" x14ac:dyDescent="0.25">
      <c r="A11" s="8" t="s">
        <v>48</v>
      </c>
      <c r="B11" s="19">
        <v>211467</v>
      </c>
      <c r="C11" s="19">
        <v>199056</v>
      </c>
      <c r="D11" s="19">
        <v>1154764</v>
      </c>
      <c r="E11" s="19">
        <v>1024460</v>
      </c>
      <c r="F11" s="10">
        <f t="shared" si="0"/>
        <v>-11.284037257829311</v>
      </c>
      <c r="G11" s="1"/>
      <c r="H11" s="1"/>
      <c r="I11" s="1"/>
    </row>
    <row r="12" spans="1:12" x14ac:dyDescent="0.25">
      <c r="A12" s="11" t="s">
        <v>49</v>
      </c>
      <c r="B12" s="20">
        <v>93149</v>
      </c>
      <c r="C12" s="20">
        <v>234830</v>
      </c>
      <c r="D12" s="20">
        <v>1242593</v>
      </c>
      <c r="E12" s="20">
        <v>1350360</v>
      </c>
      <c r="F12" s="13">
        <f t="shared" si="0"/>
        <v>8.67275125483566</v>
      </c>
      <c r="G12" s="1"/>
      <c r="H12" s="1"/>
      <c r="I12" s="1"/>
    </row>
    <row r="13" spans="1:12" x14ac:dyDescent="0.25">
      <c r="A13" s="8" t="s">
        <v>50</v>
      </c>
      <c r="B13" s="19">
        <v>96115</v>
      </c>
      <c r="C13" s="19">
        <v>162461</v>
      </c>
      <c r="D13" s="19">
        <v>1462233</v>
      </c>
      <c r="E13" s="19">
        <v>1255220</v>
      </c>
      <c r="F13" s="10">
        <f t="shared" si="0"/>
        <v>-14.15731966109368</v>
      </c>
      <c r="G13" s="1"/>
      <c r="H13" s="1"/>
      <c r="I13" s="1"/>
    </row>
    <row r="14" spans="1:12" x14ac:dyDescent="0.25">
      <c r="A14" s="11" t="s">
        <v>51</v>
      </c>
      <c r="B14" s="20">
        <v>380573</v>
      </c>
      <c r="C14" s="20">
        <v>281058</v>
      </c>
      <c r="D14" s="20">
        <v>2629968</v>
      </c>
      <c r="E14" s="20">
        <v>2689765</v>
      </c>
      <c r="F14" s="13">
        <f t="shared" si="0"/>
        <v>2.2736778546354941</v>
      </c>
      <c r="G14" s="1"/>
      <c r="H14" s="1"/>
      <c r="I14" s="1"/>
    </row>
    <row r="15" spans="1:12" x14ac:dyDescent="0.25">
      <c r="A15" s="8" t="s">
        <v>52</v>
      </c>
      <c r="B15" s="19">
        <v>496918</v>
      </c>
      <c r="C15" s="19">
        <v>263374</v>
      </c>
      <c r="D15" s="19">
        <v>3374185</v>
      </c>
      <c r="E15" s="19">
        <v>3219418</v>
      </c>
      <c r="F15" s="10">
        <f t="shared" si="0"/>
        <v>-4.5867965153066592</v>
      </c>
      <c r="G15" s="1"/>
      <c r="H15" s="1"/>
      <c r="I15" s="1"/>
    </row>
    <row r="16" spans="1:12" x14ac:dyDescent="0.25">
      <c r="A16" s="11" t="s">
        <v>53</v>
      </c>
      <c r="B16" s="20">
        <v>228395</v>
      </c>
      <c r="C16" s="20">
        <v>362353</v>
      </c>
      <c r="D16" s="20">
        <v>2097136</v>
      </c>
      <c r="E16" s="20">
        <v>2505003</v>
      </c>
      <c r="F16" s="13">
        <f t="shared" si="0"/>
        <v>19.448762502765675</v>
      </c>
      <c r="G16" s="1"/>
      <c r="H16" s="1"/>
      <c r="I16" s="1"/>
    </row>
    <row r="17" spans="1:9" x14ac:dyDescent="0.25">
      <c r="A17" s="8" t="s">
        <v>54</v>
      </c>
      <c r="B17" s="19">
        <v>299962</v>
      </c>
      <c r="C17" s="19">
        <v>274031</v>
      </c>
      <c r="D17" s="19">
        <v>2121069</v>
      </c>
      <c r="E17" s="19">
        <v>2415747</v>
      </c>
      <c r="F17" s="10">
        <f t="shared" si="0"/>
        <v>13.892900230968436</v>
      </c>
      <c r="G17" s="1"/>
      <c r="H17" s="1"/>
      <c r="I17" s="1"/>
    </row>
    <row r="18" spans="1:9" x14ac:dyDescent="0.25">
      <c r="A18" s="11" t="s">
        <v>55</v>
      </c>
      <c r="B18" s="20">
        <v>15467</v>
      </c>
      <c r="C18" s="20">
        <v>9550</v>
      </c>
      <c r="D18" s="20">
        <v>88425</v>
      </c>
      <c r="E18" s="20">
        <v>100589</v>
      </c>
      <c r="F18" s="13">
        <f t="shared" si="0"/>
        <v>13.756290641786819</v>
      </c>
      <c r="G18" s="1"/>
      <c r="H18" s="1"/>
      <c r="I18" s="1"/>
    </row>
    <row r="19" spans="1:9" x14ac:dyDescent="0.25">
      <c r="A19" s="8" t="s">
        <v>56</v>
      </c>
      <c r="B19" s="19">
        <v>498497</v>
      </c>
      <c r="C19" s="19">
        <v>663523</v>
      </c>
      <c r="D19" s="19">
        <v>5792137</v>
      </c>
      <c r="E19" s="19">
        <v>6097947</v>
      </c>
      <c r="F19" s="10">
        <f t="shared" si="0"/>
        <v>5.2797439010852116</v>
      </c>
      <c r="G19" s="1"/>
      <c r="H19" s="1"/>
      <c r="I19" s="1"/>
    </row>
    <row r="20" spans="1:9" x14ac:dyDescent="0.25">
      <c r="A20" s="11" t="s">
        <v>57</v>
      </c>
      <c r="B20" s="20">
        <v>1056329</v>
      </c>
      <c r="C20" s="20">
        <v>845551</v>
      </c>
      <c r="D20" s="20">
        <v>9830328</v>
      </c>
      <c r="E20" s="20">
        <v>9095594</v>
      </c>
      <c r="F20" s="13">
        <f t="shared" si="0"/>
        <v>-7.4741554910477106</v>
      </c>
      <c r="G20" s="1"/>
      <c r="H20" s="1"/>
      <c r="I20" s="1"/>
    </row>
    <row r="21" spans="1:9" x14ac:dyDescent="0.25">
      <c r="A21" s="8" t="s">
        <v>58</v>
      </c>
      <c r="B21" s="19">
        <v>419690</v>
      </c>
      <c r="C21" s="19">
        <v>534813</v>
      </c>
      <c r="D21" s="19">
        <v>3390767</v>
      </c>
      <c r="E21" s="19">
        <v>2924255</v>
      </c>
      <c r="F21" s="10">
        <f t="shared" si="0"/>
        <v>-13.758303062404465</v>
      </c>
      <c r="G21" s="1"/>
      <c r="H21" s="1"/>
      <c r="I21" s="1"/>
    </row>
    <row r="22" spans="1:9" x14ac:dyDescent="0.25">
      <c r="A22" s="11" t="s">
        <v>59</v>
      </c>
      <c r="B22" s="20">
        <v>64762</v>
      </c>
      <c r="C22" s="20">
        <v>39531</v>
      </c>
      <c r="D22" s="20">
        <v>565913</v>
      </c>
      <c r="E22" s="20">
        <v>424052</v>
      </c>
      <c r="F22" s="13">
        <f t="shared" si="0"/>
        <v>-25.067634070961432</v>
      </c>
      <c r="G22" s="1"/>
      <c r="H22" s="1"/>
      <c r="I22" s="1"/>
    </row>
    <row r="23" spans="1:9" x14ac:dyDescent="0.25">
      <c r="A23" s="8" t="s">
        <v>60</v>
      </c>
      <c r="B23" s="19">
        <v>81929</v>
      </c>
      <c r="C23" s="19">
        <v>50669</v>
      </c>
      <c r="D23" s="19">
        <v>605273</v>
      </c>
      <c r="E23" s="19">
        <v>603996</v>
      </c>
      <c r="F23" s="10">
        <f t="shared" si="0"/>
        <v>-0.21097917799075105</v>
      </c>
      <c r="G23" s="1"/>
      <c r="H23" s="1"/>
      <c r="I23" s="1"/>
    </row>
    <row r="24" spans="1:9" x14ac:dyDescent="0.25">
      <c r="A24" s="11" t="s">
        <v>61</v>
      </c>
      <c r="B24" s="20">
        <v>121062</v>
      </c>
      <c r="C24" s="20">
        <v>105604</v>
      </c>
      <c r="D24" s="20">
        <v>739818</v>
      </c>
      <c r="E24" s="20">
        <v>637350</v>
      </c>
      <c r="F24" s="13">
        <f t="shared" si="0"/>
        <v>-13.850433484992251</v>
      </c>
      <c r="G24" s="1"/>
      <c r="H24" s="1"/>
      <c r="I24" s="1"/>
    </row>
    <row r="25" spans="1:9" x14ac:dyDescent="0.25">
      <c r="A25" s="8" t="s">
        <v>62</v>
      </c>
      <c r="B25" s="19">
        <v>4916</v>
      </c>
      <c r="C25" s="19">
        <v>4200</v>
      </c>
      <c r="D25" s="19">
        <v>32530</v>
      </c>
      <c r="E25" s="19">
        <v>27517</v>
      </c>
      <c r="F25" s="10">
        <f t="shared" si="0"/>
        <v>-15.41039040885336</v>
      </c>
      <c r="G25" s="1"/>
      <c r="H25" s="1"/>
      <c r="I25" s="1"/>
    </row>
    <row r="26" spans="1:9" x14ac:dyDescent="0.25">
      <c r="A26" s="11" t="s">
        <v>63</v>
      </c>
      <c r="B26" s="20">
        <v>50260</v>
      </c>
      <c r="C26" s="20">
        <v>40120</v>
      </c>
      <c r="D26" s="20">
        <v>344339</v>
      </c>
      <c r="E26" s="20">
        <v>450332</v>
      </c>
      <c r="F26" s="13">
        <f t="shared" si="0"/>
        <v>30.781584426974575</v>
      </c>
      <c r="G26" s="1"/>
      <c r="H26" s="1"/>
      <c r="I26" s="1"/>
    </row>
    <row r="27" spans="1:9" x14ac:dyDescent="0.25">
      <c r="A27" s="8" t="s">
        <v>64</v>
      </c>
      <c r="B27" s="19">
        <v>155386</v>
      </c>
      <c r="C27" s="19">
        <v>49917</v>
      </c>
      <c r="D27" s="19">
        <v>1164953</v>
      </c>
      <c r="E27" s="19">
        <v>907771</v>
      </c>
      <c r="F27" s="10">
        <f t="shared" si="0"/>
        <v>-22.076598798406465</v>
      </c>
      <c r="G27" s="1"/>
      <c r="H27" s="1"/>
      <c r="I27" s="1"/>
    </row>
    <row r="28" spans="1:9" x14ac:dyDescent="0.25">
      <c r="A28" s="11" t="s">
        <v>65</v>
      </c>
      <c r="B28" s="20">
        <v>66649</v>
      </c>
      <c r="C28" s="20">
        <v>71556</v>
      </c>
      <c r="D28" s="20">
        <v>618901</v>
      </c>
      <c r="E28" s="20">
        <v>514323</v>
      </c>
      <c r="F28" s="13">
        <f t="shared" si="0"/>
        <v>-16.897371308173689</v>
      </c>
      <c r="G28" s="1"/>
      <c r="H28" s="1"/>
      <c r="I28" s="1"/>
    </row>
    <row r="29" spans="1:9" x14ac:dyDescent="0.25">
      <c r="A29" s="8" t="s">
        <v>66</v>
      </c>
      <c r="B29" s="19">
        <v>220338</v>
      </c>
      <c r="C29" s="19">
        <v>278832</v>
      </c>
      <c r="D29" s="19">
        <v>2102424</v>
      </c>
      <c r="E29" s="19">
        <v>2402844</v>
      </c>
      <c r="F29" s="10">
        <f t="shared" si="0"/>
        <v>14.289220442689015</v>
      </c>
      <c r="G29" s="1"/>
      <c r="H29" s="1"/>
      <c r="I29" s="1"/>
    </row>
    <row r="30" spans="1:9" x14ac:dyDescent="0.25">
      <c r="A30" s="11" t="s">
        <v>67</v>
      </c>
      <c r="B30" s="20">
        <v>197194</v>
      </c>
      <c r="C30" s="20">
        <v>167632</v>
      </c>
      <c r="D30" s="20">
        <v>1495738</v>
      </c>
      <c r="E30" s="20">
        <v>1480460</v>
      </c>
      <c r="F30" s="13">
        <f t="shared" si="0"/>
        <v>-1.0214355722726793</v>
      </c>
      <c r="G30" s="1"/>
      <c r="H30" s="1"/>
      <c r="I30" s="1"/>
    </row>
    <row r="31" spans="1:9" x14ac:dyDescent="0.25">
      <c r="A31" s="8" t="s">
        <v>68</v>
      </c>
      <c r="B31" s="19">
        <v>817552</v>
      </c>
      <c r="C31" s="19">
        <v>1043076</v>
      </c>
      <c r="D31" s="19">
        <v>6917248</v>
      </c>
      <c r="E31" s="19">
        <v>7160377</v>
      </c>
      <c r="F31" s="10">
        <f t="shared" si="0"/>
        <v>3.5148226577968558</v>
      </c>
      <c r="G31" s="1"/>
      <c r="H31" s="1"/>
      <c r="I31" s="1"/>
    </row>
    <row r="32" spans="1:9" x14ac:dyDescent="0.25">
      <c r="A32" s="11" t="s">
        <v>69</v>
      </c>
      <c r="B32" s="20">
        <v>199594</v>
      </c>
      <c r="C32" s="20">
        <v>133310</v>
      </c>
      <c r="D32" s="20">
        <v>1933577</v>
      </c>
      <c r="E32" s="20">
        <v>1807841</v>
      </c>
      <c r="F32" s="13">
        <f t="shared" si="0"/>
        <v>-6.5027666340673278</v>
      </c>
      <c r="G32" s="1"/>
      <c r="H32" s="1"/>
      <c r="I32" s="1"/>
    </row>
    <row r="33" spans="1:9" x14ac:dyDescent="0.25">
      <c r="A33" s="8" t="s">
        <v>70</v>
      </c>
      <c r="B33" s="19">
        <v>45024</v>
      </c>
      <c r="C33" s="19">
        <v>39864</v>
      </c>
      <c r="D33" s="19">
        <v>329671</v>
      </c>
      <c r="E33" s="19">
        <v>351247</v>
      </c>
      <c r="F33" s="10">
        <f t="shared" si="0"/>
        <v>6.5447066924297275</v>
      </c>
      <c r="G33" s="1"/>
      <c r="H33" s="1"/>
      <c r="I33" s="1"/>
    </row>
    <row r="34" spans="1:9" x14ac:dyDescent="0.25">
      <c r="A34" s="11" t="s">
        <v>71</v>
      </c>
      <c r="B34" s="20">
        <v>31292</v>
      </c>
      <c r="C34" s="20">
        <v>22070</v>
      </c>
      <c r="D34" s="20">
        <v>308875</v>
      </c>
      <c r="E34" s="20">
        <v>229049</v>
      </c>
      <c r="F34" s="13">
        <f t="shared" si="0"/>
        <v>-25.844111695669767</v>
      </c>
      <c r="G34" s="1"/>
      <c r="H34" s="1"/>
      <c r="I34" s="1"/>
    </row>
    <row r="35" spans="1:9" x14ac:dyDescent="0.25">
      <c r="A35" s="14" t="s">
        <v>72</v>
      </c>
      <c r="B35" s="15">
        <f>SUM(B7:B34)</f>
        <v>6991930</v>
      </c>
      <c r="C35" s="15">
        <f t="shared" ref="C35:E35" si="1">SUM(C7:C34)</f>
        <v>6776379</v>
      </c>
      <c r="D35" s="15">
        <f t="shared" si="1"/>
        <v>57736844</v>
      </c>
      <c r="E35" s="15">
        <f t="shared" si="1"/>
        <v>58266691</v>
      </c>
      <c r="F35" s="16">
        <f t="shared" si="0"/>
        <v>0.91769304189885759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2531431</v>
      </c>
      <c r="C38" s="41">
        <f>D7</f>
        <v>2456602</v>
      </c>
      <c r="D38" s="41">
        <f>_xlfn.RANK.EQ(B38,$B$38:$B$65)+COUNTIF($B$38:$B$65,B38)-1</f>
        <v>8</v>
      </c>
      <c r="E38" s="42" t="str">
        <f t="shared" ref="E38:E65" si="2">INDEX($A$38:$B$65,MATCH(ROW()-37,$D$38:$D$65,0),1)</f>
        <v>GIJON</v>
      </c>
      <c r="F38" s="42">
        <f>LOOKUP(E38,$A$38:$A$65,$B$38:$B$65)</f>
        <v>9095594</v>
      </c>
      <c r="G38" s="42">
        <f>LOOKUP(E38,$A$38:$A$65,$C$38:$C$65)</f>
        <v>9830328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556834</v>
      </c>
      <c r="C39" s="41">
        <f t="shared" ref="C39:C65" si="5">D8</f>
        <v>545636</v>
      </c>
      <c r="D39" s="41">
        <f t="shared" ref="D39:D65" si="6">_xlfn.RANK.EQ(B39,$B$38:$B$65)+COUNTIF($B$38:$B$65,B39)-1</f>
        <v>21</v>
      </c>
      <c r="E39" s="42" t="str">
        <f t="shared" si="2"/>
        <v>TARRAGONA</v>
      </c>
      <c r="F39" s="42">
        <f t="shared" ref="F39:F54" si="7">LOOKUP(E39,$A$38:$A$65,$B$38:$B$65)</f>
        <v>7160377</v>
      </c>
      <c r="G39" s="42">
        <f t="shared" ref="G39:G65" si="8">LOOKUP(E39,$A$38:$A$65,$C$38:$C$65)</f>
        <v>6917248</v>
      </c>
    </row>
    <row r="40" spans="1:9" x14ac:dyDescent="0.25">
      <c r="A40" s="42" t="str">
        <f t="shared" si="3"/>
        <v>ALMERIA</v>
      </c>
      <c r="B40" s="41">
        <f t="shared" si="4"/>
        <v>2983201</v>
      </c>
      <c r="C40" s="41">
        <f t="shared" si="5"/>
        <v>2370923</v>
      </c>
      <c r="D40" s="41">
        <f t="shared" si="6"/>
        <v>5</v>
      </c>
      <c r="E40" s="42" t="str">
        <f t="shared" si="2"/>
        <v>FERROL-SAN CIBRAO</v>
      </c>
      <c r="F40" s="42">
        <f t="shared" si="7"/>
        <v>6097947</v>
      </c>
      <c r="G40" s="42">
        <f t="shared" si="8"/>
        <v>5792137</v>
      </c>
    </row>
    <row r="41" spans="1:9" x14ac:dyDescent="0.25">
      <c r="A41" s="42" t="str">
        <f t="shared" si="3"/>
        <v>AVILES</v>
      </c>
      <c r="B41" s="41">
        <f t="shared" si="4"/>
        <v>2519708</v>
      </c>
      <c r="C41" s="41">
        <f t="shared" si="5"/>
        <v>2020818</v>
      </c>
      <c r="D41" s="41">
        <f t="shared" si="6"/>
        <v>9</v>
      </c>
      <c r="E41" s="42" t="str">
        <f t="shared" si="2"/>
        <v>BILBAO</v>
      </c>
      <c r="F41" s="42">
        <f t="shared" si="7"/>
        <v>3219418</v>
      </c>
      <c r="G41" s="42">
        <f t="shared" si="8"/>
        <v>3374185</v>
      </c>
    </row>
    <row r="42" spans="1:9" x14ac:dyDescent="0.25">
      <c r="A42" s="42" t="str">
        <f t="shared" si="3"/>
        <v>BAHIA DE ALGECIRAS</v>
      </c>
      <c r="B42" s="41">
        <f t="shared" si="4"/>
        <v>1024460</v>
      </c>
      <c r="C42" s="41">
        <f t="shared" si="5"/>
        <v>1154764</v>
      </c>
      <c r="D42" s="41">
        <f t="shared" si="6"/>
        <v>17</v>
      </c>
      <c r="E42" s="42" t="str">
        <f t="shared" si="2"/>
        <v>ALMERIA</v>
      </c>
      <c r="F42" s="42">
        <f t="shared" si="7"/>
        <v>2983201</v>
      </c>
      <c r="G42" s="42">
        <f t="shared" si="8"/>
        <v>2370923</v>
      </c>
    </row>
    <row r="43" spans="1:9" x14ac:dyDescent="0.25">
      <c r="A43" s="42" t="str">
        <f t="shared" si="3"/>
        <v>BAHIA DE CADIZ</v>
      </c>
      <c r="B43" s="41">
        <f t="shared" si="4"/>
        <v>1350360</v>
      </c>
      <c r="C43" s="41">
        <f t="shared" si="5"/>
        <v>1242593</v>
      </c>
      <c r="D43" s="41">
        <f t="shared" si="6"/>
        <v>15</v>
      </c>
      <c r="E43" s="42" t="str">
        <f t="shared" si="2"/>
        <v>HUELVA</v>
      </c>
      <c r="F43" s="42">
        <f t="shared" si="7"/>
        <v>2924255</v>
      </c>
      <c r="G43" s="42">
        <f t="shared" si="8"/>
        <v>3390767</v>
      </c>
    </row>
    <row r="44" spans="1:9" x14ac:dyDescent="0.25">
      <c r="A44" s="42" t="str">
        <f t="shared" si="3"/>
        <v>BALEARES</v>
      </c>
      <c r="B44" s="41">
        <f t="shared" si="4"/>
        <v>1255220</v>
      </c>
      <c r="C44" s="41">
        <f t="shared" si="5"/>
        <v>1462233</v>
      </c>
      <c r="D44" s="41">
        <f t="shared" si="6"/>
        <v>16</v>
      </c>
      <c r="E44" s="42" t="str">
        <f t="shared" si="2"/>
        <v>BARCELONA</v>
      </c>
      <c r="F44" s="42">
        <f t="shared" si="7"/>
        <v>2689765</v>
      </c>
      <c r="G44" s="42">
        <f t="shared" si="8"/>
        <v>2629968</v>
      </c>
    </row>
    <row r="45" spans="1:9" x14ac:dyDescent="0.25">
      <c r="A45" s="42" t="str">
        <f t="shared" si="3"/>
        <v>BARCELONA</v>
      </c>
      <c r="B45" s="41">
        <f t="shared" si="4"/>
        <v>2689765</v>
      </c>
      <c r="C45" s="41">
        <f t="shared" si="5"/>
        <v>2629968</v>
      </c>
      <c r="D45" s="41">
        <f t="shared" si="6"/>
        <v>7</v>
      </c>
      <c r="E45" s="42" t="str">
        <f t="shared" si="2"/>
        <v>A CORUÑA</v>
      </c>
      <c r="F45" s="42">
        <f t="shared" si="7"/>
        <v>2531431</v>
      </c>
      <c r="G45" s="42">
        <f t="shared" si="8"/>
        <v>2456602</v>
      </c>
    </row>
    <row r="46" spans="1:9" x14ac:dyDescent="0.25">
      <c r="A46" s="42" t="str">
        <f t="shared" si="3"/>
        <v>BILBAO</v>
      </c>
      <c r="B46" s="41">
        <f t="shared" si="4"/>
        <v>3219418</v>
      </c>
      <c r="C46" s="41">
        <f t="shared" si="5"/>
        <v>3374185</v>
      </c>
      <c r="D46" s="41">
        <f t="shared" si="6"/>
        <v>4</v>
      </c>
      <c r="E46" s="42" t="str">
        <f t="shared" si="2"/>
        <v>AVILES</v>
      </c>
      <c r="F46" s="42">
        <f t="shared" si="7"/>
        <v>2519708</v>
      </c>
      <c r="G46" s="42">
        <f t="shared" si="8"/>
        <v>2020818</v>
      </c>
    </row>
    <row r="47" spans="1:9" x14ac:dyDescent="0.25">
      <c r="A47" s="42" t="str">
        <f t="shared" si="3"/>
        <v>CARTAGENA</v>
      </c>
      <c r="B47" s="41">
        <f t="shared" si="4"/>
        <v>2505003</v>
      </c>
      <c r="C47" s="41">
        <f t="shared" si="5"/>
        <v>2097136</v>
      </c>
      <c r="D47" s="41">
        <f t="shared" si="6"/>
        <v>10</v>
      </c>
      <c r="E47" s="42" t="str">
        <f t="shared" si="2"/>
        <v>CARTAGENA</v>
      </c>
      <c r="F47" s="42">
        <f t="shared" si="7"/>
        <v>2505003</v>
      </c>
      <c r="G47" s="42">
        <f t="shared" si="8"/>
        <v>2097136</v>
      </c>
    </row>
    <row r="48" spans="1:9" x14ac:dyDescent="0.25">
      <c r="A48" s="42" t="str">
        <f t="shared" si="3"/>
        <v>CASTELLON</v>
      </c>
      <c r="B48" s="41">
        <f t="shared" si="4"/>
        <v>2415747</v>
      </c>
      <c r="C48" s="41">
        <f t="shared" si="5"/>
        <v>2121069</v>
      </c>
      <c r="D48" s="41">
        <f t="shared" si="6"/>
        <v>11</v>
      </c>
      <c r="E48" s="42" t="str">
        <f t="shared" si="2"/>
        <v>CASTELLON</v>
      </c>
      <c r="F48" s="42">
        <f t="shared" si="7"/>
        <v>2415747</v>
      </c>
      <c r="G48" s="42">
        <f t="shared" si="8"/>
        <v>2121069</v>
      </c>
    </row>
    <row r="49" spans="1:7" x14ac:dyDescent="0.25">
      <c r="A49" s="42" t="str">
        <f t="shared" si="3"/>
        <v>CEUTA</v>
      </c>
      <c r="B49" s="41">
        <f t="shared" si="4"/>
        <v>100589</v>
      </c>
      <c r="C49" s="41">
        <f t="shared" si="5"/>
        <v>88425</v>
      </c>
      <c r="D49" s="41">
        <f t="shared" si="6"/>
        <v>27</v>
      </c>
      <c r="E49" s="42" t="str">
        <f t="shared" si="2"/>
        <v>SANTANDER</v>
      </c>
      <c r="F49" s="42">
        <f t="shared" si="7"/>
        <v>2402844</v>
      </c>
      <c r="G49" s="42">
        <f t="shared" si="8"/>
        <v>2102424</v>
      </c>
    </row>
    <row r="50" spans="1:7" x14ac:dyDescent="0.25">
      <c r="A50" s="42" t="str">
        <f t="shared" si="3"/>
        <v>FERROL-SAN CIBRAO</v>
      </c>
      <c r="B50" s="41">
        <f t="shared" si="4"/>
        <v>6097947</v>
      </c>
      <c r="C50" s="41">
        <f t="shared" si="5"/>
        <v>5792137</v>
      </c>
      <c r="D50" s="41">
        <f t="shared" si="6"/>
        <v>3</v>
      </c>
      <c r="E50" s="42" t="str">
        <f t="shared" si="2"/>
        <v>VALENCIA</v>
      </c>
      <c r="F50" s="42">
        <f t="shared" si="7"/>
        <v>1807841</v>
      </c>
      <c r="G50" s="42">
        <f t="shared" si="8"/>
        <v>1933577</v>
      </c>
    </row>
    <row r="51" spans="1:7" x14ac:dyDescent="0.25">
      <c r="A51" s="42" t="str">
        <f t="shared" si="3"/>
        <v>GIJON</v>
      </c>
      <c r="B51" s="41">
        <f t="shared" si="4"/>
        <v>9095594</v>
      </c>
      <c r="C51" s="41">
        <f t="shared" si="5"/>
        <v>9830328</v>
      </c>
      <c r="D51" s="41">
        <f t="shared" si="6"/>
        <v>1</v>
      </c>
      <c r="E51" s="42" t="str">
        <f t="shared" si="2"/>
        <v>SEVILLA</v>
      </c>
      <c r="F51" s="42">
        <f t="shared" si="7"/>
        <v>1480460</v>
      </c>
      <c r="G51" s="42">
        <f t="shared" si="8"/>
        <v>1495738</v>
      </c>
    </row>
    <row r="52" spans="1:7" x14ac:dyDescent="0.25">
      <c r="A52" s="42" t="str">
        <f t="shared" si="3"/>
        <v>HUELVA</v>
      </c>
      <c r="B52" s="41">
        <f t="shared" si="4"/>
        <v>2924255</v>
      </c>
      <c r="C52" s="41">
        <f t="shared" si="5"/>
        <v>3390767</v>
      </c>
      <c r="D52" s="41">
        <f t="shared" si="6"/>
        <v>6</v>
      </c>
      <c r="E52" s="42" t="str">
        <f t="shared" si="2"/>
        <v>BAHIA DE CADIZ</v>
      </c>
      <c r="F52" s="42">
        <f t="shared" si="7"/>
        <v>1350360</v>
      </c>
      <c r="G52" s="42">
        <f t="shared" si="8"/>
        <v>1242593</v>
      </c>
    </row>
    <row r="53" spans="1:7" x14ac:dyDescent="0.25">
      <c r="A53" s="42" t="str">
        <f t="shared" si="3"/>
        <v>LAS PALMAS</v>
      </c>
      <c r="B53" s="41">
        <f t="shared" si="4"/>
        <v>424052</v>
      </c>
      <c r="C53" s="41">
        <f t="shared" si="5"/>
        <v>565913</v>
      </c>
      <c r="D53" s="41">
        <f t="shared" si="6"/>
        <v>24</v>
      </c>
      <c r="E53" s="42" t="str">
        <f t="shared" si="2"/>
        <v>BALEARES</v>
      </c>
      <c r="F53" s="42">
        <f t="shared" si="7"/>
        <v>1255220</v>
      </c>
      <c r="G53" s="42">
        <f t="shared" si="8"/>
        <v>1462233</v>
      </c>
    </row>
    <row r="54" spans="1:7" x14ac:dyDescent="0.25">
      <c r="A54" s="42" t="str">
        <f t="shared" si="3"/>
        <v>MALAGA</v>
      </c>
      <c r="B54" s="41">
        <f t="shared" si="4"/>
        <v>603996</v>
      </c>
      <c r="C54" s="41">
        <f t="shared" si="5"/>
        <v>605273</v>
      </c>
      <c r="D54" s="41">
        <f t="shared" si="6"/>
        <v>20</v>
      </c>
      <c r="E54" s="42" t="str">
        <f t="shared" si="2"/>
        <v>BAHIA DE ALGECIRAS</v>
      </c>
      <c r="F54" s="42">
        <f t="shared" si="7"/>
        <v>1024460</v>
      </c>
      <c r="G54" s="42">
        <f t="shared" si="8"/>
        <v>1154764</v>
      </c>
    </row>
    <row r="55" spans="1:7" x14ac:dyDescent="0.25">
      <c r="A55" s="42" t="str">
        <f t="shared" si="3"/>
        <v>MARIN Y RIA DE PONTEVEDRA</v>
      </c>
      <c r="B55" s="41">
        <f t="shared" si="4"/>
        <v>637350</v>
      </c>
      <c r="C55" s="41">
        <f t="shared" si="5"/>
        <v>739818</v>
      </c>
      <c r="D55" s="41">
        <f t="shared" si="6"/>
        <v>19</v>
      </c>
      <c r="E55" s="42" t="str">
        <f t="shared" si="2"/>
        <v>PASAIA</v>
      </c>
      <c r="F55" s="42">
        <f t="shared" ref="F55:F65" si="9">LOOKUP(E55,$A$38:$A$65,$B$38:$B$65)</f>
        <v>907771</v>
      </c>
      <c r="G55" s="42">
        <f t="shared" si="8"/>
        <v>1164953</v>
      </c>
    </row>
    <row r="56" spans="1:7" x14ac:dyDescent="0.25">
      <c r="A56" s="42" t="str">
        <f t="shared" si="3"/>
        <v>MELILLA</v>
      </c>
      <c r="B56" s="41">
        <f t="shared" si="4"/>
        <v>27517</v>
      </c>
      <c r="C56" s="41">
        <f t="shared" si="5"/>
        <v>32530</v>
      </c>
      <c r="D56" s="41">
        <f t="shared" si="6"/>
        <v>28</v>
      </c>
      <c r="E56" s="42" t="str">
        <f t="shared" si="2"/>
        <v>MARIN Y RIA DE PONTEVEDRA</v>
      </c>
      <c r="F56" s="42">
        <f t="shared" si="9"/>
        <v>637350</v>
      </c>
      <c r="G56" s="42">
        <f t="shared" si="8"/>
        <v>739818</v>
      </c>
    </row>
    <row r="57" spans="1:7" x14ac:dyDescent="0.25">
      <c r="A57" s="42" t="str">
        <f t="shared" si="3"/>
        <v>MOTRIL</v>
      </c>
      <c r="B57" s="41">
        <f t="shared" si="4"/>
        <v>450332</v>
      </c>
      <c r="C57" s="41">
        <f t="shared" si="5"/>
        <v>344339</v>
      </c>
      <c r="D57" s="41">
        <f t="shared" si="6"/>
        <v>23</v>
      </c>
      <c r="E57" s="42" t="str">
        <f t="shared" si="2"/>
        <v>MALAGA</v>
      </c>
      <c r="F57" s="42">
        <f t="shared" si="9"/>
        <v>603996</v>
      </c>
      <c r="G57" s="42">
        <f t="shared" si="8"/>
        <v>605273</v>
      </c>
    </row>
    <row r="58" spans="1:7" x14ac:dyDescent="0.25">
      <c r="A58" s="42" t="str">
        <f t="shared" si="3"/>
        <v>PASAIA</v>
      </c>
      <c r="B58" s="41">
        <f t="shared" si="4"/>
        <v>907771</v>
      </c>
      <c r="C58" s="41">
        <f t="shared" si="5"/>
        <v>1164953</v>
      </c>
      <c r="D58" s="41">
        <f t="shared" si="6"/>
        <v>18</v>
      </c>
      <c r="E58" s="42" t="str">
        <f t="shared" si="2"/>
        <v>ALICANTE</v>
      </c>
      <c r="F58" s="42">
        <f t="shared" si="9"/>
        <v>556834</v>
      </c>
      <c r="G58" s="42">
        <f t="shared" si="8"/>
        <v>545636</v>
      </c>
    </row>
    <row r="59" spans="1:7" x14ac:dyDescent="0.25">
      <c r="A59" s="42" t="str">
        <f t="shared" si="3"/>
        <v>SANTA CRUZ DE TENERIFE</v>
      </c>
      <c r="B59" s="41">
        <f t="shared" si="4"/>
        <v>514323</v>
      </c>
      <c r="C59" s="41">
        <f t="shared" si="5"/>
        <v>618901</v>
      </c>
      <c r="D59" s="41">
        <f t="shared" si="6"/>
        <v>22</v>
      </c>
      <c r="E59" s="42" t="str">
        <f t="shared" si="2"/>
        <v>SANTA CRUZ DE TENERIFE</v>
      </c>
      <c r="F59" s="42">
        <f t="shared" si="9"/>
        <v>514323</v>
      </c>
      <c r="G59" s="42">
        <f t="shared" si="8"/>
        <v>618901</v>
      </c>
    </row>
    <row r="60" spans="1:7" x14ac:dyDescent="0.25">
      <c r="A60" s="42" t="str">
        <f t="shared" si="3"/>
        <v>SANTANDER</v>
      </c>
      <c r="B60" s="41">
        <f t="shared" si="4"/>
        <v>2402844</v>
      </c>
      <c r="C60" s="41">
        <f t="shared" si="5"/>
        <v>2102424</v>
      </c>
      <c r="D60" s="41">
        <f t="shared" si="6"/>
        <v>12</v>
      </c>
      <c r="E60" s="42" t="str">
        <f t="shared" si="2"/>
        <v>MOTRIL</v>
      </c>
      <c r="F60" s="42">
        <f t="shared" si="9"/>
        <v>450332</v>
      </c>
      <c r="G60" s="42">
        <f t="shared" si="8"/>
        <v>344339</v>
      </c>
    </row>
    <row r="61" spans="1:7" x14ac:dyDescent="0.25">
      <c r="A61" s="42" t="str">
        <f t="shared" si="3"/>
        <v>SEVILLA</v>
      </c>
      <c r="B61" s="41">
        <f t="shared" si="4"/>
        <v>1480460</v>
      </c>
      <c r="C61" s="41">
        <f t="shared" si="5"/>
        <v>1495738</v>
      </c>
      <c r="D61" s="41">
        <f t="shared" si="6"/>
        <v>14</v>
      </c>
      <c r="E61" s="42" t="str">
        <f t="shared" si="2"/>
        <v>LAS PALMAS</v>
      </c>
      <c r="F61" s="42">
        <f t="shared" si="9"/>
        <v>424052</v>
      </c>
      <c r="G61" s="42">
        <f t="shared" si="8"/>
        <v>565913</v>
      </c>
    </row>
    <row r="62" spans="1:7" x14ac:dyDescent="0.25">
      <c r="A62" s="42" t="str">
        <f t="shared" si="3"/>
        <v>TARRAGONA</v>
      </c>
      <c r="B62" s="41">
        <f t="shared" si="4"/>
        <v>7160377</v>
      </c>
      <c r="C62" s="41">
        <f t="shared" si="5"/>
        <v>6917248</v>
      </c>
      <c r="D62" s="41">
        <f t="shared" si="6"/>
        <v>2</v>
      </c>
      <c r="E62" s="42" t="str">
        <f t="shared" si="2"/>
        <v>VIGO</v>
      </c>
      <c r="F62" s="42">
        <f t="shared" si="9"/>
        <v>351247</v>
      </c>
      <c r="G62" s="42">
        <f t="shared" si="8"/>
        <v>329671</v>
      </c>
    </row>
    <row r="63" spans="1:7" x14ac:dyDescent="0.25">
      <c r="A63" s="42" t="str">
        <f t="shared" si="3"/>
        <v>VALENCIA</v>
      </c>
      <c r="B63" s="41">
        <f t="shared" si="4"/>
        <v>1807841</v>
      </c>
      <c r="C63" s="41">
        <f t="shared" si="5"/>
        <v>1933577</v>
      </c>
      <c r="D63" s="41">
        <f t="shared" si="6"/>
        <v>13</v>
      </c>
      <c r="E63" s="42" t="str">
        <f t="shared" si="2"/>
        <v>VILAGARCIA</v>
      </c>
      <c r="F63" s="42">
        <f t="shared" si="9"/>
        <v>229049</v>
      </c>
      <c r="G63" s="42">
        <f t="shared" si="8"/>
        <v>308875</v>
      </c>
    </row>
    <row r="64" spans="1:7" x14ac:dyDescent="0.25">
      <c r="A64" s="42" t="str">
        <f t="shared" si="3"/>
        <v>VIGO</v>
      </c>
      <c r="B64" s="41">
        <f t="shared" si="4"/>
        <v>351247</v>
      </c>
      <c r="C64" s="41">
        <f t="shared" si="5"/>
        <v>329671</v>
      </c>
      <c r="D64" s="41">
        <f t="shared" si="6"/>
        <v>25</v>
      </c>
      <c r="E64" s="42" t="str">
        <f t="shared" si="2"/>
        <v>CEUTA</v>
      </c>
      <c r="F64" s="42">
        <f t="shared" si="9"/>
        <v>100589</v>
      </c>
      <c r="G64" s="42">
        <f t="shared" si="8"/>
        <v>88425</v>
      </c>
    </row>
    <row r="65" spans="1:7" x14ac:dyDescent="0.25">
      <c r="A65" s="42" t="str">
        <f t="shared" si="3"/>
        <v>VILAGARCIA</v>
      </c>
      <c r="B65" s="41">
        <f t="shared" si="4"/>
        <v>229049</v>
      </c>
      <c r="C65" s="41">
        <f t="shared" si="5"/>
        <v>308875</v>
      </c>
      <c r="D65" s="41">
        <f t="shared" si="6"/>
        <v>26</v>
      </c>
      <c r="E65" s="42" t="str">
        <f t="shared" si="2"/>
        <v>MELILLA</v>
      </c>
      <c r="F65" s="42">
        <f t="shared" si="9"/>
        <v>27517</v>
      </c>
      <c r="G65" s="42">
        <f t="shared" si="8"/>
        <v>32530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79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Septiembre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40857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21">
        <v>131235</v>
      </c>
      <c r="C7" s="21">
        <v>103904</v>
      </c>
      <c r="D7" s="21">
        <v>805054</v>
      </c>
      <c r="E7" s="21">
        <v>863533</v>
      </c>
      <c r="F7" s="10">
        <f>((E7*100)/D7)-100</f>
        <v>7.2639847761764997</v>
      </c>
      <c r="G7" s="1"/>
      <c r="H7" s="1"/>
      <c r="I7" s="1"/>
    </row>
    <row r="8" spans="1:12" x14ac:dyDescent="0.25">
      <c r="A8" s="11" t="s">
        <v>45</v>
      </c>
      <c r="B8" s="22">
        <v>90467</v>
      </c>
      <c r="C8" s="22">
        <v>100592</v>
      </c>
      <c r="D8" s="22">
        <v>1007789</v>
      </c>
      <c r="E8" s="22">
        <v>1070701</v>
      </c>
      <c r="F8" s="13">
        <f t="shared" ref="F8:F35" si="0">((E8*100)/D8)-100</f>
        <v>6.2425765710877954</v>
      </c>
      <c r="G8" s="1"/>
      <c r="H8" s="1"/>
      <c r="I8" s="1"/>
    </row>
    <row r="9" spans="1:12" x14ac:dyDescent="0.25">
      <c r="A9" s="8" t="s">
        <v>46</v>
      </c>
      <c r="B9" s="21">
        <v>30962</v>
      </c>
      <c r="C9" s="21">
        <v>39375</v>
      </c>
      <c r="D9" s="21">
        <v>415618</v>
      </c>
      <c r="E9" s="21">
        <v>433426</v>
      </c>
      <c r="F9" s="10">
        <f t="shared" si="0"/>
        <v>4.2847037423788237</v>
      </c>
      <c r="G9" s="1"/>
      <c r="H9" s="1"/>
      <c r="I9" s="1"/>
    </row>
    <row r="10" spans="1:12" x14ac:dyDescent="0.25">
      <c r="A10" s="11" t="s">
        <v>47</v>
      </c>
      <c r="B10" s="22">
        <v>99617</v>
      </c>
      <c r="C10" s="22">
        <v>77379</v>
      </c>
      <c r="D10" s="22">
        <v>931111</v>
      </c>
      <c r="E10" s="22">
        <v>958088</v>
      </c>
      <c r="F10" s="13">
        <f t="shared" si="0"/>
        <v>2.8972915151899201</v>
      </c>
      <c r="G10" s="1"/>
      <c r="H10" s="1"/>
      <c r="I10" s="1"/>
    </row>
    <row r="11" spans="1:12" x14ac:dyDescent="0.25">
      <c r="A11" s="8" t="s">
        <v>48</v>
      </c>
      <c r="B11" s="21">
        <v>2565778</v>
      </c>
      <c r="C11" s="21">
        <v>3591435</v>
      </c>
      <c r="D11" s="21">
        <v>30813196</v>
      </c>
      <c r="E11" s="21">
        <v>33409799</v>
      </c>
      <c r="F11" s="10">
        <f t="shared" si="0"/>
        <v>8.4269187785648683</v>
      </c>
      <c r="G11" s="1"/>
      <c r="H11" s="1"/>
      <c r="I11" s="1"/>
    </row>
    <row r="12" spans="1:12" x14ac:dyDescent="0.25">
      <c r="A12" s="11" t="s">
        <v>49</v>
      </c>
      <c r="B12" s="22">
        <v>144693</v>
      </c>
      <c r="C12" s="22">
        <v>154705</v>
      </c>
      <c r="D12" s="22">
        <v>1542321</v>
      </c>
      <c r="E12" s="22">
        <v>1484965</v>
      </c>
      <c r="F12" s="13">
        <f t="shared" si="0"/>
        <v>-3.7188108052733497</v>
      </c>
      <c r="G12" s="1"/>
      <c r="H12" s="1"/>
      <c r="I12" s="1"/>
    </row>
    <row r="13" spans="1:12" x14ac:dyDescent="0.25">
      <c r="A13" s="8" t="s">
        <v>50</v>
      </c>
      <c r="B13" s="21">
        <v>658183</v>
      </c>
      <c r="C13" s="21">
        <v>681169</v>
      </c>
      <c r="D13" s="21">
        <v>6193090</v>
      </c>
      <c r="E13" s="21">
        <v>6298026</v>
      </c>
      <c r="F13" s="10">
        <f t="shared" si="0"/>
        <v>1.6944045702549175</v>
      </c>
      <c r="G13" s="1"/>
      <c r="H13" s="1"/>
      <c r="I13" s="1"/>
    </row>
    <row r="14" spans="1:12" x14ac:dyDescent="0.25">
      <c r="A14" s="11" t="s">
        <v>51</v>
      </c>
      <c r="B14" s="22">
        <v>2317573</v>
      </c>
      <c r="C14" s="22">
        <v>2359650</v>
      </c>
      <c r="D14" s="22">
        <v>20501732</v>
      </c>
      <c r="E14" s="22">
        <v>21994101</v>
      </c>
      <c r="F14" s="13">
        <f t="shared" si="0"/>
        <v>7.2792337740050499</v>
      </c>
      <c r="G14" s="1"/>
      <c r="H14" s="1"/>
      <c r="I14" s="1"/>
    </row>
    <row r="15" spans="1:12" x14ac:dyDescent="0.25">
      <c r="A15" s="8" t="s">
        <v>52</v>
      </c>
      <c r="B15" s="21">
        <v>762321</v>
      </c>
      <c r="C15" s="21">
        <v>762731</v>
      </c>
      <c r="D15" s="21">
        <v>6726822</v>
      </c>
      <c r="E15" s="21">
        <v>7286565</v>
      </c>
      <c r="F15" s="10">
        <f t="shared" si="0"/>
        <v>8.3210615651789226</v>
      </c>
      <c r="G15" s="1"/>
      <c r="H15" s="1"/>
      <c r="I15" s="1"/>
    </row>
    <row r="16" spans="1:12" x14ac:dyDescent="0.25">
      <c r="A16" s="11" t="s">
        <v>53</v>
      </c>
      <c r="B16" s="22">
        <v>90964</v>
      </c>
      <c r="C16" s="22">
        <v>105085</v>
      </c>
      <c r="D16" s="22">
        <v>724176</v>
      </c>
      <c r="E16" s="22">
        <v>862753</v>
      </c>
      <c r="F16" s="13">
        <f t="shared" si="0"/>
        <v>19.135817812244539</v>
      </c>
      <c r="G16" s="1"/>
      <c r="H16" s="1"/>
      <c r="I16" s="1"/>
    </row>
    <row r="17" spans="1:9" x14ac:dyDescent="0.25">
      <c r="A17" s="8" t="s">
        <v>54</v>
      </c>
      <c r="B17" s="21">
        <v>137419</v>
      </c>
      <c r="C17" s="21">
        <v>172590</v>
      </c>
      <c r="D17" s="21">
        <v>1279056</v>
      </c>
      <c r="E17" s="21">
        <v>1567798</v>
      </c>
      <c r="F17" s="10">
        <f t="shared" si="0"/>
        <v>22.574617530428696</v>
      </c>
      <c r="G17" s="1"/>
      <c r="H17" s="1"/>
      <c r="I17" s="1"/>
    </row>
    <row r="18" spans="1:9" x14ac:dyDescent="0.25">
      <c r="A18" s="11" t="s">
        <v>55</v>
      </c>
      <c r="B18" s="22">
        <v>65935</v>
      </c>
      <c r="C18" s="22">
        <v>73510</v>
      </c>
      <c r="D18" s="22">
        <v>670110</v>
      </c>
      <c r="E18" s="22">
        <v>648176</v>
      </c>
      <c r="F18" s="13">
        <f t="shared" si="0"/>
        <v>-3.273193953231555</v>
      </c>
      <c r="G18" s="1"/>
      <c r="H18" s="1"/>
      <c r="I18" s="1"/>
    </row>
    <row r="19" spans="1:9" x14ac:dyDescent="0.25">
      <c r="A19" s="8" t="s">
        <v>56</v>
      </c>
      <c r="B19" s="21">
        <v>52457</v>
      </c>
      <c r="C19" s="21">
        <v>68457</v>
      </c>
      <c r="D19" s="21">
        <v>498010</v>
      </c>
      <c r="E19" s="21">
        <v>492582</v>
      </c>
      <c r="F19" s="10">
        <f t="shared" si="0"/>
        <v>-1.0899379530531519</v>
      </c>
      <c r="G19" s="1"/>
      <c r="H19" s="1"/>
      <c r="I19" s="1"/>
    </row>
    <row r="20" spans="1:9" x14ac:dyDescent="0.25">
      <c r="A20" s="11" t="s">
        <v>57</v>
      </c>
      <c r="B20" s="22">
        <v>82354</v>
      </c>
      <c r="C20" s="22">
        <v>112247</v>
      </c>
      <c r="D20" s="22">
        <v>690285</v>
      </c>
      <c r="E20" s="22">
        <v>1056300</v>
      </c>
      <c r="F20" s="13">
        <f t="shared" si="0"/>
        <v>53.023751059345045</v>
      </c>
      <c r="G20" s="1"/>
      <c r="H20" s="1"/>
      <c r="I20" s="1"/>
    </row>
    <row r="21" spans="1:9" x14ac:dyDescent="0.25">
      <c r="A21" s="8" t="s">
        <v>58</v>
      </c>
      <c r="B21" s="21">
        <v>30387</v>
      </c>
      <c r="C21" s="21">
        <v>61548</v>
      </c>
      <c r="D21" s="21">
        <v>197266</v>
      </c>
      <c r="E21" s="21">
        <v>299714</v>
      </c>
      <c r="F21" s="10">
        <f t="shared" si="0"/>
        <v>51.933936917664482</v>
      </c>
      <c r="G21" s="1"/>
      <c r="H21" s="1"/>
      <c r="I21" s="1"/>
    </row>
    <row r="22" spans="1:9" x14ac:dyDescent="0.25">
      <c r="A22" s="11" t="s">
        <v>59</v>
      </c>
      <c r="B22" s="22">
        <v>1411472</v>
      </c>
      <c r="C22" s="22">
        <v>1639378</v>
      </c>
      <c r="D22" s="22">
        <v>11391829</v>
      </c>
      <c r="E22" s="22">
        <v>12728970</v>
      </c>
      <c r="F22" s="13">
        <f t="shared" si="0"/>
        <v>11.737720079892355</v>
      </c>
      <c r="G22" s="1"/>
      <c r="H22" s="1"/>
      <c r="I22" s="1"/>
    </row>
    <row r="23" spans="1:9" x14ac:dyDescent="0.25">
      <c r="A23" s="8" t="s">
        <v>60</v>
      </c>
      <c r="B23" s="21">
        <v>72413</v>
      </c>
      <c r="C23" s="21">
        <v>437157</v>
      </c>
      <c r="D23" s="21">
        <v>1118882</v>
      </c>
      <c r="E23" s="21">
        <v>2366298</v>
      </c>
      <c r="F23" s="10">
        <f t="shared" si="0"/>
        <v>111.4877172034227</v>
      </c>
      <c r="G23" s="1"/>
      <c r="H23" s="1"/>
      <c r="I23" s="1"/>
    </row>
    <row r="24" spans="1:9" x14ac:dyDescent="0.25">
      <c r="A24" s="11" t="s">
        <v>61</v>
      </c>
      <c r="B24" s="22">
        <v>72834</v>
      </c>
      <c r="C24" s="22">
        <v>73213</v>
      </c>
      <c r="D24" s="22">
        <v>710865</v>
      </c>
      <c r="E24" s="22">
        <v>748636</v>
      </c>
      <c r="F24" s="13">
        <f t="shared" si="0"/>
        <v>5.3133858046183207</v>
      </c>
      <c r="G24" s="1"/>
      <c r="H24" s="1"/>
      <c r="I24" s="1"/>
    </row>
    <row r="25" spans="1:9" x14ac:dyDescent="0.25">
      <c r="A25" s="8" t="s">
        <v>62</v>
      </c>
      <c r="B25" s="21">
        <v>51001</v>
      </c>
      <c r="C25" s="21">
        <v>56433</v>
      </c>
      <c r="D25" s="21">
        <v>535152</v>
      </c>
      <c r="E25" s="21">
        <v>554145</v>
      </c>
      <c r="F25" s="10">
        <f t="shared" si="0"/>
        <v>3.549085119741676</v>
      </c>
      <c r="G25" s="1"/>
      <c r="H25" s="1"/>
      <c r="I25" s="1"/>
    </row>
    <row r="26" spans="1:9" x14ac:dyDescent="0.25">
      <c r="A26" s="11" t="s">
        <v>63</v>
      </c>
      <c r="B26" s="22">
        <v>15184</v>
      </c>
      <c r="C26" s="22">
        <v>29075</v>
      </c>
      <c r="D26" s="22">
        <v>118448</v>
      </c>
      <c r="E26" s="22">
        <v>149273</v>
      </c>
      <c r="F26" s="13">
        <f t="shared" si="0"/>
        <v>26.024078076455496</v>
      </c>
      <c r="G26" s="1"/>
      <c r="H26" s="1"/>
      <c r="I26" s="1"/>
    </row>
    <row r="27" spans="1:9" x14ac:dyDescent="0.25">
      <c r="A27" s="8" t="s">
        <v>64</v>
      </c>
      <c r="B27" s="21">
        <v>201103</v>
      </c>
      <c r="C27" s="21">
        <v>140958</v>
      </c>
      <c r="D27" s="21">
        <v>1609952</v>
      </c>
      <c r="E27" s="21">
        <v>1521325</v>
      </c>
      <c r="F27" s="10">
        <f t="shared" si="0"/>
        <v>-5.5049467313311169</v>
      </c>
      <c r="G27" s="1"/>
      <c r="H27" s="1"/>
      <c r="I27" s="1"/>
    </row>
    <row r="28" spans="1:9" x14ac:dyDescent="0.25">
      <c r="A28" s="11" t="s">
        <v>65</v>
      </c>
      <c r="B28" s="22">
        <v>464675</v>
      </c>
      <c r="C28" s="22">
        <v>462762</v>
      </c>
      <c r="D28" s="22">
        <v>4313490</v>
      </c>
      <c r="E28" s="22">
        <v>4189261</v>
      </c>
      <c r="F28" s="13">
        <f t="shared" si="0"/>
        <v>-2.8800113133448804</v>
      </c>
      <c r="G28" s="1"/>
      <c r="H28" s="1"/>
      <c r="I28" s="1"/>
    </row>
    <row r="29" spans="1:9" x14ac:dyDescent="0.25">
      <c r="A29" s="8" t="s">
        <v>66</v>
      </c>
      <c r="B29" s="21">
        <v>146736</v>
      </c>
      <c r="C29" s="21">
        <v>131875</v>
      </c>
      <c r="D29" s="21">
        <v>1190126</v>
      </c>
      <c r="E29" s="21">
        <v>1273770</v>
      </c>
      <c r="F29" s="10">
        <f t="shared" si="0"/>
        <v>7.0281634045470867</v>
      </c>
      <c r="G29" s="1"/>
      <c r="H29" s="1"/>
      <c r="I29" s="1"/>
    </row>
    <row r="30" spans="1:9" x14ac:dyDescent="0.25">
      <c r="A30" s="11" t="s">
        <v>67</v>
      </c>
      <c r="B30" s="22">
        <v>146872</v>
      </c>
      <c r="C30" s="22">
        <v>188019</v>
      </c>
      <c r="D30" s="22">
        <v>1461577</v>
      </c>
      <c r="E30" s="22">
        <v>1666793</v>
      </c>
      <c r="F30" s="13">
        <f t="shared" si="0"/>
        <v>14.040724505106468</v>
      </c>
      <c r="G30" s="1"/>
      <c r="H30" s="1"/>
      <c r="I30" s="1"/>
    </row>
    <row r="31" spans="1:9" x14ac:dyDescent="0.25">
      <c r="A31" s="8" t="s">
        <v>68</v>
      </c>
      <c r="B31" s="21">
        <v>294095</v>
      </c>
      <c r="C31" s="21">
        <v>266492</v>
      </c>
      <c r="D31" s="21">
        <v>2723227</v>
      </c>
      <c r="E31" s="21">
        <v>2788632</v>
      </c>
      <c r="F31" s="10">
        <f t="shared" si="0"/>
        <v>2.4017461636506994</v>
      </c>
      <c r="G31" s="1"/>
      <c r="H31" s="1"/>
      <c r="I31" s="1"/>
    </row>
    <row r="32" spans="1:9" x14ac:dyDescent="0.25">
      <c r="A32" s="11" t="s">
        <v>69</v>
      </c>
      <c r="B32" s="22">
        <v>4592506</v>
      </c>
      <c r="C32" s="22">
        <v>4741552</v>
      </c>
      <c r="D32" s="22">
        <v>40829820</v>
      </c>
      <c r="E32" s="22">
        <v>43879413</v>
      </c>
      <c r="F32" s="13">
        <f t="shared" si="0"/>
        <v>7.4690336621616211</v>
      </c>
      <c r="G32" s="1"/>
      <c r="H32" s="1"/>
      <c r="I32" s="1"/>
    </row>
    <row r="33" spans="1:9" x14ac:dyDescent="0.25">
      <c r="A33" s="8" t="s">
        <v>70</v>
      </c>
      <c r="B33" s="21">
        <v>302783</v>
      </c>
      <c r="C33" s="21">
        <v>279002</v>
      </c>
      <c r="D33" s="21">
        <v>2522167</v>
      </c>
      <c r="E33" s="21">
        <v>2587080</v>
      </c>
      <c r="F33" s="10">
        <f t="shared" si="0"/>
        <v>2.5736995210864251</v>
      </c>
      <c r="G33" s="1"/>
      <c r="H33" s="1"/>
      <c r="I33" s="1"/>
    </row>
    <row r="34" spans="1:9" x14ac:dyDescent="0.25">
      <c r="A34" s="11" t="s">
        <v>71</v>
      </c>
      <c r="B34" s="22">
        <v>5848</v>
      </c>
      <c r="C34" s="22">
        <v>36389</v>
      </c>
      <c r="D34" s="22">
        <v>88914</v>
      </c>
      <c r="E34" s="22">
        <v>172888</v>
      </c>
      <c r="F34" s="13">
        <f t="shared" si="0"/>
        <v>94.444069550352026</v>
      </c>
      <c r="G34" s="1"/>
      <c r="H34" s="1"/>
      <c r="I34" s="1"/>
    </row>
    <row r="35" spans="1:9" x14ac:dyDescent="0.25">
      <c r="A35" s="14" t="s">
        <v>72</v>
      </c>
      <c r="B35" s="15">
        <f>SUM(B7:B34)</f>
        <v>15037867</v>
      </c>
      <c r="C35" s="15">
        <f t="shared" ref="C35:E35" si="1">SUM(C7:C34)</f>
        <v>16946682</v>
      </c>
      <c r="D35" s="15">
        <f t="shared" si="1"/>
        <v>141610085</v>
      </c>
      <c r="E35" s="15">
        <f t="shared" si="1"/>
        <v>153353011</v>
      </c>
      <c r="F35" s="16">
        <f t="shared" si="0"/>
        <v>8.2924362343261038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863533</v>
      </c>
      <c r="C38" s="41">
        <f>D7</f>
        <v>805054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VALENCIA</v>
      </c>
      <c r="F38" s="42">
        <f>LOOKUP(E38,$A$38:$A$65,$B$38:$B$65)</f>
        <v>43879413</v>
      </c>
      <c r="G38" s="42">
        <f>LOOKUP(E38,$A$38:$A$65,$C$38:$C$65)</f>
        <v>40829820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1070701</v>
      </c>
      <c r="C39" s="41">
        <f t="shared" ref="C39:C65" si="5">D8</f>
        <v>1007789</v>
      </c>
      <c r="D39" s="41">
        <f t="shared" ref="D39:D65" si="6">_xlfn.RANK.EQ(B39,$B$38:$B$65)+COUNTIF($B$38:$B$65,B39)-1</f>
        <v>16</v>
      </c>
      <c r="E39" s="42" t="str">
        <f t="shared" si="2"/>
        <v>BAHIA DE ALGECIRAS</v>
      </c>
      <c r="F39" s="42">
        <f t="shared" ref="F39:F54" si="7">LOOKUP(E39,$A$38:$A$65,$B$38:$B$65)</f>
        <v>33409799</v>
      </c>
      <c r="G39" s="42">
        <f t="shared" ref="G39:G65" si="8">LOOKUP(E39,$A$38:$A$65,$C$38:$C$65)</f>
        <v>30813196</v>
      </c>
    </row>
    <row r="40" spans="1:9" x14ac:dyDescent="0.25">
      <c r="A40" s="42" t="str">
        <f t="shared" si="3"/>
        <v>ALMERIA</v>
      </c>
      <c r="B40" s="41">
        <f t="shared" si="4"/>
        <v>433426</v>
      </c>
      <c r="C40" s="41">
        <f t="shared" si="5"/>
        <v>415618</v>
      </c>
      <c r="D40" s="41">
        <f t="shared" si="6"/>
        <v>25</v>
      </c>
      <c r="E40" s="42" t="str">
        <f t="shared" si="2"/>
        <v>BARCELONA</v>
      </c>
      <c r="F40" s="42">
        <f t="shared" si="7"/>
        <v>21994101</v>
      </c>
      <c r="G40" s="42">
        <f t="shared" si="8"/>
        <v>20501732</v>
      </c>
    </row>
    <row r="41" spans="1:9" x14ac:dyDescent="0.25">
      <c r="A41" s="42" t="str">
        <f t="shared" si="3"/>
        <v>AVILES</v>
      </c>
      <c r="B41" s="41">
        <f t="shared" si="4"/>
        <v>958088</v>
      </c>
      <c r="C41" s="41">
        <f t="shared" si="5"/>
        <v>931111</v>
      </c>
      <c r="D41" s="41">
        <f t="shared" si="6"/>
        <v>18</v>
      </c>
      <c r="E41" s="42" t="str">
        <f t="shared" si="2"/>
        <v>LAS PALMAS</v>
      </c>
      <c r="F41" s="42">
        <f t="shared" si="7"/>
        <v>12728970</v>
      </c>
      <c r="G41" s="42">
        <f t="shared" si="8"/>
        <v>11391829</v>
      </c>
    </row>
    <row r="42" spans="1:9" x14ac:dyDescent="0.25">
      <c r="A42" s="42" t="str">
        <f t="shared" si="3"/>
        <v>BAHIA DE ALGECIRAS</v>
      </c>
      <c r="B42" s="41">
        <f t="shared" si="4"/>
        <v>33409799</v>
      </c>
      <c r="C42" s="41">
        <f t="shared" si="5"/>
        <v>30813196</v>
      </c>
      <c r="D42" s="41">
        <f t="shared" si="6"/>
        <v>2</v>
      </c>
      <c r="E42" s="42" t="str">
        <f t="shared" si="2"/>
        <v>BILBAO</v>
      </c>
      <c r="F42" s="42">
        <f t="shared" si="7"/>
        <v>7286565</v>
      </c>
      <c r="G42" s="42">
        <f t="shared" si="8"/>
        <v>6726822</v>
      </c>
    </row>
    <row r="43" spans="1:9" x14ac:dyDescent="0.25">
      <c r="A43" s="42" t="str">
        <f t="shared" si="3"/>
        <v>BAHIA DE CADIZ</v>
      </c>
      <c r="B43" s="41">
        <f t="shared" si="4"/>
        <v>1484965</v>
      </c>
      <c r="C43" s="41">
        <f t="shared" si="5"/>
        <v>1542321</v>
      </c>
      <c r="D43" s="41">
        <f t="shared" si="6"/>
        <v>14</v>
      </c>
      <c r="E43" s="42" t="str">
        <f t="shared" si="2"/>
        <v>BALEARES</v>
      </c>
      <c r="F43" s="42">
        <f t="shared" si="7"/>
        <v>6298026</v>
      </c>
      <c r="G43" s="42">
        <f t="shared" si="8"/>
        <v>6193090</v>
      </c>
    </row>
    <row r="44" spans="1:9" x14ac:dyDescent="0.25">
      <c r="A44" s="42" t="str">
        <f t="shared" si="3"/>
        <v>BALEARES</v>
      </c>
      <c r="B44" s="41">
        <f t="shared" si="4"/>
        <v>6298026</v>
      </c>
      <c r="C44" s="41">
        <f t="shared" si="5"/>
        <v>6193090</v>
      </c>
      <c r="D44" s="41">
        <f t="shared" si="6"/>
        <v>6</v>
      </c>
      <c r="E44" s="42" t="str">
        <f t="shared" si="2"/>
        <v>SANTA CRUZ DE TENERIFE</v>
      </c>
      <c r="F44" s="42">
        <f t="shared" si="7"/>
        <v>4189261</v>
      </c>
      <c r="G44" s="42">
        <f t="shared" si="8"/>
        <v>4313490</v>
      </c>
    </row>
    <row r="45" spans="1:9" x14ac:dyDescent="0.25">
      <c r="A45" s="42" t="str">
        <f t="shared" si="3"/>
        <v>BARCELONA</v>
      </c>
      <c r="B45" s="41">
        <f t="shared" si="4"/>
        <v>21994101</v>
      </c>
      <c r="C45" s="41">
        <f t="shared" si="5"/>
        <v>20501732</v>
      </c>
      <c r="D45" s="41">
        <f t="shared" si="6"/>
        <v>3</v>
      </c>
      <c r="E45" s="42" t="str">
        <f t="shared" si="2"/>
        <v>TARRAGONA</v>
      </c>
      <c r="F45" s="42">
        <f t="shared" si="7"/>
        <v>2788632</v>
      </c>
      <c r="G45" s="42">
        <f t="shared" si="8"/>
        <v>2723227</v>
      </c>
    </row>
    <row r="46" spans="1:9" x14ac:dyDescent="0.25">
      <c r="A46" s="42" t="str">
        <f t="shared" si="3"/>
        <v>BILBAO</v>
      </c>
      <c r="B46" s="41">
        <f t="shared" si="4"/>
        <v>7286565</v>
      </c>
      <c r="C46" s="41">
        <f t="shared" si="5"/>
        <v>6726822</v>
      </c>
      <c r="D46" s="41">
        <f t="shared" si="6"/>
        <v>5</v>
      </c>
      <c r="E46" s="42" t="str">
        <f t="shared" si="2"/>
        <v>VIGO</v>
      </c>
      <c r="F46" s="42">
        <f t="shared" si="7"/>
        <v>2587080</v>
      </c>
      <c r="G46" s="42">
        <f t="shared" si="8"/>
        <v>2522167</v>
      </c>
    </row>
    <row r="47" spans="1:9" x14ac:dyDescent="0.25">
      <c r="A47" s="42" t="str">
        <f t="shared" si="3"/>
        <v>CARTAGENA</v>
      </c>
      <c r="B47" s="41">
        <f t="shared" si="4"/>
        <v>862753</v>
      </c>
      <c r="C47" s="41">
        <f t="shared" si="5"/>
        <v>724176</v>
      </c>
      <c r="D47" s="41">
        <f t="shared" si="6"/>
        <v>20</v>
      </c>
      <c r="E47" s="42" t="str">
        <f t="shared" si="2"/>
        <v>MALAGA</v>
      </c>
      <c r="F47" s="42">
        <f t="shared" si="7"/>
        <v>2366298</v>
      </c>
      <c r="G47" s="42">
        <f t="shared" si="8"/>
        <v>1118882</v>
      </c>
    </row>
    <row r="48" spans="1:9" x14ac:dyDescent="0.25">
      <c r="A48" s="42" t="str">
        <f t="shared" si="3"/>
        <v>CASTELLON</v>
      </c>
      <c r="B48" s="41">
        <f t="shared" si="4"/>
        <v>1567798</v>
      </c>
      <c r="C48" s="41">
        <f t="shared" si="5"/>
        <v>1279056</v>
      </c>
      <c r="D48" s="41">
        <f t="shared" si="6"/>
        <v>12</v>
      </c>
      <c r="E48" s="42" t="str">
        <f t="shared" si="2"/>
        <v>SEVILLA</v>
      </c>
      <c r="F48" s="42">
        <f t="shared" si="7"/>
        <v>1666793</v>
      </c>
      <c r="G48" s="42">
        <f t="shared" si="8"/>
        <v>1461577</v>
      </c>
    </row>
    <row r="49" spans="1:7" x14ac:dyDescent="0.25">
      <c r="A49" s="42" t="str">
        <f t="shared" si="3"/>
        <v>CEUTA</v>
      </c>
      <c r="B49" s="41">
        <f t="shared" si="4"/>
        <v>648176</v>
      </c>
      <c r="C49" s="41">
        <f t="shared" si="5"/>
        <v>670110</v>
      </c>
      <c r="D49" s="41">
        <f t="shared" si="6"/>
        <v>22</v>
      </c>
      <c r="E49" s="42" t="str">
        <f t="shared" si="2"/>
        <v>CASTELLON</v>
      </c>
      <c r="F49" s="42">
        <f t="shared" si="7"/>
        <v>1567798</v>
      </c>
      <c r="G49" s="42">
        <f t="shared" si="8"/>
        <v>1279056</v>
      </c>
    </row>
    <row r="50" spans="1:7" x14ac:dyDescent="0.25">
      <c r="A50" s="42" t="str">
        <f t="shared" si="3"/>
        <v>FERROL-SAN CIBRAO</v>
      </c>
      <c r="B50" s="41">
        <f t="shared" si="4"/>
        <v>492582</v>
      </c>
      <c r="C50" s="41">
        <f t="shared" si="5"/>
        <v>498010</v>
      </c>
      <c r="D50" s="41">
        <f t="shared" si="6"/>
        <v>24</v>
      </c>
      <c r="E50" s="42" t="str">
        <f t="shared" si="2"/>
        <v>PASAIA</v>
      </c>
      <c r="F50" s="42">
        <f t="shared" si="7"/>
        <v>1521325</v>
      </c>
      <c r="G50" s="42">
        <f t="shared" si="8"/>
        <v>1609952</v>
      </c>
    </row>
    <row r="51" spans="1:7" x14ac:dyDescent="0.25">
      <c r="A51" s="42" t="str">
        <f t="shared" si="3"/>
        <v>GIJON</v>
      </c>
      <c r="B51" s="41">
        <f t="shared" si="4"/>
        <v>1056300</v>
      </c>
      <c r="C51" s="41">
        <f t="shared" si="5"/>
        <v>690285</v>
      </c>
      <c r="D51" s="41">
        <f t="shared" si="6"/>
        <v>17</v>
      </c>
      <c r="E51" s="42" t="str">
        <f t="shared" si="2"/>
        <v>BAHIA DE CADIZ</v>
      </c>
      <c r="F51" s="42">
        <f t="shared" si="7"/>
        <v>1484965</v>
      </c>
      <c r="G51" s="42">
        <f t="shared" si="8"/>
        <v>1542321</v>
      </c>
    </row>
    <row r="52" spans="1:7" x14ac:dyDescent="0.25">
      <c r="A52" s="42" t="str">
        <f t="shared" si="3"/>
        <v>HUELVA</v>
      </c>
      <c r="B52" s="41">
        <f t="shared" si="4"/>
        <v>299714</v>
      </c>
      <c r="C52" s="41">
        <f t="shared" si="5"/>
        <v>197266</v>
      </c>
      <c r="D52" s="41">
        <f t="shared" si="6"/>
        <v>26</v>
      </c>
      <c r="E52" s="42" t="str">
        <f t="shared" si="2"/>
        <v>SANTANDER</v>
      </c>
      <c r="F52" s="42">
        <f t="shared" si="7"/>
        <v>1273770</v>
      </c>
      <c r="G52" s="42">
        <f t="shared" si="8"/>
        <v>1190126</v>
      </c>
    </row>
    <row r="53" spans="1:7" x14ac:dyDescent="0.25">
      <c r="A53" s="42" t="str">
        <f t="shared" si="3"/>
        <v>LAS PALMAS</v>
      </c>
      <c r="B53" s="41">
        <f t="shared" si="4"/>
        <v>12728970</v>
      </c>
      <c r="C53" s="41">
        <f t="shared" si="5"/>
        <v>11391829</v>
      </c>
      <c r="D53" s="41">
        <f t="shared" si="6"/>
        <v>4</v>
      </c>
      <c r="E53" s="42" t="str">
        <f t="shared" si="2"/>
        <v>ALICANTE</v>
      </c>
      <c r="F53" s="42">
        <f t="shared" si="7"/>
        <v>1070701</v>
      </c>
      <c r="G53" s="42">
        <f t="shared" si="8"/>
        <v>1007789</v>
      </c>
    </row>
    <row r="54" spans="1:7" x14ac:dyDescent="0.25">
      <c r="A54" s="42" t="str">
        <f t="shared" si="3"/>
        <v>MALAGA</v>
      </c>
      <c r="B54" s="41">
        <f t="shared" si="4"/>
        <v>2366298</v>
      </c>
      <c r="C54" s="41">
        <f t="shared" si="5"/>
        <v>1118882</v>
      </c>
      <c r="D54" s="41">
        <f t="shared" si="6"/>
        <v>10</v>
      </c>
      <c r="E54" s="42" t="str">
        <f t="shared" si="2"/>
        <v>GIJON</v>
      </c>
      <c r="F54" s="42">
        <f t="shared" si="7"/>
        <v>1056300</v>
      </c>
      <c r="G54" s="42">
        <f t="shared" si="8"/>
        <v>690285</v>
      </c>
    </row>
    <row r="55" spans="1:7" x14ac:dyDescent="0.25">
      <c r="A55" s="42" t="str">
        <f t="shared" si="3"/>
        <v>MARIN Y RIA DE PONTEVEDRA</v>
      </c>
      <c r="B55" s="41">
        <f t="shared" si="4"/>
        <v>748636</v>
      </c>
      <c r="C55" s="41">
        <f t="shared" si="5"/>
        <v>710865</v>
      </c>
      <c r="D55" s="41">
        <f t="shared" si="6"/>
        <v>21</v>
      </c>
      <c r="E55" s="42" t="str">
        <f t="shared" si="2"/>
        <v>AVILES</v>
      </c>
      <c r="F55" s="42">
        <f t="shared" ref="F55:F65" si="9">LOOKUP(E55,$A$38:$A$65,$B$38:$B$65)</f>
        <v>958088</v>
      </c>
      <c r="G55" s="42">
        <f t="shared" si="8"/>
        <v>931111</v>
      </c>
    </row>
    <row r="56" spans="1:7" x14ac:dyDescent="0.25">
      <c r="A56" s="42" t="str">
        <f t="shared" si="3"/>
        <v>MELILLA</v>
      </c>
      <c r="B56" s="41">
        <f t="shared" si="4"/>
        <v>554145</v>
      </c>
      <c r="C56" s="41">
        <f t="shared" si="5"/>
        <v>535152</v>
      </c>
      <c r="D56" s="41">
        <f t="shared" si="6"/>
        <v>23</v>
      </c>
      <c r="E56" s="42" t="str">
        <f t="shared" si="2"/>
        <v>A CORUÑA</v>
      </c>
      <c r="F56" s="42">
        <f t="shared" si="9"/>
        <v>863533</v>
      </c>
      <c r="G56" s="42">
        <f t="shared" si="8"/>
        <v>805054</v>
      </c>
    </row>
    <row r="57" spans="1:7" x14ac:dyDescent="0.25">
      <c r="A57" s="42" t="str">
        <f t="shared" si="3"/>
        <v>MOTRIL</v>
      </c>
      <c r="B57" s="41">
        <f t="shared" si="4"/>
        <v>149273</v>
      </c>
      <c r="C57" s="41">
        <f t="shared" si="5"/>
        <v>118448</v>
      </c>
      <c r="D57" s="41">
        <f t="shared" si="6"/>
        <v>28</v>
      </c>
      <c r="E57" s="42" t="str">
        <f t="shared" si="2"/>
        <v>CARTAGENA</v>
      </c>
      <c r="F57" s="42">
        <f t="shared" si="9"/>
        <v>862753</v>
      </c>
      <c r="G57" s="42">
        <f t="shared" si="8"/>
        <v>724176</v>
      </c>
    </row>
    <row r="58" spans="1:7" x14ac:dyDescent="0.25">
      <c r="A58" s="42" t="str">
        <f t="shared" si="3"/>
        <v>PASAIA</v>
      </c>
      <c r="B58" s="41">
        <f t="shared" si="4"/>
        <v>1521325</v>
      </c>
      <c r="C58" s="41">
        <f t="shared" si="5"/>
        <v>1609952</v>
      </c>
      <c r="D58" s="41">
        <f t="shared" si="6"/>
        <v>13</v>
      </c>
      <c r="E58" s="42" t="str">
        <f t="shared" si="2"/>
        <v>MARIN Y RIA DE PONTEVEDRA</v>
      </c>
      <c r="F58" s="42">
        <f t="shared" si="9"/>
        <v>748636</v>
      </c>
      <c r="G58" s="42">
        <f t="shared" si="8"/>
        <v>710865</v>
      </c>
    </row>
    <row r="59" spans="1:7" x14ac:dyDescent="0.25">
      <c r="A59" s="42" t="str">
        <f t="shared" si="3"/>
        <v>SANTA CRUZ DE TENERIFE</v>
      </c>
      <c r="B59" s="41">
        <f t="shared" si="4"/>
        <v>4189261</v>
      </c>
      <c r="C59" s="41">
        <f t="shared" si="5"/>
        <v>4313490</v>
      </c>
      <c r="D59" s="41">
        <f t="shared" si="6"/>
        <v>7</v>
      </c>
      <c r="E59" s="42" t="str">
        <f t="shared" si="2"/>
        <v>CEUTA</v>
      </c>
      <c r="F59" s="42">
        <f t="shared" si="9"/>
        <v>648176</v>
      </c>
      <c r="G59" s="42">
        <f t="shared" si="8"/>
        <v>670110</v>
      </c>
    </row>
    <row r="60" spans="1:7" x14ac:dyDescent="0.25">
      <c r="A60" s="42" t="str">
        <f t="shared" si="3"/>
        <v>SANTANDER</v>
      </c>
      <c r="B60" s="41">
        <f t="shared" si="4"/>
        <v>1273770</v>
      </c>
      <c r="C60" s="41">
        <f t="shared" si="5"/>
        <v>1190126</v>
      </c>
      <c r="D60" s="41">
        <f t="shared" si="6"/>
        <v>15</v>
      </c>
      <c r="E60" s="42" t="str">
        <f t="shared" si="2"/>
        <v>MELILLA</v>
      </c>
      <c r="F60" s="42">
        <f t="shared" si="9"/>
        <v>554145</v>
      </c>
      <c r="G60" s="42">
        <f t="shared" si="8"/>
        <v>535152</v>
      </c>
    </row>
    <row r="61" spans="1:7" x14ac:dyDescent="0.25">
      <c r="A61" s="42" t="str">
        <f t="shared" si="3"/>
        <v>SEVILLA</v>
      </c>
      <c r="B61" s="41">
        <f t="shared" si="4"/>
        <v>1666793</v>
      </c>
      <c r="C61" s="41">
        <f t="shared" si="5"/>
        <v>1461577</v>
      </c>
      <c r="D61" s="41">
        <f t="shared" si="6"/>
        <v>11</v>
      </c>
      <c r="E61" s="42" t="str">
        <f t="shared" si="2"/>
        <v>FERROL-SAN CIBRAO</v>
      </c>
      <c r="F61" s="42">
        <f t="shared" si="9"/>
        <v>492582</v>
      </c>
      <c r="G61" s="42">
        <f t="shared" si="8"/>
        <v>498010</v>
      </c>
    </row>
    <row r="62" spans="1:7" x14ac:dyDescent="0.25">
      <c r="A62" s="42" t="str">
        <f t="shared" si="3"/>
        <v>TARRAGONA</v>
      </c>
      <c r="B62" s="41">
        <f t="shared" si="4"/>
        <v>2788632</v>
      </c>
      <c r="C62" s="41">
        <f t="shared" si="5"/>
        <v>2723227</v>
      </c>
      <c r="D62" s="41">
        <f t="shared" si="6"/>
        <v>8</v>
      </c>
      <c r="E62" s="42" t="str">
        <f t="shared" si="2"/>
        <v>ALMERIA</v>
      </c>
      <c r="F62" s="42">
        <f t="shared" si="9"/>
        <v>433426</v>
      </c>
      <c r="G62" s="42">
        <f t="shared" si="8"/>
        <v>415618</v>
      </c>
    </row>
    <row r="63" spans="1:7" x14ac:dyDescent="0.25">
      <c r="A63" s="42" t="str">
        <f t="shared" si="3"/>
        <v>VALENCIA</v>
      </c>
      <c r="B63" s="41">
        <f t="shared" si="4"/>
        <v>43879413</v>
      </c>
      <c r="C63" s="41">
        <f t="shared" si="5"/>
        <v>40829820</v>
      </c>
      <c r="D63" s="41">
        <f t="shared" si="6"/>
        <v>1</v>
      </c>
      <c r="E63" s="42" t="str">
        <f t="shared" si="2"/>
        <v>HUELVA</v>
      </c>
      <c r="F63" s="42">
        <f t="shared" si="9"/>
        <v>299714</v>
      </c>
      <c r="G63" s="42">
        <f t="shared" si="8"/>
        <v>197266</v>
      </c>
    </row>
    <row r="64" spans="1:7" x14ac:dyDescent="0.25">
      <c r="A64" s="42" t="str">
        <f t="shared" si="3"/>
        <v>VIGO</v>
      </c>
      <c r="B64" s="41">
        <f t="shared" si="4"/>
        <v>2587080</v>
      </c>
      <c r="C64" s="41">
        <f t="shared" si="5"/>
        <v>2522167</v>
      </c>
      <c r="D64" s="41">
        <f t="shared" si="6"/>
        <v>9</v>
      </c>
      <c r="E64" s="42" t="str">
        <f t="shared" si="2"/>
        <v>VILAGARCIA</v>
      </c>
      <c r="F64" s="42">
        <f t="shared" si="9"/>
        <v>172888</v>
      </c>
      <c r="G64" s="42">
        <f t="shared" si="8"/>
        <v>88914</v>
      </c>
    </row>
    <row r="65" spans="1:7" x14ac:dyDescent="0.25">
      <c r="A65" s="42" t="str">
        <f t="shared" si="3"/>
        <v>VILAGARCIA</v>
      </c>
      <c r="B65" s="41">
        <f t="shared" si="4"/>
        <v>172888</v>
      </c>
      <c r="C65" s="41">
        <f t="shared" si="5"/>
        <v>88914</v>
      </c>
      <c r="D65" s="41">
        <f t="shared" si="6"/>
        <v>27</v>
      </c>
      <c r="E65" s="42" t="str">
        <f t="shared" si="2"/>
        <v>MOTRIL</v>
      </c>
      <c r="F65" s="42">
        <f t="shared" si="9"/>
        <v>149273</v>
      </c>
      <c r="G65" s="42">
        <f t="shared" si="8"/>
        <v>118448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80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Septiembre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40857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23">
        <v>4118</v>
      </c>
      <c r="C7" s="23">
        <v>4321</v>
      </c>
      <c r="D7" s="23">
        <v>34102</v>
      </c>
      <c r="E7" s="23">
        <v>33676</v>
      </c>
      <c r="F7" s="10">
        <f>((E7*100)/D7)-100</f>
        <v>-1.2491935956835363</v>
      </c>
      <c r="G7" s="1"/>
      <c r="H7" s="1"/>
      <c r="I7" s="1"/>
    </row>
    <row r="8" spans="1:12" x14ac:dyDescent="0.25">
      <c r="A8" s="11" t="s">
        <v>45</v>
      </c>
      <c r="B8" s="24">
        <v>29</v>
      </c>
      <c r="C8" s="24">
        <v>63</v>
      </c>
      <c r="D8" s="24">
        <v>274</v>
      </c>
      <c r="E8" s="24">
        <v>263</v>
      </c>
      <c r="F8" s="13">
        <f t="shared" ref="F8:F35" si="0">((E8*100)/D8)-100</f>
        <v>-4.0145985401459825</v>
      </c>
      <c r="G8" s="1"/>
      <c r="H8" s="1"/>
      <c r="I8" s="1"/>
    </row>
    <row r="9" spans="1:12" x14ac:dyDescent="0.25">
      <c r="A9" s="8" t="s">
        <v>46</v>
      </c>
      <c r="B9" s="23">
        <v>697</v>
      </c>
      <c r="C9" s="23">
        <v>509</v>
      </c>
      <c r="D9" s="23">
        <v>2822</v>
      </c>
      <c r="E9" s="23">
        <v>2923</v>
      </c>
      <c r="F9" s="10">
        <f t="shared" si="0"/>
        <v>3.5790219702338817</v>
      </c>
      <c r="G9" s="1"/>
      <c r="H9" s="1"/>
      <c r="I9" s="1"/>
    </row>
    <row r="10" spans="1:12" x14ac:dyDescent="0.25">
      <c r="A10" s="11" t="s">
        <v>47</v>
      </c>
      <c r="B10" s="24">
        <v>990</v>
      </c>
      <c r="C10" s="24">
        <v>1043</v>
      </c>
      <c r="D10" s="24">
        <v>11557</v>
      </c>
      <c r="E10" s="24">
        <v>11877</v>
      </c>
      <c r="F10" s="13">
        <f t="shared" si="0"/>
        <v>2.7688846586484317</v>
      </c>
      <c r="G10" s="1"/>
      <c r="H10" s="1"/>
      <c r="I10" s="1"/>
    </row>
    <row r="11" spans="1:12" x14ac:dyDescent="0.25">
      <c r="A11" s="8" t="s">
        <v>48</v>
      </c>
      <c r="B11" s="23">
        <v>132</v>
      </c>
      <c r="C11" s="23">
        <v>58</v>
      </c>
      <c r="D11" s="23">
        <v>973</v>
      </c>
      <c r="E11" s="23">
        <v>787</v>
      </c>
      <c r="F11" s="10">
        <f t="shared" si="0"/>
        <v>-19.116135662898259</v>
      </c>
      <c r="G11" s="1"/>
      <c r="H11" s="1"/>
      <c r="I11" s="1"/>
    </row>
    <row r="12" spans="1:12" x14ac:dyDescent="0.25">
      <c r="A12" s="11" t="s">
        <v>49</v>
      </c>
      <c r="B12" s="24">
        <v>1585</v>
      </c>
      <c r="C12" s="24">
        <v>1631</v>
      </c>
      <c r="D12" s="24">
        <v>14272</v>
      </c>
      <c r="E12" s="24">
        <v>13936</v>
      </c>
      <c r="F12" s="13">
        <f t="shared" si="0"/>
        <v>-2.3542600896860932</v>
      </c>
      <c r="G12" s="1"/>
      <c r="H12" s="1"/>
      <c r="I12" s="1"/>
    </row>
    <row r="13" spans="1:12" x14ac:dyDescent="0.25">
      <c r="A13" s="8" t="s">
        <v>50</v>
      </c>
      <c r="B13" s="23">
        <v>0</v>
      </c>
      <c r="C13" s="23">
        <v>52</v>
      </c>
      <c r="D13" s="23">
        <v>1168</v>
      </c>
      <c r="E13" s="23">
        <v>2241</v>
      </c>
      <c r="F13" s="10">
        <f t="shared" si="0"/>
        <v>91.866438356164394</v>
      </c>
      <c r="G13" s="1"/>
      <c r="H13" s="1"/>
      <c r="I13" s="1"/>
    </row>
    <row r="14" spans="1:12" x14ac:dyDescent="0.25">
      <c r="A14" s="11" t="s">
        <v>51</v>
      </c>
      <c r="B14" s="24">
        <v>17</v>
      </c>
      <c r="C14" s="24">
        <v>0</v>
      </c>
      <c r="D14" s="24">
        <v>1752</v>
      </c>
      <c r="E14" s="24">
        <v>948</v>
      </c>
      <c r="F14" s="13">
        <f t="shared" si="0"/>
        <v>-45.890410958904113</v>
      </c>
      <c r="G14" s="1"/>
      <c r="H14" s="1"/>
      <c r="I14" s="1"/>
    </row>
    <row r="15" spans="1:12" x14ac:dyDescent="0.25">
      <c r="A15" s="8" t="s">
        <v>52</v>
      </c>
      <c r="B15" s="23">
        <v>0</v>
      </c>
      <c r="C15" s="23">
        <v>0</v>
      </c>
      <c r="D15" s="23">
        <v>0</v>
      </c>
      <c r="E15" s="23">
        <v>0</v>
      </c>
      <c r="F15" s="18" t="e">
        <f t="shared" si="0"/>
        <v>#DIV/0!</v>
      </c>
      <c r="G15" s="1"/>
      <c r="H15" s="1"/>
      <c r="I15" s="1"/>
    </row>
    <row r="16" spans="1:12" x14ac:dyDescent="0.25">
      <c r="A16" s="11" t="s">
        <v>53</v>
      </c>
      <c r="B16" s="24">
        <v>102</v>
      </c>
      <c r="C16" s="24">
        <v>71</v>
      </c>
      <c r="D16" s="24">
        <v>925</v>
      </c>
      <c r="E16" s="24">
        <v>731</v>
      </c>
      <c r="F16" s="13">
        <f t="shared" si="0"/>
        <v>-20.972972972972968</v>
      </c>
      <c r="G16" s="1"/>
      <c r="H16" s="1"/>
      <c r="I16" s="1"/>
    </row>
    <row r="17" spans="1:9" x14ac:dyDescent="0.25">
      <c r="A17" s="8" t="s">
        <v>54</v>
      </c>
      <c r="B17" s="23">
        <v>477</v>
      </c>
      <c r="C17" s="23">
        <v>650</v>
      </c>
      <c r="D17" s="23">
        <v>3350</v>
      </c>
      <c r="E17" s="23">
        <v>3744</v>
      </c>
      <c r="F17" s="10">
        <f t="shared" si="0"/>
        <v>11.761194029850742</v>
      </c>
      <c r="G17" s="1"/>
      <c r="H17" s="1"/>
      <c r="I17" s="1"/>
    </row>
    <row r="18" spans="1:9" x14ac:dyDescent="0.25">
      <c r="A18" s="11" t="s">
        <v>55</v>
      </c>
      <c r="B18" s="24">
        <v>5</v>
      </c>
      <c r="C18" s="24">
        <v>13</v>
      </c>
      <c r="D18" s="24">
        <v>51</v>
      </c>
      <c r="E18" s="24">
        <v>53</v>
      </c>
      <c r="F18" s="13">
        <f t="shared" si="0"/>
        <v>3.9215686274509807</v>
      </c>
      <c r="G18" s="1"/>
      <c r="H18" s="1"/>
      <c r="I18" s="1"/>
    </row>
    <row r="19" spans="1:9" x14ac:dyDescent="0.25">
      <c r="A19" s="8" t="s">
        <v>56</v>
      </c>
      <c r="B19" s="23">
        <v>7</v>
      </c>
      <c r="C19" s="23">
        <v>13</v>
      </c>
      <c r="D19" s="23">
        <v>260</v>
      </c>
      <c r="E19" s="23">
        <v>387</v>
      </c>
      <c r="F19" s="10">
        <f t="shared" si="0"/>
        <v>48.84615384615384</v>
      </c>
      <c r="G19" s="1"/>
      <c r="H19" s="1"/>
      <c r="I19" s="1"/>
    </row>
    <row r="20" spans="1:9" x14ac:dyDescent="0.25">
      <c r="A20" s="11" t="s">
        <v>57</v>
      </c>
      <c r="B20" s="24">
        <v>418</v>
      </c>
      <c r="C20" s="24">
        <v>555</v>
      </c>
      <c r="D20" s="24">
        <v>8236</v>
      </c>
      <c r="E20" s="24">
        <v>7579</v>
      </c>
      <c r="F20" s="13">
        <f t="shared" si="0"/>
        <v>-7.9771733851384141</v>
      </c>
      <c r="G20" s="1"/>
      <c r="H20" s="1"/>
      <c r="I20" s="1"/>
    </row>
    <row r="21" spans="1:9" x14ac:dyDescent="0.25">
      <c r="A21" s="8" t="s">
        <v>58</v>
      </c>
      <c r="B21" s="23">
        <v>178</v>
      </c>
      <c r="C21" s="23">
        <v>184</v>
      </c>
      <c r="D21" s="23">
        <v>1825</v>
      </c>
      <c r="E21" s="23">
        <v>1818</v>
      </c>
      <c r="F21" s="10">
        <f t="shared" si="0"/>
        <v>-0.38356164383561975</v>
      </c>
      <c r="G21" s="1"/>
      <c r="H21" s="1"/>
      <c r="I21" s="1"/>
    </row>
    <row r="22" spans="1:9" x14ac:dyDescent="0.25">
      <c r="A22" s="11" t="s">
        <v>59</v>
      </c>
      <c r="B22" s="24">
        <v>202</v>
      </c>
      <c r="C22" s="24">
        <v>0</v>
      </c>
      <c r="D22" s="24">
        <v>2289</v>
      </c>
      <c r="E22" s="24">
        <v>905</v>
      </c>
      <c r="F22" s="13">
        <f t="shared" si="0"/>
        <v>-60.463084316295323</v>
      </c>
      <c r="G22" s="1"/>
      <c r="H22" s="1"/>
      <c r="I22" s="1"/>
    </row>
    <row r="23" spans="1:9" x14ac:dyDescent="0.25">
      <c r="A23" s="8" t="s">
        <v>60</v>
      </c>
      <c r="B23" s="23">
        <v>125</v>
      </c>
      <c r="C23" s="23">
        <v>66</v>
      </c>
      <c r="D23" s="23">
        <v>758</v>
      </c>
      <c r="E23" s="23">
        <v>561</v>
      </c>
      <c r="F23" s="10">
        <f t="shared" si="0"/>
        <v>-25.989445910290243</v>
      </c>
      <c r="G23" s="1"/>
      <c r="H23" s="1"/>
      <c r="I23" s="1"/>
    </row>
    <row r="24" spans="1:9" x14ac:dyDescent="0.25">
      <c r="A24" s="11" t="s">
        <v>61</v>
      </c>
      <c r="B24" s="24">
        <v>185</v>
      </c>
      <c r="C24" s="24">
        <v>201</v>
      </c>
      <c r="D24" s="24">
        <v>1930</v>
      </c>
      <c r="E24" s="24">
        <v>1590</v>
      </c>
      <c r="F24" s="13">
        <f t="shared" si="0"/>
        <v>-17.616580310880835</v>
      </c>
      <c r="G24" s="1"/>
      <c r="H24" s="1"/>
      <c r="I24" s="1"/>
    </row>
    <row r="25" spans="1:9" x14ac:dyDescent="0.25">
      <c r="A25" s="8" t="s">
        <v>62</v>
      </c>
      <c r="B25" s="23">
        <v>0</v>
      </c>
      <c r="C25" s="23">
        <v>0</v>
      </c>
      <c r="D25" s="23">
        <v>0</v>
      </c>
      <c r="E25" s="23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4">
        <v>148</v>
      </c>
      <c r="C26" s="24">
        <v>534</v>
      </c>
      <c r="D26" s="24">
        <v>1449</v>
      </c>
      <c r="E26" s="24">
        <v>2056</v>
      </c>
      <c r="F26" s="13">
        <f t="shared" si="0"/>
        <v>41.890959282263623</v>
      </c>
      <c r="G26" s="1"/>
      <c r="H26" s="1"/>
      <c r="I26" s="1"/>
    </row>
    <row r="27" spans="1:9" x14ac:dyDescent="0.25">
      <c r="A27" s="8" t="s">
        <v>64</v>
      </c>
      <c r="B27" s="23">
        <v>1533</v>
      </c>
      <c r="C27" s="23">
        <v>1828</v>
      </c>
      <c r="D27" s="23">
        <v>13725</v>
      </c>
      <c r="E27" s="23">
        <v>17647</v>
      </c>
      <c r="F27" s="10">
        <f t="shared" si="0"/>
        <v>28.575591985428048</v>
      </c>
      <c r="G27" s="1"/>
      <c r="H27" s="1"/>
      <c r="I27" s="1"/>
    </row>
    <row r="28" spans="1:9" x14ac:dyDescent="0.25">
      <c r="A28" s="11" t="s">
        <v>65</v>
      </c>
      <c r="B28" s="24">
        <v>500</v>
      </c>
      <c r="C28" s="24">
        <v>660</v>
      </c>
      <c r="D28" s="24">
        <v>3221</v>
      </c>
      <c r="E28" s="24">
        <v>4176</v>
      </c>
      <c r="F28" s="13">
        <f t="shared" si="0"/>
        <v>29.649177274138452</v>
      </c>
      <c r="G28" s="1"/>
      <c r="H28" s="1"/>
      <c r="I28" s="1"/>
    </row>
    <row r="29" spans="1:9" x14ac:dyDescent="0.25">
      <c r="A29" s="8" t="s">
        <v>66</v>
      </c>
      <c r="B29" s="23">
        <v>755</v>
      </c>
      <c r="C29" s="23">
        <v>601</v>
      </c>
      <c r="D29" s="23">
        <v>8047</v>
      </c>
      <c r="E29" s="23">
        <v>5828</v>
      </c>
      <c r="F29" s="10">
        <f t="shared" si="0"/>
        <v>-27.575493972909157</v>
      </c>
      <c r="G29" s="1"/>
      <c r="H29" s="1"/>
      <c r="I29" s="1"/>
    </row>
    <row r="30" spans="1:9" x14ac:dyDescent="0.25">
      <c r="A30" s="11" t="s">
        <v>67</v>
      </c>
      <c r="B30" s="24">
        <v>0</v>
      </c>
      <c r="C30" s="24">
        <v>0</v>
      </c>
      <c r="D30" s="24">
        <v>0</v>
      </c>
      <c r="E30" s="24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3">
        <v>446</v>
      </c>
      <c r="C31" s="23">
        <v>492</v>
      </c>
      <c r="D31" s="23">
        <v>2454</v>
      </c>
      <c r="E31" s="23">
        <v>2679</v>
      </c>
      <c r="F31" s="10">
        <f t="shared" si="0"/>
        <v>9.1687041564792224</v>
      </c>
      <c r="G31" s="1"/>
      <c r="H31" s="1"/>
      <c r="I31" s="1"/>
    </row>
    <row r="32" spans="1:9" x14ac:dyDescent="0.25">
      <c r="A32" s="11" t="s">
        <v>69</v>
      </c>
      <c r="B32" s="24">
        <v>105</v>
      </c>
      <c r="C32" s="24">
        <v>260</v>
      </c>
      <c r="D32" s="24">
        <v>1173</v>
      </c>
      <c r="E32" s="24">
        <v>1663</v>
      </c>
      <c r="F32" s="13">
        <f t="shared" si="0"/>
        <v>41.773231031543048</v>
      </c>
      <c r="G32" s="1"/>
      <c r="H32" s="1"/>
      <c r="I32" s="1"/>
    </row>
    <row r="33" spans="1:9" x14ac:dyDescent="0.25">
      <c r="A33" s="8" t="s">
        <v>70</v>
      </c>
      <c r="B33" s="23">
        <v>8941</v>
      </c>
      <c r="C33" s="23">
        <v>7546</v>
      </c>
      <c r="D33" s="23">
        <v>62107</v>
      </c>
      <c r="E33" s="23">
        <v>59062</v>
      </c>
      <c r="F33" s="10">
        <f t="shared" si="0"/>
        <v>-4.9028289886808238</v>
      </c>
      <c r="G33" s="1"/>
      <c r="H33" s="1"/>
      <c r="I33" s="1"/>
    </row>
    <row r="34" spans="1:9" x14ac:dyDescent="0.25">
      <c r="A34" s="11" t="s">
        <v>71</v>
      </c>
      <c r="B34" s="24">
        <v>0</v>
      </c>
      <c r="C34" s="24">
        <v>0</v>
      </c>
      <c r="D34" s="24">
        <v>0</v>
      </c>
      <c r="E34" s="2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21695</v>
      </c>
      <c r="C35" s="15">
        <f t="shared" ref="C35:E35" si="1">SUM(C7:C34)</f>
        <v>21351</v>
      </c>
      <c r="D35" s="15">
        <f t="shared" si="1"/>
        <v>178720</v>
      </c>
      <c r="E35" s="15">
        <f t="shared" si="1"/>
        <v>177130</v>
      </c>
      <c r="F35" s="16">
        <f t="shared" si="0"/>
        <v>-0.8896598030438696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33676</v>
      </c>
      <c r="C38" s="41">
        <f>D7</f>
        <v>34102</v>
      </c>
      <c r="D38" s="41">
        <f>_xlfn.RANK.EQ(B38,$B$38:$B$65)+COUNTIF($B$38:$B$65,B38)-1</f>
        <v>2</v>
      </c>
      <c r="E38" s="42" t="str">
        <f t="shared" ref="E38:E65" si="2">INDEX($A$38:$B$65,MATCH(ROW()-37,$D$38:$D$65,0),1)</f>
        <v>VIGO</v>
      </c>
      <c r="F38" s="42">
        <f>LOOKUP(E38,$A$38:$A$65,$B$38:$B$65)</f>
        <v>59062</v>
      </c>
      <c r="G38" s="42">
        <f>LOOKUP(E38,$A$38:$A$65,$C$38:$C$65)</f>
        <v>62107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263</v>
      </c>
      <c r="C39" s="41">
        <f t="shared" ref="C39:C65" si="5">D8</f>
        <v>274</v>
      </c>
      <c r="D39" s="41">
        <f t="shared" ref="D39:D65" si="6">_xlfn.RANK.EQ(B39,$B$38:$B$65)+COUNTIF($B$38:$B$65,B39)-1</f>
        <v>23</v>
      </c>
      <c r="E39" s="42" t="str">
        <f t="shared" si="2"/>
        <v>A CORUÑA</v>
      </c>
      <c r="F39" s="42">
        <f t="shared" ref="F39:F54" si="7">LOOKUP(E39,$A$38:$A$65,$B$38:$B$65)</f>
        <v>33676</v>
      </c>
      <c r="G39" s="42">
        <f t="shared" ref="G39:G65" si="8">LOOKUP(E39,$A$38:$A$65,$C$38:$C$65)</f>
        <v>34102</v>
      </c>
    </row>
    <row r="40" spans="1:9" x14ac:dyDescent="0.25">
      <c r="A40" s="42" t="str">
        <f t="shared" si="3"/>
        <v>ALMERIA</v>
      </c>
      <c r="B40" s="41">
        <f t="shared" si="4"/>
        <v>2923</v>
      </c>
      <c r="C40" s="41">
        <f t="shared" si="5"/>
        <v>2822</v>
      </c>
      <c r="D40" s="41">
        <f t="shared" si="6"/>
        <v>10</v>
      </c>
      <c r="E40" s="42" t="str">
        <f t="shared" si="2"/>
        <v>PASAIA</v>
      </c>
      <c r="F40" s="42">
        <f t="shared" si="7"/>
        <v>17647</v>
      </c>
      <c r="G40" s="42">
        <f t="shared" si="8"/>
        <v>13725</v>
      </c>
    </row>
    <row r="41" spans="1:9" x14ac:dyDescent="0.25">
      <c r="A41" s="42" t="str">
        <f t="shared" si="3"/>
        <v>AVILES</v>
      </c>
      <c r="B41" s="41">
        <f t="shared" si="4"/>
        <v>11877</v>
      </c>
      <c r="C41" s="41">
        <f t="shared" si="5"/>
        <v>11557</v>
      </c>
      <c r="D41" s="41">
        <f t="shared" si="6"/>
        <v>5</v>
      </c>
      <c r="E41" s="42" t="str">
        <f t="shared" si="2"/>
        <v>BAHIA DE CADIZ</v>
      </c>
      <c r="F41" s="42">
        <f t="shared" si="7"/>
        <v>13936</v>
      </c>
      <c r="G41" s="42">
        <f t="shared" si="8"/>
        <v>14272</v>
      </c>
    </row>
    <row r="42" spans="1:9" x14ac:dyDescent="0.25">
      <c r="A42" s="42" t="str">
        <f t="shared" si="3"/>
        <v>BAHIA DE ALGECIRAS</v>
      </c>
      <c r="B42" s="41">
        <f t="shared" si="4"/>
        <v>787</v>
      </c>
      <c r="C42" s="41">
        <f t="shared" si="5"/>
        <v>973</v>
      </c>
      <c r="D42" s="41">
        <f t="shared" si="6"/>
        <v>19</v>
      </c>
      <c r="E42" s="42" t="str">
        <f t="shared" si="2"/>
        <v>AVILES</v>
      </c>
      <c r="F42" s="42">
        <f t="shared" si="7"/>
        <v>11877</v>
      </c>
      <c r="G42" s="42">
        <f t="shared" si="8"/>
        <v>11557</v>
      </c>
    </row>
    <row r="43" spans="1:9" x14ac:dyDescent="0.25">
      <c r="A43" s="42" t="str">
        <f t="shared" si="3"/>
        <v>BAHIA DE CADIZ</v>
      </c>
      <c r="B43" s="41">
        <f t="shared" si="4"/>
        <v>13936</v>
      </c>
      <c r="C43" s="41">
        <f t="shared" si="5"/>
        <v>14272</v>
      </c>
      <c r="D43" s="41">
        <f t="shared" si="6"/>
        <v>4</v>
      </c>
      <c r="E43" s="42" t="str">
        <f t="shared" si="2"/>
        <v>GIJON</v>
      </c>
      <c r="F43" s="42">
        <f t="shared" si="7"/>
        <v>7579</v>
      </c>
      <c r="G43" s="42">
        <f t="shared" si="8"/>
        <v>8236</v>
      </c>
    </row>
    <row r="44" spans="1:9" x14ac:dyDescent="0.25">
      <c r="A44" s="42" t="str">
        <f t="shared" si="3"/>
        <v>BALEARES</v>
      </c>
      <c r="B44" s="41">
        <f t="shared" si="4"/>
        <v>2241</v>
      </c>
      <c r="C44" s="41">
        <f t="shared" si="5"/>
        <v>1168</v>
      </c>
      <c r="D44" s="41">
        <f t="shared" si="6"/>
        <v>12</v>
      </c>
      <c r="E44" s="42" t="str">
        <f t="shared" si="2"/>
        <v>SANTANDER</v>
      </c>
      <c r="F44" s="42">
        <f t="shared" si="7"/>
        <v>5828</v>
      </c>
      <c r="G44" s="42">
        <f t="shared" si="8"/>
        <v>8047</v>
      </c>
    </row>
    <row r="45" spans="1:9" x14ac:dyDescent="0.25">
      <c r="A45" s="42" t="str">
        <f t="shared" si="3"/>
        <v>BARCELONA</v>
      </c>
      <c r="B45" s="41">
        <f t="shared" si="4"/>
        <v>948</v>
      </c>
      <c r="C45" s="41">
        <f t="shared" si="5"/>
        <v>1752</v>
      </c>
      <c r="D45" s="41">
        <f t="shared" si="6"/>
        <v>17</v>
      </c>
      <c r="E45" s="42" t="str">
        <f t="shared" si="2"/>
        <v>SANTA CRUZ DE TENERIFE</v>
      </c>
      <c r="F45" s="42">
        <f t="shared" si="7"/>
        <v>4176</v>
      </c>
      <c r="G45" s="42">
        <f t="shared" si="8"/>
        <v>3221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0</v>
      </c>
      <c r="D46" s="41">
        <f t="shared" si="6"/>
        <v>28</v>
      </c>
      <c r="E46" s="42" t="str">
        <f t="shared" si="2"/>
        <v>CASTELLON</v>
      </c>
      <c r="F46" s="42">
        <f t="shared" si="7"/>
        <v>3744</v>
      </c>
      <c r="G46" s="42">
        <f t="shared" si="8"/>
        <v>3350</v>
      </c>
    </row>
    <row r="47" spans="1:9" x14ac:dyDescent="0.25">
      <c r="A47" s="42" t="str">
        <f t="shared" si="3"/>
        <v>CARTAGENA</v>
      </c>
      <c r="B47" s="41">
        <f t="shared" si="4"/>
        <v>731</v>
      </c>
      <c r="C47" s="41">
        <f t="shared" si="5"/>
        <v>925</v>
      </c>
      <c r="D47" s="41">
        <f t="shared" si="6"/>
        <v>20</v>
      </c>
      <c r="E47" s="42" t="str">
        <f t="shared" si="2"/>
        <v>ALMERIA</v>
      </c>
      <c r="F47" s="42">
        <f t="shared" si="7"/>
        <v>2923</v>
      </c>
      <c r="G47" s="42">
        <f t="shared" si="8"/>
        <v>2822</v>
      </c>
    </row>
    <row r="48" spans="1:9" x14ac:dyDescent="0.25">
      <c r="A48" s="42" t="str">
        <f t="shared" si="3"/>
        <v>CASTELLON</v>
      </c>
      <c r="B48" s="41">
        <f t="shared" si="4"/>
        <v>3744</v>
      </c>
      <c r="C48" s="41">
        <f t="shared" si="5"/>
        <v>3350</v>
      </c>
      <c r="D48" s="41">
        <f t="shared" si="6"/>
        <v>9</v>
      </c>
      <c r="E48" s="42" t="str">
        <f t="shared" si="2"/>
        <v>TARRAGONA</v>
      </c>
      <c r="F48" s="42">
        <f t="shared" si="7"/>
        <v>2679</v>
      </c>
      <c r="G48" s="42">
        <f t="shared" si="8"/>
        <v>2454</v>
      </c>
    </row>
    <row r="49" spans="1:7" x14ac:dyDescent="0.25">
      <c r="A49" s="42" t="str">
        <f t="shared" si="3"/>
        <v>CEUTA</v>
      </c>
      <c r="B49" s="41">
        <f t="shared" si="4"/>
        <v>53</v>
      </c>
      <c r="C49" s="41">
        <f t="shared" si="5"/>
        <v>51</v>
      </c>
      <c r="D49" s="41">
        <f t="shared" si="6"/>
        <v>24</v>
      </c>
      <c r="E49" s="42" t="str">
        <f t="shared" si="2"/>
        <v>BALEARES</v>
      </c>
      <c r="F49" s="42">
        <f t="shared" si="7"/>
        <v>2241</v>
      </c>
      <c r="G49" s="42">
        <f t="shared" si="8"/>
        <v>1168</v>
      </c>
    </row>
    <row r="50" spans="1:7" x14ac:dyDescent="0.25">
      <c r="A50" s="42" t="str">
        <f t="shared" si="3"/>
        <v>FERROL-SAN CIBRAO</v>
      </c>
      <c r="B50" s="41">
        <f t="shared" si="4"/>
        <v>387</v>
      </c>
      <c r="C50" s="41">
        <f t="shared" si="5"/>
        <v>260</v>
      </c>
      <c r="D50" s="41">
        <f t="shared" si="6"/>
        <v>22</v>
      </c>
      <c r="E50" s="42" t="str">
        <f t="shared" si="2"/>
        <v>MOTRIL</v>
      </c>
      <c r="F50" s="42">
        <f t="shared" si="7"/>
        <v>2056</v>
      </c>
      <c r="G50" s="42">
        <f t="shared" si="8"/>
        <v>1449</v>
      </c>
    </row>
    <row r="51" spans="1:7" x14ac:dyDescent="0.25">
      <c r="A51" s="42" t="str">
        <f t="shared" si="3"/>
        <v>GIJON</v>
      </c>
      <c r="B51" s="41">
        <f t="shared" si="4"/>
        <v>7579</v>
      </c>
      <c r="C51" s="41">
        <f t="shared" si="5"/>
        <v>8236</v>
      </c>
      <c r="D51" s="41">
        <f t="shared" si="6"/>
        <v>6</v>
      </c>
      <c r="E51" s="42" t="str">
        <f t="shared" si="2"/>
        <v>HUELVA</v>
      </c>
      <c r="F51" s="42">
        <f t="shared" si="7"/>
        <v>1818</v>
      </c>
      <c r="G51" s="42">
        <f t="shared" si="8"/>
        <v>1825</v>
      </c>
    </row>
    <row r="52" spans="1:7" x14ac:dyDescent="0.25">
      <c r="A52" s="42" t="str">
        <f t="shared" si="3"/>
        <v>HUELVA</v>
      </c>
      <c r="B52" s="41">
        <f t="shared" si="4"/>
        <v>1818</v>
      </c>
      <c r="C52" s="41">
        <f t="shared" si="5"/>
        <v>1825</v>
      </c>
      <c r="D52" s="41">
        <f t="shared" si="6"/>
        <v>14</v>
      </c>
      <c r="E52" s="42" t="str">
        <f t="shared" si="2"/>
        <v>VALENCIA</v>
      </c>
      <c r="F52" s="42">
        <f t="shared" si="7"/>
        <v>1663</v>
      </c>
      <c r="G52" s="42">
        <f t="shared" si="8"/>
        <v>1173</v>
      </c>
    </row>
    <row r="53" spans="1:7" x14ac:dyDescent="0.25">
      <c r="A53" s="42" t="str">
        <f t="shared" si="3"/>
        <v>LAS PALMAS</v>
      </c>
      <c r="B53" s="41">
        <f t="shared" si="4"/>
        <v>905</v>
      </c>
      <c r="C53" s="41">
        <f t="shared" si="5"/>
        <v>2289</v>
      </c>
      <c r="D53" s="41">
        <f t="shared" si="6"/>
        <v>18</v>
      </c>
      <c r="E53" s="42" t="str">
        <f t="shared" si="2"/>
        <v>MARIN Y RIA DE PONTEVEDRA</v>
      </c>
      <c r="F53" s="42">
        <f t="shared" si="7"/>
        <v>1590</v>
      </c>
      <c r="G53" s="42">
        <f t="shared" si="8"/>
        <v>1930</v>
      </c>
    </row>
    <row r="54" spans="1:7" x14ac:dyDescent="0.25">
      <c r="A54" s="42" t="str">
        <f t="shared" si="3"/>
        <v>MALAGA</v>
      </c>
      <c r="B54" s="41">
        <f t="shared" si="4"/>
        <v>561</v>
      </c>
      <c r="C54" s="41">
        <f t="shared" si="5"/>
        <v>758</v>
      </c>
      <c r="D54" s="41">
        <f t="shared" si="6"/>
        <v>21</v>
      </c>
      <c r="E54" s="42" t="str">
        <f t="shared" si="2"/>
        <v>BARCELONA</v>
      </c>
      <c r="F54" s="42">
        <f t="shared" si="7"/>
        <v>948</v>
      </c>
      <c r="G54" s="42">
        <f t="shared" si="8"/>
        <v>1752</v>
      </c>
    </row>
    <row r="55" spans="1:7" x14ac:dyDescent="0.25">
      <c r="A55" s="42" t="str">
        <f t="shared" si="3"/>
        <v>MARIN Y RIA DE PONTEVEDRA</v>
      </c>
      <c r="B55" s="41">
        <f t="shared" si="4"/>
        <v>1590</v>
      </c>
      <c r="C55" s="41">
        <f t="shared" si="5"/>
        <v>1930</v>
      </c>
      <c r="D55" s="41">
        <f t="shared" si="6"/>
        <v>16</v>
      </c>
      <c r="E55" s="42" t="str">
        <f t="shared" si="2"/>
        <v>LAS PALMAS</v>
      </c>
      <c r="F55" s="42">
        <f t="shared" ref="F55:F65" si="9">LOOKUP(E55,$A$38:$A$65,$B$38:$B$65)</f>
        <v>905</v>
      </c>
      <c r="G55" s="42">
        <f t="shared" si="8"/>
        <v>2289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BAHIA DE ALGECIRAS</v>
      </c>
      <c r="F56" s="42">
        <f t="shared" si="9"/>
        <v>787</v>
      </c>
      <c r="G56" s="42">
        <f t="shared" si="8"/>
        <v>973</v>
      </c>
    </row>
    <row r="57" spans="1:7" x14ac:dyDescent="0.25">
      <c r="A57" s="42" t="str">
        <f t="shared" si="3"/>
        <v>MOTRIL</v>
      </c>
      <c r="B57" s="41">
        <f t="shared" si="4"/>
        <v>2056</v>
      </c>
      <c r="C57" s="41">
        <f t="shared" si="5"/>
        <v>1449</v>
      </c>
      <c r="D57" s="41">
        <f t="shared" si="6"/>
        <v>13</v>
      </c>
      <c r="E57" s="42" t="str">
        <f t="shared" si="2"/>
        <v>CARTAGENA</v>
      </c>
      <c r="F57" s="42">
        <f t="shared" si="9"/>
        <v>731</v>
      </c>
      <c r="G57" s="42">
        <f t="shared" si="8"/>
        <v>925</v>
      </c>
    </row>
    <row r="58" spans="1:7" x14ac:dyDescent="0.25">
      <c r="A58" s="42" t="str">
        <f t="shared" si="3"/>
        <v>PASAIA</v>
      </c>
      <c r="B58" s="41">
        <f t="shared" si="4"/>
        <v>17647</v>
      </c>
      <c r="C58" s="41">
        <f t="shared" si="5"/>
        <v>13725</v>
      </c>
      <c r="D58" s="41">
        <f t="shared" si="6"/>
        <v>3</v>
      </c>
      <c r="E58" s="42" t="str">
        <f t="shared" si="2"/>
        <v>MALAGA</v>
      </c>
      <c r="F58" s="42">
        <f t="shared" si="9"/>
        <v>561</v>
      </c>
      <c r="G58" s="42">
        <f t="shared" si="8"/>
        <v>758</v>
      </c>
    </row>
    <row r="59" spans="1:7" x14ac:dyDescent="0.25">
      <c r="A59" s="42" t="str">
        <f t="shared" si="3"/>
        <v>SANTA CRUZ DE TENERIFE</v>
      </c>
      <c r="B59" s="41">
        <f t="shared" si="4"/>
        <v>4176</v>
      </c>
      <c r="C59" s="41">
        <f t="shared" si="5"/>
        <v>3221</v>
      </c>
      <c r="D59" s="41">
        <f t="shared" si="6"/>
        <v>8</v>
      </c>
      <c r="E59" s="42" t="str">
        <f t="shared" si="2"/>
        <v>FERROL-SAN CIBRAO</v>
      </c>
      <c r="F59" s="42">
        <f t="shared" si="9"/>
        <v>387</v>
      </c>
      <c r="G59" s="42">
        <f t="shared" si="8"/>
        <v>260</v>
      </c>
    </row>
    <row r="60" spans="1:7" x14ac:dyDescent="0.25">
      <c r="A60" s="42" t="str">
        <f t="shared" si="3"/>
        <v>SANTANDER</v>
      </c>
      <c r="B60" s="41">
        <f t="shared" si="4"/>
        <v>5828</v>
      </c>
      <c r="C60" s="41">
        <f t="shared" si="5"/>
        <v>8047</v>
      </c>
      <c r="D60" s="41">
        <f t="shared" si="6"/>
        <v>7</v>
      </c>
      <c r="E60" s="42" t="str">
        <f t="shared" si="2"/>
        <v>ALICANTE</v>
      </c>
      <c r="F60" s="42">
        <f t="shared" si="9"/>
        <v>263</v>
      </c>
      <c r="G60" s="42">
        <f t="shared" si="8"/>
        <v>274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CEUTA</v>
      </c>
      <c r="F61" s="42">
        <f t="shared" si="9"/>
        <v>53</v>
      </c>
      <c r="G61" s="42">
        <f t="shared" si="8"/>
        <v>51</v>
      </c>
    </row>
    <row r="62" spans="1:7" x14ac:dyDescent="0.25">
      <c r="A62" s="42" t="str">
        <f t="shared" si="3"/>
        <v>TARRAGONA</v>
      </c>
      <c r="B62" s="41">
        <f t="shared" si="4"/>
        <v>2679</v>
      </c>
      <c r="C62" s="41">
        <f t="shared" si="5"/>
        <v>2454</v>
      </c>
      <c r="D62" s="41">
        <f t="shared" si="6"/>
        <v>11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1663</v>
      </c>
      <c r="C63" s="41">
        <f t="shared" si="5"/>
        <v>1173</v>
      </c>
      <c r="D63" s="41">
        <f t="shared" si="6"/>
        <v>15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59062</v>
      </c>
      <c r="C64" s="41">
        <f t="shared" si="5"/>
        <v>62107</v>
      </c>
      <c r="D64" s="41">
        <f t="shared" si="6"/>
        <v>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BILBAO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81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Septiembre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40857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25">
        <v>8010</v>
      </c>
      <c r="C7" s="25">
        <v>2864</v>
      </c>
      <c r="D7" s="25">
        <v>51584</v>
      </c>
      <c r="E7" s="25">
        <v>40808</v>
      </c>
      <c r="F7" s="10">
        <f>((E7*100)/D7)-100</f>
        <v>-20.890198511166247</v>
      </c>
      <c r="G7" s="1"/>
      <c r="H7" s="1"/>
      <c r="I7" s="1"/>
    </row>
    <row r="8" spans="1:12" x14ac:dyDescent="0.25">
      <c r="A8" s="11" t="s">
        <v>45</v>
      </c>
      <c r="B8" s="26">
        <v>1419</v>
      </c>
      <c r="C8" s="26">
        <v>1463</v>
      </c>
      <c r="D8" s="26">
        <v>10060</v>
      </c>
      <c r="E8" s="26">
        <v>9098</v>
      </c>
      <c r="F8" s="13">
        <f t="shared" ref="F8:F35" si="0">((E8*100)/D8)-100</f>
        <v>-9.5626242544731639</v>
      </c>
      <c r="G8" s="1"/>
      <c r="H8" s="1"/>
      <c r="I8" s="1"/>
    </row>
    <row r="9" spans="1:12" x14ac:dyDescent="0.25">
      <c r="A9" s="8" t="s">
        <v>46</v>
      </c>
      <c r="B9" s="25">
        <v>6566</v>
      </c>
      <c r="C9" s="25">
        <v>6182</v>
      </c>
      <c r="D9" s="25">
        <v>79021</v>
      </c>
      <c r="E9" s="25">
        <v>64125</v>
      </c>
      <c r="F9" s="10">
        <f t="shared" si="0"/>
        <v>-18.850685260880013</v>
      </c>
      <c r="G9" s="1"/>
      <c r="H9" s="1"/>
      <c r="I9" s="1"/>
    </row>
    <row r="10" spans="1:12" x14ac:dyDescent="0.25">
      <c r="A10" s="11" t="s">
        <v>47</v>
      </c>
      <c r="B10" s="26">
        <v>2847</v>
      </c>
      <c r="C10" s="26">
        <v>3549</v>
      </c>
      <c r="D10" s="26">
        <v>28711</v>
      </c>
      <c r="E10" s="26">
        <v>29512</v>
      </c>
      <c r="F10" s="13">
        <f t="shared" si="0"/>
        <v>2.7898714778308005</v>
      </c>
      <c r="G10" s="1"/>
      <c r="H10" s="1"/>
      <c r="I10" s="1"/>
    </row>
    <row r="11" spans="1:12" x14ac:dyDescent="0.25">
      <c r="A11" s="8" t="s">
        <v>48</v>
      </c>
      <c r="B11" s="25">
        <v>239766</v>
      </c>
      <c r="C11" s="25">
        <v>289164</v>
      </c>
      <c r="D11" s="25">
        <v>1995201</v>
      </c>
      <c r="E11" s="25">
        <v>2555277</v>
      </c>
      <c r="F11" s="10">
        <f t="shared" si="0"/>
        <v>28.071156740599065</v>
      </c>
      <c r="G11" s="1"/>
      <c r="H11" s="1"/>
      <c r="I11" s="1"/>
    </row>
    <row r="12" spans="1:12" x14ac:dyDescent="0.25">
      <c r="A12" s="11" t="s">
        <v>49</v>
      </c>
      <c r="B12" s="26">
        <v>17323</v>
      </c>
      <c r="C12" s="26">
        <v>10237</v>
      </c>
      <c r="D12" s="26">
        <v>82276</v>
      </c>
      <c r="E12" s="26">
        <v>79057</v>
      </c>
      <c r="F12" s="13">
        <f t="shared" si="0"/>
        <v>-3.9124410520686439</v>
      </c>
      <c r="G12" s="1"/>
      <c r="H12" s="1"/>
      <c r="I12" s="1"/>
    </row>
    <row r="13" spans="1:12" x14ac:dyDescent="0.25">
      <c r="A13" s="8" t="s">
        <v>50</v>
      </c>
      <c r="B13" s="25">
        <v>25868</v>
      </c>
      <c r="C13" s="25">
        <v>34839</v>
      </c>
      <c r="D13" s="25">
        <v>129737</v>
      </c>
      <c r="E13" s="25">
        <v>209986</v>
      </c>
      <c r="F13" s="10">
        <f t="shared" si="0"/>
        <v>61.855137701657981</v>
      </c>
      <c r="G13" s="1"/>
      <c r="H13" s="1"/>
      <c r="I13" s="1"/>
    </row>
    <row r="14" spans="1:12" x14ac:dyDescent="0.25">
      <c r="A14" s="11" t="s">
        <v>51</v>
      </c>
      <c r="B14" s="26">
        <v>107519</v>
      </c>
      <c r="C14" s="26">
        <v>0</v>
      </c>
      <c r="D14" s="26">
        <v>729766</v>
      </c>
      <c r="E14" s="26">
        <v>622353</v>
      </c>
      <c r="F14" s="13">
        <f t="shared" si="0"/>
        <v>-14.718827679009436</v>
      </c>
      <c r="G14" s="1"/>
      <c r="H14" s="1"/>
      <c r="I14" s="1"/>
    </row>
    <row r="15" spans="1:12" x14ac:dyDescent="0.25">
      <c r="A15" s="8" t="s">
        <v>52</v>
      </c>
      <c r="B15" s="25">
        <v>12030</v>
      </c>
      <c r="C15" s="25">
        <v>10405</v>
      </c>
      <c r="D15" s="25">
        <v>103683</v>
      </c>
      <c r="E15" s="25">
        <v>101485</v>
      </c>
      <c r="F15" s="10">
        <f t="shared" si="0"/>
        <v>-2.1199232275300659</v>
      </c>
      <c r="G15" s="1"/>
      <c r="H15" s="1"/>
      <c r="I15" s="1"/>
    </row>
    <row r="16" spans="1:12" x14ac:dyDescent="0.25">
      <c r="A16" s="11" t="s">
        <v>53</v>
      </c>
      <c r="B16" s="26">
        <v>3644</v>
      </c>
      <c r="C16" s="26">
        <v>5874</v>
      </c>
      <c r="D16" s="26">
        <v>40303</v>
      </c>
      <c r="E16" s="26">
        <v>48232</v>
      </c>
      <c r="F16" s="13">
        <f t="shared" si="0"/>
        <v>19.673473438701834</v>
      </c>
      <c r="G16" s="1"/>
      <c r="H16" s="1"/>
      <c r="I16" s="1"/>
    </row>
    <row r="17" spans="1:9" x14ac:dyDescent="0.25">
      <c r="A17" s="8" t="s">
        <v>54</v>
      </c>
      <c r="B17" s="25">
        <v>3115</v>
      </c>
      <c r="C17" s="25">
        <v>3671</v>
      </c>
      <c r="D17" s="25">
        <v>25823</v>
      </c>
      <c r="E17" s="25">
        <v>26735</v>
      </c>
      <c r="F17" s="10">
        <f t="shared" si="0"/>
        <v>3.5317352747550643</v>
      </c>
      <c r="G17" s="1"/>
      <c r="H17" s="1"/>
      <c r="I17" s="1"/>
    </row>
    <row r="18" spans="1:9" x14ac:dyDescent="0.25">
      <c r="A18" s="11" t="s">
        <v>55</v>
      </c>
      <c r="B18" s="26">
        <v>51975</v>
      </c>
      <c r="C18" s="26">
        <v>56375</v>
      </c>
      <c r="D18" s="26">
        <v>479621</v>
      </c>
      <c r="E18" s="26">
        <v>542575</v>
      </c>
      <c r="F18" s="13">
        <f t="shared" si="0"/>
        <v>13.125780564237175</v>
      </c>
      <c r="G18" s="1"/>
      <c r="H18" s="1"/>
      <c r="I18" s="1"/>
    </row>
    <row r="19" spans="1:9" x14ac:dyDescent="0.25">
      <c r="A19" s="8" t="s">
        <v>56</v>
      </c>
      <c r="B19" s="25">
        <v>990</v>
      </c>
      <c r="C19" s="25">
        <v>1217</v>
      </c>
      <c r="D19" s="25">
        <v>13982</v>
      </c>
      <c r="E19" s="25">
        <v>11835</v>
      </c>
      <c r="F19" s="10">
        <f t="shared" si="0"/>
        <v>-15.355457016163641</v>
      </c>
      <c r="G19" s="1"/>
      <c r="H19" s="1"/>
      <c r="I19" s="1"/>
    </row>
    <row r="20" spans="1:9" x14ac:dyDescent="0.25">
      <c r="A20" s="11" t="s">
        <v>57</v>
      </c>
      <c r="B20" s="26">
        <v>10345</v>
      </c>
      <c r="C20" s="26">
        <v>9839</v>
      </c>
      <c r="D20" s="26">
        <v>90248</v>
      </c>
      <c r="E20" s="26">
        <v>72632</v>
      </c>
      <c r="F20" s="13">
        <f t="shared" si="0"/>
        <v>-19.519546139526639</v>
      </c>
      <c r="G20" s="1"/>
      <c r="H20" s="1"/>
      <c r="I20" s="1"/>
    </row>
    <row r="21" spans="1:9" x14ac:dyDescent="0.25">
      <c r="A21" s="8" t="s">
        <v>58</v>
      </c>
      <c r="B21" s="25">
        <v>11465</v>
      </c>
      <c r="C21" s="25">
        <v>18576</v>
      </c>
      <c r="D21" s="25">
        <v>108672</v>
      </c>
      <c r="E21" s="25">
        <v>140480</v>
      </c>
      <c r="F21" s="10">
        <f t="shared" si="0"/>
        <v>29.269729093050643</v>
      </c>
      <c r="G21" s="1"/>
      <c r="H21" s="1"/>
      <c r="I21" s="1"/>
    </row>
    <row r="22" spans="1:9" x14ac:dyDescent="0.25">
      <c r="A22" s="11" t="s">
        <v>59</v>
      </c>
      <c r="B22" s="26">
        <v>194027</v>
      </c>
      <c r="C22" s="26">
        <v>199857</v>
      </c>
      <c r="D22" s="26">
        <v>1617672</v>
      </c>
      <c r="E22" s="26">
        <v>1751922</v>
      </c>
      <c r="F22" s="13">
        <f t="shared" si="0"/>
        <v>8.2989629541711736</v>
      </c>
      <c r="G22" s="1"/>
      <c r="H22" s="1"/>
      <c r="I22" s="1"/>
    </row>
    <row r="23" spans="1:9" x14ac:dyDescent="0.25">
      <c r="A23" s="8" t="s">
        <v>60</v>
      </c>
      <c r="B23" s="25">
        <v>10469</v>
      </c>
      <c r="C23" s="25">
        <v>9720</v>
      </c>
      <c r="D23" s="25">
        <v>57456</v>
      </c>
      <c r="E23" s="25">
        <v>61871</v>
      </c>
      <c r="F23" s="10">
        <f t="shared" si="0"/>
        <v>7.6841409078251246</v>
      </c>
      <c r="G23" s="1"/>
      <c r="H23" s="1"/>
      <c r="I23" s="1"/>
    </row>
    <row r="24" spans="1:9" x14ac:dyDescent="0.25">
      <c r="A24" s="11" t="s">
        <v>61</v>
      </c>
      <c r="B24" s="26">
        <v>3471</v>
      </c>
      <c r="C24" s="26">
        <v>779</v>
      </c>
      <c r="D24" s="26">
        <v>28317</v>
      </c>
      <c r="E24" s="26">
        <v>25040</v>
      </c>
      <c r="F24" s="13">
        <f t="shared" si="0"/>
        <v>-11.572553589716421</v>
      </c>
      <c r="G24" s="1"/>
      <c r="H24" s="1"/>
      <c r="I24" s="1"/>
    </row>
    <row r="25" spans="1:9" x14ac:dyDescent="0.25">
      <c r="A25" s="8" t="s">
        <v>62</v>
      </c>
      <c r="B25" s="25">
        <v>8923</v>
      </c>
      <c r="C25" s="25">
        <v>35</v>
      </c>
      <c r="D25" s="25">
        <v>17886</v>
      </c>
      <c r="E25" s="25">
        <v>643</v>
      </c>
      <c r="F25" s="10">
        <f t="shared" si="0"/>
        <v>-96.405009504640503</v>
      </c>
      <c r="G25" s="1"/>
      <c r="H25" s="1"/>
      <c r="I25" s="1"/>
    </row>
    <row r="26" spans="1:9" x14ac:dyDescent="0.25">
      <c r="A26" s="11" t="s">
        <v>63</v>
      </c>
      <c r="B26" s="26">
        <v>1403</v>
      </c>
      <c r="C26" s="26">
        <v>2606</v>
      </c>
      <c r="D26" s="26">
        <v>8424</v>
      </c>
      <c r="E26" s="26">
        <v>16945</v>
      </c>
      <c r="F26" s="13">
        <f t="shared" si="0"/>
        <v>101.15147198480531</v>
      </c>
      <c r="G26" s="1"/>
      <c r="H26" s="1"/>
      <c r="I26" s="1"/>
    </row>
    <row r="27" spans="1:9" x14ac:dyDescent="0.25">
      <c r="A27" s="8" t="s">
        <v>64</v>
      </c>
      <c r="B27" s="25">
        <v>3579</v>
      </c>
      <c r="C27" s="25">
        <v>2051</v>
      </c>
      <c r="D27" s="25">
        <v>28765</v>
      </c>
      <c r="E27" s="25">
        <v>25215</v>
      </c>
      <c r="F27" s="10">
        <f t="shared" si="0"/>
        <v>-12.341387102381361</v>
      </c>
      <c r="G27" s="1"/>
      <c r="H27" s="1"/>
      <c r="I27" s="1"/>
    </row>
    <row r="28" spans="1:9" x14ac:dyDescent="0.25">
      <c r="A28" s="11" t="s">
        <v>65</v>
      </c>
      <c r="B28" s="26">
        <v>70154</v>
      </c>
      <c r="C28" s="26">
        <v>62771</v>
      </c>
      <c r="D28" s="26">
        <v>835484</v>
      </c>
      <c r="E28" s="26">
        <v>668743</v>
      </c>
      <c r="F28" s="13">
        <f t="shared" si="0"/>
        <v>-19.957413906190908</v>
      </c>
      <c r="G28" s="1"/>
      <c r="H28" s="1"/>
      <c r="I28" s="1"/>
    </row>
    <row r="29" spans="1:9" x14ac:dyDescent="0.25">
      <c r="A29" s="8" t="s">
        <v>66</v>
      </c>
      <c r="B29" s="25">
        <v>4818</v>
      </c>
      <c r="C29" s="25">
        <v>2042</v>
      </c>
      <c r="D29" s="25">
        <v>44329</v>
      </c>
      <c r="E29" s="25">
        <v>32558</v>
      </c>
      <c r="F29" s="10">
        <f t="shared" si="0"/>
        <v>-26.553723296262035</v>
      </c>
      <c r="G29" s="1"/>
      <c r="H29" s="1"/>
      <c r="I29" s="1"/>
    </row>
    <row r="30" spans="1:9" x14ac:dyDescent="0.25">
      <c r="A30" s="11" t="s">
        <v>67</v>
      </c>
      <c r="B30" s="26">
        <v>0</v>
      </c>
      <c r="C30" s="26">
        <v>2198</v>
      </c>
      <c r="D30" s="26">
        <v>0</v>
      </c>
      <c r="E30" s="26">
        <v>14128</v>
      </c>
      <c r="F30" s="13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5">
        <v>10894</v>
      </c>
      <c r="C31" s="25">
        <v>7929</v>
      </c>
      <c r="D31" s="25">
        <v>119868</v>
      </c>
      <c r="E31" s="25">
        <v>89057</v>
      </c>
      <c r="F31" s="10">
        <f t="shared" si="0"/>
        <v>-25.704107851970505</v>
      </c>
      <c r="G31" s="1"/>
      <c r="H31" s="1"/>
      <c r="I31" s="1"/>
    </row>
    <row r="32" spans="1:9" x14ac:dyDescent="0.25">
      <c r="A32" s="11" t="s">
        <v>69</v>
      </c>
      <c r="B32" s="26">
        <v>24624</v>
      </c>
      <c r="C32" s="26">
        <v>21480</v>
      </c>
      <c r="D32" s="26">
        <v>207818</v>
      </c>
      <c r="E32" s="26">
        <v>200185</v>
      </c>
      <c r="F32" s="13">
        <f t="shared" si="0"/>
        <v>-3.6729253481411632</v>
      </c>
      <c r="G32" s="1"/>
      <c r="H32" s="1"/>
      <c r="I32" s="1"/>
    </row>
    <row r="33" spans="1:9" x14ac:dyDescent="0.25">
      <c r="A33" s="8" t="s">
        <v>70</v>
      </c>
      <c r="B33" s="25">
        <v>20098</v>
      </c>
      <c r="C33" s="25">
        <v>25106</v>
      </c>
      <c r="D33" s="25">
        <v>221186</v>
      </c>
      <c r="E33" s="25">
        <v>204483</v>
      </c>
      <c r="F33" s="10">
        <f t="shared" si="0"/>
        <v>-7.5515629379797957</v>
      </c>
      <c r="G33" s="1"/>
      <c r="H33" s="1"/>
      <c r="I33" s="1"/>
    </row>
    <row r="34" spans="1:9" x14ac:dyDescent="0.25">
      <c r="A34" s="11" t="s">
        <v>71</v>
      </c>
      <c r="B34" s="26">
        <v>868</v>
      </c>
      <c r="C34" s="26">
        <v>533</v>
      </c>
      <c r="D34" s="26">
        <v>4545</v>
      </c>
      <c r="E34" s="26">
        <v>7469</v>
      </c>
      <c r="F34" s="13">
        <f t="shared" si="0"/>
        <v>64.334433443344324</v>
      </c>
      <c r="G34" s="1"/>
      <c r="H34" s="1"/>
      <c r="I34" s="1"/>
    </row>
    <row r="35" spans="1:9" x14ac:dyDescent="0.25">
      <c r="A35" s="14" t="s">
        <v>72</v>
      </c>
      <c r="B35" s="15">
        <f>SUM(B7:B34)</f>
        <v>856210</v>
      </c>
      <c r="C35" s="15">
        <f t="shared" ref="C35:E35" si="1">SUM(C7:C34)</f>
        <v>791362</v>
      </c>
      <c r="D35" s="15">
        <f t="shared" si="1"/>
        <v>7160438</v>
      </c>
      <c r="E35" s="15">
        <f t="shared" si="1"/>
        <v>7652449</v>
      </c>
      <c r="F35" s="16">
        <f t="shared" si="0"/>
        <v>6.871241675439407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40808</v>
      </c>
      <c r="C38" s="41">
        <f>D7</f>
        <v>51584</v>
      </c>
      <c r="D38" s="41">
        <f>_xlfn.RANK.EQ(B38,$B$38:$B$65)+COUNTIF($B$38:$B$65,B38)-1</f>
        <v>17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2555277</v>
      </c>
      <c r="G38" s="42">
        <f>LOOKUP(E38,$A$38:$A$65,$C$38:$C$65)</f>
        <v>1995201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9098</v>
      </c>
      <c r="C39" s="41">
        <f t="shared" ref="C39:C65" si="5">D8</f>
        <v>10060</v>
      </c>
      <c r="D39" s="41">
        <f t="shared" ref="D39:D65" si="6">_xlfn.RANK.EQ(B39,$B$38:$B$65)+COUNTIF($B$38:$B$65,B39)-1</f>
        <v>26</v>
      </c>
      <c r="E39" s="42" t="str">
        <f t="shared" si="2"/>
        <v>LAS PALMAS</v>
      </c>
      <c r="F39" s="42">
        <f t="shared" ref="F39:F54" si="7">LOOKUP(E39,$A$38:$A$65,$B$38:$B$65)</f>
        <v>1751922</v>
      </c>
      <c r="G39" s="42">
        <f t="shared" ref="G39:G65" si="8">LOOKUP(E39,$A$38:$A$65,$C$38:$C$65)</f>
        <v>1617672</v>
      </c>
    </row>
    <row r="40" spans="1:9" x14ac:dyDescent="0.25">
      <c r="A40" s="42" t="str">
        <f t="shared" si="3"/>
        <v>ALMERIA</v>
      </c>
      <c r="B40" s="41">
        <f t="shared" si="4"/>
        <v>64125</v>
      </c>
      <c r="C40" s="41">
        <f t="shared" si="5"/>
        <v>79021</v>
      </c>
      <c r="D40" s="41">
        <f t="shared" si="6"/>
        <v>14</v>
      </c>
      <c r="E40" s="42" t="str">
        <f t="shared" si="2"/>
        <v>SANTA CRUZ DE TENERIFE</v>
      </c>
      <c r="F40" s="42">
        <f t="shared" si="7"/>
        <v>668743</v>
      </c>
      <c r="G40" s="42">
        <f t="shared" si="8"/>
        <v>835484</v>
      </c>
    </row>
    <row r="41" spans="1:9" x14ac:dyDescent="0.25">
      <c r="A41" s="42" t="str">
        <f t="shared" si="3"/>
        <v>AVILES</v>
      </c>
      <c r="B41" s="41">
        <f t="shared" si="4"/>
        <v>29512</v>
      </c>
      <c r="C41" s="41">
        <f t="shared" si="5"/>
        <v>28711</v>
      </c>
      <c r="D41" s="41">
        <f t="shared" si="6"/>
        <v>19</v>
      </c>
      <c r="E41" s="42" t="str">
        <f t="shared" si="2"/>
        <v>BARCELONA</v>
      </c>
      <c r="F41" s="42">
        <f t="shared" si="7"/>
        <v>622353</v>
      </c>
      <c r="G41" s="42">
        <f t="shared" si="8"/>
        <v>729766</v>
      </c>
    </row>
    <row r="42" spans="1:9" x14ac:dyDescent="0.25">
      <c r="A42" s="42" t="str">
        <f t="shared" si="3"/>
        <v>BAHIA DE ALGECIRAS</v>
      </c>
      <c r="B42" s="41">
        <f t="shared" si="4"/>
        <v>2555277</v>
      </c>
      <c r="C42" s="41">
        <f t="shared" si="5"/>
        <v>1995201</v>
      </c>
      <c r="D42" s="41">
        <f t="shared" si="6"/>
        <v>1</v>
      </c>
      <c r="E42" s="42" t="str">
        <f t="shared" si="2"/>
        <v>CEUTA</v>
      </c>
      <c r="F42" s="42">
        <f t="shared" si="7"/>
        <v>542575</v>
      </c>
      <c r="G42" s="42">
        <f t="shared" si="8"/>
        <v>479621</v>
      </c>
    </row>
    <row r="43" spans="1:9" x14ac:dyDescent="0.25">
      <c r="A43" s="42" t="str">
        <f t="shared" si="3"/>
        <v>BAHIA DE CADIZ</v>
      </c>
      <c r="B43" s="41">
        <f t="shared" si="4"/>
        <v>79057</v>
      </c>
      <c r="C43" s="41">
        <f t="shared" si="5"/>
        <v>82276</v>
      </c>
      <c r="D43" s="41">
        <f t="shared" si="6"/>
        <v>12</v>
      </c>
      <c r="E43" s="42" t="str">
        <f t="shared" si="2"/>
        <v>BALEARES</v>
      </c>
      <c r="F43" s="42">
        <f t="shared" si="7"/>
        <v>209986</v>
      </c>
      <c r="G43" s="42">
        <f t="shared" si="8"/>
        <v>129737</v>
      </c>
    </row>
    <row r="44" spans="1:9" x14ac:dyDescent="0.25">
      <c r="A44" s="42" t="str">
        <f t="shared" si="3"/>
        <v>BALEARES</v>
      </c>
      <c r="B44" s="41">
        <f t="shared" si="4"/>
        <v>209986</v>
      </c>
      <c r="C44" s="41">
        <f t="shared" si="5"/>
        <v>129737</v>
      </c>
      <c r="D44" s="41">
        <f t="shared" si="6"/>
        <v>6</v>
      </c>
      <c r="E44" s="42" t="str">
        <f t="shared" si="2"/>
        <v>VIGO</v>
      </c>
      <c r="F44" s="42">
        <f t="shared" si="7"/>
        <v>204483</v>
      </c>
      <c r="G44" s="42">
        <f t="shared" si="8"/>
        <v>221186</v>
      </c>
    </row>
    <row r="45" spans="1:9" x14ac:dyDescent="0.25">
      <c r="A45" s="42" t="str">
        <f t="shared" si="3"/>
        <v>BARCELONA</v>
      </c>
      <c r="B45" s="41">
        <f t="shared" si="4"/>
        <v>622353</v>
      </c>
      <c r="C45" s="41">
        <f t="shared" si="5"/>
        <v>729766</v>
      </c>
      <c r="D45" s="41">
        <f t="shared" si="6"/>
        <v>4</v>
      </c>
      <c r="E45" s="42" t="str">
        <f t="shared" si="2"/>
        <v>VALENCIA</v>
      </c>
      <c r="F45" s="42">
        <f t="shared" si="7"/>
        <v>200185</v>
      </c>
      <c r="G45" s="42">
        <f t="shared" si="8"/>
        <v>207818</v>
      </c>
    </row>
    <row r="46" spans="1:9" x14ac:dyDescent="0.25">
      <c r="A46" s="42" t="str">
        <f t="shared" si="3"/>
        <v>BILBAO</v>
      </c>
      <c r="B46" s="41">
        <f t="shared" si="4"/>
        <v>101485</v>
      </c>
      <c r="C46" s="41">
        <f t="shared" si="5"/>
        <v>103683</v>
      </c>
      <c r="D46" s="41">
        <f t="shared" si="6"/>
        <v>10</v>
      </c>
      <c r="E46" s="42" t="str">
        <f t="shared" si="2"/>
        <v>HUELVA</v>
      </c>
      <c r="F46" s="42">
        <f t="shared" si="7"/>
        <v>140480</v>
      </c>
      <c r="G46" s="42">
        <f t="shared" si="8"/>
        <v>108672</v>
      </c>
    </row>
    <row r="47" spans="1:9" x14ac:dyDescent="0.25">
      <c r="A47" s="42" t="str">
        <f t="shared" si="3"/>
        <v>CARTAGENA</v>
      </c>
      <c r="B47" s="41">
        <f t="shared" si="4"/>
        <v>48232</v>
      </c>
      <c r="C47" s="41">
        <f t="shared" si="5"/>
        <v>40303</v>
      </c>
      <c r="D47" s="41">
        <f t="shared" si="6"/>
        <v>16</v>
      </c>
      <c r="E47" s="42" t="str">
        <f t="shared" si="2"/>
        <v>BILBAO</v>
      </c>
      <c r="F47" s="42">
        <f t="shared" si="7"/>
        <v>101485</v>
      </c>
      <c r="G47" s="42">
        <f t="shared" si="8"/>
        <v>103683</v>
      </c>
    </row>
    <row r="48" spans="1:9" x14ac:dyDescent="0.25">
      <c r="A48" s="42" t="str">
        <f t="shared" si="3"/>
        <v>CASTELLON</v>
      </c>
      <c r="B48" s="41">
        <f t="shared" si="4"/>
        <v>26735</v>
      </c>
      <c r="C48" s="41">
        <f t="shared" si="5"/>
        <v>25823</v>
      </c>
      <c r="D48" s="41">
        <f t="shared" si="6"/>
        <v>20</v>
      </c>
      <c r="E48" s="42" t="str">
        <f t="shared" si="2"/>
        <v>TARRAGONA</v>
      </c>
      <c r="F48" s="42">
        <f t="shared" si="7"/>
        <v>89057</v>
      </c>
      <c r="G48" s="42">
        <f t="shared" si="8"/>
        <v>119868</v>
      </c>
    </row>
    <row r="49" spans="1:7" x14ac:dyDescent="0.25">
      <c r="A49" s="42" t="str">
        <f t="shared" si="3"/>
        <v>CEUTA</v>
      </c>
      <c r="B49" s="41">
        <f t="shared" si="4"/>
        <v>542575</v>
      </c>
      <c r="C49" s="41">
        <f t="shared" si="5"/>
        <v>479621</v>
      </c>
      <c r="D49" s="41">
        <f t="shared" si="6"/>
        <v>5</v>
      </c>
      <c r="E49" s="42" t="str">
        <f t="shared" si="2"/>
        <v>BAHIA DE CADIZ</v>
      </c>
      <c r="F49" s="42">
        <f t="shared" si="7"/>
        <v>79057</v>
      </c>
      <c r="G49" s="42">
        <f t="shared" si="8"/>
        <v>82276</v>
      </c>
    </row>
    <row r="50" spans="1:7" x14ac:dyDescent="0.25">
      <c r="A50" s="42" t="str">
        <f t="shared" si="3"/>
        <v>FERROL-SAN CIBRAO</v>
      </c>
      <c r="B50" s="41">
        <f t="shared" si="4"/>
        <v>11835</v>
      </c>
      <c r="C50" s="41">
        <f t="shared" si="5"/>
        <v>13982</v>
      </c>
      <c r="D50" s="41">
        <f t="shared" si="6"/>
        <v>25</v>
      </c>
      <c r="E50" s="42" t="str">
        <f t="shared" si="2"/>
        <v>GIJON</v>
      </c>
      <c r="F50" s="42">
        <f t="shared" si="7"/>
        <v>72632</v>
      </c>
      <c r="G50" s="42">
        <f t="shared" si="8"/>
        <v>90248</v>
      </c>
    </row>
    <row r="51" spans="1:7" x14ac:dyDescent="0.25">
      <c r="A51" s="42" t="str">
        <f t="shared" si="3"/>
        <v>GIJON</v>
      </c>
      <c r="B51" s="41">
        <f t="shared" si="4"/>
        <v>72632</v>
      </c>
      <c r="C51" s="41">
        <f t="shared" si="5"/>
        <v>90248</v>
      </c>
      <c r="D51" s="41">
        <f t="shared" si="6"/>
        <v>13</v>
      </c>
      <c r="E51" s="42" t="str">
        <f t="shared" si="2"/>
        <v>ALMERIA</v>
      </c>
      <c r="F51" s="42">
        <f t="shared" si="7"/>
        <v>64125</v>
      </c>
      <c r="G51" s="42">
        <f t="shared" si="8"/>
        <v>79021</v>
      </c>
    </row>
    <row r="52" spans="1:7" x14ac:dyDescent="0.25">
      <c r="A52" s="42" t="str">
        <f t="shared" si="3"/>
        <v>HUELVA</v>
      </c>
      <c r="B52" s="41">
        <f t="shared" si="4"/>
        <v>140480</v>
      </c>
      <c r="C52" s="41">
        <f t="shared" si="5"/>
        <v>108672</v>
      </c>
      <c r="D52" s="41">
        <f t="shared" si="6"/>
        <v>9</v>
      </c>
      <c r="E52" s="42" t="str">
        <f t="shared" si="2"/>
        <v>MALAGA</v>
      </c>
      <c r="F52" s="42">
        <f t="shared" si="7"/>
        <v>61871</v>
      </c>
      <c r="G52" s="42">
        <f t="shared" si="8"/>
        <v>57456</v>
      </c>
    </row>
    <row r="53" spans="1:7" x14ac:dyDescent="0.25">
      <c r="A53" s="42" t="str">
        <f t="shared" si="3"/>
        <v>LAS PALMAS</v>
      </c>
      <c r="B53" s="41">
        <f t="shared" si="4"/>
        <v>1751922</v>
      </c>
      <c r="C53" s="41">
        <f t="shared" si="5"/>
        <v>1617672</v>
      </c>
      <c r="D53" s="41">
        <f t="shared" si="6"/>
        <v>2</v>
      </c>
      <c r="E53" s="42" t="str">
        <f t="shared" si="2"/>
        <v>CARTAGENA</v>
      </c>
      <c r="F53" s="42">
        <f t="shared" si="7"/>
        <v>48232</v>
      </c>
      <c r="G53" s="42">
        <f t="shared" si="8"/>
        <v>40303</v>
      </c>
    </row>
    <row r="54" spans="1:7" x14ac:dyDescent="0.25">
      <c r="A54" s="42" t="str">
        <f t="shared" si="3"/>
        <v>MALAGA</v>
      </c>
      <c r="B54" s="41">
        <f t="shared" si="4"/>
        <v>61871</v>
      </c>
      <c r="C54" s="41">
        <f t="shared" si="5"/>
        <v>57456</v>
      </c>
      <c r="D54" s="41">
        <f t="shared" si="6"/>
        <v>15</v>
      </c>
      <c r="E54" s="42" t="str">
        <f t="shared" si="2"/>
        <v>A CORUÑA</v>
      </c>
      <c r="F54" s="42">
        <f t="shared" si="7"/>
        <v>40808</v>
      </c>
      <c r="G54" s="42">
        <f t="shared" si="8"/>
        <v>51584</v>
      </c>
    </row>
    <row r="55" spans="1:7" x14ac:dyDescent="0.25">
      <c r="A55" s="42" t="str">
        <f t="shared" si="3"/>
        <v>MARIN Y RIA DE PONTEVEDRA</v>
      </c>
      <c r="B55" s="41">
        <f t="shared" si="4"/>
        <v>25040</v>
      </c>
      <c r="C55" s="41">
        <f t="shared" si="5"/>
        <v>28317</v>
      </c>
      <c r="D55" s="41">
        <f t="shared" si="6"/>
        <v>22</v>
      </c>
      <c r="E55" s="42" t="str">
        <f t="shared" si="2"/>
        <v>SANTANDER</v>
      </c>
      <c r="F55" s="42">
        <f t="shared" ref="F55:F65" si="9">LOOKUP(E55,$A$38:$A$65,$B$38:$B$65)</f>
        <v>32558</v>
      </c>
      <c r="G55" s="42">
        <f t="shared" si="8"/>
        <v>44329</v>
      </c>
    </row>
    <row r="56" spans="1:7" x14ac:dyDescent="0.25">
      <c r="A56" s="42" t="str">
        <f t="shared" si="3"/>
        <v>MELILLA</v>
      </c>
      <c r="B56" s="41">
        <f t="shared" si="4"/>
        <v>643</v>
      </c>
      <c r="C56" s="41">
        <f t="shared" si="5"/>
        <v>17886</v>
      </c>
      <c r="D56" s="41">
        <f t="shared" si="6"/>
        <v>28</v>
      </c>
      <c r="E56" s="42" t="str">
        <f t="shared" si="2"/>
        <v>AVILES</v>
      </c>
      <c r="F56" s="42">
        <f t="shared" si="9"/>
        <v>29512</v>
      </c>
      <c r="G56" s="42">
        <f t="shared" si="8"/>
        <v>28711</v>
      </c>
    </row>
    <row r="57" spans="1:7" x14ac:dyDescent="0.25">
      <c r="A57" s="42" t="str">
        <f t="shared" si="3"/>
        <v>MOTRIL</v>
      </c>
      <c r="B57" s="41">
        <f t="shared" si="4"/>
        <v>16945</v>
      </c>
      <c r="C57" s="41">
        <f t="shared" si="5"/>
        <v>8424</v>
      </c>
      <c r="D57" s="41">
        <f t="shared" si="6"/>
        <v>23</v>
      </c>
      <c r="E57" s="42" t="str">
        <f t="shared" si="2"/>
        <v>CASTELLON</v>
      </c>
      <c r="F57" s="42">
        <f t="shared" si="9"/>
        <v>26735</v>
      </c>
      <c r="G57" s="42">
        <f t="shared" si="8"/>
        <v>25823</v>
      </c>
    </row>
    <row r="58" spans="1:7" x14ac:dyDescent="0.25">
      <c r="A58" s="42" t="str">
        <f t="shared" si="3"/>
        <v>PASAIA</v>
      </c>
      <c r="B58" s="41">
        <f t="shared" si="4"/>
        <v>25215</v>
      </c>
      <c r="C58" s="41">
        <f t="shared" si="5"/>
        <v>28765</v>
      </c>
      <c r="D58" s="41">
        <f t="shared" si="6"/>
        <v>21</v>
      </c>
      <c r="E58" s="42" t="str">
        <f t="shared" si="2"/>
        <v>PASAIA</v>
      </c>
      <c r="F58" s="42">
        <f t="shared" si="9"/>
        <v>25215</v>
      </c>
      <c r="G58" s="42">
        <f t="shared" si="8"/>
        <v>28765</v>
      </c>
    </row>
    <row r="59" spans="1:7" x14ac:dyDescent="0.25">
      <c r="A59" s="42" t="str">
        <f t="shared" si="3"/>
        <v>SANTA CRUZ DE TENERIFE</v>
      </c>
      <c r="B59" s="41">
        <f t="shared" si="4"/>
        <v>668743</v>
      </c>
      <c r="C59" s="41">
        <f t="shared" si="5"/>
        <v>835484</v>
      </c>
      <c r="D59" s="41">
        <f t="shared" si="6"/>
        <v>3</v>
      </c>
      <c r="E59" s="42" t="str">
        <f t="shared" si="2"/>
        <v>MARIN Y RIA DE PONTEVEDRA</v>
      </c>
      <c r="F59" s="42">
        <f t="shared" si="9"/>
        <v>25040</v>
      </c>
      <c r="G59" s="42">
        <f t="shared" si="8"/>
        <v>28317</v>
      </c>
    </row>
    <row r="60" spans="1:7" x14ac:dyDescent="0.25">
      <c r="A60" s="42" t="str">
        <f t="shared" si="3"/>
        <v>SANTANDER</v>
      </c>
      <c r="B60" s="41">
        <f t="shared" si="4"/>
        <v>32558</v>
      </c>
      <c r="C60" s="41">
        <f t="shared" si="5"/>
        <v>44329</v>
      </c>
      <c r="D60" s="41">
        <f t="shared" si="6"/>
        <v>18</v>
      </c>
      <c r="E60" s="42" t="str">
        <f t="shared" si="2"/>
        <v>MOTRIL</v>
      </c>
      <c r="F60" s="42">
        <f t="shared" si="9"/>
        <v>16945</v>
      </c>
      <c r="G60" s="42">
        <f t="shared" si="8"/>
        <v>8424</v>
      </c>
    </row>
    <row r="61" spans="1:7" x14ac:dyDescent="0.25">
      <c r="A61" s="42" t="str">
        <f t="shared" si="3"/>
        <v>SEVILLA</v>
      </c>
      <c r="B61" s="41">
        <f t="shared" si="4"/>
        <v>14128</v>
      </c>
      <c r="C61" s="41">
        <f t="shared" si="5"/>
        <v>0</v>
      </c>
      <c r="D61" s="41">
        <f t="shared" si="6"/>
        <v>24</v>
      </c>
      <c r="E61" s="42" t="str">
        <f t="shared" si="2"/>
        <v>SEVILLA</v>
      </c>
      <c r="F61" s="42">
        <f t="shared" si="9"/>
        <v>14128</v>
      </c>
      <c r="G61" s="42">
        <f t="shared" si="8"/>
        <v>0</v>
      </c>
    </row>
    <row r="62" spans="1:7" x14ac:dyDescent="0.25">
      <c r="A62" s="42" t="str">
        <f t="shared" si="3"/>
        <v>TARRAGONA</v>
      </c>
      <c r="B62" s="41">
        <f t="shared" si="4"/>
        <v>89057</v>
      </c>
      <c r="C62" s="41">
        <f t="shared" si="5"/>
        <v>119868</v>
      </c>
      <c r="D62" s="41">
        <f t="shared" si="6"/>
        <v>11</v>
      </c>
      <c r="E62" s="42" t="str">
        <f t="shared" si="2"/>
        <v>FERROL-SAN CIBRAO</v>
      </c>
      <c r="F62" s="42">
        <f t="shared" si="9"/>
        <v>11835</v>
      </c>
      <c r="G62" s="42">
        <f t="shared" si="8"/>
        <v>13982</v>
      </c>
    </row>
    <row r="63" spans="1:7" x14ac:dyDescent="0.25">
      <c r="A63" s="42" t="str">
        <f t="shared" si="3"/>
        <v>VALENCIA</v>
      </c>
      <c r="B63" s="41">
        <f t="shared" si="4"/>
        <v>200185</v>
      </c>
      <c r="C63" s="41">
        <f t="shared" si="5"/>
        <v>207818</v>
      </c>
      <c r="D63" s="41">
        <f t="shared" si="6"/>
        <v>8</v>
      </c>
      <c r="E63" s="42" t="str">
        <f t="shared" si="2"/>
        <v>ALICANTE</v>
      </c>
      <c r="F63" s="42">
        <f t="shared" si="9"/>
        <v>9098</v>
      </c>
      <c r="G63" s="42">
        <f t="shared" si="8"/>
        <v>10060</v>
      </c>
    </row>
    <row r="64" spans="1:7" x14ac:dyDescent="0.25">
      <c r="A64" s="42" t="str">
        <f t="shared" si="3"/>
        <v>VIGO</v>
      </c>
      <c r="B64" s="41">
        <f t="shared" si="4"/>
        <v>204483</v>
      </c>
      <c r="C64" s="41">
        <f t="shared" si="5"/>
        <v>221186</v>
      </c>
      <c r="D64" s="41">
        <f t="shared" si="6"/>
        <v>7</v>
      </c>
      <c r="E64" s="42" t="str">
        <f t="shared" si="2"/>
        <v>VILAGARCIA</v>
      </c>
      <c r="F64" s="42">
        <f t="shared" si="9"/>
        <v>7469</v>
      </c>
      <c r="G64" s="42">
        <f t="shared" si="8"/>
        <v>4545</v>
      </c>
    </row>
    <row r="65" spans="1:7" x14ac:dyDescent="0.25">
      <c r="A65" s="42" t="str">
        <f t="shared" si="3"/>
        <v>VILAGARCIA</v>
      </c>
      <c r="B65" s="41">
        <f t="shared" si="4"/>
        <v>7469</v>
      </c>
      <c r="C65" s="41">
        <f t="shared" si="5"/>
        <v>4545</v>
      </c>
      <c r="D65" s="41">
        <f t="shared" si="6"/>
        <v>27</v>
      </c>
      <c r="E65" s="42" t="str">
        <f t="shared" si="2"/>
        <v>MELILLA</v>
      </c>
      <c r="F65" s="42">
        <f t="shared" si="9"/>
        <v>643</v>
      </c>
      <c r="G65" s="42">
        <f t="shared" si="8"/>
        <v>17886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82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Septiembre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40857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27">
        <v>0</v>
      </c>
      <c r="C7" s="27">
        <v>0</v>
      </c>
      <c r="D7" s="27">
        <v>0</v>
      </c>
      <c r="E7" s="2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28">
        <v>1279</v>
      </c>
      <c r="C8" s="28">
        <v>0</v>
      </c>
      <c r="D8" s="28">
        <v>4259</v>
      </c>
      <c r="E8" s="28">
        <v>22979</v>
      </c>
      <c r="F8" s="13">
        <f t="shared" ref="F8:F35" si="0">((E8*100)/D8)-100</f>
        <v>439.53979807466544</v>
      </c>
      <c r="G8" s="1"/>
      <c r="H8" s="1"/>
      <c r="I8" s="1"/>
    </row>
    <row r="9" spans="1:12" x14ac:dyDescent="0.25">
      <c r="A9" s="8" t="s">
        <v>46</v>
      </c>
      <c r="B9" s="27">
        <v>0</v>
      </c>
      <c r="C9" s="27">
        <v>0</v>
      </c>
      <c r="D9" s="27">
        <v>1812</v>
      </c>
      <c r="E9" s="27">
        <v>0</v>
      </c>
      <c r="F9" s="18">
        <f t="shared" si="0"/>
        <v>-100</v>
      </c>
      <c r="G9" s="1"/>
      <c r="H9" s="1"/>
      <c r="I9" s="1"/>
    </row>
    <row r="10" spans="1:12" x14ac:dyDescent="0.25">
      <c r="A10" s="11" t="s">
        <v>47</v>
      </c>
      <c r="B10" s="28">
        <v>0</v>
      </c>
      <c r="C10" s="28">
        <v>0</v>
      </c>
      <c r="D10" s="28">
        <v>0</v>
      </c>
      <c r="E10" s="28">
        <v>3004</v>
      </c>
      <c r="F10" s="13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27">
        <v>2258783</v>
      </c>
      <c r="C11" s="27">
        <v>3139730</v>
      </c>
      <c r="D11" s="27">
        <v>26176269</v>
      </c>
      <c r="E11" s="27">
        <v>28099251</v>
      </c>
      <c r="F11" s="10">
        <f t="shared" si="0"/>
        <v>7.346279945396347</v>
      </c>
      <c r="G11" s="1"/>
      <c r="H11" s="1"/>
      <c r="I11" s="1"/>
    </row>
    <row r="12" spans="1:12" x14ac:dyDescent="0.25">
      <c r="A12" s="11" t="s">
        <v>49</v>
      </c>
      <c r="B12" s="28">
        <v>0</v>
      </c>
      <c r="C12" s="28">
        <v>25342</v>
      </c>
      <c r="D12" s="28">
        <v>163764</v>
      </c>
      <c r="E12" s="28">
        <v>135263</v>
      </c>
      <c r="F12" s="13">
        <f t="shared" si="0"/>
        <v>-17.403702889523956</v>
      </c>
      <c r="G12" s="1"/>
      <c r="H12" s="1"/>
      <c r="I12" s="1"/>
    </row>
    <row r="13" spans="1:12" x14ac:dyDescent="0.25">
      <c r="A13" s="8" t="s">
        <v>50</v>
      </c>
      <c r="B13" s="27">
        <v>51</v>
      </c>
      <c r="C13" s="27">
        <v>0</v>
      </c>
      <c r="D13" s="27">
        <v>116</v>
      </c>
      <c r="E13" s="27">
        <v>0</v>
      </c>
      <c r="F13" s="10">
        <f t="shared" si="0"/>
        <v>-100</v>
      </c>
      <c r="G13" s="1"/>
      <c r="H13" s="1"/>
      <c r="I13" s="1"/>
    </row>
    <row r="14" spans="1:12" x14ac:dyDescent="0.25">
      <c r="A14" s="11" t="s">
        <v>51</v>
      </c>
      <c r="B14" s="28">
        <v>614116</v>
      </c>
      <c r="C14" s="28">
        <v>498418</v>
      </c>
      <c r="D14" s="28">
        <v>5383135</v>
      </c>
      <c r="E14" s="28">
        <v>5711698</v>
      </c>
      <c r="F14" s="13">
        <f t="shared" si="0"/>
        <v>6.1035623293861221</v>
      </c>
      <c r="G14" s="1"/>
      <c r="H14" s="1"/>
      <c r="I14" s="1"/>
    </row>
    <row r="15" spans="1:12" x14ac:dyDescent="0.25">
      <c r="A15" s="8" t="s">
        <v>52</v>
      </c>
      <c r="B15" s="27">
        <v>92758</v>
      </c>
      <c r="C15" s="27">
        <v>9638</v>
      </c>
      <c r="D15" s="27">
        <v>255551</v>
      </c>
      <c r="E15" s="27">
        <v>214602</v>
      </c>
      <c r="F15" s="10">
        <f t="shared" si="0"/>
        <v>-16.023807380914178</v>
      </c>
      <c r="G15" s="1"/>
      <c r="H15" s="1"/>
      <c r="I15" s="1"/>
    </row>
    <row r="16" spans="1:12" x14ac:dyDescent="0.25">
      <c r="A16" s="11" t="s">
        <v>53</v>
      </c>
      <c r="B16" s="28">
        <v>1381</v>
      </c>
      <c r="C16" s="28">
        <v>0</v>
      </c>
      <c r="D16" s="28">
        <v>5364</v>
      </c>
      <c r="E16" s="28">
        <v>1182</v>
      </c>
      <c r="F16" s="13">
        <f t="shared" si="0"/>
        <v>-77.964205816554809</v>
      </c>
      <c r="G16" s="1"/>
      <c r="H16" s="1"/>
      <c r="I16" s="1"/>
    </row>
    <row r="17" spans="1:9" x14ac:dyDescent="0.25">
      <c r="A17" s="8" t="s">
        <v>54</v>
      </c>
      <c r="B17" s="27">
        <v>8504</v>
      </c>
      <c r="C17" s="27">
        <v>8702</v>
      </c>
      <c r="D17" s="27">
        <v>18877</v>
      </c>
      <c r="E17" s="27">
        <v>45585</v>
      </c>
      <c r="F17" s="10">
        <f t="shared" si="0"/>
        <v>141.48434602955979</v>
      </c>
      <c r="G17" s="1"/>
      <c r="H17" s="1"/>
      <c r="I17" s="1"/>
    </row>
    <row r="18" spans="1:9" x14ac:dyDescent="0.25">
      <c r="A18" s="11" t="s">
        <v>55</v>
      </c>
      <c r="B18" s="28">
        <v>92409</v>
      </c>
      <c r="C18" s="28">
        <v>0</v>
      </c>
      <c r="D18" s="28">
        <v>703418</v>
      </c>
      <c r="E18" s="28">
        <v>1024</v>
      </c>
      <c r="F18" s="13">
        <f t="shared" si="0"/>
        <v>-99.854425107119809</v>
      </c>
      <c r="G18" s="1"/>
      <c r="H18" s="1"/>
      <c r="I18" s="1"/>
    </row>
    <row r="19" spans="1:9" x14ac:dyDescent="0.25">
      <c r="A19" s="8" t="s">
        <v>56</v>
      </c>
      <c r="B19" s="27">
        <v>0</v>
      </c>
      <c r="C19" s="27">
        <v>0</v>
      </c>
      <c r="D19" s="27">
        <v>0</v>
      </c>
      <c r="E19" s="2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28">
        <v>63323</v>
      </c>
      <c r="C20" s="28">
        <v>95451</v>
      </c>
      <c r="D20" s="28">
        <v>539836</v>
      </c>
      <c r="E20" s="28">
        <v>651321</v>
      </c>
      <c r="F20" s="13">
        <f t="shared" si="0"/>
        <v>20.651642350639818</v>
      </c>
      <c r="G20" s="1"/>
      <c r="H20" s="1"/>
      <c r="I20" s="1"/>
    </row>
    <row r="21" spans="1:9" x14ac:dyDescent="0.25">
      <c r="A21" s="8" t="s">
        <v>58</v>
      </c>
      <c r="B21" s="27">
        <v>0</v>
      </c>
      <c r="C21" s="27">
        <v>255339</v>
      </c>
      <c r="D21" s="27">
        <v>0</v>
      </c>
      <c r="E21" s="27">
        <v>870629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28">
        <v>961581</v>
      </c>
      <c r="C22" s="28">
        <v>1096947</v>
      </c>
      <c r="D22" s="28">
        <v>7107711</v>
      </c>
      <c r="E22" s="28">
        <v>8218856</v>
      </c>
      <c r="F22" s="13">
        <f t="shared" si="0"/>
        <v>15.632951311610725</v>
      </c>
      <c r="G22" s="1"/>
      <c r="H22" s="1"/>
      <c r="I22" s="1"/>
    </row>
    <row r="23" spans="1:9" x14ac:dyDescent="0.25">
      <c r="A23" s="8" t="s">
        <v>60</v>
      </c>
      <c r="B23" s="27">
        <v>23735</v>
      </c>
      <c r="C23" s="27">
        <v>373097</v>
      </c>
      <c r="D23" s="27">
        <v>659295</v>
      </c>
      <c r="E23" s="27">
        <v>1847655</v>
      </c>
      <c r="F23" s="10">
        <f t="shared" si="0"/>
        <v>180.24708211043617</v>
      </c>
      <c r="G23" s="1"/>
      <c r="H23" s="1"/>
      <c r="I23" s="1"/>
    </row>
    <row r="24" spans="1:9" x14ac:dyDescent="0.25">
      <c r="A24" s="11" t="s">
        <v>61</v>
      </c>
      <c r="B24" s="28">
        <v>1136</v>
      </c>
      <c r="C24" s="28">
        <v>508</v>
      </c>
      <c r="D24" s="28">
        <v>4035</v>
      </c>
      <c r="E24" s="28">
        <v>36640</v>
      </c>
      <c r="F24" s="13">
        <f t="shared" si="0"/>
        <v>808.05452292441134</v>
      </c>
      <c r="G24" s="1"/>
      <c r="H24" s="1"/>
      <c r="I24" s="1"/>
    </row>
    <row r="25" spans="1:9" x14ac:dyDescent="0.25">
      <c r="A25" s="8" t="s">
        <v>62</v>
      </c>
      <c r="B25" s="27">
        <v>0</v>
      </c>
      <c r="C25" s="27">
        <v>0</v>
      </c>
      <c r="D25" s="27">
        <v>0</v>
      </c>
      <c r="E25" s="2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8">
        <v>0</v>
      </c>
      <c r="C26" s="28">
        <v>0</v>
      </c>
      <c r="D26" s="28">
        <v>46</v>
      </c>
      <c r="E26" s="28">
        <v>0</v>
      </c>
      <c r="F26" s="13">
        <f t="shared" si="0"/>
        <v>-100</v>
      </c>
      <c r="G26" s="1"/>
      <c r="H26" s="1"/>
      <c r="I26" s="1"/>
    </row>
    <row r="27" spans="1:9" x14ac:dyDescent="0.25">
      <c r="A27" s="8" t="s">
        <v>64</v>
      </c>
      <c r="B27" s="27">
        <v>0</v>
      </c>
      <c r="C27" s="27">
        <v>0</v>
      </c>
      <c r="D27" s="27">
        <v>0</v>
      </c>
      <c r="E27" s="27">
        <v>0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28">
        <v>22201</v>
      </c>
      <c r="C28" s="28">
        <v>7978</v>
      </c>
      <c r="D28" s="28">
        <v>203590</v>
      </c>
      <c r="E28" s="28">
        <v>286338</v>
      </c>
      <c r="F28" s="13">
        <f t="shared" si="0"/>
        <v>40.644432437742523</v>
      </c>
      <c r="G28" s="1"/>
      <c r="H28" s="1"/>
      <c r="I28" s="1"/>
    </row>
    <row r="29" spans="1:9" x14ac:dyDescent="0.25">
      <c r="A29" s="8" t="s">
        <v>66</v>
      </c>
      <c r="B29" s="27">
        <v>0</v>
      </c>
      <c r="C29" s="27">
        <v>0</v>
      </c>
      <c r="D29" s="27">
        <v>58</v>
      </c>
      <c r="E29" s="27">
        <v>3364</v>
      </c>
      <c r="F29" s="10">
        <f t="shared" si="0"/>
        <v>5700</v>
      </c>
      <c r="G29" s="1"/>
      <c r="H29" s="1"/>
      <c r="I29" s="1"/>
    </row>
    <row r="30" spans="1:9" x14ac:dyDescent="0.25">
      <c r="A30" s="11" t="s">
        <v>67</v>
      </c>
      <c r="B30" s="28">
        <v>0</v>
      </c>
      <c r="C30" s="28">
        <v>0</v>
      </c>
      <c r="D30" s="28">
        <v>0</v>
      </c>
      <c r="E30" s="28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7">
        <v>438129</v>
      </c>
      <c r="C31" s="27">
        <v>468668</v>
      </c>
      <c r="D31" s="27">
        <v>4691894</v>
      </c>
      <c r="E31" s="27">
        <v>3889561</v>
      </c>
      <c r="F31" s="10">
        <f t="shared" si="0"/>
        <v>-17.100407639217764</v>
      </c>
      <c r="G31" s="1"/>
      <c r="H31" s="1"/>
      <c r="I31" s="1"/>
    </row>
    <row r="32" spans="1:9" x14ac:dyDescent="0.25">
      <c r="A32" s="11" t="s">
        <v>69</v>
      </c>
      <c r="B32" s="28">
        <v>2745442</v>
      </c>
      <c r="C32" s="28">
        <v>2743565</v>
      </c>
      <c r="D32" s="28">
        <v>23196799</v>
      </c>
      <c r="E32" s="28">
        <v>24800647</v>
      </c>
      <c r="F32" s="13">
        <f t="shared" si="0"/>
        <v>6.9140918969035283</v>
      </c>
      <c r="G32" s="1"/>
      <c r="H32" s="1"/>
      <c r="I32" s="1"/>
    </row>
    <row r="33" spans="1:9" x14ac:dyDescent="0.25">
      <c r="A33" s="8" t="s">
        <v>70</v>
      </c>
      <c r="B33" s="27">
        <v>14016</v>
      </c>
      <c r="C33" s="27">
        <v>24618</v>
      </c>
      <c r="D33" s="27">
        <v>175348</v>
      </c>
      <c r="E33" s="27">
        <v>233862</v>
      </c>
      <c r="F33" s="10">
        <f t="shared" si="0"/>
        <v>33.370212377671834</v>
      </c>
      <c r="G33" s="1"/>
      <c r="H33" s="1"/>
      <c r="I33" s="1"/>
    </row>
    <row r="34" spans="1:9" x14ac:dyDescent="0.25">
      <c r="A34" s="11" t="s">
        <v>71</v>
      </c>
      <c r="B34" s="28">
        <v>3005</v>
      </c>
      <c r="C34" s="28">
        <v>0</v>
      </c>
      <c r="D34" s="28">
        <v>3005</v>
      </c>
      <c r="E34" s="28">
        <v>24699</v>
      </c>
      <c r="F34" s="13">
        <f t="shared" si="0"/>
        <v>721.93011647254571</v>
      </c>
      <c r="G34" s="1"/>
      <c r="H34" s="1"/>
      <c r="I34" s="1"/>
    </row>
    <row r="35" spans="1:9" x14ac:dyDescent="0.25">
      <c r="A35" s="14" t="s">
        <v>72</v>
      </c>
      <c r="B35" s="15">
        <f>SUM(B7:B34)</f>
        <v>7341849</v>
      </c>
      <c r="C35" s="15">
        <f t="shared" ref="C35:E35" si="1">SUM(C7:C34)</f>
        <v>8748001</v>
      </c>
      <c r="D35" s="15">
        <f t="shared" si="1"/>
        <v>69294182</v>
      </c>
      <c r="E35" s="15">
        <f t="shared" si="1"/>
        <v>75098160</v>
      </c>
      <c r="F35" s="16">
        <f t="shared" si="0"/>
        <v>8.375851813937274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28099251</v>
      </c>
      <c r="G38" s="42">
        <f>LOOKUP(E38,$A$38:$A$65,$C$38:$C$65)</f>
        <v>26176269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22979</v>
      </c>
      <c r="C39" s="41">
        <f t="shared" ref="C39:C65" si="5">D8</f>
        <v>4259</v>
      </c>
      <c r="D39" s="41">
        <f t="shared" ref="D39:D65" si="6">_xlfn.RANK.EQ(B39,$B$38:$B$65)+COUNTIF($B$38:$B$65,B39)-1</f>
        <v>16</v>
      </c>
      <c r="E39" s="42" t="str">
        <f t="shared" si="2"/>
        <v>VALENCIA</v>
      </c>
      <c r="F39" s="42">
        <f t="shared" ref="F39:F54" si="7">LOOKUP(E39,$A$38:$A$65,$B$38:$B$65)</f>
        <v>24800647</v>
      </c>
      <c r="G39" s="42">
        <f t="shared" ref="G39:G65" si="8">LOOKUP(E39,$A$38:$A$65,$C$38:$C$65)</f>
        <v>23196799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1812</v>
      </c>
      <c r="D40" s="41">
        <f t="shared" si="6"/>
        <v>28</v>
      </c>
      <c r="E40" s="42" t="str">
        <f t="shared" si="2"/>
        <v>LAS PALMAS</v>
      </c>
      <c r="F40" s="42">
        <f t="shared" si="7"/>
        <v>8218856</v>
      </c>
      <c r="G40" s="42">
        <f t="shared" si="8"/>
        <v>7107711</v>
      </c>
    </row>
    <row r="41" spans="1:9" x14ac:dyDescent="0.25">
      <c r="A41" s="42" t="str">
        <f t="shared" si="3"/>
        <v>AVILES</v>
      </c>
      <c r="B41" s="41">
        <f t="shared" si="4"/>
        <v>3004</v>
      </c>
      <c r="C41" s="41">
        <f t="shared" si="5"/>
        <v>0</v>
      </c>
      <c r="D41" s="41">
        <f t="shared" si="6"/>
        <v>18</v>
      </c>
      <c r="E41" s="42" t="str">
        <f t="shared" si="2"/>
        <v>BARCELONA</v>
      </c>
      <c r="F41" s="42">
        <f t="shared" si="7"/>
        <v>5711698</v>
      </c>
      <c r="G41" s="42">
        <f t="shared" si="8"/>
        <v>5383135</v>
      </c>
    </row>
    <row r="42" spans="1:9" x14ac:dyDescent="0.25">
      <c r="A42" s="42" t="str">
        <f t="shared" si="3"/>
        <v>BAHIA DE ALGECIRAS</v>
      </c>
      <c r="B42" s="41">
        <f t="shared" si="4"/>
        <v>28099251</v>
      </c>
      <c r="C42" s="41">
        <f t="shared" si="5"/>
        <v>26176269</v>
      </c>
      <c r="D42" s="41">
        <f t="shared" si="6"/>
        <v>1</v>
      </c>
      <c r="E42" s="42" t="str">
        <f t="shared" si="2"/>
        <v>TARRAGONA</v>
      </c>
      <c r="F42" s="42">
        <f t="shared" si="7"/>
        <v>3889561</v>
      </c>
      <c r="G42" s="42">
        <f t="shared" si="8"/>
        <v>4691894</v>
      </c>
    </row>
    <row r="43" spans="1:9" x14ac:dyDescent="0.25">
      <c r="A43" s="42" t="str">
        <f t="shared" si="3"/>
        <v>BAHIA DE CADIZ</v>
      </c>
      <c r="B43" s="41">
        <f t="shared" si="4"/>
        <v>135263</v>
      </c>
      <c r="C43" s="41">
        <f t="shared" si="5"/>
        <v>163764</v>
      </c>
      <c r="D43" s="41">
        <f t="shared" si="6"/>
        <v>12</v>
      </c>
      <c r="E43" s="42" t="str">
        <f t="shared" si="2"/>
        <v>MALAGA</v>
      </c>
      <c r="F43" s="42">
        <f t="shared" si="7"/>
        <v>1847655</v>
      </c>
      <c r="G43" s="42">
        <f t="shared" si="8"/>
        <v>659295</v>
      </c>
    </row>
    <row r="44" spans="1:9" x14ac:dyDescent="0.25">
      <c r="A44" s="42" t="str">
        <f t="shared" si="3"/>
        <v>BALEARES</v>
      </c>
      <c r="B44" s="41">
        <f t="shared" si="4"/>
        <v>0</v>
      </c>
      <c r="C44" s="41">
        <f t="shared" si="5"/>
        <v>116</v>
      </c>
      <c r="D44" s="41">
        <f t="shared" si="6"/>
        <v>28</v>
      </c>
      <c r="E44" s="42" t="str">
        <f t="shared" si="2"/>
        <v>HUELVA</v>
      </c>
      <c r="F44" s="42">
        <f t="shared" si="7"/>
        <v>870629</v>
      </c>
      <c r="G44" s="42">
        <f t="shared" si="8"/>
        <v>0</v>
      </c>
    </row>
    <row r="45" spans="1:9" x14ac:dyDescent="0.25">
      <c r="A45" s="42" t="str">
        <f t="shared" si="3"/>
        <v>BARCELONA</v>
      </c>
      <c r="B45" s="41">
        <f t="shared" si="4"/>
        <v>5711698</v>
      </c>
      <c r="C45" s="41">
        <f t="shared" si="5"/>
        <v>5383135</v>
      </c>
      <c r="D45" s="41">
        <f t="shared" si="6"/>
        <v>4</v>
      </c>
      <c r="E45" s="42" t="str">
        <f t="shared" si="2"/>
        <v>GIJON</v>
      </c>
      <c r="F45" s="42">
        <f t="shared" si="7"/>
        <v>651321</v>
      </c>
      <c r="G45" s="42">
        <f t="shared" si="8"/>
        <v>539836</v>
      </c>
    </row>
    <row r="46" spans="1:9" x14ac:dyDescent="0.25">
      <c r="A46" s="42" t="str">
        <f t="shared" si="3"/>
        <v>BILBAO</v>
      </c>
      <c r="B46" s="41">
        <f t="shared" si="4"/>
        <v>214602</v>
      </c>
      <c r="C46" s="41">
        <f t="shared" si="5"/>
        <v>255551</v>
      </c>
      <c r="D46" s="41">
        <f t="shared" si="6"/>
        <v>11</v>
      </c>
      <c r="E46" s="42" t="str">
        <f t="shared" si="2"/>
        <v>SANTA CRUZ DE TENERIFE</v>
      </c>
      <c r="F46" s="42">
        <f t="shared" si="7"/>
        <v>286338</v>
      </c>
      <c r="G46" s="42">
        <f t="shared" si="8"/>
        <v>203590</v>
      </c>
    </row>
    <row r="47" spans="1:9" x14ac:dyDescent="0.25">
      <c r="A47" s="42" t="str">
        <f t="shared" si="3"/>
        <v>CARTAGENA</v>
      </c>
      <c r="B47" s="41">
        <f t="shared" si="4"/>
        <v>1182</v>
      </c>
      <c r="C47" s="41">
        <f t="shared" si="5"/>
        <v>5364</v>
      </c>
      <c r="D47" s="41">
        <f t="shared" si="6"/>
        <v>19</v>
      </c>
      <c r="E47" s="42" t="str">
        <f t="shared" si="2"/>
        <v>VIGO</v>
      </c>
      <c r="F47" s="42">
        <f t="shared" si="7"/>
        <v>233862</v>
      </c>
      <c r="G47" s="42">
        <f t="shared" si="8"/>
        <v>175348</v>
      </c>
    </row>
    <row r="48" spans="1:9" x14ac:dyDescent="0.25">
      <c r="A48" s="42" t="str">
        <f t="shared" si="3"/>
        <v>CASTELLON</v>
      </c>
      <c r="B48" s="41">
        <f t="shared" si="4"/>
        <v>45585</v>
      </c>
      <c r="C48" s="41">
        <f t="shared" si="5"/>
        <v>18877</v>
      </c>
      <c r="D48" s="41">
        <f t="shared" si="6"/>
        <v>13</v>
      </c>
      <c r="E48" s="42" t="str">
        <f t="shared" si="2"/>
        <v>BILBAO</v>
      </c>
      <c r="F48" s="42">
        <f t="shared" si="7"/>
        <v>214602</v>
      </c>
      <c r="G48" s="42">
        <f t="shared" si="8"/>
        <v>255551</v>
      </c>
    </row>
    <row r="49" spans="1:7" x14ac:dyDescent="0.25">
      <c r="A49" s="42" t="str">
        <f t="shared" si="3"/>
        <v>CEUTA</v>
      </c>
      <c r="B49" s="41">
        <f t="shared" si="4"/>
        <v>1024</v>
      </c>
      <c r="C49" s="41">
        <f t="shared" si="5"/>
        <v>703418</v>
      </c>
      <c r="D49" s="41">
        <f t="shared" si="6"/>
        <v>20</v>
      </c>
      <c r="E49" s="42" t="str">
        <f t="shared" si="2"/>
        <v>BAHIA DE CADIZ</v>
      </c>
      <c r="F49" s="42">
        <f t="shared" si="7"/>
        <v>135263</v>
      </c>
      <c r="G49" s="42">
        <f t="shared" si="8"/>
        <v>163764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CASTELLON</v>
      </c>
      <c r="F50" s="42">
        <f t="shared" si="7"/>
        <v>45585</v>
      </c>
      <c r="G50" s="42">
        <f t="shared" si="8"/>
        <v>18877</v>
      </c>
    </row>
    <row r="51" spans="1:7" x14ac:dyDescent="0.25">
      <c r="A51" s="42" t="str">
        <f t="shared" si="3"/>
        <v>GIJON</v>
      </c>
      <c r="B51" s="41">
        <f t="shared" si="4"/>
        <v>651321</v>
      </c>
      <c r="C51" s="41">
        <f t="shared" si="5"/>
        <v>539836</v>
      </c>
      <c r="D51" s="41">
        <f t="shared" si="6"/>
        <v>8</v>
      </c>
      <c r="E51" s="42" t="str">
        <f t="shared" si="2"/>
        <v>MARIN Y RIA DE PONTEVEDRA</v>
      </c>
      <c r="F51" s="42">
        <f t="shared" si="7"/>
        <v>36640</v>
      </c>
      <c r="G51" s="42">
        <f t="shared" si="8"/>
        <v>4035</v>
      </c>
    </row>
    <row r="52" spans="1:7" x14ac:dyDescent="0.25">
      <c r="A52" s="42" t="str">
        <f t="shared" si="3"/>
        <v>HUELVA</v>
      </c>
      <c r="B52" s="41">
        <f t="shared" si="4"/>
        <v>870629</v>
      </c>
      <c r="C52" s="41">
        <f t="shared" si="5"/>
        <v>0</v>
      </c>
      <c r="D52" s="41">
        <f t="shared" si="6"/>
        <v>7</v>
      </c>
      <c r="E52" s="42" t="str">
        <f t="shared" si="2"/>
        <v>VILAGARCIA</v>
      </c>
      <c r="F52" s="42">
        <f t="shared" si="7"/>
        <v>24699</v>
      </c>
      <c r="G52" s="42">
        <f t="shared" si="8"/>
        <v>3005</v>
      </c>
    </row>
    <row r="53" spans="1:7" x14ac:dyDescent="0.25">
      <c r="A53" s="42" t="str">
        <f t="shared" si="3"/>
        <v>LAS PALMAS</v>
      </c>
      <c r="B53" s="41">
        <f t="shared" si="4"/>
        <v>8218856</v>
      </c>
      <c r="C53" s="41">
        <f t="shared" si="5"/>
        <v>7107711</v>
      </c>
      <c r="D53" s="41">
        <f t="shared" si="6"/>
        <v>3</v>
      </c>
      <c r="E53" s="42" t="str">
        <f t="shared" si="2"/>
        <v>ALICANTE</v>
      </c>
      <c r="F53" s="42">
        <f t="shared" si="7"/>
        <v>22979</v>
      </c>
      <c r="G53" s="42">
        <f t="shared" si="8"/>
        <v>4259</v>
      </c>
    </row>
    <row r="54" spans="1:7" x14ac:dyDescent="0.25">
      <c r="A54" s="42" t="str">
        <f t="shared" si="3"/>
        <v>MALAGA</v>
      </c>
      <c r="B54" s="41">
        <f t="shared" si="4"/>
        <v>1847655</v>
      </c>
      <c r="C54" s="41">
        <f t="shared" si="5"/>
        <v>659295</v>
      </c>
      <c r="D54" s="41">
        <f t="shared" si="6"/>
        <v>6</v>
      </c>
      <c r="E54" s="42" t="str">
        <f t="shared" si="2"/>
        <v>SANTANDER</v>
      </c>
      <c r="F54" s="42">
        <f t="shared" si="7"/>
        <v>3364</v>
      </c>
      <c r="G54" s="42">
        <f t="shared" si="8"/>
        <v>58</v>
      </c>
    </row>
    <row r="55" spans="1:7" x14ac:dyDescent="0.25">
      <c r="A55" s="42" t="str">
        <f t="shared" si="3"/>
        <v>MARIN Y RIA DE PONTEVEDRA</v>
      </c>
      <c r="B55" s="41">
        <f t="shared" si="4"/>
        <v>36640</v>
      </c>
      <c r="C55" s="41">
        <f t="shared" si="5"/>
        <v>4035</v>
      </c>
      <c r="D55" s="41">
        <f t="shared" si="6"/>
        <v>14</v>
      </c>
      <c r="E55" s="42" t="str">
        <f t="shared" si="2"/>
        <v>AVILES</v>
      </c>
      <c r="F55" s="42">
        <f t="shared" ref="F55:F65" si="9">LOOKUP(E55,$A$38:$A$65,$B$38:$B$65)</f>
        <v>3004</v>
      </c>
      <c r="G55" s="42">
        <f t="shared" si="8"/>
        <v>0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CARTAGENA</v>
      </c>
      <c r="F56" s="42">
        <f t="shared" si="9"/>
        <v>1182</v>
      </c>
      <c r="G56" s="42">
        <f t="shared" si="8"/>
        <v>5364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46</v>
      </c>
      <c r="D57" s="41">
        <f t="shared" si="6"/>
        <v>28</v>
      </c>
      <c r="E57" s="42" t="str">
        <f t="shared" si="2"/>
        <v>CEUTA</v>
      </c>
      <c r="F57" s="42">
        <f t="shared" si="9"/>
        <v>1024</v>
      </c>
      <c r="G57" s="42">
        <f t="shared" si="8"/>
        <v>703418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286338</v>
      </c>
      <c r="C59" s="41">
        <f t="shared" si="5"/>
        <v>203590</v>
      </c>
      <c r="D59" s="41">
        <f t="shared" si="6"/>
        <v>9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3364</v>
      </c>
      <c r="C60" s="41">
        <f t="shared" si="5"/>
        <v>58</v>
      </c>
      <c r="D60" s="41">
        <f t="shared" si="6"/>
        <v>17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3889561</v>
      </c>
      <c r="C62" s="41">
        <f t="shared" si="5"/>
        <v>4691894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24800647</v>
      </c>
      <c r="C63" s="41">
        <f t="shared" si="5"/>
        <v>23196799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233862</v>
      </c>
      <c r="C64" s="41">
        <f t="shared" si="5"/>
        <v>175348</v>
      </c>
      <c r="D64" s="41">
        <f t="shared" si="6"/>
        <v>10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24699</v>
      </c>
      <c r="C65" s="41">
        <f t="shared" si="5"/>
        <v>3005</v>
      </c>
      <c r="D65" s="41">
        <f t="shared" si="6"/>
        <v>15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83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Septiembre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40857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29">
        <v>0</v>
      </c>
      <c r="C7" s="29">
        <v>0</v>
      </c>
      <c r="D7" s="29">
        <v>0</v>
      </c>
      <c r="E7" s="29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0">
        <v>1279</v>
      </c>
      <c r="C8" s="30">
        <v>0</v>
      </c>
      <c r="D8" s="30">
        <v>3539</v>
      </c>
      <c r="E8" s="30">
        <v>22979</v>
      </c>
      <c r="F8" s="13">
        <f t="shared" ref="F8:F35" si="0">((E8*100)/D8)-100</f>
        <v>549.30771404351515</v>
      </c>
      <c r="G8" s="1"/>
      <c r="H8" s="1"/>
      <c r="I8" s="1"/>
    </row>
    <row r="9" spans="1:12" x14ac:dyDescent="0.25">
      <c r="A9" s="8" t="s">
        <v>46</v>
      </c>
      <c r="B9" s="29">
        <v>0</v>
      </c>
      <c r="C9" s="29">
        <v>0</v>
      </c>
      <c r="D9" s="29">
        <v>0</v>
      </c>
      <c r="E9" s="29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30">
        <v>0</v>
      </c>
      <c r="C10" s="30">
        <v>0</v>
      </c>
      <c r="D10" s="30">
        <v>0</v>
      </c>
      <c r="E10" s="30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29">
        <v>2119073</v>
      </c>
      <c r="C11" s="29">
        <v>3129902</v>
      </c>
      <c r="D11" s="29">
        <v>25975399</v>
      </c>
      <c r="E11" s="29">
        <v>27916070</v>
      </c>
      <c r="F11" s="10">
        <f t="shared" si="0"/>
        <v>7.4711884117737668</v>
      </c>
      <c r="G11" s="1"/>
      <c r="H11" s="1"/>
      <c r="I11" s="1"/>
    </row>
    <row r="12" spans="1:12" x14ac:dyDescent="0.25">
      <c r="A12" s="11" t="s">
        <v>49</v>
      </c>
      <c r="B12" s="30">
        <v>0</v>
      </c>
      <c r="C12" s="30">
        <v>0</v>
      </c>
      <c r="D12" s="30">
        <v>221</v>
      </c>
      <c r="E12" s="30">
        <v>3069</v>
      </c>
      <c r="F12" s="13">
        <f t="shared" si="0"/>
        <v>1288.6877828054298</v>
      </c>
      <c r="G12" s="1"/>
      <c r="H12" s="1"/>
      <c r="I12" s="1"/>
    </row>
    <row r="13" spans="1:12" x14ac:dyDescent="0.25">
      <c r="A13" s="8" t="s">
        <v>50</v>
      </c>
      <c r="B13" s="29">
        <v>0</v>
      </c>
      <c r="C13" s="29">
        <v>0</v>
      </c>
      <c r="D13" s="29">
        <v>0</v>
      </c>
      <c r="E13" s="29">
        <v>0</v>
      </c>
      <c r="F13" s="10" t="e">
        <f t="shared" si="0"/>
        <v>#DIV/0!</v>
      </c>
      <c r="G13" s="1"/>
      <c r="H13" s="1"/>
      <c r="I13" s="1"/>
    </row>
    <row r="14" spans="1:12" x14ac:dyDescent="0.25">
      <c r="A14" s="11" t="s">
        <v>51</v>
      </c>
      <c r="B14" s="30">
        <v>595425</v>
      </c>
      <c r="C14" s="30">
        <v>458777</v>
      </c>
      <c r="D14" s="30">
        <v>5115501</v>
      </c>
      <c r="E14" s="30">
        <v>5412486</v>
      </c>
      <c r="F14" s="13">
        <f t="shared" si="0"/>
        <v>5.8055897164324648</v>
      </c>
      <c r="G14" s="1"/>
      <c r="H14" s="1"/>
      <c r="I14" s="1"/>
    </row>
    <row r="15" spans="1:12" x14ac:dyDescent="0.25">
      <c r="A15" s="8" t="s">
        <v>52</v>
      </c>
      <c r="B15" s="29">
        <v>6054</v>
      </c>
      <c r="C15" s="29">
        <v>3398</v>
      </c>
      <c r="D15" s="29">
        <v>77246</v>
      </c>
      <c r="E15" s="29">
        <v>42627</v>
      </c>
      <c r="F15" s="10">
        <f t="shared" si="0"/>
        <v>-44.816560080780881</v>
      </c>
      <c r="G15" s="1"/>
      <c r="H15" s="1"/>
      <c r="I15" s="1"/>
    </row>
    <row r="16" spans="1:12" x14ac:dyDescent="0.25">
      <c r="A16" s="11" t="s">
        <v>53</v>
      </c>
      <c r="B16" s="30">
        <v>0</v>
      </c>
      <c r="C16" s="30">
        <v>0</v>
      </c>
      <c r="D16" s="30">
        <v>0</v>
      </c>
      <c r="E16" s="30">
        <v>960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29">
        <v>304</v>
      </c>
      <c r="C17" s="29">
        <v>0</v>
      </c>
      <c r="D17" s="29">
        <v>4819</v>
      </c>
      <c r="E17" s="29">
        <v>17393</v>
      </c>
      <c r="F17" s="10">
        <f t="shared" si="0"/>
        <v>260.92550321643495</v>
      </c>
      <c r="G17" s="1"/>
      <c r="H17" s="1"/>
      <c r="I17" s="1"/>
    </row>
    <row r="18" spans="1:9" x14ac:dyDescent="0.25">
      <c r="A18" s="11" t="s">
        <v>55</v>
      </c>
      <c r="B18" s="30">
        <v>25</v>
      </c>
      <c r="C18" s="30">
        <v>0</v>
      </c>
      <c r="D18" s="30">
        <v>59</v>
      </c>
      <c r="E18" s="30">
        <v>60</v>
      </c>
      <c r="F18" s="17">
        <f t="shared" si="0"/>
        <v>1.6949152542372872</v>
      </c>
      <c r="G18" s="1"/>
      <c r="H18" s="1"/>
      <c r="I18" s="1"/>
    </row>
    <row r="19" spans="1:9" x14ac:dyDescent="0.25">
      <c r="A19" s="8" t="s">
        <v>56</v>
      </c>
      <c r="B19" s="29">
        <v>0</v>
      </c>
      <c r="C19" s="29">
        <v>0</v>
      </c>
      <c r="D19" s="29">
        <v>0</v>
      </c>
      <c r="E19" s="2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30">
        <v>0</v>
      </c>
      <c r="C20" s="30">
        <v>0</v>
      </c>
      <c r="D20" s="30">
        <v>556</v>
      </c>
      <c r="E20" s="30">
        <v>0</v>
      </c>
      <c r="F20" s="17">
        <f t="shared" si="0"/>
        <v>-100</v>
      </c>
      <c r="G20" s="1"/>
      <c r="H20" s="1"/>
      <c r="I20" s="1"/>
    </row>
    <row r="21" spans="1:9" x14ac:dyDescent="0.25">
      <c r="A21" s="8" t="s">
        <v>58</v>
      </c>
      <c r="B21" s="29">
        <v>0</v>
      </c>
      <c r="C21" s="29">
        <v>0</v>
      </c>
      <c r="D21" s="29">
        <v>0</v>
      </c>
      <c r="E21" s="2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0">
        <v>918477</v>
      </c>
      <c r="C22" s="30">
        <v>1049687</v>
      </c>
      <c r="D22" s="30">
        <v>6720849</v>
      </c>
      <c r="E22" s="30">
        <v>7806882</v>
      </c>
      <c r="F22" s="13">
        <f t="shared" si="0"/>
        <v>16.159163819928111</v>
      </c>
      <c r="G22" s="1"/>
      <c r="H22" s="1"/>
      <c r="I22" s="1"/>
    </row>
    <row r="23" spans="1:9" x14ac:dyDescent="0.25">
      <c r="A23" s="8" t="s">
        <v>60</v>
      </c>
      <c r="B23" s="29">
        <v>23735</v>
      </c>
      <c r="C23" s="29">
        <v>373097</v>
      </c>
      <c r="D23" s="29">
        <v>659295</v>
      </c>
      <c r="E23" s="29">
        <v>1847655</v>
      </c>
      <c r="F23" s="10">
        <f t="shared" si="0"/>
        <v>180.24708211043617</v>
      </c>
      <c r="G23" s="1"/>
      <c r="H23" s="1"/>
      <c r="I23" s="1"/>
    </row>
    <row r="24" spans="1:9" x14ac:dyDescent="0.25">
      <c r="A24" s="11" t="s">
        <v>61</v>
      </c>
      <c r="B24" s="30">
        <v>1136</v>
      </c>
      <c r="C24" s="30">
        <v>508</v>
      </c>
      <c r="D24" s="30">
        <v>4035</v>
      </c>
      <c r="E24" s="30">
        <v>36517</v>
      </c>
      <c r="F24" s="13">
        <f t="shared" si="0"/>
        <v>805.00619578686496</v>
      </c>
      <c r="G24" s="1"/>
      <c r="H24" s="1"/>
      <c r="I24" s="1"/>
    </row>
    <row r="25" spans="1:9" x14ac:dyDescent="0.25">
      <c r="A25" s="8" t="s">
        <v>62</v>
      </c>
      <c r="B25" s="29">
        <v>0</v>
      </c>
      <c r="C25" s="29">
        <v>0</v>
      </c>
      <c r="D25" s="29">
        <v>0</v>
      </c>
      <c r="E25" s="29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30">
        <v>0</v>
      </c>
      <c r="C26" s="30">
        <v>0</v>
      </c>
      <c r="D26" s="30">
        <v>46</v>
      </c>
      <c r="E26" s="30">
        <v>0</v>
      </c>
      <c r="F26" s="13">
        <f t="shared" si="0"/>
        <v>-100</v>
      </c>
      <c r="G26" s="1"/>
      <c r="H26" s="1"/>
      <c r="I26" s="1"/>
    </row>
    <row r="27" spans="1:9" x14ac:dyDescent="0.25">
      <c r="A27" s="8" t="s">
        <v>64</v>
      </c>
      <c r="B27" s="29">
        <v>0</v>
      </c>
      <c r="C27" s="29">
        <v>0</v>
      </c>
      <c r="D27" s="29">
        <v>0</v>
      </c>
      <c r="E27" s="2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0">
        <v>17940</v>
      </c>
      <c r="C28" s="30">
        <v>2899</v>
      </c>
      <c r="D28" s="30">
        <v>157355</v>
      </c>
      <c r="E28" s="30">
        <v>110407</v>
      </c>
      <c r="F28" s="13">
        <f t="shared" si="0"/>
        <v>-29.835721775602934</v>
      </c>
      <c r="G28" s="1"/>
      <c r="H28" s="1"/>
      <c r="I28" s="1"/>
    </row>
    <row r="29" spans="1:9" x14ac:dyDescent="0.25">
      <c r="A29" s="8" t="s">
        <v>66</v>
      </c>
      <c r="B29" s="29">
        <v>0</v>
      </c>
      <c r="C29" s="29">
        <v>0</v>
      </c>
      <c r="D29" s="29">
        <v>0</v>
      </c>
      <c r="E29" s="29">
        <v>116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30">
        <v>0</v>
      </c>
      <c r="C30" s="30">
        <v>0</v>
      </c>
      <c r="D30" s="30">
        <v>0</v>
      </c>
      <c r="E30" s="30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9">
        <v>160466</v>
      </c>
      <c r="C31" s="29">
        <v>127079</v>
      </c>
      <c r="D31" s="29">
        <v>1591205</v>
      </c>
      <c r="E31" s="29">
        <v>1304322</v>
      </c>
      <c r="F31" s="10">
        <f t="shared" si="0"/>
        <v>-18.029292265924255</v>
      </c>
      <c r="G31" s="1"/>
      <c r="H31" s="1"/>
      <c r="I31" s="1"/>
    </row>
    <row r="32" spans="1:9" x14ac:dyDescent="0.25">
      <c r="A32" s="11" t="s">
        <v>69</v>
      </c>
      <c r="B32" s="30">
        <v>2744276</v>
      </c>
      <c r="C32" s="30">
        <v>2737151</v>
      </c>
      <c r="D32" s="30">
        <v>23172889</v>
      </c>
      <c r="E32" s="30">
        <v>24757182</v>
      </c>
      <c r="F32" s="13">
        <f t="shared" si="0"/>
        <v>6.8368385141792203</v>
      </c>
      <c r="G32" s="1"/>
      <c r="H32" s="1"/>
      <c r="I32" s="1"/>
    </row>
    <row r="33" spans="1:9" x14ac:dyDescent="0.25">
      <c r="A33" s="8" t="s">
        <v>70</v>
      </c>
      <c r="B33" s="29">
        <v>7891</v>
      </c>
      <c r="C33" s="29">
        <v>12727</v>
      </c>
      <c r="D33" s="29">
        <v>105832</v>
      </c>
      <c r="E33" s="29">
        <v>115469</v>
      </c>
      <c r="F33" s="10">
        <f t="shared" si="0"/>
        <v>9.1059414921762851</v>
      </c>
      <c r="G33" s="1"/>
      <c r="H33" s="1"/>
      <c r="I33" s="1"/>
    </row>
    <row r="34" spans="1:9" x14ac:dyDescent="0.25">
      <c r="A34" s="11" t="s">
        <v>71</v>
      </c>
      <c r="B34" s="30">
        <v>0</v>
      </c>
      <c r="C34" s="30">
        <v>0</v>
      </c>
      <c r="D34" s="30">
        <v>0</v>
      </c>
      <c r="E34" s="30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6596081</v>
      </c>
      <c r="C35" s="15">
        <f t="shared" ref="C35:E35" si="1">SUM(C7:C34)</f>
        <v>7895225</v>
      </c>
      <c r="D35" s="15">
        <f t="shared" si="1"/>
        <v>63588846</v>
      </c>
      <c r="E35" s="15">
        <f t="shared" si="1"/>
        <v>69394194</v>
      </c>
      <c r="F35" s="16">
        <f t="shared" si="0"/>
        <v>9.1295067691588514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27916070</v>
      </c>
      <c r="G38" s="42">
        <f>LOOKUP(E38,$A$38:$A$65,$C$38:$C$65)</f>
        <v>25975399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22979</v>
      </c>
      <c r="C39" s="41">
        <f t="shared" ref="C39:C65" si="5">D8</f>
        <v>3539</v>
      </c>
      <c r="D39" s="41">
        <f t="shared" ref="D39:D65" si="6">_xlfn.RANK.EQ(B39,$B$38:$B$65)+COUNTIF($B$38:$B$65,B39)-1</f>
        <v>11</v>
      </c>
      <c r="E39" s="42" t="str">
        <f t="shared" si="2"/>
        <v>VALENCIA</v>
      </c>
      <c r="F39" s="42">
        <f t="shared" ref="F39:F54" si="7">LOOKUP(E39,$A$38:$A$65,$B$38:$B$65)</f>
        <v>24757182</v>
      </c>
      <c r="G39" s="42">
        <f t="shared" ref="G39:G65" si="8">LOOKUP(E39,$A$38:$A$65,$C$38:$C$65)</f>
        <v>23172889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7806882</v>
      </c>
      <c r="G40" s="42">
        <f t="shared" si="8"/>
        <v>6720849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5412486</v>
      </c>
      <c r="G41" s="42">
        <f t="shared" si="8"/>
        <v>5115501</v>
      </c>
    </row>
    <row r="42" spans="1:9" x14ac:dyDescent="0.25">
      <c r="A42" s="42" t="str">
        <f t="shared" si="3"/>
        <v>BAHIA DE ALGECIRAS</v>
      </c>
      <c r="B42" s="41">
        <f t="shared" si="4"/>
        <v>27916070</v>
      </c>
      <c r="C42" s="41">
        <f t="shared" si="5"/>
        <v>25975399</v>
      </c>
      <c r="D42" s="41">
        <f t="shared" si="6"/>
        <v>1</v>
      </c>
      <c r="E42" s="42" t="str">
        <f t="shared" si="2"/>
        <v>MALAGA</v>
      </c>
      <c r="F42" s="42">
        <f t="shared" si="7"/>
        <v>1847655</v>
      </c>
      <c r="G42" s="42">
        <f t="shared" si="8"/>
        <v>659295</v>
      </c>
    </row>
    <row r="43" spans="1:9" x14ac:dyDescent="0.25">
      <c r="A43" s="42" t="str">
        <f t="shared" si="3"/>
        <v>BAHIA DE CADIZ</v>
      </c>
      <c r="B43" s="41">
        <f t="shared" si="4"/>
        <v>3069</v>
      </c>
      <c r="C43" s="41">
        <f t="shared" si="5"/>
        <v>221</v>
      </c>
      <c r="D43" s="41">
        <f t="shared" si="6"/>
        <v>13</v>
      </c>
      <c r="E43" s="42" t="str">
        <f t="shared" si="2"/>
        <v>TARRAGONA</v>
      </c>
      <c r="F43" s="42">
        <f t="shared" si="7"/>
        <v>1304322</v>
      </c>
      <c r="G43" s="42">
        <f t="shared" si="8"/>
        <v>1591205</v>
      </c>
    </row>
    <row r="44" spans="1:9" x14ac:dyDescent="0.25">
      <c r="A44" s="42" t="str">
        <f t="shared" si="3"/>
        <v>BALEARES</v>
      </c>
      <c r="B44" s="41">
        <f t="shared" si="4"/>
        <v>0</v>
      </c>
      <c r="C44" s="41">
        <f t="shared" si="5"/>
        <v>0</v>
      </c>
      <c r="D44" s="41">
        <f t="shared" si="6"/>
        <v>28</v>
      </c>
      <c r="E44" s="42" t="str">
        <f t="shared" si="2"/>
        <v>VIGO</v>
      </c>
      <c r="F44" s="42">
        <f t="shared" si="7"/>
        <v>115469</v>
      </c>
      <c r="G44" s="42">
        <f t="shared" si="8"/>
        <v>105832</v>
      </c>
    </row>
    <row r="45" spans="1:9" x14ac:dyDescent="0.25">
      <c r="A45" s="42" t="str">
        <f t="shared" si="3"/>
        <v>BARCELONA</v>
      </c>
      <c r="B45" s="41">
        <f t="shared" si="4"/>
        <v>5412486</v>
      </c>
      <c r="C45" s="41">
        <f t="shared" si="5"/>
        <v>5115501</v>
      </c>
      <c r="D45" s="41">
        <f t="shared" si="6"/>
        <v>4</v>
      </c>
      <c r="E45" s="42" t="str">
        <f t="shared" si="2"/>
        <v>SANTA CRUZ DE TENERIFE</v>
      </c>
      <c r="F45" s="42">
        <f t="shared" si="7"/>
        <v>110407</v>
      </c>
      <c r="G45" s="42">
        <f t="shared" si="8"/>
        <v>157355</v>
      </c>
    </row>
    <row r="46" spans="1:9" x14ac:dyDescent="0.25">
      <c r="A46" s="42" t="str">
        <f t="shared" si="3"/>
        <v>BILBAO</v>
      </c>
      <c r="B46" s="41">
        <f t="shared" si="4"/>
        <v>42627</v>
      </c>
      <c r="C46" s="41">
        <f t="shared" si="5"/>
        <v>77246</v>
      </c>
      <c r="D46" s="41">
        <f t="shared" si="6"/>
        <v>9</v>
      </c>
      <c r="E46" s="42" t="str">
        <f t="shared" si="2"/>
        <v>BILBAO</v>
      </c>
      <c r="F46" s="42">
        <f t="shared" si="7"/>
        <v>42627</v>
      </c>
      <c r="G46" s="42">
        <f t="shared" si="8"/>
        <v>77246</v>
      </c>
    </row>
    <row r="47" spans="1:9" x14ac:dyDescent="0.25">
      <c r="A47" s="42" t="str">
        <f t="shared" si="3"/>
        <v>CARTAGENA</v>
      </c>
      <c r="B47" s="41">
        <f t="shared" si="4"/>
        <v>960</v>
      </c>
      <c r="C47" s="41">
        <f t="shared" si="5"/>
        <v>0</v>
      </c>
      <c r="D47" s="41">
        <f t="shared" si="6"/>
        <v>14</v>
      </c>
      <c r="E47" s="42" t="str">
        <f t="shared" si="2"/>
        <v>MARIN Y RIA DE PONTEVEDRA</v>
      </c>
      <c r="F47" s="42">
        <f t="shared" si="7"/>
        <v>36517</v>
      </c>
      <c r="G47" s="42">
        <f t="shared" si="8"/>
        <v>4035</v>
      </c>
    </row>
    <row r="48" spans="1:9" x14ac:dyDescent="0.25">
      <c r="A48" s="42" t="str">
        <f t="shared" si="3"/>
        <v>CASTELLON</v>
      </c>
      <c r="B48" s="41">
        <f t="shared" si="4"/>
        <v>17393</v>
      </c>
      <c r="C48" s="41">
        <f t="shared" si="5"/>
        <v>4819</v>
      </c>
      <c r="D48" s="41">
        <f t="shared" si="6"/>
        <v>12</v>
      </c>
      <c r="E48" s="42" t="str">
        <f t="shared" si="2"/>
        <v>ALICANTE</v>
      </c>
      <c r="F48" s="42">
        <f t="shared" si="7"/>
        <v>22979</v>
      </c>
      <c r="G48" s="42">
        <f t="shared" si="8"/>
        <v>3539</v>
      </c>
    </row>
    <row r="49" spans="1:7" x14ac:dyDescent="0.25">
      <c r="A49" s="42" t="str">
        <f t="shared" si="3"/>
        <v>CEUTA</v>
      </c>
      <c r="B49" s="41">
        <f t="shared" si="4"/>
        <v>60</v>
      </c>
      <c r="C49" s="41">
        <f t="shared" si="5"/>
        <v>59</v>
      </c>
      <c r="D49" s="41">
        <f t="shared" si="6"/>
        <v>16</v>
      </c>
      <c r="E49" s="42" t="str">
        <f t="shared" si="2"/>
        <v>CASTELLON</v>
      </c>
      <c r="F49" s="42">
        <f t="shared" si="7"/>
        <v>17393</v>
      </c>
      <c r="G49" s="42">
        <f t="shared" si="8"/>
        <v>4819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BAHIA DE CADIZ</v>
      </c>
      <c r="F50" s="42">
        <f t="shared" si="7"/>
        <v>3069</v>
      </c>
      <c r="G50" s="42">
        <f t="shared" si="8"/>
        <v>221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556</v>
      </c>
      <c r="D51" s="41">
        <f t="shared" si="6"/>
        <v>28</v>
      </c>
      <c r="E51" s="42" t="str">
        <f t="shared" si="2"/>
        <v>CARTAGENA</v>
      </c>
      <c r="F51" s="42">
        <f t="shared" si="7"/>
        <v>960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SANTANDER</v>
      </c>
      <c r="F52" s="42">
        <f t="shared" si="7"/>
        <v>116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7806882</v>
      </c>
      <c r="C53" s="41">
        <f t="shared" si="5"/>
        <v>6720849</v>
      </c>
      <c r="D53" s="41">
        <f t="shared" si="6"/>
        <v>3</v>
      </c>
      <c r="E53" s="42" t="str">
        <f t="shared" si="2"/>
        <v>CEUTA</v>
      </c>
      <c r="F53" s="42">
        <f t="shared" si="7"/>
        <v>60</v>
      </c>
      <c r="G53" s="42">
        <f t="shared" si="8"/>
        <v>59</v>
      </c>
    </row>
    <row r="54" spans="1:7" x14ac:dyDescent="0.25">
      <c r="A54" s="42" t="str">
        <f t="shared" si="3"/>
        <v>MALAGA</v>
      </c>
      <c r="B54" s="41">
        <f t="shared" si="4"/>
        <v>1847655</v>
      </c>
      <c r="C54" s="41">
        <f t="shared" si="5"/>
        <v>659295</v>
      </c>
      <c r="D54" s="41">
        <f t="shared" si="6"/>
        <v>5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36517</v>
      </c>
      <c r="C55" s="41">
        <f t="shared" si="5"/>
        <v>4035</v>
      </c>
      <c r="D55" s="41">
        <f t="shared" si="6"/>
        <v>10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46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110407</v>
      </c>
      <c r="C59" s="41">
        <f t="shared" si="5"/>
        <v>157355</v>
      </c>
      <c r="D59" s="41">
        <f t="shared" si="6"/>
        <v>8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116</v>
      </c>
      <c r="C60" s="41">
        <f t="shared" si="5"/>
        <v>0</v>
      </c>
      <c r="D60" s="41">
        <f t="shared" si="6"/>
        <v>15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1304322</v>
      </c>
      <c r="C62" s="41">
        <f t="shared" si="5"/>
        <v>1591205</v>
      </c>
      <c r="D62" s="41">
        <f t="shared" si="6"/>
        <v>6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24757182</v>
      </c>
      <c r="C63" s="41">
        <f t="shared" si="5"/>
        <v>23172889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115469</v>
      </c>
      <c r="C64" s="41">
        <f t="shared" si="5"/>
        <v>105832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84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Septiembre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40857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31">
        <v>6476</v>
      </c>
      <c r="C7" s="31">
        <v>6667</v>
      </c>
      <c r="D7" s="31">
        <v>70524</v>
      </c>
      <c r="E7" s="31">
        <v>46825</v>
      </c>
      <c r="F7" s="10">
        <f>((E7*100)/D7)-100</f>
        <v>-33.60416312177415</v>
      </c>
      <c r="G7" s="1"/>
      <c r="H7" s="1"/>
      <c r="I7" s="1"/>
    </row>
    <row r="8" spans="1:12" x14ac:dyDescent="0.25">
      <c r="A8" s="11" t="s">
        <v>45</v>
      </c>
      <c r="B8" s="32">
        <v>84400</v>
      </c>
      <c r="C8" s="32">
        <v>92610</v>
      </c>
      <c r="D8" s="32">
        <v>847560</v>
      </c>
      <c r="E8" s="32">
        <v>931025</v>
      </c>
      <c r="F8" s="13">
        <f t="shared" ref="F8:F35" si="0">((E8*100)/D8)-100</f>
        <v>9.8476804002076506</v>
      </c>
      <c r="G8" s="1"/>
      <c r="H8" s="1"/>
      <c r="I8" s="1"/>
    </row>
    <row r="9" spans="1:12" x14ac:dyDescent="0.25">
      <c r="A9" s="8" t="s">
        <v>46</v>
      </c>
      <c r="B9" s="31">
        <v>4332</v>
      </c>
      <c r="C9" s="31">
        <v>7258</v>
      </c>
      <c r="D9" s="31">
        <v>21767</v>
      </c>
      <c r="E9" s="31">
        <v>41314</v>
      </c>
      <c r="F9" s="10">
        <f t="shared" si="0"/>
        <v>89.801075021822015</v>
      </c>
      <c r="G9" s="1"/>
      <c r="H9" s="1"/>
      <c r="I9" s="1"/>
    </row>
    <row r="10" spans="1:12" x14ac:dyDescent="0.25">
      <c r="A10" s="11" t="s">
        <v>47</v>
      </c>
      <c r="B10" s="32">
        <v>0</v>
      </c>
      <c r="C10" s="32">
        <v>0</v>
      </c>
      <c r="D10" s="32">
        <v>0</v>
      </c>
      <c r="E10" s="32">
        <v>48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1">
        <v>2315890</v>
      </c>
      <c r="C11" s="31">
        <v>3318840</v>
      </c>
      <c r="D11" s="31">
        <v>27464984</v>
      </c>
      <c r="E11" s="31">
        <v>29874892</v>
      </c>
      <c r="F11" s="10">
        <f t="shared" si="0"/>
        <v>8.7744744362494487</v>
      </c>
      <c r="G11" s="1"/>
      <c r="H11" s="1"/>
      <c r="I11" s="1"/>
    </row>
    <row r="12" spans="1:12" x14ac:dyDescent="0.25">
      <c r="A12" s="11" t="s">
        <v>49</v>
      </c>
      <c r="B12" s="32">
        <v>72009</v>
      </c>
      <c r="C12" s="32">
        <v>75741</v>
      </c>
      <c r="D12" s="32">
        <v>824220</v>
      </c>
      <c r="E12" s="32">
        <v>628527</v>
      </c>
      <c r="F12" s="13">
        <f t="shared" si="0"/>
        <v>-23.74281138530975</v>
      </c>
      <c r="G12" s="1"/>
      <c r="H12" s="1"/>
      <c r="I12" s="1"/>
    </row>
    <row r="13" spans="1:12" x14ac:dyDescent="0.25">
      <c r="A13" s="8" t="s">
        <v>50</v>
      </c>
      <c r="B13" s="31">
        <v>35713</v>
      </c>
      <c r="C13" s="31">
        <v>27588</v>
      </c>
      <c r="D13" s="31">
        <v>413134</v>
      </c>
      <c r="E13" s="31">
        <v>282763</v>
      </c>
      <c r="F13" s="10">
        <f t="shared" si="0"/>
        <v>-31.556589387462665</v>
      </c>
      <c r="G13" s="1"/>
      <c r="H13" s="1"/>
      <c r="I13" s="1"/>
    </row>
    <row r="14" spans="1:12" x14ac:dyDescent="0.25">
      <c r="A14" s="11" t="s">
        <v>51</v>
      </c>
      <c r="B14" s="32">
        <v>1642746</v>
      </c>
      <c r="C14" s="32">
        <v>1598064</v>
      </c>
      <c r="D14" s="32">
        <v>13957100</v>
      </c>
      <c r="E14" s="32">
        <v>15317561</v>
      </c>
      <c r="F14" s="13">
        <f t="shared" si="0"/>
        <v>9.7474475356628574</v>
      </c>
      <c r="G14" s="1"/>
      <c r="H14" s="1"/>
      <c r="I14" s="1"/>
    </row>
    <row r="15" spans="1:12" x14ac:dyDescent="0.25">
      <c r="A15" s="8" t="s">
        <v>52</v>
      </c>
      <c r="B15" s="31">
        <v>447544</v>
      </c>
      <c r="C15" s="31">
        <v>472823</v>
      </c>
      <c r="D15" s="31">
        <v>4062969</v>
      </c>
      <c r="E15" s="31">
        <v>4440625</v>
      </c>
      <c r="F15" s="10">
        <f t="shared" si="0"/>
        <v>9.2950746116940621</v>
      </c>
      <c r="G15" s="1"/>
      <c r="H15" s="1"/>
      <c r="I15" s="1"/>
    </row>
    <row r="16" spans="1:12" x14ac:dyDescent="0.25">
      <c r="A16" s="11" t="s">
        <v>53</v>
      </c>
      <c r="B16" s="32">
        <v>59206</v>
      </c>
      <c r="C16" s="32">
        <v>82656</v>
      </c>
      <c r="D16" s="32">
        <v>556417</v>
      </c>
      <c r="E16" s="32">
        <v>666081</v>
      </c>
      <c r="F16" s="13">
        <f t="shared" si="0"/>
        <v>19.708959287728447</v>
      </c>
      <c r="G16" s="1"/>
      <c r="H16" s="1"/>
      <c r="I16" s="1"/>
    </row>
    <row r="17" spans="1:9" x14ac:dyDescent="0.25">
      <c r="A17" s="8" t="s">
        <v>54</v>
      </c>
      <c r="B17" s="31">
        <v>100246</v>
      </c>
      <c r="C17" s="31">
        <v>141781</v>
      </c>
      <c r="D17" s="31">
        <v>971592</v>
      </c>
      <c r="E17" s="31">
        <v>1282103</v>
      </c>
      <c r="F17" s="10">
        <f t="shared" si="0"/>
        <v>31.958991016805413</v>
      </c>
      <c r="G17" s="1"/>
      <c r="H17" s="1"/>
      <c r="I17" s="1"/>
    </row>
    <row r="18" spans="1:9" x14ac:dyDescent="0.25">
      <c r="A18" s="11" t="s">
        <v>55</v>
      </c>
      <c r="B18" s="32">
        <v>3946</v>
      </c>
      <c r="C18" s="32">
        <v>5414</v>
      </c>
      <c r="D18" s="32">
        <v>29167</v>
      </c>
      <c r="E18" s="32">
        <v>50752</v>
      </c>
      <c r="F18" s="13">
        <f t="shared" si="0"/>
        <v>74.004868515788388</v>
      </c>
      <c r="G18" s="1"/>
      <c r="H18" s="1"/>
      <c r="I18" s="1"/>
    </row>
    <row r="19" spans="1:9" x14ac:dyDescent="0.25">
      <c r="A19" s="8" t="s">
        <v>56</v>
      </c>
      <c r="B19" s="31">
        <v>671</v>
      </c>
      <c r="C19" s="31">
        <v>545</v>
      </c>
      <c r="D19" s="31">
        <v>4202</v>
      </c>
      <c r="E19" s="31">
        <v>4217</v>
      </c>
      <c r="F19" s="10">
        <f t="shared" si="0"/>
        <v>0.35697287006188105</v>
      </c>
      <c r="G19" s="1"/>
      <c r="H19" s="1"/>
      <c r="I19" s="1"/>
    </row>
    <row r="20" spans="1:9" x14ac:dyDescent="0.25">
      <c r="A20" s="11" t="s">
        <v>57</v>
      </c>
      <c r="B20" s="32">
        <v>43893</v>
      </c>
      <c r="C20" s="32">
        <v>37159</v>
      </c>
      <c r="D20" s="32">
        <v>320910</v>
      </c>
      <c r="E20" s="32">
        <v>317735</v>
      </c>
      <c r="F20" s="13">
        <f t="shared" si="0"/>
        <v>-0.98937396777913023</v>
      </c>
      <c r="G20" s="1"/>
      <c r="H20" s="1"/>
      <c r="I20" s="1"/>
    </row>
    <row r="21" spans="1:9" x14ac:dyDescent="0.25">
      <c r="A21" s="8" t="s">
        <v>58</v>
      </c>
      <c r="B21" s="31">
        <v>0</v>
      </c>
      <c r="C21" s="31">
        <v>605</v>
      </c>
      <c r="D21" s="31">
        <v>0</v>
      </c>
      <c r="E21" s="31">
        <v>4261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2">
        <v>1186293</v>
      </c>
      <c r="C22" s="32">
        <v>1335003</v>
      </c>
      <c r="D22" s="32">
        <v>9124351</v>
      </c>
      <c r="E22" s="32">
        <v>10256425</v>
      </c>
      <c r="F22" s="13">
        <f t="shared" si="0"/>
        <v>12.407172849882699</v>
      </c>
      <c r="G22" s="1"/>
      <c r="H22" s="1"/>
      <c r="I22" s="1"/>
    </row>
    <row r="23" spans="1:9" x14ac:dyDescent="0.25">
      <c r="A23" s="8" t="s">
        <v>60</v>
      </c>
      <c r="B23" s="31">
        <v>37512</v>
      </c>
      <c r="C23" s="31">
        <v>400104</v>
      </c>
      <c r="D23" s="31">
        <v>769058</v>
      </c>
      <c r="E23" s="31">
        <v>2033164</v>
      </c>
      <c r="F23" s="10">
        <f t="shared" si="0"/>
        <v>164.37069765869416</v>
      </c>
      <c r="G23" s="1"/>
      <c r="H23" s="1"/>
      <c r="I23" s="1"/>
    </row>
    <row r="24" spans="1:9" x14ac:dyDescent="0.25">
      <c r="A24" s="11" t="s">
        <v>61</v>
      </c>
      <c r="B24" s="32">
        <v>27363</v>
      </c>
      <c r="C24" s="32">
        <v>12879</v>
      </c>
      <c r="D24" s="32">
        <v>300823</v>
      </c>
      <c r="E24" s="32">
        <v>284756</v>
      </c>
      <c r="F24" s="13">
        <f t="shared" si="0"/>
        <v>-5.3410144835999915</v>
      </c>
      <c r="G24" s="1"/>
      <c r="H24" s="1"/>
      <c r="I24" s="1"/>
    </row>
    <row r="25" spans="1:9" x14ac:dyDescent="0.25">
      <c r="A25" s="8" t="s">
        <v>62</v>
      </c>
      <c r="B25" s="31">
        <v>10911</v>
      </c>
      <c r="C25" s="31">
        <v>15344</v>
      </c>
      <c r="D25" s="31">
        <v>120315</v>
      </c>
      <c r="E25" s="31">
        <v>142496</v>
      </c>
      <c r="F25" s="10">
        <f t="shared" si="0"/>
        <v>18.435772763163357</v>
      </c>
      <c r="G25" s="1"/>
      <c r="H25" s="1"/>
      <c r="I25" s="1"/>
    </row>
    <row r="26" spans="1:9" x14ac:dyDescent="0.25">
      <c r="A26" s="11" t="s">
        <v>63</v>
      </c>
      <c r="B26" s="32">
        <v>2073</v>
      </c>
      <c r="C26" s="32">
        <v>2542</v>
      </c>
      <c r="D26" s="32">
        <v>17206</v>
      </c>
      <c r="E26" s="32">
        <v>23127</v>
      </c>
      <c r="F26" s="13">
        <f t="shared" si="0"/>
        <v>34.412414274090423</v>
      </c>
      <c r="G26" s="1"/>
      <c r="H26" s="1"/>
      <c r="I26" s="1"/>
    </row>
    <row r="27" spans="1:9" x14ac:dyDescent="0.25">
      <c r="A27" s="8" t="s">
        <v>64</v>
      </c>
      <c r="B27" s="31">
        <v>0</v>
      </c>
      <c r="C27" s="31">
        <v>0</v>
      </c>
      <c r="D27" s="31">
        <v>267</v>
      </c>
      <c r="E27" s="31">
        <v>14</v>
      </c>
      <c r="F27" s="10">
        <f t="shared" si="0"/>
        <v>-94.756554307116104</v>
      </c>
      <c r="G27" s="1"/>
      <c r="H27" s="1"/>
      <c r="I27" s="1"/>
    </row>
    <row r="28" spans="1:9" x14ac:dyDescent="0.25">
      <c r="A28" s="11" t="s">
        <v>65</v>
      </c>
      <c r="B28" s="32">
        <v>229620</v>
      </c>
      <c r="C28" s="32">
        <v>202773</v>
      </c>
      <c r="D28" s="32">
        <v>2116690</v>
      </c>
      <c r="E28" s="32">
        <v>1930223</v>
      </c>
      <c r="F28" s="13">
        <f t="shared" si="0"/>
        <v>-8.8093674557918291</v>
      </c>
      <c r="G28" s="1"/>
      <c r="H28" s="1"/>
      <c r="I28" s="1"/>
    </row>
    <row r="29" spans="1:9" x14ac:dyDescent="0.25">
      <c r="A29" s="8" t="s">
        <v>66</v>
      </c>
      <c r="B29" s="31">
        <v>1066</v>
      </c>
      <c r="C29" s="31">
        <v>2082</v>
      </c>
      <c r="D29" s="31">
        <v>9259</v>
      </c>
      <c r="E29" s="31">
        <v>13693</v>
      </c>
      <c r="F29" s="10">
        <f t="shared" si="0"/>
        <v>47.888540879144614</v>
      </c>
      <c r="G29" s="1"/>
      <c r="H29" s="1"/>
      <c r="I29" s="1"/>
    </row>
    <row r="30" spans="1:9" x14ac:dyDescent="0.25">
      <c r="A30" s="11" t="s">
        <v>67</v>
      </c>
      <c r="B30" s="32">
        <v>94755</v>
      </c>
      <c r="C30" s="32">
        <v>107262</v>
      </c>
      <c r="D30" s="32">
        <v>832356</v>
      </c>
      <c r="E30" s="32">
        <v>946424</v>
      </c>
      <c r="F30" s="13">
        <f t="shared" si="0"/>
        <v>13.704232323669203</v>
      </c>
      <c r="G30" s="1"/>
      <c r="H30" s="1"/>
      <c r="I30" s="1"/>
    </row>
    <row r="31" spans="1:9" x14ac:dyDescent="0.25">
      <c r="A31" s="8" t="s">
        <v>68</v>
      </c>
      <c r="B31" s="31">
        <v>224857</v>
      </c>
      <c r="C31" s="31">
        <v>203735</v>
      </c>
      <c r="D31" s="31">
        <v>2139113</v>
      </c>
      <c r="E31" s="31">
        <v>1967574</v>
      </c>
      <c r="F31" s="10">
        <f t="shared" si="0"/>
        <v>-8.0191649529501206</v>
      </c>
      <c r="G31" s="1"/>
      <c r="H31" s="1"/>
      <c r="I31" s="1"/>
    </row>
    <row r="32" spans="1:9" x14ac:dyDescent="0.25">
      <c r="A32" s="11" t="s">
        <v>69</v>
      </c>
      <c r="B32" s="32">
        <v>4054459</v>
      </c>
      <c r="C32" s="32">
        <v>4095467</v>
      </c>
      <c r="D32" s="32">
        <v>35585783</v>
      </c>
      <c r="E32" s="32">
        <v>38069097</v>
      </c>
      <c r="F32" s="13">
        <f t="shared" si="0"/>
        <v>6.9783879702745395</v>
      </c>
      <c r="G32" s="1"/>
      <c r="H32" s="1"/>
      <c r="I32" s="1"/>
    </row>
    <row r="33" spans="1:9" x14ac:dyDescent="0.25">
      <c r="A33" s="8" t="s">
        <v>70</v>
      </c>
      <c r="B33" s="31">
        <v>188290</v>
      </c>
      <c r="C33" s="31">
        <v>187529</v>
      </c>
      <c r="D33" s="31">
        <v>1627061</v>
      </c>
      <c r="E33" s="31">
        <v>1762637</v>
      </c>
      <c r="F33" s="10">
        <f t="shared" si="0"/>
        <v>8.3325701986588143</v>
      </c>
      <c r="G33" s="1"/>
      <c r="H33" s="1"/>
      <c r="I33" s="1"/>
    </row>
    <row r="34" spans="1:9" x14ac:dyDescent="0.25">
      <c r="A34" s="11" t="s">
        <v>71</v>
      </c>
      <c r="B34" s="32">
        <v>0</v>
      </c>
      <c r="C34" s="32">
        <v>22018</v>
      </c>
      <c r="D34" s="32">
        <v>3710</v>
      </c>
      <c r="E34" s="32">
        <v>44097</v>
      </c>
      <c r="F34" s="13">
        <f t="shared" si="0"/>
        <v>1088.5983827493262</v>
      </c>
      <c r="G34" s="1"/>
      <c r="H34" s="1"/>
      <c r="I34" s="1"/>
    </row>
    <row r="35" spans="1:9" x14ac:dyDescent="0.25">
      <c r="A35" s="14" t="s">
        <v>72</v>
      </c>
      <c r="B35" s="15">
        <f>SUM(B7:B34)</f>
        <v>10874271</v>
      </c>
      <c r="C35" s="15">
        <f t="shared" ref="C35:E35" si="1">SUM(C7:C34)</f>
        <v>12454489</v>
      </c>
      <c r="D35" s="15">
        <f t="shared" si="1"/>
        <v>102190538</v>
      </c>
      <c r="E35" s="15">
        <f t="shared" si="1"/>
        <v>111362456</v>
      </c>
      <c r="F35" s="16">
        <f t="shared" si="0"/>
        <v>8.975310414747014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46825</v>
      </c>
      <c r="C38" s="41">
        <f>D7</f>
        <v>70524</v>
      </c>
      <c r="D38" s="41">
        <f>_xlfn.RANK.EQ(B38,$B$38:$B$65)+COUNTIF($B$38:$B$65,B38)-1</f>
        <v>20</v>
      </c>
      <c r="E38" s="42" t="str">
        <f t="shared" ref="E38:E65" si="2">INDEX($A$38:$B$65,MATCH(ROW()-37,$D$38:$D$65,0),1)</f>
        <v>VALENCIA</v>
      </c>
      <c r="F38" s="42">
        <f>LOOKUP(E38,$A$38:$A$65,$B$38:$B$65)</f>
        <v>38069097</v>
      </c>
      <c r="G38" s="42">
        <f>LOOKUP(E38,$A$38:$A$65,$C$38:$C$65)</f>
        <v>35585783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931025</v>
      </c>
      <c r="C39" s="41">
        <f t="shared" ref="C39:C65" si="5">D8</f>
        <v>847560</v>
      </c>
      <c r="D39" s="41">
        <f t="shared" ref="D39:D65" si="6">_xlfn.RANK.EQ(B39,$B$38:$B$65)+COUNTIF($B$38:$B$65,B39)-1</f>
        <v>12</v>
      </c>
      <c r="E39" s="42" t="str">
        <f t="shared" si="2"/>
        <v>BAHIA DE ALGECIRAS</v>
      </c>
      <c r="F39" s="42">
        <f t="shared" ref="F39:F54" si="7">LOOKUP(E39,$A$38:$A$65,$B$38:$B$65)</f>
        <v>29874892</v>
      </c>
      <c r="G39" s="42">
        <f t="shared" ref="G39:G65" si="8">LOOKUP(E39,$A$38:$A$65,$C$38:$C$65)</f>
        <v>27464984</v>
      </c>
    </row>
    <row r="40" spans="1:9" x14ac:dyDescent="0.25">
      <c r="A40" s="42" t="str">
        <f t="shared" si="3"/>
        <v>ALMERIA</v>
      </c>
      <c r="B40" s="41">
        <f t="shared" si="4"/>
        <v>41314</v>
      </c>
      <c r="C40" s="41">
        <f t="shared" si="5"/>
        <v>21767</v>
      </c>
      <c r="D40" s="41">
        <f t="shared" si="6"/>
        <v>22</v>
      </c>
      <c r="E40" s="42" t="str">
        <f t="shared" si="2"/>
        <v>BARCELONA</v>
      </c>
      <c r="F40" s="42">
        <f t="shared" si="7"/>
        <v>15317561</v>
      </c>
      <c r="G40" s="42">
        <f t="shared" si="8"/>
        <v>13957100</v>
      </c>
    </row>
    <row r="41" spans="1:9" x14ac:dyDescent="0.25">
      <c r="A41" s="42" t="str">
        <f t="shared" si="3"/>
        <v>AVILES</v>
      </c>
      <c r="B41" s="41">
        <f t="shared" si="4"/>
        <v>48</v>
      </c>
      <c r="C41" s="41">
        <f t="shared" si="5"/>
        <v>0</v>
      </c>
      <c r="D41" s="41">
        <f t="shared" si="6"/>
        <v>27</v>
      </c>
      <c r="E41" s="42" t="str">
        <f t="shared" si="2"/>
        <v>LAS PALMAS</v>
      </c>
      <c r="F41" s="42">
        <f t="shared" si="7"/>
        <v>10256425</v>
      </c>
      <c r="G41" s="42">
        <f t="shared" si="8"/>
        <v>9124351</v>
      </c>
    </row>
    <row r="42" spans="1:9" x14ac:dyDescent="0.25">
      <c r="A42" s="42" t="str">
        <f t="shared" si="3"/>
        <v>BAHIA DE ALGECIRAS</v>
      </c>
      <c r="B42" s="41">
        <f t="shared" si="4"/>
        <v>29874892</v>
      </c>
      <c r="C42" s="41">
        <f t="shared" si="5"/>
        <v>27464984</v>
      </c>
      <c r="D42" s="41">
        <f t="shared" si="6"/>
        <v>2</v>
      </c>
      <c r="E42" s="42" t="str">
        <f t="shared" si="2"/>
        <v>BILBAO</v>
      </c>
      <c r="F42" s="42">
        <f t="shared" si="7"/>
        <v>4440625</v>
      </c>
      <c r="G42" s="42">
        <f t="shared" si="8"/>
        <v>4062969</v>
      </c>
    </row>
    <row r="43" spans="1:9" x14ac:dyDescent="0.25">
      <c r="A43" s="42" t="str">
        <f t="shared" si="3"/>
        <v>BAHIA DE CADIZ</v>
      </c>
      <c r="B43" s="41">
        <f t="shared" si="4"/>
        <v>628527</v>
      </c>
      <c r="C43" s="41">
        <f t="shared" si="5"/>
        <v>824220</v>
      </c>
      <c r="D43" s="41">
        <f t="shared" si="6"/>
        <v>14</v>
      </c>
      <c r="E43" s="42" t="str">
        <f t="shared" si="2"/>
        <v>MALAGA</v>
      </c>
      <c r="F43" s="42">
        <f t="shared" si="7"/>
        <v>2033164</v>
      </c>
      <c r="G43" s="42">
        <f t="shared" si="8"/>
        <v>769058</v>
      </c>
    </row>
    <row r="44" spans="1:9" x14ac:dyDescent="0.25">
      <c r="A44" s="42" t="str">
        <f t="shared" si="3"/>
        <v>BALEARES</v>
      </c>
      <c r="B44" s="41">
        <f t="shared" si="4"/>
        <v>282763</v>
      </c>
      <c r="C44" s="41">
        <f t="shared" si="5"/>
        <v>413134</v>
      </c>
      <c r="D44" s="41">
        <f t="shared" si="6"/>
        <v>17</v>
      </c>
      <c r="E44" s="42" t="str">
        <f t="shared" si="2"/>
        <v>TARRAGONA</v>
      </c>
      <c r="F44" s="42">
        <f t="shared" si="7"/>
        <v>1967574</v>
      </c>
      <c r="G44" s="42">
        <f t="shared" si="8"/>
        <v>2139113</v>
      </c>
    </row>
    <row r="45" spans="1:9" x14ac:dyDescent="0.25">
      <c r="A45" s="42" t="str">
        <f t="shared" si="3"/>
        <v>BARCELONA</v>
      </c>
      <c r="B45" s="41">
        <f t="shared" si="4"/>
        <v>15317561</v>
      </c>
      <c r="C45" s="41">
        <f t="shared" si="5"/>
        <v>13957100</v>
      </c>
      <c r="D45" s="41">
        <f t="shared" si="6"/>
        <v>3</v>
      </c>
      <c r="E45" s="42" t="str">
        <f t="shared" si="2"/>
        <v>SANTA CRUZ DE TENERIFE</v>
      </c>
      <c r="F45" s="42">
        <f t="shared" si="7"/>
        <v>1930223</v>
      </c>
      <c r="G45" s="42">
        <f t="shared" si="8"/>
        <v>2116690</v>
      </c>
    </row>
    <row r="46" spans="1:9" x14ac:dyDescent="0.25">
      <c r="A46" s="42" t="str">
        <f t="shared" si="3"/>
        <v>BILBAO</v>
      </c>
      <c r="B46" s="41">
        <f t="shared" si="4"/>
        <v>4440625</v>
      </c>
      <c r="C46" s="41">
        <f t="shared" si="5"/>
        <v>4062969</v>
      </c>
      <c r="D46" s="41">
        <f t="shared" si="6"/>
        <v>5</v>
      </c>
      <c r="E46" s="42" t="str">
        <f t="shared" si="2"/>
        <v>VIGO</v>
      </c>
      <c r="F46" s="42">
        <f t="shared" si="7"/>
        <v>1762637</v>
      </c>
      <c r="G46" s="42">
        <f t="shared" si="8"/>
        <v>1627061</v>
      </c>
    </row>
    <row r="47" spans="1:9" x14ac:dyDescent="0.25">
      <c r="A47" s="42" t="str">
        <f t="shared" si="3"/>
        <v>CARTAGENA</v>
      </c>
      <c r="B47" s="41">
        <f t="shared" si="4"/>
        <v>666081</v>
      </c>
      <c r="C47" s="41">
        <f t="shared" si="5"/>
        <v>556417</v>
      </c>
      <c r="D47" s="41">
        <f t="shared" si="6"/>
        <v>13</v>
      </c>
      <c r="E47" s="42" t="str">
        <f t="shared" si="2"/>
        <v>CASTELLON</v>
      </c>
      <c r="F47" s="42">
        <f t="shared" si="7"/>
        <v>1282103</v>
      </c>
      <c r="G47" s="42">
        <f t="shared" si="8"/>
        <v>971592</v>
      </c>
    </row>
    <row r="48" spans="1:9" x14ac:dyDescent="0.25">
      <c r="A48" s="42" t="str">
        <f t="shared" si="3"/>
        <v>CASTELLON</v>
      </c>
      <c r="B48" s="41">
        <f t="shared" si="4"/>
        <v>1282103</v>
      </c>
      <c r="C48" s="41">
        <f t="shared" si="5"/>
        <v>971592</v>
      </c>
      <c r="D48" s="41">
        <f t="shared" si="6"/>
        <v>10</v>
      </c>
      <c r="E48" s="42" t="str">
        <f t="shared" si="2"/>
        <v>SEVILLA</v>
      </c>
      <c r="F48" s="42">
        <f t="shared" si="7"/>
        <v>946424</v>
      </c>
      <c r="G48" s="42">
        <f t="shared" si="8"/>
        <v>832356</v>
      </c>
    </row>
    <row r="49" spans="1:7" x14ac:dyDescent="0.25">
      <c r="A49" s="42" t="str">
        <f t="shared" si="3"/>
        <v>CEUTA</v>
      </c>
      <c r="B49" s="41">
        <f t="shared" si="4"/>
        <v>50752</v>
      </c>
      <c r="C49" s="41">
        <f t="shared" si="5"/>
        <v>29167</v>
      </c>
      <c r="D49" s="41">
        <f t="shared" si="6"/>
        <v>19</v>
      </c>
      <c r="E49" s="42" t="str">
        <f t="shared" si="2"/>
        <v>ALICANTE</v>
      </c>
      <c r="F49" s="42">
        <f t="shared" si="7"/>
        <v>931025</v>
      </c>
      <c r="G49" s="42">
        <f t="shared" si="8"/>
        <v>847560</v>
      </c>
    </row>
    <row r="50" spans="1:7" x14ac:dyDescent="0.25">
      <c r="A50" s="42" t="str">
        <f t="shared" si="3"/>
        <v>FERROL-SAN CIBRAO</v>
      </c>
      <c r="B50" s="41">
        <f t="shared" si="4"/>
        <v>4217</v>
      </c>
      <c r="C50" s="41">
        <f t="shared" si="5"/>
        <v>4202</v>
      </c>
      <c r="D50" s="41">
        <f t="shared" si="6"/>
        <v>26</v>
      </c>
      <c r="E50" s="42" t="str">
        <f t="shared" si="2"/>
        <v>CARTAGENA</v>
      </c>
      <c r="F50" s="42">
        <f t="shared" si="7"/>
        <v>666081</v>
      </c>
      <c r="G50" s="42">
        <f t="shared" si="8"/>
        <v>556417</v>
      </c>
    </row>
    <row r="51" spans="1:7" x14ac:dyDescent="0.25">
      <c r="A51" s="42" t="str">
        <f t="shared" si="3"/>
        <v>GIJON</v>
      </c>
      <c r="B51" s="41">
        <f t="shared" si="4"/>
        <v>317735</v>
      </c>
      <c r="C51" s="41">
        <f t="shared" si="5"/>
        <v>320910</v>
      </c>
      <c r="D51" s="41">
        <f t="shared" si="6"/>
        <v>15</v>
      </c>
      <c r="E51" s="42" t="str">
        <f t="shared" si="2"/>
        <v>BAHIA DE CADIZ</v>
      </c>
      <c r="F51" s="42">
        <f t="shared" si="7"/>
        <v>628527</v>
      </c>
      <c r="G51" s="42">
        <f t="shared" si="8"/>
        <v>824220</v>
      </c>
    </row>
    <row r="52" spans="1:7" x14ac:dyDescent="0.25">
      <c r="A52" s="42" t="str">
        <f t="shared" si="3"/>
        <v>HUELVA</v>
      </c>
      <c r="B52" s="41">
        <f t="shared" si="4"/>
        <v>4261</v>
      </c>
      <c r="C52" s="41">
        <f t="shared" si="5"/>
        <v>0</v>
      </c>
      <c r="D52" s="41">
        <f t="shared" si="6"/>
        <v>25</v>
      </c>
      <c r="E52" s="42" t="str">
        <f t="shared" si="2"/>
        <v>GIJON</v>
      </c>
      <c r="F52" s="42">
        <f t="shared" si="7"/>
        <v>317735</v>
      </c>
      <c r="G52" s="42">
        <f t="shared" si="8"/>
        <v>320910</v>
      </c>
    </row>
    <row r="53" spans="1:7" x14ac:dyDescent="0.25">
      <c r="A53" s="42" t="str">
        <f t="shared" si="3"/>
        <v>LAS PALMAS</v>
      </c>
      <c r="B53" s="41">
        <f t="shared" si="4"/>
        <v>10256425</v>
      </c>
      <c r="C53" s="41">
        <f t="shared" si="5"/>
        <v>9124351</v>
      </c>
      <c r="D53" s="41">
        <f t="shared" si="6"/>
        <v>4</v>
      </c>
      <c r="E53" s="42" t="str">
        <f t="shared" si="2"/>
        <v>MARIN Y RIA DE PONTEVEDRA</v>
      </c>
      <c r="F53" s="42">
        <f t="shared" si="7"/>
        <v>284756</v>
      </c>
      <c r="G53" s="42">
        <f t="shared" si="8"/>
        <v>300823</v>
      </c>
    </row>
    <row r="54" spans="1:7" x14ac:dyDescent="0.25">
      <c r="A54" s="42" t="str">
        <f t="shared" si="3"/>
        <v>MALAGA</v>
      </c>
      <c r="B54" s="41">
        <f t="shared" si="4"/>
        <v>2033164</v>
      </c>
      <c r="C54" s="41">
        <f t="shared" si="5"/>
        <v>769058</v>
      </c>
      <c r="D54" s="41">
        <f t="shared" si="6"/>
        <v>6</v>
      </c>
      <c r="E54" s="42" t="str">
        <f t="shared" si="2"/>
        <v>BALEARES</v>
      </c>
      <c r="F54" s="42">
        <f t="shared" si="7"/>
        <v>282763</v>
      </c>
      <c r="G54" s="42">
        <f t="shared" si="8"/>
        <v>413134</v>
      </c>
    </row>
    <row r="55" spans="1:7" x14ac:dyDescent="0.25">
      <c r="A55" s="42" t="str">
        <f t="shared" si="3"/>
        <v>MARIN Y RIA DE PONTEVEDRA</v>
      </c>
      <c r="B55" s="41">
        <f t="shared" si="4"/>
        <v>284756</v>
      </c>
      <c r="C55" s="41">
        <f t="shared" si="5"/>
        <v>300823</v>
      </c>
      <c r="D55" s="41">
        <f t="shared" si="6"/>
        <v>16</v>
      </c>
      <c r="E55" s="42" t="str">
        <f t="shared" si="2"/>
        <v>MELILLA</v>
      </c>
      <c r="F55" s="42">
        <f t="shared" ref="F55:F65" si="9">LOOKUP(E55,$A$38:$A$65,$B$38:$B$65)</f>
        <v>142496</v>
      </c>
      <c r="G55" s="42">
        <f t="shared" si="8"/>
        <v>120315</v>
      </c>
    </row>
    <row r="56" spans="1:7" x14ac:dyDescent="0.25">
      <c r="A56" s="42" t="str">
        <f t="shared" si="3"/>
        <v>MELILLA</v>
      </c>
      <c r="B56" s="41">
        <f t="shared" si="4"/>
        <v>142496</v>
      </c>
      <c r="C56" s="41">
        <f t="shared" si="5"/>
        <v>120315</v>
      </c>
      <c r="D56" s="41">
        <f t="shared" si="6"/>
        <v>18</v>
      </c>
      <c r="E56" s="42" t="str">
        <f t="shared" si="2"/>
        <v>CEUTA</v>
      </c>
      <c r="F56" s="42">
        <f t="shared" si="9"/>
        <v>50752</v>
      </c>
      <c r="G56" s="42">
        <f t="shared" si="8"/>
        <v>29167</v>
      </c>
    </row>
    <row r="57" spans="1:7" x14ac:dyDescent="0.25">
      <c r="A57" s="42" t="str">
        <f t="shared" si="3"/>
        <v>MOTRIL</v>
      </c>
      <c r="B57" s="41">
        <f t="shared" si="4"/>
        <v>23127</v>
      </c>
      <c r="C57" s="41">
        <f t="shared" si="5"/>
        <v>17206</v>
      </c>
      <c r="D57" s="41">
        <f t="shared" si="6"/>
        <v>23</v>
      </c>
      <c r="E57" s="42" t="str">
        <f t="shared" si="2"/>
        <v>A CORUÑA</v>
      </c>
      <c r="F57" s="42">
        <f t="shared" si="9"/>
        <v>46825</v>
      </c>
      <c r="G57" s="42">
        <f t="shared" si="8"/>
        <v>70524</v>
      </c>
    </row>
    <row r="58" spans="1:7" x14ac:dyDescent="0.25">
      <c r="A58" s="42" t="str">
        <f t="shared" si="3"/>
        <v>PASAIA</v>
      </c>
      <c r="B58" s="41">
        <f t="shared" si="4"/>
        <v>14</v>
      </c>
      <c r="C58" s="41">
        <f t="shared" si="5"/>
        <v>267</v>
      </c>
      <c r="D58" s="41">
        <f t="shared" si="6"/>
        <v>28</v>
      </c>
      <c r="E58" s="42" t="str">
        <f t="shared" si="2"/>
        <v>VILAGARCIA</v>
      </c>
      <c r="F58" s="42">
        <f t="shared" si="9"/>
        <v>44097</v>
      </c>
      <c r="G58" s="42">
        <f t="shared" si="8"/>
        <v>3710</v>
      </c>
    </row>
    <row r="59" spans="1:7" x14ac:dyDescent="0.25">
      <c r="A59" s="42" t="str">
        <f t="shared" si="3"/>
        <v>SANTA CRUZ DE TENERIFE</v>
      </c>
      <c r="B59" s="41">
        <f t="shared" si="4"/>
        <v>1930223</v>
      </c>
      <c r="C59" s="41">
        <f t="shared" si="5"/>
        <v>2116690</v>
      </c>
      <c r="D59" s="41">
        <f t="shared" si="6"/>
        <v>8</v>
      </c>
      <c r="E59" s="42" t="str">
        <f t="shared" si="2"/>
        <v>ALMERIA</v>
      </c>
      <c r="F59" s="42">
        <f t="shared" si="9"/>
        <v>41314</v>
      </c>
      <c r="G59" s="42">
        <f t="shared" si="8"/>
        <v>21767</v>
      </c>
    </row>
    <row r="60" spans="1:7" x14ac:dyDescent="0.25">
      <c r="A60" s="42" t="str">
        <f t="shared" si="3"/>
        <v>SANTANDER</v>
      </c>
      <c r="B60" s="41">
        <f t="shared" si="4"/>
        <v>13693</v>
      </c>
      <c r="C60" s="41">
        <f t="shared" si="5"/>
        <v>9259</v>
      </c>
      <c r="D60" s="41">
        <f t="shared" si="6"/>
        <v>24</v>
      </c>
      <c r="E60" s="42" t="str">
        <f t="shared" si="2"/>
        <v>MOTRIL</v>
      </c>
      <c r="F60" s="42">
        <f t="shared" si="9"/>
        <v>23127</v>
      </c>
      <c r="G60" s="42">
        <f t="shared" si="8"/>
        <v>17206</v>
      </c>
    </row>
    <row r="61" spans="1:7" x14ac:dyDescent="0.25">
      <c r="A61" s="42" t="str">
        <f t="shared" si="3"/>
        <v>SEVILLA</v>
      </c>
      <c r="B61" s="41">
        <f t="shared" si="4"/>
        <v>946424</v>
      </c>
      <c r="C61" s="41">
        <f t="shared" si="5"/>
        <v>832356</v>
      </c>
      <c r="D61" s="41">
        <f t="shared" si="6"/>
        <v>11</v>
      </c>
      <c r="E61" s="42" t="str">
        <f t="shared" si="2"/>
        <v>SANTANDER</v>
      </c>
      <c r="F61" s="42">
        <f t="shared" si="9"/>
        <v>13693</v>
      </c>
      <c r="G61" s="42">
        <f t="shared" si="8"/>
        <v>9259</v>
      </c>
    </row>
    <row r="62" spans="1:7" x14ac:dyDescent="0.25">
      <c r="A62" s="42" t="str">
        <f t="shared" si="3"/>
        <v>TARRAGONA</v>
      </c>
      <c r="B62" s="41">
        <f t="shared" si="4"/>
        <v>1967574</v>
      </c>
      <c r="C62" s="41">
        <f t="shared" si="5"/>
        <v>2139113</v>
      </c>
      <c r="D62" s="41">
        <f t="shared" si="6"/>
        <v>7</v>
      </c>
      <c r="E62" s="42" t="str">
        <f t="shared" si="2"/>
        <v>HUELVA</v>
      </c>
      <c r="F62" s="42">
        <f t="shared" si="9"/>
        <v>4261</v>
      </c>
      <c r="G62" s="42">
        <f t="shared" si="8"/>
        <v>0</v>
      </c>
    </row>
    <row r="63" spans="1:7" x14ac:dyDescent="0.25">
      <c r="A63" s="42" t="str">
        <f t="shared" si="3"/>
        <v>VALENCIA</v>
      </c>
      <c r="B63" s="41">
        <f t="shared" si="4"/>
        <v>38069097</v>
      </c>
      <c r="C63" s="41">
        <f t="shared" si="5"/>
        <v>35585783</v>
      </c>
      <c r="D63" s="41">
        <f t="shared" si="6"/>
        <v>1</v>
      </c>
      <c r="E63" s="42" t="str">
        <f t="shared" si="2"/>
        <v>FERROL-SAN CIBRAO</v>
      </c>
      <c r="F63" s="42">
        <f t="shared" si="9"/>
        <v>4217</v>
      </c>
      <c r="G63" s="42">
        <f t="shared" si="8"/>
        <v>4202</v>
      </c>
    </row>
    <row r="64" spans="1:7" x14ac:dyDescent="0.25">
      <c r="A64" s="42" t="str">
        <f t="shared" si="3"/>
        <v>VIGO</v>
      </c>
      <c r="B64" s="41">
        <f t="shared" si="4"/>
        <v>1762637</v>
      </c>
      <c r="C64" s="41">
        <f t="shared" si="5"/>
        <v>1627061</v>
      </c>
      <c r="D64" s="41">
        <f t="shared" si="6"/>
        <v>9</v>
      </c>
      <c r="E64" s="42" t="str">
        <f t="shared" si="2"/>
        <v>AVILES</v>
      </c>
      <c r="F64" s="42">
        <f t="shared" si="9"/>
        <v>48</v>
      </c>
      <c r="G64" s="42">
        <f t="shared" si="8"/>
        <v>0</v>
      </c>
    </row>
    <row r="65" spans="1:7" x14ac:dyDescent="0.25">
      <c r="A65" s="42" t="str">
        <f t="shared" si="3"/>
        <v>VILAGARCIA</v>
      </c>
      <c r="B65" s="41">
        <f t="shared" si="4"/>
        <v>44097</v>
      </c>
      <c r="C65" s="41">
        <f t="shared" si="5"/>
        <v>3710</v>
      </c>
      <c r="D65" s="41">
        <f t="shared" si="6"/>
        <v>21</v>
      </c>
      <c r="E65" s="42" t="str">
        <f t="shared" si="2"/>
        <v>PASAIA</v>
      </c>
      <c r="F65" s="42">
        <f t="shared" si="9"/>
        <v>14</v>
      </c>
      <c r="G65" s="42">
        <f t="shared" si="8"/>
        <v>267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85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Septiembre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40857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33">
        <v>0</v>
      </c>
      <c r="C7" s="33">
        <v>0</v>
      </c>
      <c r="D7" s="33">
        <v>0</v>
      </c>
      <c r="E7" s="33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4">
        <v>1089</v>
      </c>
      <c r="C8" s="34">
        <v>426</v>
      </c>
      <c r="D8" s="34">
        <v>108989</v>
      </c>
      <c r="E8" s="34">
        <v>10130</v>
      </c>
      <c r="F8" s="13">
        <f t="shared" ref="F8:F35" si="0">((E8*100)/D8)-100</f>
        <v>-90.705484039673735</v>
      </c>
      <c r="G8" s="1"/>
      <c r="H8" s="1"/>
      <c r="I8" s="1"/>
    </row>
    <row r="9" spans="1:12" x14ac:dyDescent="0.25">
      <c r="A9" s="8" t="s">
        <v>46</v>
      </c>
      <c r="B9" s="33">
        <v>24721</v>
      </c>
      <c r="C9" s="33">
        <v>25706</v>
      </c>
      <c r="D9" s="33">
        <v>325727</v>
      </c>
      <c r="E9" s="33">
        <v>311701</v>
      </c>
      <c r="F9" s="10">
        <f t="shared" si="0"/>
        <v>-4.3060599827462909</v>
      </c>
      <c r="G9" s="1"/>
      <c r="H9" s="1"/>
      <c r="I9" s="1"/>
    </row>
    <row r="10" spans="1:12" x14ac:dyDescent="0.25">
      <c r="A10" s="11" t="s">
        <v>47</v>
      </c>
      <c r="B10" s="34">
        <v>0</v>
      </c>
      <c r="C10" s="34">
        <v>0</v>
      </c>
      <c r="D10" s="34">
        <v>0</v>
      </c>
      <c r="E10" s="34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3">
        <v>236237</v>
      </c>
      <c r="C11" s="33">
        <v>269351</v>
      </c>
      <c r="D11" s="33">
        <v>3127018</v>
      </c>
      <c r="E11" s="33">
        <v>3461261</v>
      </c>
      <c r="F11" s="10">
        <f t="shared" si="0"/>
        <v>10.688873553014403</v>
      </c>
      <c r="G11" s="1"/>
      <c r="H11" s="1"/>
      <c r="I11" s="1"/>
    </row>
    <row r="12" spans="1:12" x14ac:dyDescent="0.25">
      <c r="A12" s="11" t="s">
        <v>49</v>
      </c>
      <c r="B12" s="34">
        <v>88053</v>
      </c>
      <c r="C12" s="34">
        <v>82970</v>
      </c>
      <c r="D12" s="34">
        <v>939194</v>
      </c>
      <c r="E12" s="34">
        <v>781009</v>
      </c>
      <c r="F12" s="13">
        <f t="shared" si="0"/>
        <v>-16.842633151404286</v>
      </c>
      <c r="G12" s="1"/>
      <c r="H12" s="1"/>
      <c r="I12" s="1"/>
    </row>
    <row r="13" spans="1:12" x14ac:dyDescent="0.25">
      <c r="A13" s="8" t="s">
        <v>50</v>
      </c>
      <c r="B13" s="33">
        <v>649919</v>
      </c>
      <c r="C13" s="33">
        <v>669555</v>
      </c>
      <c r="D13" s="33">
        <v>6126322</v>
      </c>
      <c r="E13" s="33">
        <v>6218388</v>
      </c>
      <c r="F13" s="10">
        <f t="shared" si="0"/>
        <v>1.5027940091950711</v>
      </c>
      <c r="G13" s="1"/>
      <c r="H13" s="1"/>
      <c r="I13" s="1"/>
    </row>
    <row r="14" spans="1:12" x14ac:dyDescent="0.25">
      <c r="A14" s="11" t="s">
        <v>51</v>
      </c>
      <c r="B14" s="34">
        <v>679733</v>
      </c>
      <c r="C14" s="34">
        <v>764979</v>
      </c>
      <c r="D14" s="34">
        <v>6525405</v>
      </c>
      <c r="E14" s="34">
        <v>6692440</v>
      </c>
      <c r="F14" s="13">
        <f t="shared" si="0"/>
        <v>2.5597644897136718</v>
      </c>
      <c r="G14" s="1"/>
      <c r="H14" s="1"/>
      <c r="I14" s="1"/>
    </row>
    <row r="15" spans="1:12" x14ac:dyDescent="0.25">
      <c r="A15" s="8" t="s">
        <v>52</v>
      </c>
      <c r="B15" s="33">
        <v>126133</v>
      </c>
      <c r="C15" s="33">
        <v>94162</v>
      </c>
      <c r="D15" s="33">
        <v>959289</v>
      </c>
      <c r="E15" s="33">
        <v>670429</v>
      </c>
      <c r="F15" s="10">
        <f t="shared" si="0"/>
        <v>-30.111884948123034</v>
      </c>
      <c r="G15" s="1"/>
      <c r="H15" s="1"/>
      <c r="I15" s="1"/>
    </row>
    <row r="16" spans="1:12" x14ac:dyDescent="0.25">
      <c r="A16" s="11" t="s">
        <v>53</v>
      </c>
      <c r="B16" s="34">
        <v>343</v>
      </c>
      <c r="C16" s="34">
        <v>1032</v>
      </c>
      <c r="D16" s="34">
        <v>10829</v>
      </c>
      <c r="E16" s="34">
        <v>2976</v>
      </c>
      <c r="F16" s="17">
        <f t="shared" si="0"/>
        <v>-72.518238064456554</v>
      </c>
      <c r="G16" s="1"/>
      <c r="H16" s="1"/>
      <c r="I16" s="1"/>
    </row>
    <row r="17" spans="1:9" x14ac:dyDescent="0.25">
      <c r="A17" s="8" t="s">
        <v>54</v>
      </c>
      <c r="B17" s="33">
        <v>10081</v>
      </c>
      <c r="C17" s="33">
        <v>32184</v>
      </c>
      <c r="D17" s="33">
        <v>111063</v>
      </c>
      <c r="E17" s="33">
        <v>270596</v>
      </c>
      <c r="F17" s="10">
        <f t="shared" si="0"/>
        <v>143.64189694137562</v>
      </c>
      <c r="G17" s="1"/>
      <c r="H17" s="1"/>
      <c r="I17" s="1"/>
    </row>
    <row r="18" spans="1:9" x14ac:dyDescent="0.25">
      <c r="A18" s="11" t="s">
        <v>55</v>
      </c>
      <c r="B18" s="34">
        <v>64949</v>
      </c>
      <c r="C18" s="34">
        <v>72919</v>
      </c>
      <c r="D18" s="34">
        <v>661601</v>
      </c>
      <c r="E18" s="34">
        <v>640838</v>
      </c>
      <c r="F18" s="13">
        <f t="shared" si="0"/>
        <v>-3.1382963447757817</v>
      </c>
      <c r="G18" s="1"/>
      <c r="H18" s="1"/>
      <c r="I18" s="1"/>
    </row>
    <row r="19" spans="1:9" x14ac:dyDescent="0.25">
      <c r="A19" s="8" t="s">
        <v>56</v>
      </c>
      <c r="B19" s="33">
        <v>17283</v>
      </c>
      <c r="C19" s="33">
        <v>7244</v>
      </c>
      <c r="D19" s="33">
        <v>95159</v>
      </c>
      <c r="E19" s="33">
        <v>70820</v>
      </c>
      <c r="F19" s="10">
        <f t="shared" si="0"/>
        <v>-25.577191857837931</v>
      </c>
      <c r="G19" s="1"/>
      <c r="H19" s="1"/>
      <c r="I19" s="1"/>
    </row>
    <row r="20" spans="1:9" x14ac:dyDescent="0.25">
      <c r="A20" s="11" t="s">
        <v>57</v>
      </c>
      <c r="B20" s="34">
        <v>7829</v>
      </c>
      <c r="C20" s="34">
        <v>59622</v>
      </c>
      <c r="D20" s="34">
        <v>9304</v>
      </c>
      <c r="E20" s="34">
        <v>448782</v>
      </c>
      <c r="F20" s="13">
        <f t="shared" si="0"/>
        <v>4723.5382631126395</v>
      </c>
      <c r="G20" s="1"/>
      <c r="H20" s="1"/>
      <c r="I20" s="1"/>
    </row>
    <row r="21" spans="1:9" x14ac:dyDescent="0.25">
      <c r="A21" s="8" t="s">
        <v>58</v>
      </c>
      <c r="B21" s="33">
        <v>0</v>
      </c>
      <c r="C21" s="33">
        <v>11657</v>
      </c>
      <c r="D21" s="33">
        <v>0</v>
      </c>
      <c r="E21" s="33">
        <v>27775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4">
        <v>198129</v>
      </c>
      <c r="C22" s="34">
        <v>225516</v>
      </c>
      <c r="D22" s="34">
        <v>1779522</v>
      </c>
      <c r="E22" s="34">
        <v>1894326</v>
      </c>
      <c r="F22" s="13">
        <f t="shared" si="0"/>
        <v>6.4513953747129875</v>
      </c>
      <c r="G22" s="1"/>
      <c r="H22" s="1"/>
      <c r="I22" s="1"/>
    </row>
    <row r="23" spans="1:9" x14ac:dyDescent="0.25">
      <c r="A23" s="8" t="s">
        <v>60</v>
      </c>
      <c r="B23" s="33">
        <v>36386</v>
      </c>
      <c r="C23" s="33">
        <v>41028</v>
      </c>
      <c r="D23" s="33">
        <v>361497</v>
      </c>
      <c r="E23" s="33">
        <v>355308</v>
      </c>
      <c r="F23" s="10">
        <f t="shared" si="0"/>
        <v>-1.7120474028830159</v>
      </c>
      <c r="G23" s="1"/>
      <c r="H23" s="1"/>
      <c r="I23" s="1"/>
    </row>
    <row r="24" spans="1:9" x14ac:dyDescent="0.25">
      <c r="A24" s="11" t="s">
        <v>61</v>
      </c>
      <c r="B24" s="34">
        <v>0</v>
      </c>
      <c r="C24" s="34">
        <v>0</v>
      </c>
      <c r="D24" s="34">
        <v>5153</v>
      </c>
      <c r="E24" s="34">
        <v>0</v>
      </c>
      <c r="F24" s="17">
        <f t="shared" si="0"/>
        <v>-100</v>
      </c>
      <c r="G24" s="1"/>
      <c r="H24" s="1"/>
      <c r="I24" s="1"/>
    </row>
    <row r="25" spans="1:9" x14ac:dyDescent="0.25">
      <c r="A25" s="8" t="s">
        <v>62</v>
      </c>
      <c r="B25" s="33">
        <v>41228</v>
      </c>
      <c r="C25" s="33">
        <v>44783</v>
      </c>
      <c r="D25" s="33">
        <v>423550</v>
      </c>
      <c r="E25" s="33">
        <v>436492</v>
      </c>
      <c r="F25" s="10">
        <f t="shared" si="0"/>
        <v>3.0556014638177373</v>
      </c>
      <c r="G25" s="1"/>
      <c r="H25" s="1"/>
      <c r="I25" s="1"/>
    </row>
    <row r="26" spans="1:9" x14ac:dyDescent="0.25">
      <c r="A26" s="11" t="s">
        <v>63</v>
      </c>
      <c r="B26" s="34">
        <v>0</v>
      </c>
      <c r="C26" s="34">
        <v>5412</v>
      </c>
      <c r="D26" s="34">
        <v>6924</v>
      </c>
      <c r="E26" s="34">
        <v>9569</v>
      </c>
      <c r="F26" s="13">
        <f t="shared" si="0"/>
        <v>38.200462160600807</v>
      </c>
      <c r="G26" s="1"/>
      <c r="H26" s="1"/>
      <c r="I26" s="1"/>
    </row>
    <row r="27" spans="1:9" x14ac:dyDescent="0.25">
      <c r="A27" s="8" t="s">
        <v>64</v>
      </c>
      <c r="B27" s="33">
        <v>44508</v>
      </c>
      <c r="C27" s="33">
        <v>51691</v>
      </c>
      <c r="D27" s="33">
        <v>341735</v>
      </c>
      <c r="E27" s="33">
        <v>415055</v>
      </c>
      <c r="F27" s="10">
        <f t="shared" si="0"/>
        <v>21.455221150891774</v>
      </c>
      <c r="G27" s="1"/>
      <c r="H27" s="1"/>
      <c r="I27" s="1"/>
    </row>
    <row r="28" spans="1:9" x14ac:dyDescent="0.25">
      <c r="A28" s="11" t="s">
        <v>65</v>
      </c>
      <c r="B28" s="34">
        <v>266855</v>
      </c>
      <c r="C28" s="34">
        <v>235580</v>
      </c>
      <c r="D28" s="34">
        <v>2506127</v>
      </c>
      <c r="E28" s="34">
        <v>2012879</v>
      </c>
      <c r="F28" s="13">
        <f t="shared" si="0"/>
        <v>-19.681684128537782</v>
      </c>
      <c r="G28" s="1"/>
      <c r="H28" s="1"/>
      <c r="I28" s="1"/>
    </row>
    <row r="29" spans="1:9" x14ac:dyDescent="0.25">
      <c r="A29" s="8" t="s">
        <v>66</v>
      </c>
      <c r="B29" s="33">
        <v>109311</v>
      </c>
      <c r="C29" s="33">
        <v>113252</v>
      </c>
      <c r="D29" s="33">
        <v>936745</v>
      </c>
      <c r="E29" s="33">
        <v>991513</v>
      </c>
      <c r="F29" s="10">
        <f t="shared" si="0"/>
        <v>5.8466284848064305</v>
      </c>
      <c r="G29" s="1"/>
      <c r="H29" s="1"/>
      <c r="I29" s="1"/>
    </row>
    <row r="30" spans="1:9" x14ac:dyDescent="0.25">
      <c r="A30" s="11" t="s">
        <v>67</v>
      </c>
      <c r="B30" s="34">
        <v>19955</v>
      </c>
      <c r="C30" s="34">
        <v>14058</v>
      </c>
      <c r="D30" s="34">
        <v>157352</v>
      </c>
      <c r="E30" s="34">
        <v>174055</v>
      </c>
      <c r="F30" s="13">
        <f t="shared" si="0"/>
        <v>10.615054146118254</v>
      </c>
      <c r="G30" s="1"/>
      <c r="H30" s="1"/>
      <c r="I30" s="1"/>
    </row>
    <row r="31" spans="1:9" x14ac:dyDescent="0.25">
      <c r="A31" s="8" t="s">
        <v>68</v>
      </c>
      <c r="B31" s="33">
        <v>11281</v>
      </c>
      <c r="C31" s="33">
        <v>7702</v>
      </c>
      <c r="D31" s="33">
        <v>142033</v>
      </c>
      <c r="E31" s="33">
        <v>93585</v>
      </c>
      <c r="F31" s="10">
        <f t="shared" si="0"/>
        <v>-34.110382798363759</v>
      </c>
      <c r="G31" s="1"/>
      <c r="H31" s="1"/>
      <c r="I31" s="1"/>
    </row>
    <row r="32" spans="1:9" x14ac:dyDescent="0.25">
      <c r="A32" s="11" t="s">
        <v>69</v>
      </c>
      <c r="B32" s="34">
        <v>403540</v>
      </c>
      <c r="C32" s="34">
        <v>474953</v>
      </c>
      <c r="D32" s="34">
        <v>3748652</v>
      </c>
      <c r="E32" s="34">
        <v>4222079</v>
      </c>
      <c r="F32" s="13">
        <f t="shared" si="0"/>
        <v>12.629259797922032</v>
      </c>
      <c r="G32" s="1"/>
      <c r="H32" s="1"/>
      <c r="I32" s="1"/>
    </row>
    <row r="33" spans="1:9" x14ac:dyDescent="0.25">
      <c r="A33" s="8" t="s">
        <v>70</v>
      </c>
      <c r="B33" s="33">
        <v>87425</v>
      </c>
      <c r="C33" s="33">
        <v>62400</v>
      </c>
      <c r="D33" s="33">
        <v>722768</v>
      </c>
      <c r="E33" s="33">
        <v>718936</v>
      </c>
      <c r="F33" s="10">
        <f t="shared" si="0"/>
        <v>-0.53018395944479835</v>
      </c>
      <c r="G33" s="1"/>
      <c r="H33" s="1"/>
      <c r="I33" s="1"/>
    </row>
    <row r="34" spans="1:9" x14ac:dyDescent="0.25">
      <c r="A34" s="11" t="s">
        <v>71</v>
      </c>
      <c r="B34" s="34">
        <v>0</v>
      </c>
      <c r="C34" s="34">
        <v>0</v>
      </c>
      <c r="D34" s="34">
        <v>0</v>
      </c>
      <c r="E34" s="34">
        <v>1200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3124988</v>
      </c>
      <c r="C35" s="15">
        <f t="shared" ref="C35:E35" si="1">SUM(C7:C34)</f>
        <v>3368182</v>
      </c>
      <c r="D35" s="15">
        <f t="shared" si="1"/>
        <v>30131958</v>
      </c>
      <c r="E35" s="15">
        <f t="shared" si="1"/>
        <v>30932142</v>
      </c>
      <c r="F35" s="16">
        <f t="shared" si="0"/>
        <v>2.6555990818784494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BARCELONA</v>
      </c>
      <c r="F38" s="42">
        <f>LOOKUP(E38,$A$38:$A$65,$B$38:$B$65)</f>
        <v>6692440</v>
      </c>
      <c r="G38" s="42">
        <f>LOOKUP(E38,$A$38:$A$65,$C$38:$C$65)</f>
        <v>6525405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10130</v>
      </c>
      <c r="C39" s="41">
        <f t="shared" ref="C39:C65" si="5">D8</f>
        <v>108989</v>
      </c>
      <c r="D39" s="41">
        <f t="shared" ref="D39:D65" si="6">_xlfn.RANK.EQ(B39,$B$38:$B$65)+COUNTIF($B$38:$B$65,B39)-1</f>
        <v>22</v>
      </c>
      <c r="E39" s="42" t="str">
        <f t="shared" si="2"/>
        <v>BALEARES</v>
      </c>
      <c r="F39" s="42">
        <f t="shared" ref="F39:F54" si="7">LOOKUP(E39,$A$38:$A$65,$B$38:$B$65)</f>
        <v>6218388</v>
      </c>
      <c r="G39" s="42">
        <f t="shared" ref="G39:G65" si="8">LOOKUP(E39,$A$38:$A$65,$C$38:$C$65)</f>
        <v>6126322</v>
      </c>
    </row>
    <row r="40" spans="1:9" x14ac:dyDescent="0.25">
      <c r="A40" s="42" t="str">
        <f t="shared" si="3"/>
        <v>ALMERIA</v>
      </c>
      <c r="B40" s="41">
        <f t="shared" si="4"/>
        <v>311701</v>
      </c>
      <c r="C40" s="41">
        <f t="shared" si="5"/>
        <v>325727</v>
      </c>
      <c r="D40" s="41">
        <f t="shared" si="6"/>
        <v>16</v>
      </c>
      <c r="E40" s="42" t="str">
        <f t="shared" si="2"/>
        <v>VALENCIA</v>
      </c>
      <c r="F40" s="42">
        <f t="shared" si="7"/>
        <v>4222079</v>
      </c>
      <c r="G40" s="42">
        <f t="shared" si="8"/>
        <v>3748652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BAHIA DE ALGECIRAS</v>
      </c>
      <c r="F41" s="42">
        <f t="shared" si="7"/>
        <v>3461261</v>
      </c>
      <c r="G41" s="42">
        <f t="shared" si="8"/>
        <v>3127018</v>
      </c>
    </row>
    <row r="42" spans="1:9" x14ac:dyDescent="0.25">
      <c r="A42" s="42" t="str">
        <f t="shared" si="3"/>
        <v>BAHIA DE ALGECIRAS</v>
      </c>
      <c r="B42" s="41">
        <f t="shared" si="4"/>
        <v>3461261</v>
      </c>
      <c r="C42" s="41">
        <f t="shared" si="5"/>
        <v>3127018</v>
      </c>
      <c r="D42" s="41">
        <f t="shared" si="6"/>
        <v>4</v>
      </c>
      <c r="E42" s="42" t="str">
        <f t="shared" si="2"/>
        <v>SANTA CRUZ DE TENERIFE</v>
      </c>
      <c r="F42" s="42">
        <f t="shared" si="7"/>
        <v>2012879</v>
      </c>
      <c r="G42" s="42">
        <f t="shared" si="8"/>
        <v>2506127</v>
      </c>
    </row>
    <row r="43" spans="1:9" x14ac:dyDescent="0.25">
      <c r="A43" s="42" t="str">
        <f t="shared" si="3"/>
        <v>BAHIA DE CADIZ</v>
      </c>
      <c r="B43" s="41">
        <f t="shared" si="4"/>
        <v>781009</v>
      </c>
      <c r="C43" s="41">
        <f t="shared" si="5"/>
        <v>939194</v>
      </c>
      <c r="D43" s="41">
        <f t="shared" si="6"/>
        <v>8</v>
      </c>
      <c r="E43" s="42" t="str">
        <f t="shared" si="2"/>
        <v>LAS PALMAS</v>
      </c>
      <c r="F43" s="42">
        <f t="shared" si="7"/>
        <v>1894326</v>
      </c>
      <c r="G43" s="42">
        <f t="shared" si="8"/>
        <v>1779522</v>
      </c>
    </row>
    <row r="44" spans="1:9" x14ac:dyDescent="0.25">
      <c r="A44" s="42" t="str">
        <f t="shared" si="3"/>
        <v>BALEARES</v>
      </c>
      <c r="B44" s="41">
        <f t="shared" si="4"/>
        <v>6218388</v>
      </c>
      <c r="C44" s="41">
        <f t="shared" si="5"/>
        <v>6126322</v>
      </c>
      <c r="D44" s="41">
        <f t="shared" si="6"/>
        <v>2</v>
      </c>
      <c r="E44" s="42" t="str">
        <f t="shared" si="2"/>
        <v>SANTANDER</v>
      </c>
      <c r="F44" s="42">
        <f t="shared" si="7"/>
        <v>991513</v>
      </c>
      <c r="G44" s="42">
        <f t="shared" si="8"/>
        <v>936745</v>
      </c>
    </row>
    <row r="45" spans="1:9" x14ac:dyDescent="0.25">
      <c r="A45" s="42" t="str">
        <f t="shared" si="3"/>
        <v>BARCELONA</v>
      </c>
      <c r="B45" s="41">
        <f t="shared" si="4"/>
        <v>6692440</v>
      </c>
      <c r="C45" s="41">
        <f t="shared" si="5"/>
        <v>6525405</v>
      </c>
      <c r="D45" s="41">
        <f t="shared" si="6"/>
        <v>1</v>
      </c>
      <c r="E45" s="42" t="str">
        <f t="shared" si="2"/>
        <v>BAHIA DE CADIZ</v>
      </c>
      <c r="F45" s="42">
        <f t="shared" si="7"/>
        <v>781009</v>
      </c>
      <c r="G45" s="42">
        <f t="shared" si="8"/>
        <v>939194</v>
      </c>
    </row>
    <row r="46" spans="1:9" x14ac:dyDescent="0.25">
      <c r="A46" s="42" t="str">
        <f t="shared" si="3"/>
        <v>BILBAO</v>
      </c>
      <c r="B46" s="41">
        <f t="shared" si="4"/>
        <v>670429</v>
      </c>
      <c r="C46" s="41">
        <f t="shared" si="5"/>
        <v>959289</v>
      </c>
      <c r="D46" s="41">
        <f t="shared" si="6"/>
        <v>10</v>
      </c>
      <c r="E46" s="42" t="str">
        <f t="shared" si="2"/>
        <v>VIGO</v>
      </c>
      <c r="F46" s="42">
        <f t="shared" si="7"/>
        <v>718936</v>
      </c>
      <c r="G46" s="42">
        <f t="shared" si="8"/>
        <v>722768</v>
      </c>
    </row>
    <row r="47" spans="1:9" x14ac:dyDescent="0.25">
      <c r="A47" s="42" t="str">
        <f t="shared" si="3"/>
        <v>CARTAGENA</v>
      </c>
      <c r="B47" s="41">
        <f t="shared" si="4"/>
        <v>2976</v>
      </c>
      <c r="C47" s="41">
        <f t="shared" si="5"/>
        <v>10829</v>
      </c>
      <c r="D47" s="41">
        <f t="shared" si="6"/>
        <v>24</v>
      </c>
      <c r="E47" s="42" t="str">
        <f t="shared" si="2"/>
        <v>BILBAO</v>
      </c>
      <c r="F47" s="42">
        <f t="shared" si="7"/>
        <v>670429</v>
      </c>
      <c r="G47" s="42">
        <f t="shared" si="8"/>
        <v>959289</v>
      </c>
    </row>
    <row r="48" spans="1:9" x14ac:dyDescent="0.25">
      <c r="A48" s="42" t="str">
        <f t="shared" si="3"/>
        <v>CASTELLON</v>
      </c>
      <c r="B48" s="41">
        <f t="shared" si="4"/>
        <v>270596</v>
      </c>
      <c r="C48" s="41">
        <f t="shared" si="5"/>
        <v>111063</v>
      </c>
      <c r="D48" s="41">
        <f t="shared" si="6"/>
        <v>17</v>
      </c>
      <c r="E48" s="42" t="str">
        <f t="shared" si="2"/>
        <v>CEUTA</v>
      </c>
      <c r="F48" s="42">
        <f t="shared" si="7"/>
        <v>640838</v>
      </c>
      <c r="G48" s="42">
        <f t="shared" si="8"/>
        <v>661601</v>
      </c>
    </row>
    <row r="49" spans="1:7" x14ac:dyDescent="0.25">
      <c r="A49" s="42" t="str">
        <f t="shared" si="3"/>
        <v>CEUTA</v>
      </c>
      <c r="B49" s="41">
        <f t="shared" si="4"/>
        <v>640838</v>
      </c>
      <c r="C49" s="41">
        <f t="shared" si="5"/>
        <v>661601</v>
      </c>
      <c r="D49" s="41">
        <f t="shared" si="6"/>
        <v>11</v>
      </c>
      <c r="E49" s="42" t="str">
        <f t="shared" si="2"/>
        <v>GIJON</v>
      </c>
      <c r="F49" s="42">
        <f t="shared" si="7"/>
        <v>448782</v>
      </c>
      <c r="G49" s="42">
        <f t="shared" si="8"/>
        <v>9304</v>
      </c>
    </row>
    <row r="50" spans="1:7" x14ac:dyDescent="0.25">
      <c r="A50" s="42" t="str">
        <f t="shared" si="3"/>
        <v>FERROL-SAN CIBRAO</v>
      </c>
      <c r="B50" s="41">
        <f t="shared" si="4"/>
        <v>70820</v>
      </c>
      <c r="C50" s="41">
        <f t="shared" si="5"/>
        <v>95159</v>
      </c>
      <c r="D50" s="41">
        <f t="shared" si="6"/>
        <v>20</v>
      </c>
      <c r="E50" s="42" t="str">
        <f t="shared" si="2"/>
        <v>MELILLA</v>
      </c>
      <c r="F50" s="42">
        <f t="shared" si="7"/>
        <v>436492</v>
      </c>
      <c r="G50" s="42">
        <f t="shared" si="8"/>
        <v>423550</v>
      </c>
    </row>
    <row r="51" spans="1:7" x14ac:dyDescent="0.25">
      <c r="A51" s="42" t="str">
        <f t="shared" si="3"/>
        <v>GIJON</v>
      </c>
      <c r="B51" s="41">
        <f t="shared" si="4"/>
        <v>448782</v>
      </c>
      <c r="C51" s="41">
        <f t="shared" si="5"/>
        <v>9304</v>
      </c>
      <c r="D51" s="41">
        <f t="shared" si="6"/>
        <v>12</v>
      </c>
      <c r="E51" s="42" t="str">
        <f t="shared" si="2"/>
        <v>PASAIA</v>
      </c>
      <c r="F51" s="42">
        <f t="shared" si="7"/>
        <v>415055</v>
      </c>
      <c r="G51" s="42">
        <f t="shared" si="8"/>
        <v>341735</v>
      </c>
    </row>
    <row r="52" spans="1:7" x14ac:dyDescent="0.25">
      <c r="A52" s="42" t="str">
        <f t="shared" si="3"/>
        <v>HUELVA</v>
      </c>
      <c r="B52" s="41">
        <f t="shared" si="4"/>
        <v>27775</v>
      </c>
      <c r="C52" s="41">
        <f t="shared" si="5"/>
        <v>0</v>
      </c>
      <c r="D52" s="41">
        <f t="shared" si="6"/>
        <v>21</v>
      </c>
      <c r="E52" s="42" t="str">
        <f t="shared" si="2"/>
        <v>MALAGA</v>
      </c>
      <c r="F52" s="42">
        <f t="shared" si="7"/>
        <v>355308</v>
      </c>
      <c r="G52" s="42">
        <f t="shared" si="8"/>
        <v>361497</v>
      </c>
    </row>
    <row r="53" spans="1:7" x14ac:dyDescent="0.25">
      <c r="A53" s="42" t="str">
        <f t="shared" si="3"/>
        <v>LAS PALMAS</v>
      </c>
      <c r="B53" s="41">
        <f t="shared" si="4"/>
        <v>1894326</v>
      </c>
      <c r="C53" s="41">
        <f t="shared" si="5"/>
        <v>1779522</v>
      </c>
      <c r="D53" s="41">
        <f t="shared" si="6"/>
        <v>6</v>
      </c>
      <c r="E53" s="42" t="str">
        <f t="shared" si="2"/>
        <v>ALMERIA</v>
      </c>
      <c r="F53" s="42">
        <f t="shared" si="7"/>
        <v>311701</v>
      </c>
      <c r="G53" s="42">
        <f t="shared" si="8"/>
        <v>325727</v>
      </c>
    </row>
    <row r="54" spans="1:7" x14ac:dyDescent="0.25">
      <c r="A54" s="42" t="str">
        <f t="shared" si="3"/>
        <v>MALAGA</v>
      </c>
      <c r="B54" s="41">
        <f t="shared" si="4"/>
        <v>355308</v>
      </c>
      <c r="C54" s="41">
        <f t="shared" si="5"/>
        <v>361497</v>
      </c>
      <c r="D54" s="41">
        <f t="shared" si="6"/>
        <v>15</v>
      </c>
      <c r="E54" s="42" t="str">
        <f t="shared" si="2"/>
        <v>CASTELLON</v>
      </c>
      <c r="F54" s="42">
        <f t="shared" si="7"/>
        <v>270596</v>
      </c>
      <c r="G54" s="42">
        <f t="shared" si="8"/>
        <v>111063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5153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174055</v>
      </c>
      <c r="G55" s="42">
        <f t="shared" si="8"/>
        <v>157352</v>
      </c>
    </row>
    <row r="56" spans="1:7" x14ac:dyDescent="0.25">
      <c r="A56" s="42" t="str">
        <f t="shared" si="3"/>
        <v>MELILLA</v>
      </c>
      <c r="B56" s="41">
        <f t="shared" si="4"/>
        <v>436492</v>
      </c>
      <c r="C56" s="41">
        <f t="shared" si="5"/>
        <v>423550</v>
      </c>
      <c r="D56" s="41">
        <f t="shared" si="6"/>
        <v>13</v>
      </c>
      <c r="E56" s="42" t="str">
        <f t="shared" si="2"/>
        <v>TARRAGONA</v>
      </c>
      <c r="F56" s="42">
        <f t="shared" si="9"/>
        <v>93585</v>
      </c>
      <c r="G56" s="42">
        <f t="shared" si="8"/>
        <v>142033</v>
      </c>
    </row>
    <row r="57" spans="1:7" x14ac:dyDescent="0.25">
      <c r="A57" s="42" t="str">
        <f t="shared" si="3"/>
        <v>MOTRIL</v>
      </c>
      <c r="B57" s="41">
        <f t="shared" si="4"/>
        <v>9569</v>
      </c>
      <c r="C57" s="41">
        <f t="shared" si="5"/>
        <v>6924</v>
      </c>
      <c r="D57" s="41">
        <f t="shared" si="6"/>
        <v>23</v>
      </c>
      <c r="E57" s="42" t="str">
        <f t="shared" si="2"/>
        <v>FERROL-SAN CIBRAO</v>
      </c>
      <c r="F57" s="42">
        <f t="shared" si="9"/>
        <v>70820</v>
      </c>
      <c r="G57" s="42">
        <f t="shared" si="8"/>
        <v>95159</v>
      </c>
    </row>
    <row r="58" spans="1:7" x14ac:dyDescent="0.25">
      <c r="A58" s="42" t="str">
        <f t="shared" si="3"/>
        <v>PASAIA</v>
      </c>
      <c r="B58" s="41">
        <f t="shared" si="4"/>
        <v>415055</v>
      </c>
      <c r="C58" s="41">
        <f t="shared" si="5"/>
        <v>341735</v>
      </c>
      <c r="D58" s="41">
        <f t="shared" si="6"/>
        <v>14</v>
      </c>
      <c r="E58" s="42" t="str">
        <f t="shared" si="2"/>
        <v>HUELVA</v>
      </c>
      <c r="F58" s="42">
        <f t="shared" si="9"/>
        <v>27775</v>
      </c>
      <c r="G58" s="42">
        <f t="shared" si="8"/>
        <v>0</v>
      </c>
    </row>
    <row r="59" spans="1:7" x14ac:dyDescent="0.25">
      <c r="A59" s="42" t="str">
        <f t="shared" si="3"/>
        <v>SANTA CRUZ DE TENERIFE</v>
      </c>
      <c r="B59" s="41">
        <f t="shared" si="4"/>
        <v>2012879</v>
      </c>
      <c r="C59" s="41">
        <f t="shared" si="5"/>
        <v>2506127</v>
      </c>
      <c r="D59" s="41">
        <f t="shared" si="6"/>
        <v>5</v>
      </c>
      <c r="E59" s="42" t="str">
        <f t="shared" si="2"/>
        <v>ALICANTE</v>
      </c>
      <c r="F59" s="42">
        <f t="shared" si="9"/>
        <v>10130</v>
      </c>
      <c r="G59" s="42">
        <f t="shared" si="8"/>
        <v>108989</v>
      </c>
    </row>
    <row r="60" spans="1:7" x14ac:dyDescent="0.25">
      <c r="A60" s="42" t="str">
        <f t="shared" si="3"/>
        <v>SANTANDER</v>
      </c>
      <c r="B60" s="41">
        <f t="shared" si="4"/>
        <v>991513</v>
      </c>
      <c r="C60" s="41">
        <f t="shared" si="5"/>
        <v>936745</v>
      </c>
      <c r="D60" s="41">
        <f t="shared" si="6"/>
        <v>7</v>
      </c>
      <c r="E60" s="42" t="str">
        <f t="shared" si="2"/>
        <v>MOTRIL</v>
      </c>
      <c r="F60" s="42">
        <f t="shared" si="9"/>
        <v>9569</v>
      </c>
      <c r="G60" s="42">
        <f t="shared" si="8"/>
        <v>6924</v>
      </c>
    </row>
    <row r="61" spans="1:7" x14ac:dyDescent="0.25">
      <c r="A61" s="42" t="str">
        <f t="shared" si="3"/>
        <v>SEVILLA</v>
      </c>
      <c r="B61" s="41">
        <f t="shared" si="4"/>
        <v>174055</v>
      </c>
      <c r="C61" s="41">
        <f t="shared" si="5"/>
        <v>157352</v>
      </c>
      <c r="D61" s="41">
        <f t="shared" si="6"/>
        <v>18</v>
      </c>
      <c r="E61" s="42" t="str">
        <f t="shared" si="2"/>
        <v>CARTAGENA</v>
      </c>
      <c r="F61" s="42">
        <f t="shared" si="9"/>
        <v>2976</v>
      </c>
      <c r="G61" s="42">
        <f t="shared" si="8"/>
        <v>10829</v>
      </c>
    </row>
    <row r="62" spans="1:7" x14ac:dyDescent="0.25">
      <c r="A62" s="42" t="str">
        <f t="shared" si="3"/>
        <v>TARRAGONA</v>
      </c>
      <c r="B62" s="41">
        <f t="shared" si="4"/>
        <v>93585</v>
      </c>
      <c r="C62" s="41">
        <f t="shared" si="5"/>
        <v>142033</v>
      </c>
      <c r="D62" s="41">
        <f t="shared" si="6"/>
        <v>19</v>
      </c>
      <c r="E62" s="42" t="str">
        <f t="shared" si="2"/>
        <v>VILAGARCIA</v>
      </c>
      <c r="F62" s="42">
        <f t="shared" si="9"/>
        <v>1200</v>
      </c>
      <c r="G62" s="42">
        <f t="shared" si="8"/>
        <v>0</v>
      </c>
    </row>
    <row r="63" spans="1:7" x14ac:dyDescent="0.25">
      <c r="A63" s="42" t="str">
        <f t="shared" si="3"/>
        <v>VALENCIA</v>
      </c>
      <c r="B63" s="41">
        <f t="shared" si="4"/>
        <v>4222079</v>
      </c>
      <c r="C63" s="41">
        <f t="shared" si="5"/>
        <v>3748652</v>
      </c>
      <c r="D63" s="41">
        <f t="shared" si="6"/>
        <v>3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718936</v>
      </c>
      <c r="C64" s="41">
        <f t="shared" si="5"/>
        <v>722768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1200</v>
      </c>
      <c r="C65" s="41">
        <f t="shared" si="5"/>
        <v>0</v>
      </c>
      <c r="D65" s="41">
        <f t="shared" si="6"/>
        <v>25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86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Septiembre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40857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35">
        <v>371</v>
      </c>
      <c r="C7" s="35">
        <v>480</v>
      </c>
      <c r="D7" s="35">
        <v>4422</v>
      </c>
      <c r="E7" s="35">
        <v>4014</v>
      </c>
      <c r="F7" s="10">
        <f>((E7*100)/D7)-100</f>
        <v>-9.2265943012211693</v>
      </c>
      <c r="G7" s="1"/>
      <c r="H7" s="1"/>
      <c r="I7" s="1"/>
    </row>
    <row r="8" spans="1:12" x14ac:dyDescent="0.25">
      <c r="A8" s="11" t="s">
        <v>45</v>
      </c>
      <c r="B8" s="36">
        <v>10788</v>
      </c>
      <c r="C8" s="36">
        <v>11209</v>
      </c>
      <c r="D8" s="36">
        <v>110154</v>
      </c>
      <c r="E8" s="36">
        <v>113328</v>
      </c>
      <c r="F8" s="13">
        <f t="shared" ref="F8:F35" si="0">((E8*100)/D8)-100</f>
        <v>2.8814205566751951</v>
      </c>
      <c r="G8" s="1"/>
      <c r="H8" s="1"/>
      <c r="I8" s="1"/>
    </row>
    <row r="9" spans="1:12" x14ac:dyDescent="0.25">
      <c r="A9" s="8" t="s">
        <v>46</v>
      </c>
      <c r="B9" s="35">
        <v>451</v>
      </c>
      <c r="C9" s="35">
        <v>486</v>
      </c>
      <c r="D9" s="35">
        <v>1998</v>
      </c>
      <c r="E9" s="35">
        <v>2855</v>
      </c>
      <c r="F9" s="10">
        <f t="shared" si="0"/>
        <v>42.892892892892888</v>
      </c>
      <c r="G9" s="1"/>
      <c r="H9" s="1"/>
      <c r="I9" s="1"/>
    </row>
    <row r="10" spans="1:12" x14ac:dyDescent="0.25">
      <c r="A10" s="11" t="s">
        <v>47</v>
      </c>
      <c r="B10" s="36">
        <v>0</v>
      </c>
      <c r="C10" s="36">
        <v>0</v>
      </c>
      <c r="D10" s="36">
        <v>0</v>
      </c>
      <c r="E10" s="36">
        <v>8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5">
        <v>203967</v>
      </c>
      <c r="C11" s="35">
        <v>287628</v>
      </c>
      <c r="D11" s="35">
        <v>2153947.0099999998</v>
      </c>
      <c r="E11" s="35">
        <v>2462392</v>
      </c>
      <c r="F11" s="10">
        <f t="shared" si="0"/>
        <v>14.319989701139406</v>
      </c>
      <c r="G11" s="1"/>
      <c r="H11" s="1"/>
      <c r="I11" s="1"/>
    </row>
    <row r="12" spans="1:12" x14ac:dyDescent="0.25">
      <c r="A12" s="11" t="s">
        <v>49</v>
      </c>
      <c r="B12" s="36">
        <v>7897</v>
      </c>
      <c r="C12" s="36">
        <v>7605</v>
      </c>
      <c r="D12" s="36">
        <v>83418.5</v>
      </c>
      <c r="E12" s="36">
        <v>63529</v>
      </c>
      <c r="F12" s="13">
        <f t="shared" si="0"/>
        <v>-23.843032420865882</v>
      </c>
      <c r="G12" s="1"/>
      <c r="H12" s="1"/>
      <c r="I12" s="1"/>
    </row>
    <row r="13" spans="1:12" x14ac:dyDescent="0.25">
      <c r="A13" s="8" t="s">
        <v>50</v>
      </c>
      <c r="B13" s="35">
        <v>6181</v>
      </c>
      <c r="C13" s="35">
        <v>5288</v>
      </c>
      <c r="D13" s="35">
        <v>62474</v>
      </c>
      <c r="E13" s="35">
        <v>54198</v>
      </c>
      <c r="F13" s="10">
        <f t="shared" si="0"/>
        <v>-13.24711079809201</v>
      </c>
      <c r="G13" s="1"/>
      <c r="H13" s="1"/>
      <c r="I13" s="1"/>
    </row>
    <row r="14" spans="1:12" x14ac:dyDescent="0.25">
      <c r="A14" s="11" t="s">
        <v>51</v>
      </c>
      <c r="B14" s="36">
        <v>168860.5</v>
      </c>
      <c r="C14" s="36">
        <v>167355</v>
      </c>
      <c r="D14" s="36">
        <v>1415829</v>
      </c>
      <c r="E14" s="36">
        <v>1570165</v>
      </c>
      <c r="F14" s="13">
        <f t="shared" si="0"/>
        <v>10.900751432552937</v>
      </c>
      <c r="G14" s="1"/>
      <c r="H14" s="1"/>
      <c r="I14" s="1"/>
    </row>
    <row r="15" spans="1:12" x14ac:dyDescent="0.25">
      <c r="A15" s="8" t="s">
        <v>52</v>
      </c>
      <c r="B15" s="35">
        <v>39773.75</v>
      </c>
      <c r="C15" s="35">
        <v>43940.75</v>
      </c>
      <c r="D15" s="35">
        <v>378866.25</v>
      </c>
      <c r="E15" s="35">
        <v>419139.75</v>
      </c>
      <c r="F15" s="10">
        <f t="shared" si="0"/>
        <v>10.630004652037499</v>
      </c>
      <c r="G15" s="1"/>
      <c r="H15" s="1"/>
      <c r="I15" s="1"/>
    </row>
    <row r="16" spans="1:12" x14ac:dyDescent="0.25">
      <c r="A16" s="11" t="s">
        <v>53</v>
      </c>
      <c r="B16" s="36">
        <v>4779</v>
      </c>
      <c r="C16" s="36">
        <v>6866</v>
      </c>
      <c r="D16" s="36">
        <v>48242</v>
      </c>
      <c r="E16" s="36">
        <v>54864</v>
      </c>
      <c r="F16" s="13">
        <f t="shared" si="0"/>
        <v>13.726628249243404</v>
      </c>
      <c r="G16" s="1"/>
      <c r="H16" s="1"/>
      <c r="I16" s="1"/>
    </row>
    <row r="17" spans="1:9" x14ac:dyDescent="0.25">
      <c r="A17" s="8" t="s">
        <v>54</v>
      </c>
      <c r="B17" s="35">
        <v>7809</v>
      </c>
      <c r="C17" s="35">
        <v>11615</v>
      </c>
      <c r="D17" s="35">
        <v>74516</v>
      </c>
      <c r="E17" s="35">
        <v>98007</v>
      </c>
      <c r="F17" s="10">
        <f t="shared" si="0"/>
        <v>31.524773203070481</v>
      </c>
      <c r="G17" s="1"/>
      <c r="H17" s="1"/>
      <c r="I17" s="1"/>
    </row>
    <row r="18" spans="1:9" x14ac:dyDescent="0.25">
      <c r="A18" s="11" t="s">
        <v>55</v>
      </c>
      <c r="B18" s="36">
        <v>770</v>
      </c>
      <c r="C18" s="36">
        <v>889</v>
      </c>
      <c r="D18" s="36">
        <v>7009</v>
      </c>
      <c r="E18" s="36">
        <v>7858</v>
      </c>
      <c r="F18" s="13">
        <f t="shared" si="0"/>
        <v>12.112997574547009</v>
      </c>
      <c r="G18" s="1"/>
      <c r="H18" s="1"/>
      <c r="I18" s="1"/>
    </row>
    <row r="19" spans="1:9" x14ac:dyDescent="0.25">
      <c r="A19" s="8" t="s">
        <v>56</v>
      </c>
      <c r="B19" s="35">
        <v>45</v>
      </c>
      <c r="C19" s="35">
        <v>75</v>
      </c>
      <c r="D19" s="35">
        <v>324</v>
      </c>
      <c r="E19" s="35">
        <v>427</v>
      </c>
      <c r="F19" s="10">
        <f t="shared" si="0"/>
        <v>31.790123456790127</v>
      </c>
      <c r="G19" s="1"/>
      <c r="H19" s="1"/>
      <c r="I19" s="1"/>
    </row>
    <row r="20" spans="1:9" x14ac:dyDescent="0.25">
      <c r="A20" s="11" t="s">
        <v>57</v>
      </c>
      <c r="B20" s="36">
        <v>3110</v>
      </c>
      <c r="C20" s="36">
        <v>3299</v>
      </c>
      <c r="D20" s="36">
        <v>25246</v>
      </c>
      <c r="E20" s="36">
        <v>26604</v>
      </c>
      <c r="F20" s="13">
        <f t="shared" si="0"/>
        <v>5.3790699516755183</v>
      </c>
      <c r="G20" s="1"/>
      <c r="H20" s="1"/>
      <c r="I20" s="1"/>
    </row>
    <row r="21" spans="1:9" x14ac:dyDescent="0.25">
      <c r="A21" s="8" t="s">
        <v>58</v>
      </c>
      <c r="B21" s="35">
        <v>0</v>
      </c>
      <c r="C21" s="35">
        <v>120</v>
      </c>
      <c r="D21" s="35">
        <v>0</v>
      </c>
      <c r="E21" s="35">
        <v>648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6">
        <v>105076</v>
      </c>
      <c r="C22" s="36">
        <v>126629</v>
      </c>
      <c r="D22" s="36">
        <v>835866</v>
      </c>
      <c r="E22" s="36">
        <v>948109</v>
      </c>
      <c r="F22" s="13">
        <f t="shared" si="0"/>
        <v>13.42834856304718</v>
      </c>
      <c r="G22" s="1"/>
      <c r="H22" s="1"/>
      <c r="I22" s="1"/>
    </row>
    <row r="23" spans="1:9" x14ac:dyDescent="0.25">
      <c r="A23" s="8" t="s">
        <v>60</v>
      </c>
      <c r="B23" s="35">
        <v>13651</v>
      </c>
      <c r="C23" s="35">
        <v>47682</v>
      </c>
      <c r="D23" s="35">
        <v>232501</v>
      </c>
      <c r="E23" s="35">
        <v>298964</v>
      </c>
      <c r="F23" s="10">
        <f t="shared" si="0"/>
        <v>28.586113608113521</v>
      </c>
      <c r="G23" s="1"/>
      <c r="H23" s="1"/>
      <c r="I23" s="1"/>
    </row>
    <row r="24" spans="1:9" x14ac:dyDescent="0.25">
      <c r="A24" s="11" t="s">
        <v>61</v>
      </c>
      <c r="B24" s="36">
        <v>3293</v>
      </c>
      <c r="C24" s="36">
        <v>1666</v>
      </c>
      <c r="D24" s="36">
        <v>35972</v>
      </c>
      <c r="E24" s="36">
        <v>33018</v>
      </c>
      <c r="F24" s="13">
        <f t="shared" si="0"/>
        <v>-8.2119426220393592</v>
      </c>
      <c r="G24" s="1"/>
      <c r="H24" s="1"/>
      <c r="I24" s="1"/>
    </row>
    <row r="25" spans="1:9" x14ac:dyDescent="0.25">
      <c r="A25" s="8" t="s">
        <v>62</v>
      </c>
      <c r="B25" s="35">
        <v>1566</v>
      </c>
      <c r="C25" s="35">
        <v>2016</v>
      </c>
      <c r="D25" s="35">
        <v>17452</v>
      </c>
      <c r="E25" s="35">
        <v>18677</v>
      </c>
      <c r="F25" s="10">
        <f t="shared" si="0"/>
        <v>7.0192528077011218</v>
      </c>
      <c r="G25" s="1"/>
      <c r="H25" s="1"/>
      <c r="I25" s="1"/>
    </row>
    <row r="26" spans="1:9" x14ac:dyDescent="0.25">
      <c r="A26" s="11" t="s">
        <v>63</v>
      </c>
      <c r="B26" s="36">
        <v>214</v>
      </c>
      <c r="C26" s="36">
        <v>304</v>
      </c>
      <c r="D26" s="36">
        <v>1944</v>
      </c>
      <c r="E26" s="36">
        <v>2871</v>
      </c>
      <c r="F26" s="13">
        <f t="shared" si="0"/>
        <v>47.68518518518519</v>
      </c>
      <c r="G26" s="1"/>
      <c r="H26" s="1"/>
      <c r="I26" s="1"/>
    </row>
    <row r="27" spans="1:9" x14ac:dyDescent="0.25">
      <c r="A27" s="8" t="s">
        <v>64</v>
      </c>
      <c r="B27" s="35">
        <v>0</v>
      </c>
      <c r="C27" s="35">
        <v>0</v>
      </c>
      <c r="D27" s="35">
        <v>0</v>
      </c>
      <c r="E27" s="35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6">
        <v>28401</v>
      </c>
      <c r="C28" s="36">
        <v>25662</v>
      </c>
      <c r="D28" s="36">
        <v>264485</v>
      </c>
      <c r="E28" s="36">
        <v>246947</v>
      </c>
      <c r="F28" s="13">
        <f t="shared" si="0"/>
        <v>-6.6309998676673558</v>
      </c>
      <c r="G28" s="1"/>
      <c r="H28" s="1"/>
      <c r="I28" s="1"/>
    </row>
    <row r="29" spans="1:9" x14ac:dyDescent="0.25">
      <c r="A29" s="8" t="s">
        <v>66</v>
      </c>
      <c r="B29" s="35">
        <v>148</v>
      </c>
      <c r="C29" s="35">
        <v>183</v>
      </c>
      <c r="D29" s="35">
        <v>1057</v>
      </c>
      <c r="E29" s="35">
        <v>1510</v>
      </c>
      <c r="F29" s="10">
        <f t="shared" si="0"/>
        <v>42.857142857142861</v>
      </c>
      <c r="G29" s="1"/>
      <c r="H29" s="1"/>
      <c r="I29" s="1"/>
    </row>
    <row r="30" spans="1:9" x14ac:dyDescent="0.25">
      <c r="A30" s="11" t="s">
        <v>67</v>
      </c>
      <c r="B30" s="36">
        <v>12572</v>
      </c>
      <c r="C30" s="36">
        <v>13890</v>
      </c>
      <c r="D30" s="36">
        <v>109957</v>
      </c>
      <c r="E30" s="36">
        <v>122370</v>
      </c>
      <c r="F30" s="13">
        <f t="shared" si="0"/>
        <v>11.288958411015216</v>
      </c>
      <c r="G30" s="1"/>
      <c r="H30" s="1"/>
      <c r="I30" s="1"/>
    </row>
    <row r="31" spans="1:9" x14ac:dyDescent="0.25">
      <c r="A31" s="8" t="s">
        <v>68</v>
      </c>
      <c r="B31" s="35">
        <v>20384</v>
      </c>
      <c r="C31" s="35">
        <v>18794</v>
      </c>
      <c r="D31" s="35">
        <v>189462</v>
      </c>
      <c r="E31" s="35">
        <v>172235</v>
      </c>
      <c r="F31" s="10">
        <f t="shared" si="0"/>
        <v>-9.0925884874011729</v>
      </c>
      <c r="G31" s="1"/>
      <c r="H31" s="1"/>
      <c r="I31" s="1"/>
    </row>
    <row r="32" spans="1:9" x14ac:dyDescent="0.25">
      <c r="A32" s="11" t="s">
        <v>69</v>
      </c>
      <c r="B32" s="36">
        <v>355702</v>
      </c>
      <c r="C32" s="36">
        <v>350563</v>
      </c>
      <c r="D32" s="36">
        <v>3107670</v>
      </c>
      <c r="E32" s="36">
        <v>3253104</v>
      </c>
      <c r="F32" s="13">
        <f t="shared" si="0"/>
        <v>4.679840523607723</v>
      </c>
      <c r="G32" s="1"/>
      <c r="H32" s="1"/>
      <c r="I32" s="1"/>
    </row>
    <row r="33" spans="1:9" x14ac:dyDescent="0.25">
      <c r="A33" s="8" t="s">
        <v>70</v>
      </c>
      <c r="B33" s="35">
        <v>18143</v>
      </c>
      <c r="C33" s="35">
        <v>17570</v>
      </c>
      <c r="D33" s="35">
        <v>159034.5</v>
      </c>
      <c r="E33" s="35">
        <v>163817.5</v>
      </c>
      <c r="F33" s="10">
        <f t="shared" si="0"/>
        <v>3.0075235247697805</v>
      </c>
      <c r="G33" s="1"/>
      <c r="H33" s="1"/>
      <c r="I33" s="1"/>
    </row>
    <row r="34" spans="1:9" x14ac:dyDescent="0.25">
      <c r="A34" s="11" t="s">
        <v>71</v>
      </c>
      <c r="B34" s="36">
        <v>0</v>
      </c>
      <c r="C34" s="36">
        <v>2459</v>
      </c>
      <c r="D34" s="36">
        <v>589</v>
      </c>
      <c r="E34" s="36">
        <v>4778</v>
      </c>
      <c r="F34" s="13">
        <f t="shared" si="0"/>
        <v>711.20543293718163</v>
      </c>
      <c r="G34" s="1"/>
      <c r="H34" s="1"/>
      <c r="I34" s="1"/>
    </row>
    <row r="35" spans="1:9" x14ac:dyDescent="0.25">
      <c r="A35" s="14" t="s">
        <v>72</v>
      </c>
      <c r="B35" s="15">
        <f>SUM(B7:B34)</f>
        <v>1013952.25</v>
      </c>
      <c r="C35" s="15">
        <f t="shared" ref="C35:E35" si="1">SUM(C7:C34)</f>
        <v>1154273.75</v>
      </c>
      <c r="D35" s="15">
        <f t="shared" si="1"/>
        <v>9322435.2599999998</v>
      </c>
      <c r="E35" s="15">
        <f t="shared" si="1"/>
        <v>10144437.25</v>
      </c>
      <c r="F35" s="16">
        <f t="shared" si="0"/>
        <v>8.8174598919124065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4014</v>
      </c>
      <c r="C38" s="41">
        <f>D7</f>
        <v>4422</v>
      </c>
      <c r="D38" s="41">
        <f>_xlfn.RANK.EQ(B38,$B$38:$B$65)+COUNTIF($B$38:$B$65,B38)-1</f>
        <v>21</v>
      </c>
      <c r="E38" s="42" t="str">
        <f t="shared" ref="E38:E65" si="2">INDEX($A$38:$B$65,MATCH(ROW()-37,$D$38:$D$65,0),1)</f>
        <v>VALENCIA</v>
      </c>
      <c r="F38" s="42">
        <f>LOOKUP(E38,$A$38:$A$65,$B$38:$B$65)</f>
        <v>3253104</v>
      </c>
      <c r="G38" s="42">
        <f>LOOKUP(E38,$A$38:$A$65,$C$38:$C$65)</f>
        <v>3107670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113328</v>
      </c>
      <c r="C39" s="41">
        <f t="shared" ref="C39:C65" si="5">D8</f>
        <v>110154</v>
      </c>
      <c r="D39" s="41">
        <f t="shared" ref="D39:D65" si="6">_xlfn.RANK.EQ(B39,$B$38:$B$65)+COUNTIF($B$38:$B$65,B39)-1</f>
        <v>11</v>
      </c>
      <c r="E39" s="42" t="str">
        <f t="shared" si="2"/>
        <v>BAHIA DE ALGECIRAS</v>
      </c>
      <c r="F39" s="42">
        <f t="shared" ref="F39:F54" si="7">LOOKUP(E39,$A$38:$A$65,$B$38:$B$65)</f>
        <v>2462392</v>
      </c>
      <c r="G39" s="42">
        <f t="shared" ref="G39:G65" si="8">LOOKUP(E39,$A$38:$A$65,$C$38:$C$65)</f>
        <v>2153947.0099999998</v>
      </c>
    </row>
    <row r="40" spans="1:9" x14ac:dyDescent="0.25">
      <c r="A40" s="42" t="str">
        <f t="shared" si="3"/>
        <v>ALMERIA</v>
      </c>
      <c r="B40" s="41">
        <f t="shared" si="4"/>
        <v>2855</v>
      </c>
      <c r="C40" s="41">
        <f t="shared" si="5"/>
        <v>1998</v>
      </c>
      <c r="D40" s="41">
        <f t="shared" si="6"/>
        <v>23</v>
      </c>
      <c r="E40" s="42" t="str">
        <f t="shared" si="2"/>
        <v>BARCELONA</v>
      </c>
      <c r="F40" s="42">
        <f t="shared" si="7"/>
        <v>1570165</v>
      </c>
      <c r="G40" s="42">
        <f t="shared" si="8"/>
        <v>1415829</v>
      </c>
    </row>
    <row r="41" spans="1:9" x14ac:dyDescent="0.25">
      <c r="A41" s="42" t="str">
        <f t="shared" si="3"/>
        <v>AVILES</v>
      </c>
      <c r="B41" s="41">
        <f t="shared" si="4"/>
        <v>8</v>
      </c>
      <c r="C41" s="41">
        <f t="shared" si="5"/>
        <v>0</v>
      </c>
      <c r="D41" s="41">
        <f t="shared" si="6"/>
        <v>27</v>
      </c>
      <c r="E41" s="42" t="str">
        <f t="shared" si="2"/>
        <v>LAS PALMAS</v>
      </c>
      <c r="F41" s="42">
        <f t="shared" si="7"/>
        <v>948109</v>
      </c>
      <c r="G41" s="42">
        <f t="shared" si="8"/>
        <v>835866</v>
      </c>
    </row>
    <row r="42" spans="1:9" x14ac:dyDescent="0.25">
      <c r="A42" s="42" t="str">
        <f t="shared" si="3"/>
        <v>BAHIA DE ALGECIRAS</v>
      </c>
      <c r="B42" s="41">
        <f t="shared" si="4"/>
        <v>2462392</v>
      </c>
      <c r="C42" s="41">
        <f t="shared" si="5"/>
        <v>2153947.0099999998</v>
      </c>
      <c r="D42" s="41">
        <f t="shared" si="6"/>
        <v>2</v>
      </c>
      <c r="E42" s="42" t="str">
        <f t="shared" si="2"/>
        <v>BILBAO</v>
      </c>
      <c r="F42" s="42">
        <f t="shared" si="7"/>
        <v>419139.75</v>
      </c>
      <c r="G42" s="42">
        <f t="shared" si="8"/>
        <v>378866.25</v>
      </c>
    </row>
    <row r="43" spans="1:9" x14ac:dyDescent="0.25">
      <c r="A43" s="42" t="str">
        <f t="shared" si="3"/>
        <v>BAHIA DE CADIZ</v>
      </c>
      <c r="B43" s="41">
        <f t="shared" si="4"/>
        <v>63529</v>
      </c>
      <c r="C43" s="41">
        <f t="shared" si="5"/>
        <v>83418.5</v>
      </c>
      <c r="D43" s="41">
        <f t="shared" si="6"/>
        <v>13</v>
      </c>
      <c r="E43" s="42" t="str">
        <f t="shared" si="2"/>
        <v>MALAGA</v>
      </c>
      <c r="F43" s="42">
        <f t="shared" si="7"/>
        <v>298964</v>
      </c>
      <c r="G43" s="42">
        <f t="shared" si="8"/>
        <v>232501</v>
      </c>
    </row>
    <row r="44" spans="1:9" x14ac:dyDescent="0.25">
      <c r="A44" s="42" t="str">
        <f t="shared" si="3"/>
        <v>BALEARES</v>
      </c>
      <c r="B44" s="41">
        <f t="shared" si="4"/>
        <v>54198</v>
      </c>
      <c r="C44" s="41">
        <f t="shared" si="5"/>
        <v>62474</v>
      </c>
      <c r="D44" s="41">
        <f t="shared" si="6"/>
        <v>15</v>
      </c>
      <c r="E44" s="42" t="str">
        <f t="shared" si="2"/>
        <v>SANTA CRUZ DE TENERIFE</v>
      </c>
      <c r="F44" s="42">
        <f t="shared" si="7"/>
        <v>246947</v>
      </c>
      <c r="G44" s="42">
        <f t="shared" si="8"/>
        <v>264485</v>
      </c>
    </row>
    <row r="45" spans="1:9" x14ac:dyDescent="0.25">
      <c r="A45" s="42" t="str">
        <f t="shared" si="3"/>
        <v>BARCELONA</v>
      </c>
      <c r="B45" s="41">
        <f t="shared" si="4"/>
        <v>1570165</v>
      </c>
      <c r="C45" s="41">
        <f t="shared" si="5"/>
        <v>1415829</v>
      </c>
      <c r="D45" s="41">
        <f t="shared" si="6"/>
        <v>3</v>
      </c>
      <c r="E45" s="42" t="str">
        <f t="shared" si="2"/>
        <v>TARRAGONA</v>
      </c>
      <c r="F45" s="42">
        <f t="shared" si="7"/>
        <v>172235</v>
      </c>
      <c r="G45" s="42">
        <f t="shared" si="8"/>
        <v>189462</v>
      </c>
    </row>
    <row r="46" spans="1:9" x14ac:dyDescent="0.25">
      <c r="A46" s="42" t="str">
        <f t="shared" si="3"/>
        <v>BILBAO</v>
      </c>
      <c r="B46" s="41">
        <f t="shared" si="4"/>
        <v>419139.75</v>
      </c>
      <c r="C46" s="41">
        <f t="shared" si="5"/>
        <v>378866.25</v>
      </c>
      <c r="D46" s="41">
        <f t="shared" si="6"/>
        <v>5</v>
      </c>
      <c r="E46" s="42" t="str">
        <f t="shared" si="2"/>
        <v>VIGO</v>
      </c>
      <c r="F46" s="42">
        <f t="shared" si="7"/>
        <v>163817.5</v>
      </c>
      <c r="G46" s="42">
        <f t="shared" si="8"/>
        <v>159034.5</v>
      </c>
    </row>
    <row r="47" spans="1:9" x14ac:dyDescent="0.25">
      <c r="A47" s="42" t="str">
        <f t="shared" si="3"/>
        <v>CARTAGENA</v>
      </c>
      <c r="B47" s="41">
        <f t="shared" si="4"/>
        <v>54864</v>
      </c>
      <c r="C47" s="41">
        <f t="shared" si="5"/>
        <v>48242</v>
      </c>
      <c r="D47" s="41">
        <f t="shared" si="6"/>
        <v>14</v>
      </c>
      <c r="E47" s="42" t="str">
        <f t="shared" si="2"/>
        <v>SEVILLA</v>
      </c>
      <c r="F47" s="42">
        <f t="shared" si="7"/>
        <v>122370</v>
      </c>
      <c r="G47" s="42">
        <f t="shared" si="8"/>
        <v>109957</v>
      </c>
    </row>
    <row r="48" spans="1:9" x14ac:dyDescent="0.25">
      <c r="A48" s="42" t="str">
        <f t="shared" si="3"/>
        <v>CASTELLON</v>
      </c>
      <c r="B48" s="41">
        <f t="shared" si="4"/>
        <v>98007</v>
      </c>
      <c r="C48" s="41">
        <f t="shared" si="5"/>
        <v>74516</v>
      </c>
      <c r="D48" s="41">
        <f t="shared" si="6"/>
        <v>12</v>
      </c>
      <c r="E48" s="42" t="str">
        <f t="shared" si="2"/>
        <v>ALICANTE</v>
      </c>
      <c r="F48" s="42">
        <f t="shared" si="7"/>
        <v>113328</v>
      </c>
      <c r="G48" s="42">
        <f t="shared" si="8"/>
        <v>110154</v>
      </c>
    </row>
    <row r="49" spans="1:7" x14ac:dyDescent="0.25">
      <c r="A49" s="42" t="str">
        <f t="shared" si="3"/>
        <v>CEUTA</v>
      </c>
      <c r="B49" s="41">
        <f t="shared" si="4"/>
        <v>7858</v>
      </c>
      <c r="C49" s="41">
        <f t="shared" si="5"/>
        <v>7009</v>
      </c>
      <c r="D49" s="41">
        <f t="shared" si="6"/>
        <v>19</v>
      </c>
      <c r="E49" s="42" t="str">
        <f t="shared" si="2"/>
        <v>CASTELLON</v>
      </c>
      <c r="F49" s="42">
        <f t="shared" si="7"/>
        <v>98007</v>
      </c>
      <c r="G49" s="42">
        <f t="shared" si="8"/>
        <v>74516</v>
      </c>
    </row>
    <row r="50" spans="1:7" x14ac:dyDescent="0.25">
      <c r="A50" s="42" t="str">
        <f t="shared" si="3"/>
        <v>FERROL-SAN CIBRAO</v>
      </c>
      <c r="B50" s="41">
        <f t="shared" si="4"/>
        <v>427</v>
      </c>
      <c r="C50" s="41">
        <f t="shared" si="5"/>
        <v>324</v>
      </c>
      <c r="D50" s="41">
        <f t="shared" si="6"/>
        <v>26</v>
      </c>
      <c r="E50" s="42" t="str">
        <f t="shared" si="2"/>
        <v>BAHIA DE CADIZ</v>
      </c>
      <c r="F50" s="42">
        <f t="shared" si="7"/>
        <v>63529</v>
      </c>
      <c r="G50" s="42">
        <f t="shared" si="8"/>
        <v>83418.5</v>
      </c>
    </row>
    <row r="51" spans="1:7" x14ac:dyDescent="0.25">
      <c r="A51" s="42" t="str">
        <f t="shared" si="3"/>
        <v>GIJON</v>
      </c>
      <c r="B51" s="41">
        <f t="shared" si="4"/>
        <v>26604</v>
      </c>
      <c r="C51" s="41">
        <f t="shared" si="5"/>
        <v>25246</v>
      </c>
      <c r="D51" s="41">
        <f t="shared" si="6"/>
        <v>17</v>
      </c>
      <c r="E51" s="42" t="str">
        <f t="shared" si="2"/>
        <v>CARTAGENA</v>
      </c>
      <c r="F51" s="42">
        <f t="shared" si="7"/>
        <v>54864</v>
      </c>
      <c r="G51" s="42">
        <f t="shared" si="8"/>
        <v>48242</v>
      </c>
    </row>
    <row r="52" spans="1:7" x14ac:dyDescent="0.25">
      <c r="A52" s="42" t="str">
        <f t="shared" si="3"/>
        <v>HUELVA</v>
      </c>
      <c r="B52" s="41">
        <f t="shared" si="4"/>
        <v>648</v>
      </c>
      <c r="C52" s="41">
        <f t="shared" si="5"/>
        <v>0</v>
      </c>
      <c r="D52" s="41">
        <f t="shared" si="6"/>
        <v>25</v>
      </c>
      <c r="E52" s="42" t="str">
        <f t="shared" si="2"/>
        <v>BALEARES</v>
      </c>
      <c r="F52" s="42">
        <f t="shared" si="7"/>
        <v>54198</v>
      </c>
      <c r="G52" s="42">
        <f t="shared" si="8"/>
        <v>62474</v>
      </c>
    </row>
    <row r="53" spans="1:7" x14ac:dyDescent="0.25">
      <c r="A53" s="42" t="str">
        <f t="shared" si="3"/>
        <v>LAS PALMAS</v>
      </c>
      <c r="B53" s="41">
        <f t="shared" si="4"/>
        <v>948109</v>
      </c>
      <c r="C53" s="41">
        <f t="shared" si="5"/>
        <v>835866</v>
      </c>
      <c r="D53" s="41">
        <f t="shared" si="6"/>
        <v>4</v>
      </c>
      <c r="E53" s="42" t="str">
        <f t="shared" si="2"/>
        <v>MARIN Y RIA DE PONTEVEDRA</v>
      </c>
      <c r="F53" s="42">
        <f t="shared" si="7"/>
        <v>33018</v>
      </c>
      <c r="G53" s="42">
        <f t="shared" si="8"/>
        <v>35972</v>
      </c>
    </row>
    <row r="54" spans="1:7" x14ac:dyDescent="0.25">
      <c r="A54" s="42" t="str">
        <f t="shared" si="3"/>
        <v>MALAGA</v>
      </c>
      <c r="B54" s="41">
        <f t="shared" si="4"/>
        <v>298964</v>
      </c>
      <c r="C54" s="41">
        <f t="shared" si="5"/>
        <v>232501</v>
      </c>
      <c r="D54" s="41">
        <f t="shared" si="6"/>
        <v>6</v>
      </c>
      <c r="E54" s="42" t="str">
        <f t="shared" si="2"/>
        <v>GIJON</v>
      </c>
      <c r="F54" s="42">
        <f t="shared" si="7"/>
        <v>26604</v>
      </c>
      <c r="G54" s="42">
        <f t="shared" si="8"/>
        <v>25246</v>
      </c>
    </row>
    <row r="55" spans="1:7" x14ac:dyDescent="0.25">
      <c r="A55" s="42" t="str">
        <f t="shared" si="3"/>
        <v>MARIN Y RIA DE PONTEVEDRA</v>
      </c>
      <c r="B55" s="41">
        <f t="shared" si="4"/>
        <v>33018</v>
      </c>
      <c r="C55" s="41">
        <f t="shared" si="5"/>
        <v>35972</v>
      </c>
      <c r="D55" s="41">
        <f t="shared" si="6"/>
        <v>16</v>
      </c>
      <c r="E55" s="42" t="str">
        <f t="shared" si="2"/>
        <v>MELILLA</v>
      </c>
      <c r="F55" s="42">
        <f t="shared" ref="F55:F65" si="9">LOOKUP(E55,$A$38:$A$65,$B$38:$B$65)</f>
        <v>18677</v>
      </c>
      <c r="G55" s="42">
        <f t="shared" si="8"/>
        <v>17452</v>
      </c>
    </row>
    <row r="56" spans="1:7" x14ac:dyDescent="0.25">
      <c r="A56" s="42" t="str">
        <f t="shared" si="3"/>
        <v>MELILLA</v>
      </c>
      <c r="B56" s="41">
        <f t="shared" si="4"/>
        <v>18677</v>
      </c>
      <c r="C56" s="41">
        <f t="shared" si="5"/>
        <v>17452</v>
      </c>
      <c r="D56" s="41">
        <f t="shared" si="6"/>
        <v>18</v>
      </c>
      <c r="E56" s="42" t="str">
        <f t="shared" si="2"/>
        <v>CEUTA</v>
      </c>
      <c r="F56" s="42">
        <f t="shared" si="9"/>
        <v>7858</v>
      </c>
      <c r="G56" s="42">
        <f t="shared" si="8"/>
        <v>7009</v>
      </c>
    </row>
    <row r="57" spans="1:7" x14ac:dyDescent="0.25">
      <c r="A57" s="42" t="str">
        <f t="shared" si="3"/>
        <v>MOTRIL</v>
      </c>
      <c r="B57" s="41">
        <f t="shared" si="4"/>
        <v>2871</v>
      </c>
      <c r="C57" s="41">
        <f t="shared" si="5"/>
        <v>1944</v>
      </c>
      <c r="D57" s="41">
        <f t="shared" si="6"/>
        <v>22</v>
      </c>
      <c r="E57" s="42" t="str">
        <f t="shared" si="2"/>
        <v>VILAGARCIA</v>
      </c>
      <c r="F57" s="42">
        <f t="shared" si="9"/>
        <v>4778</v>
      </c>
      <c r="G57" s="42">
        <f t="shared" si="8"/>
        <v>589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 CORUÑA</v>
      </c>
      <c r="F58" s="42">
        <f t="shared" si="9"/>
        <v>4014</v>
      </c>
      <c r="G58" s="42">
        <f t="shared" si="8"/>
        <v>4422</v>
      </c>
    </row>
    <row r="59" spans="1:7" x14ac:dyDescent="0.25">
      <c r="A59" s="42" t="str">
        <f t="shared" si="3"/>
        <v>SANTA CRUZ DE TENERIFE</v>
      </c>
      <c r="B59" s="41">
        <f t="shared" si="4"/>
        <v>246947</v>
      </c>
      <c r="C59" s="41">
        <f t="shared" si="5"/>
        <v>264485</v>
      </c>
      <c r="D59" s="41">
        <f t="shared" si="6"/>
        <v>7</v>
      </c>
      <c r="E59" s="42" t="str">
        <f t="shared" si="2"/>
        <v>MOTRIL</v>
      </c>
      <c r="F59" s="42">
        <f t="shared" si="9"/>
        <v>2871</v>
      </c>
      <c r="G59" s="42">
        <f t="shared" si="8"/>
        <v>1944</v>
      </c>
    </row>
    <row r="60" spans="1:7" x14ac:dyDescent="0.25">
      <c r="A60" s="42" t="str">
        <f t="shared" si="3"/>
        <v>SANTANDER</v>
      </c>
      <c r="B60" s="41">
        <f t="shared" si="4"/>
        <v>1510</v>
      </c>
      <c r="C60" s="41">
        <f t="shared" si="5"/>
        <v>1057</v>
      </c>
      <c r="D60" s="41">
        <f t="shared" si="6"/>
        <v>24</v>
      </c>
      <c r="E60" s="42" t="str">
        <f t="shared" si="2"/>
        <v>ALMERIA</v>
      </c>
      <c r="F60" s="42">
        <f t="shared" si="9"/>
        <v>2855</v>
      </c>
      <c r="G60" s="42">
        <f t="shared" si="8"/>
        <v>1998</v>
      </c>
    </row>
    <row r="61" spans="1:7" x14ac:dyDescent="0.25">
      <c r="A61" s="42" t="str">
        <f t="shared" si="3"/>
        <v>SEVILLA</v>
      </c>
      <c r="B61" s="41">
        <f t="shared" si="4"/>
        <v>122370</v>
      </c>
      <c r="C61" s="41">
        <f t="shared" si="5"/>
        <v>109957</v>
      </c>
      <c r="D61" s="41">
        <f t="shared" si="6"/>
        <v>10</v>
      </c>
      <c r="E61" s="42" t="str">
        <f t="shared" si="2"/>
        <v>SANTANDER</v>
      </c>
      <c r="F61" s="42">
        <f t="shared" si="9"/>
        <v>1510</v>
      </c>
      <c r="G61" s="42">
        <f t="shared" si="8"/>
        <v>1057</v>
      </c>
    </row>
    <row r="62" spans="1:7" x14ac:dyDescent="0.25">
      <c r="A62" s="42" t="str">
        <f t="shared" si="3"/>
        <v>TARRAGONA</v>
      </c>
      <c r="B62" s="41">
        <f t="shared" si="4"/>
        <v>172235</v>
      </c>
      <c r="C62" s="41">
        <f t="shared" si="5"/>
        <v>189462</v>
      </c>
      <c r="D62" s="41">
        <f t="shared" si="6"/>
        <v>8</v>
      </c>
      <c r="E62" s="42" t="str">
        <f t="shared" si="2"/>
        <v>HUELVA</v>
      </c>
      <c r="F62" s="42">
        <f t="shared" si="9"/>
        <v>648</v>
      </c>
      <c r="G62" s="42">
        <f t="shared" si="8"/>
        <v>0</v>
      </c>
    </row>
    <row r="63" spans="1:7" x14ac:dyDescent="0.25">
      <c r="A63" s="42" t="str">
        <f t="shared" si="3"/>
        <v>VALENCIA</v>
      </c>
      <c r="B63" s="41">
        <f t="shared" si="4"/>
        <v>3253104</v>
      </c>
      <c r="C63" s="41">
        <f t="shared" si="5"/>
        <v>3107670</v>
      </c>
      <c r="D63" s="41">
        <f t="shared" si="6"/>
        <v>1</v>
      </c>
      <c r="E63" s="42" t="str">
        <f t="shared" si="2"/>
        <v>FERROL-SAN CIBRAO</v>
      </c>
      <c r="F63" s="42">
        <f t="shared" si="9"/>
        <v>427</v>
      </c>
      <c r="G63" s="42">
        <f t="shared" si="8"/>
        <v>324</v>
      </c>
    </row>
    <row r="64" spans="1:7" x14ac:dyDescent="0.25">
      <c r="A64" s="42" t="str">
        <f t="shared" si="3"/>
        <v>VIGO</v>
      </c>
      <c r="B64" s="41">
        <f t="shared" si="4"/>
        <v>163817.5</v>
      </c>
      <c r="C64" s="41">
        <f t="shared" si="5"/>
        <v>159034.5</v>
      </c>
      <c r="D64" s="41">
        <f t="shared" si="6"/>
        <v>9</v>
      </c>
      <c r="E64" s="42" t="str">
        <f t="shared" si="2"/>
        <v>AVILES</v>
      </c>
      <c r="F64" s="42">
        <f t="shared" si="9"/>
        <v>8</v>
      </c>
      <c r="G64" s="42">
        <f t="shared" si="8"/>
        <v>0</v>
      </c>
    </row>
    <row r="65" spans="1:7" x14ac:dyDescent="0.25">
      <c r="A65" s="42" t="str">
        <f t="shared" si="3"/>
        <v>VILAGARCIA</v>
      </c>
      <c r="B65" s="41">
        <f t="shared" si="4"/>
        <v>4778</v>
      </c>
      <c r="C65" s="41">
        <f t="shared" si="5"/>
        <v>589</v>
      </c>
      <c r="D65" s="41">
        <f t="shared" si="6"/>
        <v>20</v>
      </c>
      <c r="E65" s="42" t="str">
        <f t="shared" si="2"/>
        <v>PASAIA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3"/>
      <c r="B67" s="44"/>
      <c r="C67" s="44"/>
      <c r="D67" s="44"/>
      <c r="E67" s="44"/>
      <c r="F67" s="40"/>
      <c r="G67" s="4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87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Septiembre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40857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37">
        <v>0</v>
      </c>
      <c r="C7" s="37">
        <v>0</v>
      </c>
      <c r="D7" s="37">
        <v>0</v>
      </c>
      <c r="E7" s="3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8">
        <v>94</v>
      </c>
      <c r="C8" s="38">
        <v>0</v>
      </c>
      <c r="D8" s="38">
        <v>278</v>
      </c>
      <c r="E8" s="38">
        <v>1230</v>
      </c>
      <c r="F8" s="13">
        <f t="shared" ref="F8:F35" si="0">((E8*100)/D8)-100</f>
        <v>342.44604316546764</v>
      </c>
      <c r="G8" s="1"/>
      <c r="H8" s="1"/>
      <c r="I8" s="1"/>
    </row>
    <row r="9" spans="1:12" x14ac:dyDescent="0.25">
      <c r="A9" s="8" t="s">
        <v>46</v>
      </c>
      <c r="B9" s="37">
        <v>0</v>
      </c>
      <c r="C9" s="37">
        <v>0</v>
      </c>
      <c r="D9" s="37">
        <v>0</v>
      </c>
      <c r="E9" s="3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38">
        <v>0</v>
      </c>
      <c r="C10" s="38">
        <v>0</v>
      </c>
      <c r="D10" s="38">
        <v>0</v>
      </c>
      <c r="E10" s="38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7">
        <v>186792</v>
      </c>
      <c r="C11" s="37">
        <v>267884</v>
      </c>
      <c r="D11" s="37">
        <v>2024504.5</v>
      </c>
      <c r="E11" s="37">
        <v>2281226</v>
      </c>
      <c r="F11" s="10">
        <f t="shared" si="0"/>
        <v>12.680707797883386</v>
      </c>
      <c r="G11" s="1"/>
      <c r="H11" s="1"/>
      <c r="I11" s="1"/>
    </row>
    <row r="12" spans="1:12" x14ac:dyDescent="0.25">
      <c r="A12" s="11" t="s">
        <v>49</v>
      </c>
      <c r="B12" s="38">
        <v>0</v>
      </c>
      <c r="C12" s="38">
        <v>0</v>
      </c>
      <c r="D12" s="38">
        <v>13</v>
      </c>
      <c r="E12" s="38">
        <v>241</v>
      </c>
      <c r="F12" s="13">
        <f t="shared" si="0"/>
        <v>1753.8461538461538</v>
      </c>
      <c r="G12" s="1"/>
      <c r="H12" s="1"/>
      <c r="I12" s="1"/>
    </row>
    <row r="13" spans="1:12" x14ac:dyDescent="0.25">
      <c r="A13" s="8" t="s">
        <v>50</v>
      </c>
      <c r="B13" s="37">
        <v>0</v>
      </c>
      <c r="C13" s="37">
        <v>0</v>
      </c>
      <c r="D13" s="37">
        <v>0</v>
      </c>
      <c r="E13" s="37">
        <v>0</v>
      </c>
      <c r="F13" s="10" t="e">
        <f t="shared" si="0"/>
        <v>#DIV/0!</v>
      </c>
      <c r="G13" s="1"/>
      <c r="H13" s="1"/>
      <c r="I13" s="1"/>
    </row>
    <row r="14" spans="1:12" x14ac:dyDescent="0.25">
      <c r="A14" s="11" t="s">
        <v>51</v>
      </c>
      <c r="B14" s="38">
        <v>52410.5</v>
      </c>
      <c r="C14" s="38">
        <v>50227</v>
      </c>
      <c r="D14" s="38">
        <v>453777</v>
      </c>
      <c r="E14" s="38">
        <v>526855.5</v>
      </c>
      <c r="F14" s="13">
        <f t="shared" si="0"/>
        <v>16.104496261379495</v>
      </c>
      <c r="G14" s="1"/>
      <c r="H14" s="1"/>
      <c r="I14" s="1"/>
    </row>
    <row r="15" spans="1:12" x14ac:dyDescent="0.25">
      <c r="A15" s="8" t="s">
        <v>52</v>
      </c>
      <c r="B15" s="37">
        <v>351</v>
      </c>
      <c r="C15" s="37">
        <v>205</v>
      </c>
      <c r="D15" s="37">
        <v>4396</v>
      </c>
      <c r="E15" s="37">
        <v>2690.25</v>
      </c>
      <c r="F15" s="10">
        <f t="shared" si="0"/>
        <v>-38.802320291173793</v>
      </c>
      <c r="G15" s="1"/>
      <c r="H15" s="1"/>
      <c r="I15" s="1"/>
    </row>
    <row r="16" spans="1:12" x14ac:dyDescent="0.25">
      <c r="A16" s="11" t="s">
        <v>53</v>
      </c>
      <c r="B16" s="38">
        <v>0</v>
      </c>
      <c r="C16" s="38">
        <v>0</v>
      </c>
      <c r="D16" s="38">
        <v>0</v>
      </c>
      <c r="E16" s="38">
        <v>368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37">
        <v>13</v>
      </c>
      <c r="C17" s="37">
        <v>0</v>
      </c>
      <c r="D17" s="37">
        <v>318</v>
      </c>
      <c r="E17" s="37">
        <v>1240</v>
      </c>
      <c r="F17" s="10">
        <f t="shared" si="0"/>
        <v>289.93710691823901</v>
      </c>
      <c r="G17" s="1"/>
      <c r="H17" s="1"/>
      <c r="I17" s="1"/>
    </row>
    <row r="18" spans="1:9" x14ac:dyDescent="0.25">
      <c r="A18" s="11" t="s">
        <v>55</v>
      </c>
      <c r="B18" s="38">
        <v>2</v>
      </c>
      <c r="C18" s="38">
        <v>0</v>
      </c>
      <c r="D18" s="38">
        <v>19</v>
      </c>
      <c r="E18" s="38">
        <v>10</v>
      </c>
      <c r="F18" s="17">
        <f t="shared" si="0"/>
        <v>-47.368421052631582</v>
      </c>
      <c r="G18" s="1"/>
      <c r="H18" s="1"/>
      <c r="I18" s="1"/>
    </row>
    <row r="19" spans="1:9" x14ac:dyDescent="0.25">
      <c r="A19" s="8" t="s">
        <v>56</v>
      </c>
      <c r="B19" s="37">
        <v>0</v>
      </c>
      <c r="C19" s="37">
        <v>0</v>
      </c>
      <c r="D19" s="37">
        <v>0</v>
      </c>
      <c r="E19" s="3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38">
        <v>0</v>
      </c>
      <c r="C20" s="38">
        <v>0</v>
      </c>
      <c r="D20" s="38">
        <v>102</v>
      </c>
      <c r="E20" s="38">
        <v>0</v>
      </c>
      <c r="F20" s="17">
        <f t="shared" si="0"/>
        <v>-100</v>
      </c>
      <c r="G20" s="1"/>
      <c r="H20" s="1"/>
      <c r="I20" s="1"/>
    </row>
    <row r="21" spans="1:9" x14ac:dyDescent="0.25">
      <c r="A21" s="8" t="s">
        <v>58</v>
      </c>
      <c r="B21" s="37">
        <v>0</v>
      </c>
      <c r="C21" s="37">
        <v>0</v>
      </c>
      <c r="D21" s="37">
        <v>0</v>
      </c>
      <c r="E21" s="37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8">
        <v>68886</v>
      </c>
      <c r="C22" s="38">
        <v>83046</v>
      </c>
      <c r="D22" s="38">
        <v>508566</v>
      </c>
      <c r="E22" s="38">
        <v>609951</v>
      </c>
      <c r="F22" s="13">
        <f t="shared" si="0"/>
        <v>19.935465603284527</v>
      </c>
      <c r="G22" s="1"/>
      <c r="H22" s="1"/>
      <c r="I22" s="1"/>
    </row>
    <row r="23" spans="1:9" x14ac:dyDescent="0.25">
      <c r="A23" s="8" t="s">
        <v>60</v>
      </c>
      <c r="B23" s="37">
        <v>11855</v>
      </c>
      <c r="C23" s="37">
        <v>45050</v>
      </c>
      <c r="D23" s="37">
        <v>218505</v>
      </c>
      <c r="E23" s="37">
        <v>279714</v>
      </c>
      <c r="F23" s="10">
        <f t="shared" si="0"/>
        <v>28.012631289901833</v>
      </c>
      <c r="G23" s="1"/>
      <c r="H23" s="1"/>
      <c r="I23" s="1"/>
    </row>
    <row r="24" spans="1:9" x14ac:dyDescent="0.25">
      <c r="A24" s="11" t="s">
        <v>61</v>
      </c>
      <c r="B24" s="38">
        <v>288</v>
      </c>
      <c r="C24" s="38">
        <v>214</v>
      </c>
      <c r="D24" s="38">
        <v>728</v>
      </c>
      <c r="E24" s="38">
        <v>4497</v>
      </c>
      <c r="F24" s="13">
        <f t="shared" si="0"/>
        <v>517.7197802197802</v>
      </c>
      <c r="G24" s="1"/>
      <c r="H24" s="1"/>
      <c r="I24" s="1"/>
    </row>
    <row r="25" spans="1:9" x14ac:dyDescent="0.25">
      <c r="A25" s="8" t="s">
        <v>62</v>
      </c>
      <c r="B25" s="37">
        <v>0</v>
      </c>
      <c r="C25" s="37">
        <v>0</v>
      </c>
      <c r="D25" s="37">
        <v>0</v>
      </c>
      <c r="E25" s="3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38">
        <v>0</v>
      </c>
      <c r="C26" s="38">
        <v>0</v>
      </c>
      <c r="D26" s="38">
        <v>4</v>
      </c>
      <c r="E26" s="38">
        <v>0</v>
      </c>
      <c r="F26" s="13">
        <f t="shared" si="0"/>
        <v>-100</v>
      </c>
      <c r="G26" s="1"/>
      <c r="H26" s="1"/>
      <c r="I26" s="1"/>
    </row>
    <row r="27" spans="1:9" x14ac:dyDescent="0.25">
      <c r="A27" s="8" t="s">
        <v>64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8">
        <v>1203</v>
      </c>
      <c r="C28" s="38">
        <v>228</v>
      </c>
      <c r="D28" s="38">
        <v>11388</v>
      </c>
      <c r="E28" s="38">
        <v>10299</v>
      </c>
      <c r="F28" s="13">
        <f t="shared" si="0"/>
        <v>-9.5626975763962037</v>
      </c>
      <c r="G28" s="1"/>
      <c r="H28" s="1"/>
      <c r="I28" s="1"/>
    </row>
    <row r="29" spans="1:9" x14ac:dyDescent="0.25">
      <c r="A29" s="8" t="s">
        <v>66</v>
      </c>
      <c r="B29" s="37">
        <v>0</v>
      </c>
      <c r="C29" s="37">
        <v>0</v>
      </c>
      <c r="D29" s="37">
        <v>0</v>
      </c>
      <c r="E29" s="37">
        <v>44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38">
        <v>0</v>
      </c>
      <c r="C30" s="38">
        <v>0</v>
      </c>
      <c r="D30" s="38">
        <v>0</v>
      </c>
      <c r="E30" s="38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37">
        <v>14676</v>
      </c>
      <c r="C31" s="37">
        <v>9929</v>
      </c>
      <c r="D31" s="37">
        <v>139731</v>
      </c>
      <c r="E31" s="37">
        <v>107014</v>
      </c>
      <c r="F31" s="10">
        <f t="shared" si="0"/>
        <v>-23.414274570424595</v>
      </c>
      <c r="G31" s="1"/>
      <c r="H31" s="1"/>
      <c r="I31" s="1"/>
    </row>
    <row r="32" spans="1:9" x14ac:dyDescent="0.25">
      <c r="A32" s="11" t="s">
        <v>69</v>
      </c>
      <c r="B32" s="38">
        <v>181304</v>
      </c>
      <c r="C32" s="38">
        <v>181904</v>
      </c>
      <c r="D32" s="38">
        <v>1557556</v>
      </c>
      <c r="E32" s="38">
        <v>1665273</v>
      </c>
      <c r="F32" s="13">
        <f t="shared" si="0"/>
        <v>6.9157706047166272</v>
      </c>
      <c r="G32" s="1"/>
      <c r="H32" s="1"/>
      <c r="I32" s="1"/>
    </row>
    <row r="33" spans="1:9" x14ac:dyDescent="0.25">
      <c r="A33" s="8" t="s">
        <v>70</v>
      </c>
      <c r="B33" s="37">
        <v>512</v>
      </c>
      <c r="C33" s="37">
        <v>678</v>
      </c>
      <c r="D33" s="37">
        <v>7324</v>
      </c>
      <c r="E33" s="37">
        <v>6587</v>
      </c>
      <c r="F33" s="10">
        <f t="shared" si="0"/>
        <v>-10.062807209175318</v>
      </c>
      <c r="G33" s="1"/>
      <c r="H33" s="1"/>
      <c r="I33" s="1"/>
    </row>
    <row r="34" spans="1:9" x14ac:dyDescent="0.25">
      <c r="A34" s="11" t="s">
        <v>71</v>
      </c>
      <c r="B34" s="38">
        <v>0</v>
      </c>
      <c r="C34" s="38">
        <v>0</v>
      </c>
      <c r="D34" s="38">
        <v>0</v>
      </c>
      <c r="E34" s="38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518386.5</v>
      </c>
      <c r="C35" s="15">
        <f t="shared" ref="C35:E35" si="1">SUM(C7:C34)</f>
        <v>639365</v>
      </c>
      <c r="D35" s="15">
        <f t="shared" si="1"/>
        <v>4927209.5</v>
      </c>
      <c r="E35" s="15">
        <f t="shared" si="1"/>
        <v>5497239.75</v>
      </c>
      <c r="F35" s="16">
        <f t="shared" si="0"/>
        <v>11.569028067509606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2281226</v>
      </c>
      <c r="G38" s="42">
        <f>LOOKUP(E38,$A$38:$A$65,$C$38:$C$65)</f>
        <v>2024504.5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1230</v>
      </c>
      <c r="C39" s="41">
        <f t="shared" ref="C39:C65" si="5">D8</f>
        <v>278</v>
      </c>
      <c r="D39" s="41">
        <f t="shared" ref="D39:D65" si="6">_xlfn.RANK.EQ(B39,$B$38:$B$65)+COUNTIF($B$38:$B$65,B39)-1</f>
        <v>12</v>
      </c>
      <c r="E39" s="42" t="str">
        <f t="shared" si="2"/>
        <v>VALENCIA</v>
      </c>
      <c r="F39" s="42">
        <f t="shared" ref="F39:F54" si="7">LOOKUP(E39,$A$38:$A$65,$B$38:$B$65)</f>
        <v>1665273</v>
      </c>
      <c r="G39" s="42">
        <f t="shared" ref="G39:G65" si="8">LOOKUP(E39,$A$38:$A$65,$C$38:$C$65)</f>
        <v>1557556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609951</v>
      </c>
      <c r="G40" s="42">
        <f t="shared" si="8"/>
        <v>508566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526855.5</v>
      </c>
      <c r="G41" s="42">
        <f t="shared" si="8"/>
        <v>453777</v>
      </c>
    </row>
    <row r="42" spans="1:9" x14ac:dyDescent="0.25">
      <c r="A42" s="42" t="str">
        <f t="shared" si="3"/>
        <v>BAHIA DE ALGECIRAS</v>
      </c>
      <c r="B42" s="41">
        <f t="shared" si="4"/>
        <v>2281226</v>
      </c>
      <c r="C42" s="41">
        <f t="shared" si="5"/>
        <v>2024504.5</v>
      </c>
      <c r="D42" s="41">
        <f t="shared" si="6"/>
        <v>1</v>
      </c>
      <c r="E42" s="42" t="str">
        <f t="shared" si="2"/>
        <v>MALAGA</v>
      </c>
      <c r="F42" s="42">
        <f t="shared" si="7"/>
        <v>279714</v>
      </c>
      <c r="G42" s="42">
        <f t="shared" si="8"/>
        <v>218505</v>
      </c>
    </row>
    <row r="43" spans="1:9" x14ac:dyDescent="0.25">
      <c r="A43" s="42" t="str">
        <f t="shared" si="3"/>
        <v>BAHIA DE CADIZ</v>
      </c>
      <c r="B43" s="41">
        <f t="shared" si="4"/>
        <v>241</v>
      </c>
      <c r="C43" s="41">
        <f t="shared" si="5"/>
        <v>13</v>
      </c>
      <c r="D43" s="41">
        <f t="shared" si="6"/>
        <v>14</v>
      </c>
      <c r="E43" s="42" t="str">
        <f t="shared" si="2"/>
        <v>TARRAGONA</v>
      </c>
      <c r="F43" s="42">
        <f t="shared" si="7"/>
        <v>107014</v>
      </c>
      <c r="G43" s="42">
        <f t="shared" si="8"/>
        <v>139731</v>
      </c>
    </row>
    <row r="44" spans="1:9" x14ac:dyDescent="0.25">
      <c r="A44" s="42" t="str">
        <f t="shared" si="3"/>
        <v>BALEARES</v>
      </c>
      <c r="B44" s="41">
        <f t="shared" si="4"/>
        <v>0</v>
      </c>
      <c r="C44" s="41">
        <f t="shared" si="5"/>
        <v>0</v>
      </c>
      <c r="D44" s="41">
        <f t="shared" si="6"/>
        <v>28</v>
      </c>
      <c r="E44" s="42" t="str">
        <f t="shared" si="2"/>
        <v>SANTA CRUZ DE TENERIFE</v>
      </c>
      <c r="F44" s="42">
        <f t="shared" si="7"/>
        <v>10299</v>
      </c>
      <c r="G44" s="42">
        <f t="shared" si="8"/>
        <v>11388</v>
      </c>
    </row>
    <row r="45" spans="1:9" x14ac:dyDescent="0.25">
      <c r="A45" s="42" t="str">
        <f t="shared" si="3"/>
        <v>BARCELONA</v>
      </c>
      <c r="B45" s="41">
        <f t="shared" si="4"/>
        <v>526855.5</v>
      </c>
      <c r="C45" s="41">
        <f t="shared" si="5"/>
        <v>453777</v>
      </c>
      <c r="D45" s="41">
        <f t="shared" si="6"/>
        <v>4</v>
      </c>
      <c r="E45" s="42" t="str">
        <f t="shared" si="2"/>
        <v>VIGO</v>
      </c>
      <c r="F45" s="42">
        <f t="shared" si="7"/>
        <v>6587</v>
      </c>
      <c r="G45" s="42">
        <f t="shared" si="8"/>
        <v>7324</v>
      </c>
    </row>
    <row r="46" spans="1:9" x14ac:dyDescent="0.25">
      <c r="A46" s="42" t="str">
        <f t="shared" si="3"/>
        <v>BILBAO</v>
      </c>
      <c r="B46" s="41">
        <f t="shared" si="4"/>
        <v>2690.25</v>
      </c>
      <c r="C46" s="41">
        <f t="shared" si="5"/>
        <v>4396</v>
      </c>
      <c r="D46" s="41">
        <f t="shared" si="6"/>
        <v>10</v>
      </c>
      <c r="E46" s="42" t="str">
        <f t="shared" si="2"/>
        <v>MARIN Y RIA DE PONTEVEDRA</v>
      </c>
      <c r="F46" s="42">
        <f t="shared" si="7"/>
        <v>4497</v>
      </c>
      <c r="G46" s="42">
        <f t="shared" si="8"/>
        <v>728</v>
      </c>
    </row>
    <row r="47" spans="1:9" x14ac:dyDescent="0.25">
      <c r="A47" s="42" t="str">
        <f t="shared" si="3"/>
        <v>CARTAGENA</v>
      </c>
      <c r="B47" s="41">
        <f t="shared" si="4"/>
        <v>368</v>
      </c>
      <c r="C47" s="41">
        <f t="shared" si="5"/>
        <v>0</v>
      </c>
      <c r="D47" s="41">
        <f t="shared" si="6"/>
        <v>13</v>
      </c>
      <c r="E47" s="42" t="str">
        <f t="shared" si="2"/>
        <v>BILBAO</v>
      </c>
      <c r="F47" s="42">
        <f t="shared" si="7"/>
        <v>2690.25</v>
      </c>
      <c r="G47" s="42">
        <f t="shared" si="8"/>
        <v>4396</v>
      </c>
    </row>
    <row r="48" spans="1:9" x14ac:dyDescent="0.25">
      <c r="A48" s="42" t="str">
        <f t="shared" si="3"/>
        <v>CASTELLON</v>
      </c>
      <c r="B48" s="41">
        <f t="shared" si="4"/>
        <v>1240</v>
      </c>
      <c r="C48" s="41">
        <f t="shared" si="5"/>
        <v>318</v>
      </c>
      <c r="D48" s="41">
        <f t="shared" si="6"/>
        <v>11</v>
      </c>
      <c r="E48" s="42" t="str">
        <f t="shared" si="2"/>
        <v>CASTELLON</v>
      </c>
      <c r="F48" s="42">
        <f t="shared" si="7"/>
        <v>1240</v>
      </c>
      <c r="G48" s="42">
        <f t="shared" si="8"/>
        <v>318</v>
      </c>
    </row>
    <row r="49" spans="1:7" x14ac:dyDescent="0.25">
      <c r="A49" s="42" t="str">
        <f t="shared" si="3"/>
        <v>CEUTA</v>
      </c>
      <c r="B49" s="41">
        <f t="shared" si="4"/>
        <v>10</v>
      </c>
      <c r="C49" s="41">
        <f t="shared" si="5"/>
        <v>19</v>
      </c>
      <c r="D49" s="41">
        <f t="shared" si="6"/>
        <v>16</v>
      </c>
      <c r="E49" s="42" t="str">
        <f t="shared" si="2"/>
        <v>ALICANTE</v>
      </c>
      <c r="F49" s="42">
        <f t="shared" si="7"/>
        <v>1230</v>
      </c>
      <c r="G49" s="42">
        <f t="shared" si="8"/>
        <v>278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CARTAGENA</v>
      </c>
      <c r="F50" s="42">
        <f t="shared" si="7"/>
        <v>368</v>
      </c>
      <c r="G50" s="42">
        <f t="shared" si="8"/>
        <v>0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102</v>
      </c>
      <c r="D51" s="41">
        <f t="shared" si="6"/>
        <v>28</v>
      </c>
      <c r="E51" s="42" t="str">
        <f t="shared" si="2"/>
        <v>BAHIA DE CADIZ</v>
      </c>
      <c r="F51" s="42">
        <f t="shared" si="7"/>
        <v>241</v>
      </c>
      <c r="G51" s="42">
        <f t="shared" si="8"/>
        <v>13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SANTANDER</v>
      </c>
      <c r="F52" s="42">
        <f t="shared" si="7"/>
        <v>44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609951</v>
      </c>
      <c r="C53" s="41">
        <f t="shared" si="5"/>
        <v>508566</v>
      </c>
      <c r="D53" s="41">
        <f t="shared" si="6"/>
        <v>3</v>
      </c>
      <c r="E53" s="42" t="str">
        <f t="shared" si="2"/>
        <v>CEUTA</v>
      </c>
      <c r="F53" s="42">
        <f t="shared" si="7"/>
        <v>10</v>
      </c>
      <c r="G53" s="42">
        <f t="shared" si="8"/>
        <v>19</v>
      </c>
    </row>
    <row r="54" spans="1:7" x14ac:dyDescent="0.25">
      <c r="A54" s="42" t="str">
        <f t="shared" si="3"/>
        <v>MALAGA</v>
      </c>
      <c r="B54" s="41">
        <f t="shared" si="4"/>
        <v>279714</v>
      </c>
      <c r="C54" s="41">
        <f t="shared" si="5"/>
        <v>218505</v>
      </c>
      <c r="D54" s="41">
        <f t="shared" si="6"/>
        <v>5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4497</v>
      </c>
      <c r="C55" s="41">
        <f t="shared" si="5"/>
        <v>728</v>
      </c>
      <c r="D55" s="41">
        <f t="shared" si="6"/>
        <v>9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4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10299</v>
      </c>
      <c r="C59" s="41">
        <f t="shared" si="5"/>
        <v>11388</v>
      </c>
      <c r="D59" s="41">
        <f t="shared" si="6"/>
        <v>7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44</v>
      </c>
      <c r="C60" s="41">
        <f t="shared" si="5"/>
        <v>0</v>
      </c>
      <c r="D60" s="41">
        <f t="shared" si="6"/>
        <v>15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107014</v>
      </c>
      <c r="C62" s="41">
        <f t="shared" si="5"/>
        <v>139731</v>
      </c>
      <c r="D62" s="41">
        <f t="shared" si="6"/>
        <v>6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1665273</v>
      </c>
      <c r="C63" s="41">
        <f t="shared" si="5"/>
        <v>1557556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6587</v>
      </c>
      <c r="C64" s="41">
        <f t="shared" si="5"/>
        <v>7324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" bestFit="1" customWidth="1"/>
    <col min="7" max="7" width="11.5703125" bestFit="1" customWidth="1"/>
  </cols>
  <sheetData>
    <row r="1" spans="1:12" s="2" customFormat="1" ht="22.5" customHeight="1" x14ac:dyDescent="0.35">
      <c r="F1" s="3" t="s">
        <v>94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Septiembre</v>
      </c>
      <c r="C5" s="50"/>
      <c r="D5" s="49" t="s">
        <v>40</v>
      </c>
      <c r="E5" s="50"/>
      <c r="F5" s="50"/>
      <c r="L5" s="39">
        <f>'Resumen general'!I4</f>
        <v>40857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9">
        <v>0</v>
      </c>
      <c r="C7" s="9">
        <v>0</v>
      </c>
      <c r="D7" s="9">
        <v>44</v>
      </c>
      <c r="E7" s="9">
        <v>153</v>
      </c>
      <c r="F7" s="10">
        <f>((E7*100)/D7)-100</f>
        <v>247.72727272727275</v>
      </c>
      <c r="G7" s="1"/>
      <c r="H7" s="1"/>
      <c r="I7" s="1"/>
    </row>
    <row r="8" spans="1:12" x14ac:dyDescent="0.25">
      <c r="A8" s="11" t="s">
        <v>45</v>
      </c>
      <c r="B8" s="12">
        <v>8786</v>
      </c>
      <c r="C8" s="12">
        <v>8254</v>
      </c>
      <c r="D8" s="12">
        <v>93574</v>
      </c>
      <c r="E8" s="12">
        <v>82613</v>
      </c>
      <c r="F8" s="13">
        <f t="shared" ref="F8:F35" si="0">((E8*100)/D8)-100</f>
        <v>-11.713723897663883</v>
      </c>
      <c r="G8" s="1"/>
      <c r="H8" s="1"/>
      <c r="I8" s="1"/>
    </row>
    <row r="9" spans="1:12" x14ac:dyDescent="0.25">
      <c r="A9" s="8" t="s">
        <v>46</v>
      </c>
      <c r="B9" s="9">
        <v>406</v>
      </c>
      <c r="C9" s="9">
        <v>486</v>
      </c>
      <c r="D9" s="9">
        <v>1835</v>
      </c>
      <c r="E9" s="9">
        <v>2761</v>
      </c>
      <c r="F9" s="10">
        <f t="shared" si="0"/>
        <v>50.463215258855598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966</v>
      </c>
      <c r="C11" s="9">
        <v>1650</v>
      </c>
      <c r="D11" s="9">
        <v>6458.01</v>
      </c>
      <c r="E11" s="9">
        <v>12474</v>
      </c>
      <c r="F11" s="10">
        <f t="shared" si="0"/>
        <v>93.155476687090896</v>
      </c>
      <c r="G11" s="1"/>
      <c r="H11" s="1"/>
      <c r="I11" s="1"/>
    </row>
    <row r="12" spans="1:12" x14ac:dyDescent="0.25">
      <c r="A12" s="11" t="s">
        <v>49</v>
      </c>
      <c r="B12" s="12">
        <v>4728</v>
      </c>
      <c r="C12" s="12">
        <v>2466</v>
      </c>
      <c r="D12" s="12">
        <v>49174.5</v>
      </c>
      <c r="E12" s="12">
        <v>28042.5</v>
      </c>
      <c r="F12" s="13">
        <f t="shared" si="0"/>
        <v>-42.973492358844524</v>
      </c>
      <c r="G12" s="1"/>
      <c r="H12" s="1"/>
      <c r="I12" s="1"/>
    </row>
    <row r="13" spans="1:12" x14ac:dyDescent="0.25">
      <c r="A13" s="8" t="s">
        <v>50</v>
      </c>
      <c r="B13" s="9">
        <v>6181</v>
      </c>
      <c r="C13" s="9">
        <v>5288</v>
      </c>
      <c r="D13" s="9">
        <v>62474</v>
      </c>
      <c r="E13" s="9">
        <v>54190</v>
      </c>
      <c r="F13" s="10">
        <f t="shared" si="0"/>
        <v>-13.259916125108049</v>
      </c>
      <c r="G13" s="1"/>
      <c r="H13" s="1"/>
      <c r="I13" s="1"/>
    </row>
    <row r="14" spans="1:12" x14ac:dyDescent="0.25">
      <c r="A14" s="11" t="s">
        <v>51</v>
      </c>
      <c r="B14" s="12">
        <v>17343</v>
      </c>
      <c r="C14" s="12">
        <v>15774.5</v>
      </c>
      <c r="D14" s="12">
        <v>146494</v>
      </c>
      <c r="E14" s="12">
        <v>141740</v>
      </c>
      <c r="F14" s="13">
        <f t="shared" si="0"/>
        <v>-3.2451841031031989</v>
      </c>
      <c r="G14" s="1"/>
      <c r="H14" s="1"/>
      <c r="I14" s="1"/>
    </row>
    <row r="15" spans="1:12" x14ac:dyDescent="0.25">
      <c r="A15" s="8" t="s">
        <v>52</v>
      </c>
      <c r="B15" s="9">
        <v>3100.5</v>
      </c>
      <c r="C15" s="9">
        <v>3956.75</v>
      </c>
      <c r="D15" s="9">
        <v>37615.25</v>
      </c>
      <c r="E15" s="9">
        <v>35158</v>
      </c>
      <c r="F15" s="10">
        <f t="shared" si="0"/>
        <v>-6.532589840556696</v>
      </c>
      <c r="G15" s="1"/>
      <c r="H15" s="1"/>
      <c r="I15" s="1"/>
    </row>
    <row r="16" spans="1:12" x14ac:dyDescent="0.25">
      <c r="A16" s="11" t="s">
        <v>53</v>
      </c>
      <c r="B16" s="12">
        <v>3271</v>
      </c>
      <c r="C16" s="12">
        <v>2658</v>
      </c>
      <c r="D16" s="12">
        <v>32789</v>
      </c>
      <c r="E16" s="12">
        <v>22022</v>
      </c>
      <c r="F16" s="13">
        <f t="shared" si="0"/>
        <v>-32.837231998536097</v>
      </c>
      <c r="G16" s="1"/>
      <c r="H16" s="1"/>
      <c r="I16" s="1"/>
    </row>
    <row r="17" spans="1:9" x14ac:dyDescent="0.25">
      <c r="A17" s="8" t="s">
        <v>54</v>
      </c>
      <c r="B17" s="9">
        <v>356</v>
      </c>
      <c r="C17" s="9">
        <v>566</v>
      </c>
      <c r="D17" s="9">
        <v>2391</v>
      </c>
      <c r="E17" s="9">
        <v>3776</v>
      </c>
      <c r="F17" s="10">
        <f t="shared" si="0"/>
        <v>57.925554161438725</v>
      </c>
      <c r="G17" s="1"/>
      <c r="H17" s="1"/>
      <c r="I17" s="1"/>
    </row>
    <row r="18" spans="1:9" x14ac:dyDescent="0.25">
      <c r="A18" s="11" t="s">
        <v>55</v>
      </c>
      <c r="B18" s="12">
        <v>734</v>
      </c>
      <c r="C18" s="12">
        <v>856</v>
      </c>
      <c r="D18" s="12">
        <v>6380</v>
      </c>
      <c r="E18" s="12">
        <v>7471</v>
      </c>
      <c r="F18" s="13">
        <f t="shared" si="0"/>
        <v>17.100313479623821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734</v>
      </c>
      <c r="C20" s="12">
        <v>507</v>
      </c>
      <c r="D20" s="12">
        <v>7365</v>
      </c>
      <c r="E20" s="12">
        <v>6248</v>
      </c>
      <c r="F20" s="13">
        <f t="shared" si="0"/>
        <v>-15.166327223353704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120</v>
      </c>
      <c r="D21" s="9">
        <v>0</v>
      </c>
      <c r="E21" s="9">
        <v>443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28388</v>
      </c>
      <c r="C22" s="12">
        <v>27535</v>
      </c>
      <c r="D22" s="12">
        <v>258331</v>
      </c>
      <c r="E22" s="12">
        <v>257591</v>
      </c>
      <c r="F22" s="13">
        <f t="shared" si="0"/>
        <v>-0.28645420023148915</v>
      </c>
      <c r="G22" s="1"/>
      <c r="H22" s="1"/>
      <c r="I22" s="1"/>
    </row>
    <row r="23" spans="1:9" x14ac:dyDescent="0.25">
      <c r="A23" s="8" t="s">
        <v>60</v>
      </c>
      <c r="B23" s="9">
        <v>1219</v>
      </c>
      <c r="C23" s="9">
        <v>837</v>
      </c>
      <c r="D23" s="9">
        <v>9087</v>
      </c>
      <c r="E23" s="9">
        <v>7378</v>
      </c>
      <c r="F23" s="10">
        <f t="shared" si="0"/>
        <v>-18.8070870474304</v>
      </c>
      <c r="G23" s="1"/>
      <c r="H23" s="1"/>
      <c r="I23" s="1"/>
    </row>
    <row r="24" spans="1:9" x14ac:dyDescent="0.25">
      <c r="A24" s="11" t="s">
        <v>61</v>
      </c>
      <c r="B24" s="12">
        <v>2292</v>
      </c>
      <c r="C24" s="12">
        <v>786</v>
      </c>
      <c r="D24" s="12">
        <v>20977</v>
      </c>
      <c r="E24" s="12">
        <v>17707</v>
      </c>
      <c r="F24" s="13">
        <f t="shared" si="0"/>
        <v>-15.5885016923297</v>
      </c>
      <c r="G24" s="1"/>
      <c r="H24" s="1"/>
      <c r="I24" s="1"/>
    </row>
    <row r="25" spans="1:9" x14ac:dyDescent="0.25">
      <c r="A25" s="8" t="s">
        <v>62</v>
      </c>
      <c r="B25" s="9">
        <v>952</v>
      </c>
      <c r="C25" s="9">
        <v>1286</v>
      </c>
      <c r="D25" s="9">
        <v>10510</v>
      </c>
      <c r="E25" s="9">
        <v>11519</v>
      </c>
      <c r="F25" s="10">
        <f t="shared" si="0"/>
        <v>9.6003805899143657</v>
      </c>
      <c r="G25" s="1"/>
      <c r="H25" s="1"/>
      <c r="I25" s="1"/>
    </row>
    <row r="26" spans="1:9" x14ac:dyDescent="0.25">
      <c r="A26" s="11" t="s">
        <v>63</v>
      </c>
      <c r="B26" s="12">
        <v>58</v>
      </c>
      <c r="C26" s="12">
        <v>94</v>
      </c>
      <c r="D26" s="12">
        <v>655</v>
      </c>
      <c r="E26" s="12">
        <v>941</v>
      </c>
      <c r="F26" s="13">
        <f t="shared" si="0"/>
        <v>43.664122137404576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23121</v>
      </c>
      <c r="C28" s="12">
        <v>22657</v>
      </c>
      <c r="D28" s="12">
        <v>219784</v>
      </c>
      <c r="E28" s="12">
        <v>221998</v>
      </c>
      <c r="F28" s="13">
        <f t="shared" si="0"/>
        <v>1.0073526735340153</v>
      </c>
      <c r="G28" s="1"/>
      <c r="H28" s="1"/>
      <c r="I28" s="1"/>
    </row>
    <row r="29" spans="1:9" x14ac:dyDescent="0.25">
      <c r="A29" s="8" t="s">
        <v>66</v>
      </c>
      <c r="B29" s="9">
        <v>0</v>
      </c>
      <c r="C29" s="9">
        <v>0</v>
      </c>
      <c r="D29" s="9">
        <v>0</v>
      </c>
      <c r="E29" s="9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12">
        <v>10871</v>
      </c>
      <c r="C30" s="12">
        <v>11887</v>
      </c>
      <c r="D30" s="12">
        <v>92575</v>
      </c>
      <c r="E30" s="12">
        <v>104852</v>
      </c>
      <c r="F30" s="13">
        <f t="shared" si="0"/>
        <v>13.261679719146642</v>
      </c>
      <c r="G30" s="1"/>
      <c r="H30" s="1"/>
      <c r="I30" s="1"/>
    </row>
    <row r="31" spans="1:9" x14ac:dyDescent="0.25">
      <c r="A31" s="8" t="s">
        <v>68</v>
      </c>
      <c r="B31" s="9">
        <v>1284</v>
      </c>
      <c r="C31" s="9">
        <v>2406</v>
      </c>
      <c r="D31" s="9">
        <v>7874</v>
      </c>
      <c r="E31" s="9">
        <v>20200</v>
      </c>
      <c r="F31" s="10">
        <f t="shared" si="0"/>
        <v>156.54051308102618</v>
      </c>
      <c r="G31" s="1"/>
      <c r="H31" s="1"/>
      <c r="I31" s="1"/>
    </row>
    <row r="32" spans="1:9" x14ac:dyDescent="0.25">
      <c r="A32" s="11" t="s">
        <v>69</v>
      </c>
      <c r="B32" s="12">
        <v>10770</v>
      </c>
      <c r="C32" s="12">
        <v>13854</v>
      </c>
      <c r="D32" s="12">
        <v>101759</v>
      </c>
      <c r="E32" s="12">
        <v>115982</v>
      </c>
      <c r="F32" s="13">
        <f t="shared" si="0"/>
        <v>13.97714207097161</v>
      </c>
      <c r="G32" s="1"/>
      <c r="H32" s="1"/>
      <c r="I32" s="1"/>
    </row>
    <row r="33" spans="1:9" x14ac:dyDescent="0.25">
      <c r="A33" s="8" t="s">
        <v>70</v>
      </c>
      <c r="B33" s="9">
        <v>2102</v>
      </c>
      <c r="C33" s="9">
        <v>3224</v>
      </c>
      <c r="D33" s="9">
        <v>30446</v>
      </c>
      <c r="E33" s="9">
        <v>23232</v>
      </c>
      <c r="F33" s="10">
        <f t="shared" si="0"/>
        <v>-23.694409774683052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2323</v>
      </c>
      <c r="D34" s="12">
        <v>34</v>
      </c>
      <c r="E34" s="12">
        <v>4501</v>
      </c>
      <c r="F34" s="13">
        <f t="shared" si="0"/>
        <v>13138.235294117647</v>
      </c>
      <c r="G34" s="1"/>
      <c r="H34" s="1"/>
      <c r="I34" s="1"/>
    </row>
    <row r="35" spans="1:9" x14ac:dyDescent="0.25">
      <c r="A35" s="14" t="s">
        <v>72</v>
      </c>
      <c r="B35" s="15">
        <f>SUM(B7:B34)</f>
        <v>127662.5</v>
      </c>
      <c r="C35" s="15">
        <f t="shared" ref="C35:E35" si="1">SUM(C7:C34)</f>
        <v>129471.25</v>
      </c>
      <c r="D35" s="15">
        <f t="shared" si="1"/>
        <v>1198625.76</v>
      </c>
      <c r="E35" s="15">
        <f t="shared" si="1"/>
        <v>1182992.5</v>
      </c>
      <c r="F35" s="16">
        <f t="shared" si="0"/>
        <v>-1.3042653113011653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153</v>
      </c>
      <c r="C38" s="41">
        <f>D7</f>
        <v>44</v>
      </c>
      <c r="D38" s="41">
        <f>_xlfn.RANK.EQ(B38,$B$38:$B$65)+COUNTIF($B$38:$B$65,B38)-1</f>
        <v>24</v>
      </c>
      <c r="E38" s="42" t="str">
        <f t="shared" ref="E38:E65" si="2">INDEX($A$38:$B$65,MATCH(ROW()-37,$D$38:$D$65,0),1)</f>
        <v>LAS PALMAS</v>
      </c>
      <c r="F38" s="42">
        <f>LOOKUP(E38,$A$38:$A$65,$B$38:$B$65)</f>
        <v>257591</v>
      </c>
      <c r="G38" s="42">
        <f>LOOKUP(E38,$A$38:$A$65,$C$38:$C$65)</f>
        <v>258331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82613</v>
      </c>
      <c r="C39" s="41">
        <f t="shared" ref="C39:C65" si="5">D8</f>
        <v>93574</v>
      </c>
      <c r="D39" s="41">
        <f t="shared" ref="D39:D65" si="6">_xlfn.RANK.EQ(B39,$B$38:$B$65)+COUNTIF($B$38:$B$65,B39)-1</f>
        <v>6</v>
      </c>
      <c r="E39" s="42" t="str">
        <f t="shared" si="2"/>
        <v>SANTA CRUZ DE TENERIFE</v>
      </c>
      <c r="F39" s="42">
        <f t="shared" ref="F39:F65" si="7">LOOKUP(E39,$A$38:$A$65,$B$38:$B$65)</f>
        <v>221998</v>
      </c>
      <c r="G39" s="42">
        <f t="shared" ref="G39:G65" si="8">LOOKUP(E39,$A$38:$A$65,$C$38:$C$65)</f>
        <v>219784</v>
      </c>
    </row>
    <row r="40" spans="1:9" x14ac:dyDescent="0.25">
      <c r="A40" s="42" t="str">
        <f t="shared" si="3"/>
        <v>ALMERIA</v>
      </c>
      <c r="B40" s="41">
        <f t="shared" si="4"/>
        <v>2761</v>
      </c>
      <c r="C40" s="41">
        <f t="shared" si="5"/>
        <v>1835</v>
      </c>
      <c r="D40" s="41">
        <f t="shared" si="6"/>
        <v>21</v>
      </c>
      <c r="E40" s="42" t="str">
        <f t="shared" si="2"/>
        <v>BARCELONA</v>
      </c>
      <c r="F40" s="42">
        <f t="shared" si="7"/>
        <v>141740</v>
      </c>
      <c r="G40" s="42">
        <f t="shared" si="8"/>
        <v>146494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VALENCIA</v>
      </c>
      <c r="F41" s="42">
        <f t="shared" si="7"/>
        <v>115982</v>
      </c>
      <c r="G41" s="42">
        <f t="shared" si="8"/>
        <v>101759</v>
      </c>
    </row>
    <row r="42" spans="1:9" x14ac:dyDescent="0.25">
      <c r="A42" s="42" t="str">
        <f t="shared" si="3"/>
        <v>BAHIA DE ALGECIRAS</v>
      </c>
      <c r="B42" s="41">
        <f t="shared" si="4"/>
        <v>12474</v>
      </c>
      <c r="C42" s="41">
        <f t="shared" si="5"/>
        <v>6458.01</v>
      </c>
      <c r="D42" s="41">
        <f t="shared" si="6"/>
        <v>14</v>
      </c>
      <c r="E42" s="42" t="str">
        <f t="shared" si="2"/>
        <v>SEVILLA</v>
      </c>
      <c r="F42" s="42">
        <f t="shared" si="7"/>
        <v>104852</v>
      </c>
      <c r="G42" s="42">
        <f t="shared" si="8"/>
        <v>92575</v>
      </c>
    </row>
    <row r="43" spans="1:9" x14ac:dyDescent="0.25">
      <c r="A43" s="42" t="str">
        <f t="shared" si="3"/>
        <v>BAHIA DE CADIZ</v>
      </c>
      <c r="B43" s="41">
        <f t="shared" si="4"/>
        <v>28042.5</v>
      </c>
      <c r="C43" s="41">
        <f t="shared" si="5"/>
        <v>49174.5</v>
      </c>
      <c r="D43" s="41">
        <f t="shared" si="6"/>
        <v>9</v>
      </c>
      <c r="E43" s="42" t="str">
        <f t="shared" si="2"/>
        <v>ALICANTE</v>
      </c>
      <c r="F43" s="42">
        <f t="shared" si="7"/>
        <v>82613</v>
      </c>
      <c r="G43" s="42">
        <f t="shared" si="8"/>
        <v>93574</v>
      </c>
    </row>
    <row r="44" spans="1:9" x14ac:dyDescent="0.25">
      <c r="A44" s="42" t="str">
        <f t="shared" si="3"/>
        <v>BALEARES</v>
      </c>
      <c r="B44" s="41">
        <f t="shared" si="4"/>
        <v>54190</v>
      </c>
      <c r="C44" s="41">
        <f t="shared" si="5"/>
        <v>62474</v>
      </c>
      <c r="D44" s="41">
        <f t="shared" si="6"/>
        <v>7</v>
      </c>
      <c r="E44" s="42" t="str">
        <f t="shared" si="2"/>
        <v>BALEARES</v>
      </c>
      <c r="F44" s="42">
        <f t="shared" si="7"/>
        <v>54190</v>
      </c>
      <c r="G44" s="42">
        <f t="shared" si="8"/>
        <v>62474</v>
      </c>
    </row>
    <row r="45" spans="1:9" x14ac:dyDescent="0.25">
      <c r="A45" s="42" t="str">
        <f t="shared" si="3"/>
        <v>BARCELONA</v>
      </c>
      <c r="B45" s="41">
        <f t="shared" si="4"/>
        <v>141740</v>
      </c>
      <c r="C45" s="41">
        <f t="shared" si="5"/>
        <v>146494</v>
      </c>
      <c r="D45" s="41">
        <f t="shared" si="6"/>
        <v>3</v>
      </c>
      <c r="E45" s="42" t="str">
        <f t="shared" si="2"/>
        <v>BILBAO</v>
      </c>
      <c r="F45" s="42">
        <f t="shared" si="7"/>
        <v>35158</v>
      </c>
      <c r="G45" s="42">
        <f t="shared" si="8"/>
        <v>37615.25</v>
      </c>
    </row>
    <row r="46" spans="1:9" x14ac:dyDescent="0.25">
      <c r="A46" s="42" t="str">
        <f t="shared" si="3"/>
        <v>BILBAO</v>
      </c>
      <c r="B46" s="41">
        <f t="shared" si="4"/>
        <v>35158</v>
      </c>
      <c r="C46" s="41">
        <f t="shared" si="5"/>
        <v>37615.25</v>
      </c>
      <c r="D46" s="41">
        <f t="shared" si="6"/>
        <v>8</v>
      </c>
      <c r="E46" s="42" t="str">
        <f t="shared" si="2"/>
        <v>BAHIA DE CADIZ</v>
      </c>
      <c r="F46" s="42">
        <f t="shared" si="7"/>
        <v>28042.5</v>
      </c>
      <c r="G46" s="42">
        <f t="shared" si="8"/>
        <v>49174.5</v>
      </c>
    </row>
    <row r="47" spans="1:9" x14ac:dyDescent="0.25">
      <c r="A47" s="42" t="str">
        <f t="shared" si="3"/>
        <v>CARTAGENA</v>
      </c>
      <c r="B47" s="41">
        <f t="shared" si="4"/>
        <v>22022</v>
      </c>
      <c r="C47" s="41">
        <f t="shared" si="5"/>
        <v>32789</v>
      </c>
      <c r="D47" s="41">
        <f t="shared" si="6"/>
        <v>11</v>
      </c>
      <c r="E47" s="42" t="str">
        <f t="shared" si="2"/>
        <v>VIGO</v>
      </c>
      <c r="F47" s="42">
        <f t="shared" si="7"/>
        <v>23232</v>
      </c>
      <c r="G47" s="42">
        <f t="shared" si="8"/>
        <v>30446</v>
      </c>
    </row>
    <row r="48" spans="1:9" x14ac:dyDescent="0.25">
      <c r="A48" s="42" t="str">
        <f t="shared" si="3"/>
        <v>CASTELLON</v>
      </c>
      <c r="B48" s="41">
        <f t="shared" si="4"/>
        <v>3776</v>
      </c>
      <c r="C48" s="41">
        <f t="shared" si="5"/>
        <v>2391</v>
      </c>
      <c r="D48" s="41">
        <f t="shared" si="6"/>
        <v>20</v>
      </c>
      <c r="E48" s="42" t="str">
        <f t="shared" si="2"/>
        <v>CARTAGENA</v>
      </c>
      <c r="F48" s="42">
        <f t="shared" si="7"/>
        <v>22022</v>
      </c>
      <c r="G48" s="42">
        <f t="shared" si="8"/>
        <v>32789</v>
      </c>
    </row>
    <row r="49" spans="1:7" x14ac:dyDescent="0.25">
      <c r="A49" s="42" t="str">
        <f t="shared" si="3"/>
        <v>CEUTA</v>
      </c>
      <c r="B49" s="41">
        <f t="shared" si="4"/>
        <v>7471</v>
      </c>
      <c r="C49" s="41">
        <f t="shared" si="5"/>
        <v>6380</v>
      </c>
      <c r="D49" s="41">
        <f t="shared" si="6"/>
        <v>16</v>
      </c>
      <c r="E49" s="42" t="str">
        <f t="shared" si="2"/>
        <v>TARRAGONA</v>
      </c>
      <c r="F49" s="42">
        <f t="shared" si="7"/>
        <v>20200</v>
      </c>
      <c r="G49" s="42">
        <f t="shared" si="8"/>
        <v>7874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MARIN Y RIA DE PONTEVEDRA</v>
      </c>
      <c r="F50" s="42">
        <f t="shared" si="7"/>
        <v>17707</v>
      </c>
      <c r="G50" s="42">
        <f t="shared" si="8"/>
        <v>20977</v>
      </c>
    </row>
    <row r="51" spans="1:7" x14ac:dyDescent="0.25">
      <c r="A51" s="42" t="str">
        <f t="shared" si="3"/>
        <v>GIJON</v>
      </c>
      <c r="B51" s="41">
        <f t="shared" si="4"/>
        <v>6248</v>
      </c>
      <c r="C51" s="41">
        <f t="shared" si="5"/>
        <v>7365</v>
      </c>
      <c r="D51" s="41">
        <f t="shared" si="6"/>
        <v>18</v>
      </c>
      <c r="E51" s="42" t="str">
        <f t="shared" si="2"/>
        <v>BAHIA DE ALGECIRAS</v>
      </c>
      <c r="F51" s="42">
        <f t="shared" si="7"/>
        <v>12474</v>
      </c>
      <c r="G51" s="42">
        <f t="shared" si="8"/>
        <v>6458.01</v>
      </c>
    </row>
    <row r="52" spans="1:7" x14ac:dyDescent="0.25">
      <c r="A52" s="42" t="str">
        <f t="shared" si="3"/>
        <v>HUELVA</v>
      </c>
      <c r="B52" s="41">
        <f t="shared" si="4"/>
        <v>443</v>
      </c>
      <c r="C52" s="41">
        <f t="shared" si="5"/>
        <v>0</v>
      </c>
      <c r="D52" s="41">
        <f t="shared" si="6"/>
        <v>23</v>
      </c>
      <c r="E52" s="42" t="str">
        <f t="shared" si="2"/>
        <v>MELILLA</v>
      </c>
      <c r="F52" s="42">
        <f t="shared" si="7"/>
        <v>11519</v>
      </c>
      <c r="G52" s="42">
        <f t="shared" si="8"/>
        <v>10510</v>
      </c>
    </row>
    <row r="53" spans="1:7" x14ac:dyDescent="0.25">
      <c r="A53" s="42" t="str">
        <f t="shared" si="3"/>
        <v>LAS PALMAS</v>
      </c>
      <c r="B53" s="41">
        <f t="shared" si="4"/>
        <v>257591</v>
      </c>
      <c r="C53" s="41">
        <f t="shared" si="5"/>
        <v>258331</v>
      </c>
      <c r="D53" s="41">
        <f t="shared" si="6"/>
        <v>1</v>
      </c>
      <c r="E53" s="42" t="str">
        <f t="shared" si="2"/>
        <v>CEUTA</v>
      </c>
      <c r="F53" s="42">
        <f t="shared" si="7"/>
        <v>7471</v>
      </c>
      <c r="G53" s="42">
        <f t="shared" si="8"/>
        <v>6380</v>
      </c>
    </row>
    <row r="54" spans="1:7" x14ac:dyDescent="0.25">
      <c r="A54" s="42" t="str">
        <f t="shared" si="3"/>
        <v>MALAGA</v>
      </c>
      <c r="B54" s="41">
        <f t="shared" si="4"/>
        <v>7378</v>
      </c>
      <c r="C54" s="41">
        <f t="shared" si="5"/>
        <v>9087</v>
      </c>
      <c r="D54" s="41">
        <f t="shared" si="6"/>
        <v>17</v>
      </c>
      <c r="E54" s="42" t="str">
        <f t="shared" si="2"/>
        <v>MALAGA</v>
      </c>
      <c r="F54" s="42">
        <f t="shared" si="7"/>
        <v>7378</v>
      </c>
      <c r="G54" s="42">
        <f t="shared" si="8"/>
        <v>9087</v>
      </c>
    </row>
    <row r="55" spans="1:7" x14ac:dyDescent="0.25">
      <c r="A55" s="42" t="str">
        <f t="shared" si="3"/>
        <v>MARIN Y RIA DE PONTEVEDRA</v>
      </c>
      <c r="B55" s="41">
        <f t="shared" si="4"/>
        <v>17707</v>
      </c>
      <c r="C55" s="41">
        <f t="shared" si="5"/>
        <v>20977</v>
      </c>
      <c r="D55" s="41">
        <f t="shared" si="6"/>
        <v>13</v>
      </c>
      <c r="E55" s="42" t="str">
        <f t="shared" si="2"/>
        <v>GIJON</v>
      </c>
      <c r="F55" s="42">
        <f t="shared" si="7"/>
        <v>6248</v>
      </c>
      <c r="G55" s="42">
        <f t="shared" si="8"/>
        <v>7365</v>
      </c>
    </row>
    <row r="56" spans="1:7" x14ac:dyDescent="0.25">
      <c r="A56" s="42" t="str">
        <f t="shared" si="3"/>
        <v>MELILLA</v>
      </c>
      <c r="B56" s="41">
        <f t="shared" si="4"/>
        <v>11519</v>
      </c>
      <c r="C56" s="41">
        <f t="shared" si="5"/>
        <v>10510</v>
      </c>
      <c r="D56" s="41">
        <f t="shared" si="6"/>
        <v>15</v>
      </c>
      <c r="E56" s="42" t="str">
        <f t="shared" si="2"/>
        <v>VILAGARCIA</v>
      </c>
      <c r="F56" s="42">
        <f t="shared" si="7"/>
        <v>4501</v>
      </c>
      <c r="G56" s="42">
        <f t="shared" si="8"/>
        <v>34</v>
      </c>
    </row>
    <row r="57" spans="1:7" x14ac:dyDescent="0.25">
      <c r="A57" s="42" t="str">
        <f t="shared" si="3"/>
        <v>MOTRIL</v>
      </c>
      <c r="B57" s="41">
        <f t="shared" si="4"/>
        <v>941</v>
      </c>
      <c r="C57" s="41">
        <f t="shared" si="5"/>
        <v>655</v>
      </c>
      <c r="D57" s="41">
        <f t="shared" si="6"/>
        <v>22</v>
      </c>
      <c r="E57" s="42" t="str">
        <f t="shared" si="2"/>
        <v>CASTELLON</v>
      </c>
      <c r="F57" s="42">
        <f t="shared" si="7"/>
        <v>3776</v>
      </c>
      <c r="G57" s="42">
        <f t="shared" si="8"/>
        <v>2391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ALMERIA</v>
      </c>
      <c r="F58" s="42">
        <f t="shared" si="7"/>
        <v>2761</v>
      </c>
      <c r="G58" s="42">
        <f t="shared" si="8"/>
        <v>1835</v>
      </c>
    </row>
    <row r="59" spans="1:7" x14ac:dyDescent="0.25">
      <c r="A59" s="42" t="str">
        <f t="shared" si="3"/>
        <v>SANTA CRUZ DE TENERIFE</v>
      </c>
      <c r="B59" s="41">
        <f t="shared" si="4"/>
        <v>221998</v>
      </c>
      <c r="C59" s="41">
        <f t="shared" si="5"/>
        <v>219784</v>
      </c>
      <c r="D59" s="41">
        <f t="shared" si="6"/>
        <v>2</v>
      </c>
      <c r="E59" s="42" t="str">
        <f t="shared" si="2"/>
        <v>MOTRIL</v>
      </c>
      <c r="F59" s="42">
        <f t="shared" si="7"/>
        <v>941</v>
      </c>
      <c r="G59" s="42">
        <f t="shared" si="8"/>
        <v>655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str">
        <f t="shared" si="2"/>
        <v>HUELVA</v>
      </c>
      <c r="F60" s="42">
        <f t="shared" si="7"/>
        <v>443</v>
      </c>
      <c r="G60" s="42">
        <f t="shared" si="8"/>
        <v>0</v>
      </c>
    </row>
    <row r="61" spans="1:7" x14ac:dyDescent="0.25">
      <c r="A61" s="42" t="str">
        <f t="shared" si="3"/>
        <v>SEVILLA</v>
      </c>
      <c r="B61" s="41">
        <f t="shared" si="4"/>
        <v>104852</v>
      </c>
      <c r="C61" s="41">
        <f t="shared" si="5"/>
        <v>92575</v>
      </c>
      <c r="D61" s="41">
        <f t="shared" si="6"/>
        <v>5</v>
      </c>
      <c r="E61" s="42" t="str">
        <f t="shared" si="2"/>
        <v>A CORUÑA</v>
      </c>
      <c r="F61" s="42">
        <f t="shared" si="7"/>
        <v>153</v>
      </c>
      <c r="G61" s="42">
        <f t="shared" si="8"/>
        <v>44</v>
      </c>
    </row>
    <row r="62" spans="1:7" x14ac:dyDescent="0.25">
      <c r="A62" s="42" t="str">
        <f t="shared" si="3"/>
        <v>TARRAGONA</v>
      </c>
      <c r="B62" s="41">
        <f t="shared" si="4"/>
        <v>20200</v>
      </c>
      <c r="C62" s="41">
        <f t="shared" si="5"/>
        <v>7874</v>
      </c>
      <c r="D62" s="41">
        <f t="shared" si="6"/>
        <v>12</v>
      </c>
      <c r="E62" s="42" t="e">
        <f t="shared" si="2"/>
        <v>#N/A</v>
      </c>
      <c r="F62" s="42" t="e">
        <f t="shared" si="7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115982</v>
      </c>
      <c r="C63" s="41">
        <f t="shared" si="5"/>
        <v>101759</v>
      </c>
      <c r="D63" s="41">
        <f t="shared" si="6"/>
        <v>4</v>
      </c>
      <c r="E63" s="42" t="e">
        <f t="shared" si="2"/>
        <v>#N/A</v>
      </c>
      <c r="F63" s="42" t="e">
        <f t="shared" si="7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23232</v>
      </c>
      <c r="C64" s="41">
        <f t="shared" si="5"/>
        <v>30446</v>
      </c>
      <c r="D64" s="41">
        <f t="shared" si="6"/>
        <v>10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4501</v>
      </c>
      <c r="C65" s="41">
        <f t="shared" si="5"/>
        <v>34</v>
      </c>
      <c r="D65" s="41">
        <f t="shared" si="6"/>
        <v>19</v>
      </c>
      <c r="E65" s="42" t="str">
        <f t="shared" si="2"/>
        <v>AVILES</v>
      </c>
      <c r="F65" s="42">
        <f t="shared" si="7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95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Septiembre</v>
      </c>
      <c r="C5" s="50"/>
      <c r="D5" s="49" t="s">
        <v>40</v>
      </c>
      <c r="E5" s="50"/>
      <c r="F5" s="50"/>
      <c r="L5" s="39">
        <f>'Resumen general'!I4</f>
        <v>40857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9">
        <v>371</v>
      </c>
      <c r="C7" s="9">
        <v>480</v>
      </c>
      <c r="D7" s="9">
        <v>4378</v>
      </c>
      <c r="E7" s="9">
        <v>3861</v>
      </c>
      <c r="F7" s="10">
        <f>((E7*100)/D7)-100</f>
        <v>-11.80904522613065</v>
      </c>
      <c r="G7" s="1"/>
      <c r="H7" s="1"/>
      <c r="I7" s="1"/>
    </row>
    <row r="8" spans="1:12" x14ac:dyDescent="0.25">
      <c r="A8" s="11" t="s">
        <v>45</v>
      </c>
      <c r="B8" s="12">
        <v>1908</v>
      </c>
      <c r="C8" s="12">
        <v>2955</v>
      </c>
      <c r="D8" s="12">
        <v>16302</v>
      </c>
      <c r="E8" s="12">
        <v>29485</v>
      </c>
      <c r="F8" s="13">
        <f t="shared" ref="F8:F35" si="0">((E8*100)/D8)-100</f>
        <v>80.867378235799293</v>
      </c>
      <c r="G8" s="1"/>
      <c r="H8" s="1"/>
      <c r="I8" s="1"/>
    </row>
    <row r="9" spans="1:12" x14ac:dyDescent="0.25">
      <c r="A9" s="8" t="s">
        <v>46</v>
      </c>
      <c r="B9" s="9">
        <v>45</v>
      </c>
      <c r="C9" s="9">
        <v>0</v>
      </c>
      <c r="D9" s="9">
        <v>163</v>
      </c>
      <c r="E9" s="9">
        <v>94</v>
      </c>
      <c r="F9" s="10">
        <f t="shared" si="0"/>
        <v>-42.331288343558285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8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16209</v>
      </c>
      <c r="C11" s="9">
        <v>18058</v>
      </c>
      <c r="D11" s="9">
        <v>122980.5</v>
      </c>
      <c r="E11" s="9">
        <v>166689</v>
      </c>
      <c r="F11" s="10">
        <f t="shared" si="0"/>
        <v>35.541000402502846</v>
      </c>
      <c r="G11" s="1"/>
      <c r="H11" s="1"/>
      <c r="I11" s="1"/>
    </row>
    <row r="12" spans="1:12" x14ac:dyDescent="0.25">
      <c r="A12" s="11" t="s">
        <v>49</v>
      </c>
      <c r="B12" s="12">
        <v>3169</v>
      </c>
      <c r="C12" s="12">
        <v>5139</v>
      </c>
      <c r="D12" s="12">
        <v>34231</v>
      </c>
      <c r="E12" s="12">
        <v>35245.5</v>
      </c>
      <c r="F12" s="13">
        <f t="shared" si="0"/>
        <v>2.9636878852502093</v>
      </c>
      <c r="G12" s="1"/>
      <c r="H12" s="1"/>
      <c r="I12" s="1"/>
    </row>
    <row r="13" spans="1:12" x14ac:dyDescent="0.25">
      <c r="A13" s="8" t="s">
        <v>50</v>
      </c>
      <c r="B13" s="9">
        <v>0</v>
      </c>
      <c r="C13" s="9">
        <v>0</v>
      </c>
      <c r="D13" s="9">
        <v>0</v>
      </c>
      <c r="E13" s="9">
        <v>8</v>
      </c>
      <c r="F13" s="10" t="e">
        <f t="shared" si="0"/>
        <v>#DIV/0!</v>
      </c>
      <c r="G13" s="1"/>
      <c r="H13" s="1"/>
      <c r="I13" s="1"/>
    </row>
    <row r="14" spans="1:12" x14ac:dyDescent="0.25">
      <c r="A14" s="11" t="s">
        <v>51</v>
      </c>
      <c r="B14" s="12">
        <v>99107</v>
      </c>
      <c r="C14" s="12">
        <v>101353.5</v>
      </c>
      <c r="D14" s="12">
        <v>815558</v>
      </c>
      <c r="E14" s="12">
        <v>901569.5</v>
      </c>
      <c r="F14" s="13">
        <f t="shared" si="0"/>
        <v>10.546337599533075</v>
      </c>
      <c r="G14" s="1"/>
      <c r="H14" s="1"/>
      <c r="I14" s="1"/>
    </row>
    <row r="15" spans="1:12" x14ac:dyDescent="0.25">
      <c r="A15" s="8" t="s">
        <v>52</v>
      </c>
      <c r="B15" s="9">
        <v>36322.25</v>
      </c>
      <c r="C15" s="9">
        <v>39779</v>
      </c>
      <c r="D15" s="9">
        <v>336855</v>
      </c>
      <c r="E15" s="9">
        <v>381291.5</v>
      </c>
      <c r="F15" s="10">
        <f t="shared" si="0"/>
        <v>13.191580947291868</v>
      </c>
      <c r="G15" s="1"/>
      <c r="H15" s="1"/>
      <c r="I15" s="1"/>
    </row>
    <row r="16" spans="1:12" x14ac:dyDescent="0.25">
      <c r="A16" s="11" t="s">
        <v>53</v>
      </c>
      <c r="B16" s="12">
        <v>1508</v>
      </c>
      <c r="C16" s="12">
        <v>4208</v>
      </c>
      <c r="D16" s="12">
        <v>15453</v>
      </c>
      <c r="E16" s="12">
        <v>32474</v>
      </c>
      <c r="F16" s="13">
        <f t="shared" si="0"/>
        <v>110.14689704264543</v>
      </c>
      <c r="G16" s="1"/>
      <c r="H16" s="1"/>
      <c r="I16" s="1"/>
    </row>
    <row r="17" spans="1:9" x14ac:dyDescent="0.25">
      <c r="A17" s="8" t="s">
        <v>54</v>
      </c>
      <c r="B17" s="9">
        <v>7440</v>
      </c>
      <c r="C17" s="9">
        <v>11049</v>
      </c>
      <c r="D17" s="9">
        <v>71807</v>
      </c>
      <c r="E17" s="9">
        <v>92991</v>
      </c>
      <c r="F17" s="10">
        <f t="shared" si="0"/>
        <v>29.501302101466422</v>
      </c>
      <c r="G17" s="1"/>
      <c r="H17" s="1"/>
      <c r="I17" s="1"/>
    </row>
    <row r="18" spans="1:9" x14ac:dyDescent="0.25">
      <c r="A18" s="11" t="s">
        <v>55</v>
      </c>
      <c r="B18" s="12">
        <v>34</v>
      </c>
      <c r="C18" s="12">
        <v>33</v>
      </c>
      <c r="D18" s="12">
        <v>610</v>
      </c>
      <c r="E18" s="12">
        <v>377</v>
      </c>
      <c r="F18" s="13">
        <f t="shared" si="0"/>
        <v>-38.196721311475407</v>
      </c>
      <c r="G18" s="1"/>
      <c r="H18" s="1"/>
      <c r="I18" s="1"/>
    </row>
    <row r="19" spans="1:9" x14ac:dyDescent="0.25">
      <c r="A19" s="8" t="s">
        <v>56</v>
      </c>
      <c r="B19" s="9">
        <v>45</v>
      </c>
      <c r="C19" s="9">
        <v>75</v>
      </c>
      <c r="D19" s="9">
        <v>324</v>
      </c>
      <c r="E19" s="9">
        <v>427</v>
      </c>
      <c r="F19" s="10">
        <f t="shared" si="0"/>
        <v>31.790123456790127</v>
      </c>
      <c r="G19" s="1"/>
      <c r="H19" s="1"/>
      <c r="I19" s="1"/>
    </row>
    <row r="20" spans="1:9" x14ac:dyDescent="0.25">
      <c r="A20" s="11" t="s">
        <v>57</v>
      </c>
      <c r="B20" s="12">
        <v>2376</v>
      </c>
      <c r="C20" s="12">
        <v>2792</v>
      </c>
      <c r="D20" s="12">
        <v>17779</v>
      </c>
      <c r="E20" s="12">
        <v>20356</v>
      </c>
      <c r="F20" s="13">
        <f t="shared" si="0"/>
        <v>14.494628494291021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205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7802</v>
      </c>
      <c r="C22" s="12">
        <v>16005</v>
      </c>
      <c r="D22" s="12">
        <v>68951</v>
      </c>
      <c r="E22" s="12">
        <v>80390</v>
      </c>
      <c r="F22" s="13">
        <f t="shared" si="0"/>
        <v>16.590042203883911</v>
      </c>
      <c r="G22" s="1"/>
      <c r="H22" s="1"/>
      <c r="I22" s="1"/>
    </row>
    <row r="23" spans="1:9" x14ac:dyDescent="0.25">
      <c r="A23" s="8" t="s">
        <v>60</v>
      </c>
      <c r="B23" s="9">
        <v>577</v>
      </c>
      <c r="C23" s="9">
        <v>1795</v>
      </c>
      <c r="D23" s="9">
        <v>4909</v>
      </c>
      <c r="E23" s="9">
        <v>11872</v>
      </c>
      <c r="F23" s="10">
        <f t="shared" si="0"/>
        <v>141.84151558362191</v>
      </c>
      <c r="G23" s="1"/>
      <c r="H23" s="1"/>
      <c r="I23" s="1"/>
    </row>
    <row r="24" spans="1:9" x14ac:dyDescent="0.25">
      <c r="A24" s="11" t="s">
        <v>61</v>
      </c>
      <c r="B24" s="12">
        <v>713</v>
      </c>
      <c r="C24" s="12">
        <v>666</v>
      </c>
      <c r="D24" s="12">
        <v>14261</v>
      </c>
      <c r="E24" s="12">
        <v>10814</v>
      </c>
      <c r="F24" s="13">
        <f t="shared" si="0"/>
        <v>-24.170815510833748</v>
      </c>
      <c r="G24" s="1"/>
      <c r="H24" s="1"/>
      <c r="I24" s="1"/>
    </row>
    <row r="25" spans="1:9" x14ac:dyDescent="0.25">
      <c r="A25" s="8" t="s">
        <v>62</v>
      </c>
      <c r="B25" s="9">
        <v>614</v>
      </c>
      <c r="C25" s="9">
        <v>730</v>
      </c>
      <c r="D25" s="9">
        <v>6942</v>
      </c>
      <c r="E25" s="9">
        <v>7158</v>
      </c>
      <c r="F25" s="10">
        <f t="shared" si="0"/>
        <v>3.1114952463267116</v>
      </c>
      <c r="G25" s="1"/>
      <c r="H25" s="1"/>
      <c r="I25" s="1"/>
    </row>
    <row r="26" spans="1:9" x14ac:dyDescent="0.25">
      <c r="A26" s="11" t="s">
        <v>63</v>
      </c>
      <c r="B26" s="12">
        <v>156</v>
      </c>
      <c r="C26" s="12">
        <v>210</v>
      </c>
      <c r="D26" s="12">
        <v>1285</v>
      </c>
      <c r="E26" s="12">
        <v>1930</v>
      </c>
      <c r="F26" s="13">
        <f t="shared" si="0"/>
        <v>50.194552529182886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4077</v>
      </c>
      <c r="C28" s="12">
        <v>2777</v>
      </c>
      <c r="D28" s="12">
        <v>33313</v>
      </c>
      <c r="E28" s="12">
        <v>14650</v>
      </c>
      <c r="F28" s="13">
        <f t="shared" si="0"/>
        <v>-56.023174136223098</v>
      </c>
      <c r="G28" s="1"/>
      <c r="H28" s="1"/>
      <c r="I28" s="1"/>
    </row>
    <row r="29" spans="1:9" x14ac:dyDescent="0.25">
      <c r="A29" s="8" t="s">
        <v>66</v>
      </c>
      <c r="B29" s="9">
        <v>148</v>
      </c>
      <c r="C29" s="9">
        <v>183</v>
      </c>
      <c r="D29" s="9">
        <v>1057</v>
      </c>
      <c r="E29" s="9">
        <v>1466</v>
      </c>
      <c r="F29" s="10">
        <f t="shared" si="0"/>
        <v>38.694418164616849</v>
      </c>
      <c r="G29" s="1"/>
      <c r="H29" s="1"/>
      <c r="I29" s="1"/>
    </row>
    <row r="30" spans="1:9" x14ac:dyDescent="0.25">
      <c r="A30" s="11" t="s">
        <v>67</v>
      </c>
      <c r="B30" s="12">
        <v>1701</v>
      </c>
      <c r="C30" s="12">
        <v>2003</v>
      </c>
      <c r="D30" s="12">
        <v>17382</v>
      </c>
      <c r="E30" s="12">
        <v>17518</v>
      </c>
      <c r="F30" s="13">
        <f t="shared" si="0"/>
        <v>0.78241859394776725</v>
      </c>
      <c r="G30" s="1"/>
      <c r="H30" s="1"/>
      <c r="I30" s="1"/>
    </row>
    <row r="31" spans="1:9" x14ac:dyDescent="0.25">
      <c r="A31" s="8" t="s">
        <v>68</v>
      </c>
      <c r="B31" s="9">
        <v>4424</v>
      </c>
      <c r="C31" s="9">
        <v>6459</v>
      </c>
      <c r="D31" s="9">
        <v>41857</v>
      </c>
      <c r="E31" s="9">
        <v>45021</v>
      </c>
      <c r="F31" s="10">
        <f t="shared" si="0"/>
        <v>7.559070167474971</v>
      </c>
      <c r="G31" s="1"/>
      <c r="H31" s="1"/>
      <c r="I31" s="1"/>
    </row>
    <row r="32" spans="1:9" x14ac:dyDescent="0.25">
      <c r="A32" s="11" t="s">
        <v>69</v>
      </c>
      <c r="B32" s="12">
        <v>163628</v>
      </c>
      <c r="C32" s="12">
        <v>154805</v>
      </c>
      <c r="D32" s="12">
        <v>1448355</v>
      </c>
      <c r="E32" s="12">
        <v>1471849</v>
      </c>
      <c r="F32" s="13">
        <f t="shared" si="0"/>
        <v>1.6221161248450784</v>
      </c>
      <c r="G32" s="1"/>
      <c r="H32" s="1"/>
      <c r="I32" s="1"/>
    </row>
    <row r="33" spans="1:9" x14ac:dyDescent="0.25">
      <c r="A33" s="8" t="s">
        <v>70</v>
      </c>
      <c r="B33" s="9">
        <v>15529</v>
      </c>
      <c r="C33" s="9">
        <v>13668</v>
      </c>
      <c r="D33" s="9">
        <v>121264.5</v>
      </c>
      <c r="E33" s="9">
        <v>133998.5</v>
      </c>
      <c r="F33" s="10">
        <f t="shared" si="0"/>
        <v>10.50101225008143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136</v>
      </c>
      <c r="D34" s="12">
        <v>555</v>
      </c>
      <c r="E34" s="12">
        <v>277</v>
      </c>
      <c r="F34" s="13">
        <f t="shared" si="0"/>
        <v>-50.090090090090094</v>
      </c>
      <c r="G34" s="1"/>
      <c r="H34" s="1"/>
      <c r="I34" s="1"/>
    </row>
    <row r="35" spans="1:9" x14ac:dyDescent="0.25">
      <c r="A35" s="14" t="s">
        <v>72</v>
      </c>
      <c r="B35" s="15">
        <f>SUM(B7:B34)</f>
        <v>367903.25</v>
      </c>
      <c r="C35" s="15">
        <f t="shared" ref="C35:E35" si="1">SUM(C7:C34)</f>
        <v>385358.5</v>
      </c>
      <c r="D35" s="15">
        <f t="shared" si="1"/>
        <v>3196572</v>
      </c>
      <c r="E35" s="15">
        <f t="shared" si="1"/>
        <v>3462025</v>
      </c>
      <c r="F35" s="16">
        <f t="shared" si="0"/>
        <v>8.3043022337679275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3861</v>
      </c>
      <c r="C38" s="41">
        <f>D7</f>
        <v>4378</v>
      </c>
      <c r="D38" s="41">
        <f>_xlfn.RANK.EQ(B38,$B$38:$B$65)+COUNTIF($B$38:$B$65,B38)-1</f>
        <v>18</v>
      </c>
      <c r="E38" s="42" t="str">
        <f t="shared" ref="E38:E65" si="2">INDEX($A$38:$B$65,MATCH(ROW()-37,$D$38:$D$65,0),1)</f>
        <v>VALENCIA</v>
      </c>
      <c r="F38" s="42">
        <f>LOOKUP(E38,$A$38:$A$65,$B$38:$B$65)</f>
        <v>1471849</v>
      </c>
      <c r="G38" s="42">
        <f>LOOKUP(E38,$A$38:$A$65,$C$38:$C$65)</f>
        <v>1448355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29485</v>
      </c>
      <c r="C39" s="41">
        <f t="shared" ref="C39:C65" si="5">D8</f>
        <v>16302</v>
      </c>
      <c r="D39" s="41">
        <f t="shared" ref="D39:D65" si="6">_xlfn.RANK.EQ(B39,$B$38:$B$65)+COUNTIF($B$38:$B$65,B39)-1</f>
        <v>11</v>
      </c>
      <c r="E39" s="42" t="str">
        <f t="shared" si="2"/>
        <v>BARCELONA</v>
      </c>
      <c r="F39" s="42">
        <f t="shared" ref="F39:F65" si="7">LOOKUP(E39,$A$38:$A$65,$B$38:$B$65)</f>
        <v>901569.5</v>
      </c>
      <c r="G39" s="42">
        <f t="shared" ref="G39:G65" si="8">LOOKUP(E39,$A$38:$A$65,$C$38:$C$65)</f>
        <v>815558</v>
      </c>
    </row>
    <row r="40" spans="1:9" x14ac:dyDescent="0.25">
      <c r="A40" s="42" t="str">
        <f t="shared" si="3"/>
        <v>ALMERIA</v>
      </c>
      <c r="B40" s="41">
        <f t="shared" si="4"/>
        <v>94</v>
      </c>
      <c r="C40" s="41">
        <f t="shared" si="5"/>
        <v>163</v>
      </c>
      <c r="D40" s="41">
        <f t="shared" si="6"/>
        <v>25</v>
      </c>
      <c r="E40" s="42" t="str">
        <f t="shared" si="2"/>
        <v>BILBAO</v>
      </c>
      <c r="F40" s="42">
        <f t="shared" si="7"/>
        <v>381291.5</v>
      </c>
      <c r="G40" s="42">
        <f t="shared" si="8"/>
        <v>336855</v>
      </c>
    </row>
    <row r="41" spans="1:9" x14ac:dyDescent="0.25">
      <c r="A41" s="42" t="str">
        <f t="shared" si="3"/>
        <v>AVILES</v>
      </c>
      <c r="B41" s="41">
        <f t="shared" si="4"/>
        <v>8</v>
      </c>
      <c r="C41" s="41">
        <f t="shared" si="5"/>
        <v>0</v>
      </c>
      <c r="D41" s="41">
        <f t="shared" si="6"/>
        <v>27</v>
      </c>
      <c r="E41" s="42" t="str">
        <f t="shared" si="2"/>
        <v>BAHIA DE ALGECIRAS</v>
      </c>
      <c r="F41" s="42">
        <f t="shared" si="7"/>
        <v>166689</v>
      </c>
      <c r="G41" s="42">
        <f t="shared" si="8"/>
        <v>122980.5</v>
      </c>
    </row>
    <row r="42" spans="1:9" x14ac:dyDescent="0.25">
      <c r="A42" s="42" t="str">
        <f t="shared" si="3"/>
        <v>BAHIA DE ALGECIRAS</v>
      </c>
      <c r="B42" s="41">
        <f t="shared" si="4"/>
        <v>166689</v>
      </c>
      <c r="C42" s="41">
        <f t="shared" si="5"/>
        <v>122980.5</v>
      </c>
      <c r="D42" s="41">
        <f t="shared" si="6"/>
        <v>4</v>
      </c>
      <c r="E42" s="42" t="str">
        <f t="shared" si="2"/>
        <v>VIGO</v>
      </c>
      <c r="F42" s="42">
        <f t="shared" si="7"/>
        <v>133998.5</v>
      </c>
      <c r="G42" s="42">
        <f t="shared" si="8"/>
        <v>121264.5</v>
      </c>
    </row>
    <row r="43" spans="1:9" x14ac:dyDescent="0.25">
      <c r="A43" s="42" t="str">
        <f t="shared" si="3"/>
        <v>BAHIA DE CADIZ</v>
      </c>
      <c r="B43" s="41">
        <f t="shared" si="4"/>
        <v>35245.5</v>
      </c>
      <c r="C43" s="41">
        <f t="shared" si="5"/>
        <v>34231</v>
      </c>
      <c r="D43" s="41">
        <f t="shared" si="6"/>
        <v>9</v>
      </c>
      <c r="E43" s="42" t="str">
        <f t="shared" si="2"/>
        <v>CASTELLON</v>
      </c>
      <c r="F43" s="42">
        <f t="shared" si="7"/>
        <v>92991</v>
      </c>
      <c r="G43" s="42">
        <f t="shared" si="8"/>
        <v>71807</v>
      </c>
    </row>
    <row r="44" spans="1:9" x14ac:dyDescent="0.25">
      <c r="A44" s="42" t="str">
        <f t="shared" si="3"/>
        <v>BALEARES</v>
      </c>
      <c r="B44" s="41">
        <f t="shared" si="4"/>
        <v>8</v>
      </c>
      <c r="C44" s="41">
        <f t="shared" si="5"/>
        <v>0</v>
      </c>
      <c r="D44" s="41">
        <f t="shared" si="6"/>
        <v>27</v>
      </c>
      <c r="E44" s="42" t="str">
        <f t="shared" si="2"/>
        <v>LAS PALMAS</v>
      </c>
      <c r="F44" s="42">
        <f t="shared" si="7"/>
        <v>80390</v>
      </c>
      <c r="G44" s="42">
        <f t="shared" si="8"/>
        <v>68951</v>
      </c>
    </row>
    <row r="45" spans="1:9" x14ac:dyDescent="0.25">
      <c r="A45" s="42" t="str">
        <f t="shared" si="3"/>
        <v>BARCELONA</v>
      </c>
      <c r="B45" s="41">
        <f t="shared" si="4"/>
        <v>901569.5</v>
      </c>
      <c r="C45" s="41">
        <f t="shared" si="5"/>
        <v>815558</v>
      </c>
      <c r="D45" s="41">
        <f t="shared" si="6"/>
        <v>2</v>
      </c>
      <c r="E45" s="42" t="str">
        <f t="shared" si="2"/>
        <v>TARRAGONA</v>
      </c>
      <c r="F45" s="42">
        <f t="shared" si="7"/>
        <v>45021</v>
      </c>
      <c r="G45" s="42">
        <f t="shared" si="8"/>
        <v>41857</v>
      </c>
    </row>
    <row r="46" spans="1:9" x14ac:dyDescent="0.25">
      <c r="A46" s="42" t="str">
        <f t="shared" si="3"/>
        <v>BILBAO</v>
      </c>
      <c r="B46" s="41">
        <f t="shared" si="4"/>
        <v>381291.5</v>
      </c>
      <c r="C46" s="41">
        <f t="shared" si="5"/>
        <v>336855</v>
      </c>
      <c r="D46" s="41">
        <f t="shared" si="6"/>
        <v>3</v>
      </c>
      <c r="E46" s="42" t="str">
        <f t="shared" si="2"/>
        <v>BAHIA DE CADIZ</v>
      </c>
      <c r="F46" s="42">
        <f t="shared" si="7"/>
        <v>35245.5</v>
      </c>
      <c r="G46" s="42">
        <f t="shared" si="8"/>
        <v>34231</v>
      </c>
    </row>
    <row r="47" spans="1:9" x14ac:dyDescent="0.25">
      <c r="A47" s="42" t="str">
        <f t="shared" si="3"/>
        <v>CARTAGENA</v>
      </c>
      <c r="B47" s="41">
        <f t="shared" si="4"/>
        <v>32474</v>
      </c>
      <c r="C47" s="41">
        <f t="shared" si="5"/>
        <v>15453</v>
      </c>
      <c r="D47" s="41">
        <f t="shared" si="6"/>
        <v>10</v>
      </c>
      <c r="E47" s="42" t="str">
        <f t="shared" si="2"/>
        <v>CARTAGENA</v>
      </c>
      <c r="F47" s="42">
        <f t="shared" si="7"/>
        <v>32474</v>
      </c>
      <c r="G47" s="42">
        <f t="shared" si="8"/>
        <v>15453</v>
      </c>
    </row>
    <row r="48" spans="1:9" x14ac:dyDescent="0.25">
      <c r="A48" s="42" t="str">
        <f t="shared" si="3"/>
        <v>CASTELLON</v>
      </c>
      <c r="B48" s="41">
        <f t="shared" si="4"/>
        <v>92991</v>
      </c>
      <c r="C48" s="41">
        <f t="shared" si="5"/>
        <v>71807</v>
      </c>
      <c r="D48" s="41">
        <f t="shared" si="6"/>
        <v>6</v>
      </c>
      <c r="E48" s="42" t="str">
        <f t="shared" si="2"/>
        <v>ALICANTE</v>
      </c>
      <c r="F48" s="42">
        <f t="shared" si="7"/>
        <v>29485</v>
      </c>
      <c r="G48" s="42">
        <f t="shared" si="8"/>
        <v>16302</v>
      </c>
    </row>
    <row r="49" spans="1:7" x14ac:dyDescent="0.25">
      <c r="A49" s="42" t="str">
        <f t="shared" si="3"/>
        <v>CEUTA</v>
      </c>
      <c r="B49" s="41">
        <f t="shared" si="4"/>
        <v>377</v>
      </c>
      <c r="C49" s="41">
        <f t="shared" si="5"/>
        <v>610</v>
      </c>
      <c r="D49" s="41">
        <f t="shared" si="6"/>
        <v>22</v>
      </c>
      <c r="E49" s="42" t="str">
        <f t="shared" si="2"/>
        <v>GIJON</v>
      </c>
      <c r="F49" s="42">
        <f t="shared" si="7"/>
        <v>20356</v>
      </c>
      <c r="G49" s="42">
        <f t="shared" si="8"/>
        <v>17779</v>
      </c>
    </row>
    <row r="50" spans="1:7" x14ac:dyDescent="0.25">
      <c r="A50" s="42" t="str">
        <f t="shared" si="3"/>
        <v>FERROL-SAN CIBRAO</v>
      </c>
      <c r="B50" s="41">
        <f t="shared" si="4"/>
        <v>427</v>
      </c>
      <c r="C50" s="41">
        <f t="shared" si="5"/>
        <v>324</v>
      </c>
      <c r="D50" s="41">
        <f t="shared" si="6"/>
        <v>21</v>
      </c>
      <c r="E50" s="42" t="str">
        <f t="shared" si="2"/>
        <v>SEVILLA</v>
      </c>
      <c r="F50" s="42">
        <f t="shared" si="7"/>
        <v>17518</v>
      </c>
      <c r="G50" s="42">
        <f t="shared" si="8"/>
        <v>17382</v>
      </c>
    </row>
    <row r="51" spans="1:7" x14ac:dyDescent="0.25">
      <c r="A51" s="42" t="str">
        <f t="shared" si="3"/>
        <v>GIJON</v>
      </c>
      <c r="B51" s="41">
        <f t="shared" si="4"/>
        <v>20356</v>
      </c>
      <c r="C51" s="41">
        <f t="shared" si="5"/>
        <v>17779</v>
      </c>
      <c r="D51" s="41">
        <f t="shared" si="6"/>
        <v>12</v>
      </c>
      <c r="E51" s="42" t="str">
        <f t="shared" si="2"/>
        <v>SANTA CRUZ DE TENERIFE</v>
      </c>
      <c r="F51" s="42">
        <f t="shared" si="7"/>
        <v>14650</v>
      </c>
      <c r="G51" s="42">
        <f t="shared" si="8"/>
        <v>33313</v>
      </c>
    </row>
    <row r="52" spans="1:7" x14ac:dyDescent="0.25">
      <c r="A52" s="42" t="str">
        <f t="shared" si="3"/>
        <v>HUELVA</v>
      </c>
      <c r="B52" s="41">
        <f t="shared" si="4"/>
        <v>205</v>
      </c>
      <c r="C52" s="41">
        <f t="shared" si="5"/>
        <v>0</v>
      </c>
      <c r="D52" s="41">
        <f t="shared" si="6"/>
        <v>24</v>
      </c>
      <c r="E52" s="42" t="str">
        <f t="shared" si="2"/>
        <v>MALAGA</v>
      </c>
      <c r="F52" s="42">
        <f t="shared" si="7"/>
        <v>11872</v>
      </c>
      <c r="G52" s="42">
        <f t="shared" si="8"/>
        <v>4909</v>
      </c>
    </row>
    <row r="53" spans="1:7" x14ac:dyDescent="0.25">
      <c r="A53" s="42" t="str">
        <f t="shared" si="3"/>
        <v>LAS PALMAS</v>
      </c>
      <c r="B53" s="41">
        <f t="shared" si="4"/>
        <v>80390</v>
      </c>
      <c r="C53" s="41">
        <f t="shared" si="5"/>
        <v>68951</v>
      </c>
      <c r="D53" s="41">
        <f t="shared" si="6"/>
        <v>7</v>
      </c>
      <c r="E53" s="42" t="str">
        <f t="shared" si="2"/>
        <v>MARIN Y RIA DE PONTEVEDRA</v>
      </c>
      <c r="F53" s="42">
        <f t="shared" si="7"/>
        <v>10814</v>
      </c>
      <c r="G53" s="42">
        <f t="shared" si="8"/>
        <v>14261</v>
      </c>
    </row>
    <row r="54" spans="1:7" x14ac:dyDescent="0.25">
      <c r="A54" s="42" t="str">
        <f t="shared" si="3"/>
        <v>MALAGA</v>
      </c>
      <c r="B54" s="41">
        <f t="shared" si="4"/>
        <v>11872</v>
      </c>
      <c r="C54" s="41">
        <f t="shared" si="5"/>
        <v>4909</v>
      </c>
      <c r="D54" s="41">
        <f t="shared" si="6"/>
        <v>15</v>
      </c>
      <c r="E54" s="42" t="str">
        <f t="shared" si="2"/>
        <v>MELILLA</v>
      </c>
      <c r="F54" s="42">
        <f t="shared" si="7"/>
        <v>7158</v>
      </c>
      <c r="G54" s="42">
        <f t="shared" si="8"/>
        <v>6942</v>
      </c>
    </row>
    <row r="55" spans="1:7" x14ac:dyDescent="0.25">
      <c r="A55" s="42" t="str">
        <f t="shared" si="3"/>
        <v>MARIN Y RIA DE PONTEVEDRA</v>
      </c>
      <c r="B55" s="41">
        <f t="shared" si="4"/>
        <v>10814</v>
      </c>
      <c r="C55" s="41">
        <f t="shared" si="5"/>
        <v>14261</v>
      </c>
      <c r="D55" s="41">
        <f t="shared" si="6"/>
        <v>16</v>
      </c>
      <c r="E55" s="42" t="str">
        <f t="shared" si="2"/>
        <v>A CORUÑA</v>
      </c>
      <c r="F55" s="42">
        <f t="shared" si="7"/>
        <v>3861</v>
      </c>
      <c r="G55" s="42">
        <f t="shared" si="8"/>
        <v>4378</v>
      </c>
    </row>
    <row r="56" spans="1:7" x14ac:dyDescent="0.25">
      <c r="A56" s="42" t="str">
        <f t="shared" si="3"/>
        <v>MELILLA</v>
      </c>
      <c r="B56" s="41">
        <f t="shared" si="4"/>
        <v>7158</v>
      </c>
      <c r="C56" s="41">
        <f t="shared" si="5"/>
        <v>6942</v>
      </c>
      <c r="D56" s="41">
        <f t="shared" si="6"/>
        <v>17</v>
      </c>
      <c r="E56" s="42" t="str">
        <f t="shared" si="2"/>
        <v>MOTRIL</v>
      </c>
      <c r="F56" s="42">
        <f t="shared" si="7"/>
        <v>1930</v>
      </c>
      <c r="G56" s="42">
        <f t="shared" si="8"/>
        <v>1285</v>
      </c>
    </row>
    <row r="57" spans="1:7" x14ac:dyDescent="0.25">
      <c r="A57" s="42" t="str">
        <f t="shared" si="3"/>
        <v>MOTRIL</v>
      </c>
      <c r="B57" s="41">
        <f t="shared" si="4"/>
        <v>1930</v>
      </c>
      <c r="C57" s="41">
        <f t="shared" si="5"/>
        <v>1285</v>
      </c>
      <c r="D57" s="41">
        <f t="shared" si="6"/>
        <v>19</v>
      </c>
      <c r="E57" s="42" t="str">
        <f t="shared" si="2"/>
        <v>SANTANDER</v>
      </c>
      <c r="F57" s="42">
        <f t="shared" si="7"/>
        <v>1466</v>
      </c>
      <c r="G57" s="42">
        <f t="shared" si="8"/>
        <v>1057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FERROL-SAN CIBRAO</v>
      </c>
      <c r="F58" s="42">
        <f t="shared" si="7"/>
        <v>427</v>
      </c>
      <c r="G58" s="42">
        <f t="shared" si="8"/>
        <v>324</v>
      </c>
    </row>
    <row r="59" spans="1:7" x14ac:dyDescent="0.25">
      <c r="A59" s="42" t="str">
        <f t="shared" si="3"/>
        <v>SANTA CRUZ DE TENERIFE</v>
      </c>
      <c r="B59" s="41">
        <f t="shared" si="4"/>
        <v>14650</v>
      </c>
      <c r="C59" s="41">
        <f t="shared" si="5"/>
        <v>33313</v>
      </c>
      <c r="D59" s="41">
        <f t="shared" si="6"/>
        <v>14</v>
      </c>
      <c r="E59" s="42" t="str">
        <f t="shared" si="2"/>
        <v>CEUTA</v>
      </c>
      <c r="F59" s="42">
        <f t="shared" si="7"/>
        <v>377</v>
      </c>
      <c r="G59" s="42">
        <f t="shared" si="8"/>
        <v>610</v>
      </c>
    </row>
    <row r="60" spans="1:7" x14ac:dyDescent="0.25">
      <c r="A60" s="42" t="str">
        <f t="shared" si="3"/>
        <v>SANTANDER</v>
      </c>
      <c r="B60" s="41">
        <f t="shared" si="4"/>
        <v>1466</v>
      </c>
      <c r="C60" s="41">
        <f t="shared" si="5"/>
        <v>1057</v>
      </c>
      <c r="D60" s="41">
        <f t="shared" si="6"/>
        <v>20</v>
      </c>
      <c r="E60" s="42" t="str">
        <f t="shared" si="2"/>
        <v>VILAGARCIA</v>
      </c>
      <c r="F60" s="42">
        <f t="shared" si="7"/>
        <v>277</v>
      </c>
      <c r="G60" s="42">
        <f t="shared" si="8"/>
        <v>555</v>
      </c>
    </row>
    <row r="61" spans="1:7" x14ac:dyDescent="0.25">
      <c r="A61" s="42" t="str">
        <f t="shared" si="3"/>
        <v>SEVILLA</v>
      </c>
      <c r="B61" s="41">
        <f t="shared" si="4"/>
        <v>17518</v>
      </c>
      <c r="C61" s="41">
        <f t="shared" si="5"/>
        <v>17382</v>
      </c>
      <c r="D61" s="41">
        <f t="shared" si="6"/>
        <v>13</v>
      </c>
      <c r="E61" s="42" t="str">
        <f t="shared" si="2"/>
        <v>HUELVA</v>
      </c>
      <c r="F61" s="42">
        <f t="shared" si="7"/>
        <v>205</v>
      </c>
      <c r="G61" s="42">
        <f t="shared" si="8"/>
        <v>0</v>
      </c>
    </row>
    <row r="62" spans="1:7" x14ac:dyDescent="0.25">
      <c r="A62" s="42" t="str">
        <f t="shared" si="3"/>
        <v>TARRAGONA</v>
      </c>
      <c r="B62" s="41">
        <f t="shared" si="4"/>
        <v>45021</v>
      </c>
      <c r="C62" s="41">
        <f t="shared" si="5"/>
        <v>41857</v>
      </c>
      <c r="D62" s="41">
        <f t="shared" si="6"/>
        <v>8</v>
      </c>
      <c r="E62" s="42" t="str">
        <f t="shared" si="2"/>
        <v>ALMERIA</v>
      </c>
      <c r="F62" s="42">
        <f t="shared" si="7"/>
        <v>94</v>
      </c>
      <c r="G62" s="42">
        <f t="shared" si="8"/>
        <v>163</v>
      </c>
    </row>
    <row r="63" spans="1:7" x14ac:dyDescent="0.25">
      <c r="A63" s="42" t="str">
        <f t="shared" si="3"/>
        <v>VALENCIA</v>
      </c>
      <c r="B63" s="41">
        <f t="shared" si="4"/>
        <v>1471849</v>
      </c>
      <c r="C63" s="41">
        <f t="shared" si="5"/>
        <v>1448355</v>
      </c>
      <c r="D63" s="41">
        <f t="shared" si="6"/>
        <v>1</v>
      </c>
      <c r="E63" s="42" t="e">
        <f t="shared" si="2"/>
        <v>#N/A</v>
      </c>
      <c r="F63" s="42" t="e">
        <f t="shared" si="7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133998.5</v>
      </c>
      <c r="C64" s="41">
        <f t="shared" si="5"/>
        <v>121264.5</v>
      </c>
      <c r="D64" s="41">
        <f t="shared" si="6"/>
        <v>5</v>
      </c>
      <c r="E64" s="42" t="str">
        <f t="shared" si="2"/>
        <v>AVILES</v>
      </c>
      <c r="F64" s="42">
        <f t="shared" si="7"/>
        <v>8</v>
      </c>
      <c r="G64" s="42">
        <f t="shared" si="8"/>
        <v>0</v>
      </c>
    </row>
    <row r="65" spans="1:7" x14ac:dyDescent="0.25">
      <c r="A65" s="42" t="str">
        <f t="shared" si="3"/>
        <v>VILAGARCIA</v>
      </c>
      <c r="B65" s="41">
        <f t="shared" si="4"/>
        <v>277</v>
      </c>
      <c r="C65" s="41">
        <f t="shared" si="5"/>
        <v>555</v>
      </c>
      <c r="D65" s="41">
        <f t="shared" si="6"/>
        <v>23</v>
      </c>
      <c r="E65" s="42" t="str">
        <f t="shared" si="2"/>
        <v>PASAIA</v>
      </c>
      <c r="F65" s="42">
        <f t="shared" si="7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96</v>
      </c>
    </row>
    <row r="2" spans="1:12" s="2" customFormat="1" ht="21" x14ac:dyDescent="0.35">
      <c r="F2" s="3"/>
    </row>
    <row r="5" spans="1:12" x14ac:dyDescent="0.25">
      <c r="A5" s="51" t="s">
        <v>73</v>
      </c>
      <c r="B5" s="49" t="str">
        <f>'Resumen general'!D6</f>
        <v>Mes Septiembre</v>
      </c>
      <c r="C5" s="50"/>
      <c r="D5" s="49" t="s">
        <v>40</v>
      </c>
      <c r="E5" s="50"/>
      <c r="F5" s="50"/>
      <c r="L5" s="39">
        <f>'Resumen general'!I4</f>
        <v>40857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9">
        <v>371</v>
      </c>
      <c r="C7" s="9">
        <v>480</v>
      </c>
      <c r="D7" s="9">
        <v>4422</v>
      </c>
      <c r="E7" s="9">
        <v>4014</v>
      </c>
      <c r="F7" s="10">
        <f>((E7*100)/D7)-100</f>
        <v>-9.2265943012211693</v>
      </c>
      <c r="G7" s="1"/>
      <c r="H7" s="1"/>
      <c r="I7" s="1"/>
    </row>
    <row r="8" spans="1:12" x14ac:dyDescent="0.25">
      <c r="A8" s="11" t="s">
        <v>45</v>
      </c>
      <c r="B8" s="12">
        <v>10694</v>
      </c>
      <c r="C8" s="12">
        <v>11209</v>
      </c>
      <c r="D8" s="12">
        <v>109876</v>
      </c>
      <c r="E8" s="12">
        <v>112098</v>
      </c>
      <c r="F8" s="13">
        <f t="shared" ref="F8:F35" si="0">((E8*100)/D8)-100</f>
        <v>2.0222796607084348</v>
      </c>
      <c r="G8" s="1"/>
      <c r="H8" s="1"/>
      <c r="I8" s="1"/>
    </row>
    <row r="9" spans="1:12" x14ac:dyDescent="0.25">
      <c r="A9" s="8" t="s">
        <v>46</v>
      </c>
      <c r="B9" s="9">
        <v>451</v>
      </c>
      <c r="C9" s="9">
        <v>486</v>
      </c>
      <c r="D9" s="9">
        <v>1998</v>
      </c>
      <c r="E9" s="9">
        <v>2855</v>
      </c>
      <c r="F9" s="10">
        <f t="shared" si="0"/>
        <v>42.892892892892888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8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17175</v>
      </c>
      <c r="C11" s="9">
        <v>19744</v>
      </c>
      <c r="D11" s="9">
        <v>129442.51</v>
      </c>
      <c r="E11" s="9">
        <v>181166</v>
      </c>
      <c r="F11" s="10">
        <f t="shared" si="0"/>
        <v>39.958658094624411</v>
      </c>
      <c r="G11" s="1"/>
      <c r="H11" s="1"/>
      <c r="I11" s="1"/>
    </row>
    <row r="12" spans="1:12" x14ac:dyDescent="0.25">
      <c r="A12" s="11" t="s">
        <v>49</v>
      </c>
      <c r="B12" s="12">
        <v>7897</v>
      </c>
      <c r="C12" s="12">
        <v>7605</v>
      </c>
      <c r="D12" s="12">
        <v>83405.5</v>
      </c>
      <c r="E12" s="12">
        <v>63288</v>
      </c>
      <c r="F12" s="13">
        <f t="shared" si="0"/>
        <v>-24.120111983022696</v>
      </c>
      <c r="G12" s="1"/>
      <c r="H12" s="1"/>
      <c r="I12" s="1"/>
    </row>
    <row r="13" spans="1:12" x14ac:dyDescent="0.25">
      <c r="A13" s="8" t="s">
        <v>50</v>
      </c>
      <c r="B13" s="9">
        <v>6181</v>
      </c>
      <c r="C13" s="9">
        <v>5288</v>
      </c>
      <c r="D13" s="9">
        <v>62474</v>
      </c>
      <c r="E13" s="9">
        <v>54198</v>
      </c>
      <c r="F13" s="10">
        <f t="shared" si="0"/>
        <v>-13.24711079809201</v>
      </c>
      <c r="G13" s="1"/>
      <c r="H13" s="1"/>
      <c r="I13" s="1"/>
    </row>
    <row r="14" spans="1:12" x14ac:dyDescent="0.25">
      <c r="A14" s="11" t="s">
        <v>51</v>
      </c>
      <c r="B14" s="12">
        <v>116450</v>
      </c>
      <c r="C14" s="12">
        <v>117128</v>
      </c>
      <c r="D14" s="12">
        <v>962052</v>
      </c>
      <c r="E14" s="12">
        <v>1043309.5</v>
      </c>
      <c r="F14" s="13">
        <f t="shared" si="0"/>
        <v>8.4462690166435976</v>
      </c>
      <c r="G14" s="1"/>
      <c r="H14" s="1"/>
      <c r="I14" s="1"/>
    </row>
    <row r="15" spans="1:12" x14ac:dyDescent="0.25">
      <c r="A15" s="8" t="s">
        <v>52</v>
      </c>
      <c r="B15" s="9">
        <v>39422.75</v>
      </c>
      <c r="C15" s="9">
        <v>43735.75</v>
      </c>
      <c r="D15" s="9">
        <v>374470.25</v>
      </c>
      <c r="E15" s="9">
        <v>416449.5</v>
      </c>
      <c r="F15" s="10">
        <f t="shared" si="0"/>
        <v>11.210303088162547</v>
      </c>
      <c r="G15" s="1"/>
      <c r="H15" s="1"/>
      <c r="I15" s="1"/>
    </row>
    <row r="16" spans="1:12" x14ac:dyDescent="0.25">
      <c r="A16" s="11" t="s">
        <v>53</v>
      </c>
      <c r="B16" s="12">
        <v>4779</v>
      </c>
      <c r="C16" s="12">
        <v>6866</v>
      </c>
      <c r="D16" s="12">
        <v>48242</v>
      </c>
      <c r="E16" s="12">
        <v>54496</v>
      </c>
      <c r="F16" s="13">
        <f t="shared" si="0"/>
        <v>12.963807470668712</v>
      </c>
      <c r="G16" s="1"/>
      <c r="H16" s="1"/>
      <c r="I16" s="1"/>
    </row>
    <row r="17" spans="1:9" x14ac:dyDescent="0.25">
      <c r="A17" s="8" t="s">
        <v>54</v>
      </c>
      <c r="B17" s="9">
        <v>7796</v>
      </c>
      <c r="C17" s="9">
        <v>11615</v>
      </c>
      <c r="D17" s="9">
        <v>74198</v>
      </c>
      <c r="E17" s="9">
        <v>96767</v>
      </c>
      <c r="F17" s="10">
        <f t="shared" si="0"/>
        <v>30.417261920806482</v>
      </c>
      <c r="G17" s="1"/>
      <c r="H17" s="1"/>
      <c r="I17" s="1"/>
    </row>
    <row r="18" spans="1:9" x14ac:dyDescent="0.25">
      <c r="A18" s="11" t="s">
        <v>55</v>
      </c>
      <c r="B18" s="12">
        <v>768</v>
      </c>
      <c r="C18" s="12">
        <v>889</v>
      </c>
      <c r="D18" s="12">
        <v>6990</v>
      </c>
      <c r="E18" s="12">
        <v>7848</v>
      </c>
      <c r="F18" s="13">
        <f t="shared" si="0"/>
        <v>12.274678111587988</v>
      </c>
      <c r="G18" s="1"/>
      <c r="H18" s="1"/>
      <c r="I18" s="1"/>
    </row>
    <row r="19" spans="1:9" x14ac:dyDescent="0.25">
      <c r="A19" s="8" t="s">
        <v>56</v>
      </c>
      <c r="B19" s="9">
        <v>45</v>
      </c>
      <c r="C19" s="9">
        <v>75</v>
      </c>
      <c r="D19" s="9">
        <v>324</v>
      </c>
      <c r="E19" s="9">
        <v>427</v>
      </c>
      <c r="F19" s="10">
        <f t="shared" si="0"/>
        <v>31.790123456790127</v>
      </c>
      <c r="G19" s="1"/>
      <c r="H19" s="1"/>
      <c r="I19" s="1"/>
    </row>
    <row r="20" spans="1:9" x14ac:dyDescent="0.25">
      <c r="A20" s="11" t="s">
        <v>57</v>
      </c>
      <c r="B20" s="12">
        <v>3110</v>
      </c>
      <c r="C20" s="12">
        <v>3299</v>
      </c>
      <c r="D20" s="12">
        <v>25144</v>
      </c>
      <c r="E20" s="12">
        <v>26604</v>
      </c>
      <c r="F20" s="13">
        <f t="shared" si="0"/>
        <v>5.8065542475342085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120</v>
      </c>
      <c r="D21" s="9">
        <v>0</v>
      </c>
      <c r="E21" s="9">
        <v>648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36190</v>
      </c>
      <c r="C22" s="12">
        <v>43583</v>
      </c>
      <c r="D22" s="12">
        <v>327300</v>
      </c>
      <c r="E22" s="12">
        <v>338158</v>
      </c>
      <c r="F22" s="13">
        <f t="shared" si="0"/>
        <v>3.3174457684081915</v>
      </c>
      <c r="G22" s="1"/>
      <c r="H22" s="1"/>
      <c r="I22" s="1"/>
    </row>
    <row r="23" spans="1:9" x14ac:dyDescent="0.25">
      <c r="A23" s="8" t="s">
        <v>60</v>
      </c>
      <c r="B23" s="9">
        <v>1796</v>
      </c>
      <c r="C23" s="9">
        <v>2632</v>
      </c>
      <c r="D23" s="9">
        <v>13996</v>
      </c>
      <c r="E23" s="9">
        <v>19250</v>
      </c>
      <c r="F23" s="10">
        <f t="shared" si="0"/>
        <v>37.539296941983423</v>
      </c>
      <c r="G23" s="1"/>
      <c r="H23" s="1"/>
      <c r="I23" s="1"/>
    </row>
    <row r="24" spans="1:9" x14ac:dyDescent="0.25">
      <c r="A24" s="11" t="s">
        <v>61</v>
      </c>
      <c r="B24" s="12">
        <v>3005</v>
      </c>
      <c r="C24" s="12">
        <v>1452</v>
      </c>
      <c r="D24" s="12">
        <v>35244</v>
      </c>
      <c r="E24" s="12">
        <v>28521</v>
      </c>
      <c r="F24" s="13">
        <f t="shared" si="0"/>
        <v>-19.075587334014301</v>
      </c>
      <c r="G24" s="1"/>
      <c r="H24" s="1"/>
      <c r="I24" s="1"/>
    </row>
    <row r="25" spans="1:9" x14ac:dyDescent="0.25">
      <c r="A25" s="8" t="s">
        <v>62</v>
      </c>
      <c r="B25" s="9">
        <v>1566</v>
      </c>
      <c r="C25" s="9">
        <v>2016</v>
      </c>
      <c r="D25" s="9">
        <v>17452</v>
      </c>
      <c r="E25" s="9">
        <v>18677</v>
      </c>
      <c r="F25" s="10">
        <f t="shared" si="0"/>
        <v>7.0192528077011218</v>
      </c>
      <c r="G25" s="1"/>
      <c r="H25" s="1"/>
      <c r="I25" s="1"/>
    </row>
    <row r="26" spans="1:9" x14ac:dyDescent="0.25">
      <c r="A26" s="11" t="s">
        <v>63</v>
      </c>
      <c r="B26" s="12">
        <v>214</v>
      </c>
      <c r="C26" s="12">
        <v>304</v>
      </c>
      <c r="D26" s="12">
        <v>1940</v>
      </c>
      <c r="E26" s="12">
        <v>2871</v>
      </c>
      <c r="F26" s="13">
        <f t="shared" si="0"/>
        <v>47.989690721649481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27198</v>
      </c>
      <c r="C28" s="12">
        <v>25434</v>
      </c>
      <c r="D28" s="12">
        <v>253097</v>
      </c>
      <c r="E28" s="12">
        <v>236648</v>
      </c>
      <c r="F28" s="13">
        <f t="shared" si="0"/>
        <v>-6.4990892819748893</v>
      </c>
      <c r="G28" s="1"/>
      <c r="H28" s="1"/>
      <c r="I28" s="1"/>
    </row>
    <row r="29" spans="1:9" x14ac:dyDescent="0.25">
      <c r="A29" s="8" t="s">
        <v>66</v>
      </c>
      <c r="B29" s="9">
        <v>148</v>
      </c>
      <c r="C29" s="9">
        <v>183</v>
      </c>
      <c r="D29" s="9">
        <v>1057</v>
      </c>
      <c r="E29" s="9">
        <v>1466</v>
      </c>
      <c r="F29" s="10">
        <f t="shared" si="0"/>
        <v>38.694418164616849</v>
      </c>
      <c r="G29" s="1"/>
      <c r="H29" s="1"/>
      <c r="I29" s="1"/>
    </row>
    <row r="30" spans="1:9" x14ac:dyDescent="0.25">
      <c r="A30" s="11" t="s">
        <v>67</v>
      </c>
      <c r="B30" s="12">
        <v>12572</v>
      </c>
      <c r="C30" s="12">
        <v>13890</v>
      </c>
      <c r="D30" s="12">
        <v>109957</v>
      </c>
      <c r="E30" s="12">
        <v>122370</v>
      </c>
      <c r="F30" s="13">
        <f t="shared" si="0"/>
        <v>11.288958411015216</v>
      </c>
      <c r="G30" s="1"/>
      <c r="H30" s="1"/>
      <c r="I30" s="1"/>
    </row>
    <row r="31" spans="1:9" x14ac:dyDescent="0.25">
      <c r="A31" s="8" t="s">
        <v>68</v>
      </c>
      <c r="B31" s="9">
        <v>5708</v>
      </c>
      <c r="C31" s="9">
        <v>8865</v>
      </c>
      <c r="D31" s="9">
        <v>49731</v>
      </c>
      <c r="E31" s="9">
        <v>65221</v>
      </c>
      <c r="F31" s="10">
        <f t="shared" si="0"/>
        <v>31.147573947839362</v>
      </c>
      <c r="G31" s="1"/>
      <c r="H31" s="1"/>
      <c r="I31" s="1"/>
    </row>
    <row r="32" spans="1:9" x14ac:dyDescent="0.25">
      <c r="A32" s="11" t="s">
        <v>69</v>
      </c>
      <c r="B32" s="12">
        <v>174398</v>
      </c>
      <c r="C32" s="12">
        <v>168659</v>
      </c>
      <c r="D32" s="12">
        <v>1550114</v>
      </c>
      <c r="E32" s="12">
        <v>1587831</v>
      </c>
      <c r="F32" s="13">
        <f t="shared" si="0"/>
        <v>2.4331758825479994</v>
      </c>
      <c r="G32" s="1"/>
      <c r="H32" s="1"/>
      <c r="I32" s="1"/>
    </row>
    <row r="33" spans="1:9" x14ac:dyDescent="0.25">
      <c r="A33" s="8" t="s">
        <v>70</v>
      </c>
      <c r="B33" s="9">
        <v>17631</v>
      </c>
      <c r="C33" s="9">
        <v>16892</v>
      </c>
      <c r="D33" s="9">
        <v>151710.5</v>
      </c>
      <c r="E33" s="9">
        <v>157230.5</v>
      </c>
      <c r="F33" s="10">
        <f t="shared" si="0"/>
        <v>3.6385088705132489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2459</v>
      </c>
      <c r="D34" s="12">
        <v>589</v>
      </c>
      <c r="E34" s="12">
        <v>4778</v>
      </c>
      <c r="F34" s="13">
        <f t="shared" si="0"/>
        <v>711.20543293718163</v>
      </c>
      <c r="G34" s="1"/>
      <c r="H34" s="1"/>
      <c r="I34" s="1"/>
    </row>
    <row r="35" spans="1:9" x14ac:dyDescent="0.25">
      <c r="A35" s="14" t="s">
        <v>72</v>
      </c>
      <c r="B35" s="15">
        <f>SUM(B7:B34)</f>
        <v>495565.75</v>
      </c>
      <c r="C35" s="15">
        <f t="shared" ref="C35:E35" si="1">SUM(C7:C34)</f>
        <v>514908.75</v>
      </c>
      <c r="D35" s="15">
        <f t="shared" si="1"/>
        <v>4395225.76</v>
      </c>
      <c r="E35" s="15">
        <f t="shared" si="1"/>
        <v>4647197.5</v>
      </c>
      <c r="F35" s="16">
        <f t="shared" si="0"/>
        <v>5.732850910484288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4014</v>
      </c>
      <c r="C38" s="41">
        <f>D7</f>
        <v>4422</v>
      </c>
      <c r="D38" s="41">
        <f>_xlfn.RANK.EQ(B38,$B$38:$B$65)+COUNTIF($B$38:$B$65,B38)-1</f>
        <v>21</v>
      </c>
      <c r="E38" s="42" t="str">
        <f t="shared" ref="E38:E65" si="2">INDEX($A$38:$B$65,MATCH(ROW()-37,$D$38:$D$65,0),1)</f>
        <v>VALENCIA</v>
      </c>
      <c r="F38" s="42">
        <f>LOOKUP(E38,$A$38:$A$65,$B$38:$B$65)</f>
        <v>1587831</v>
      </c>
      <c r="G38" s="42">
        <f>LOOKUP(E38,$A$38:$A$65,$C$38:$C$65)</f>
        <v>1550114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112098</v>
      </c>
      <c r="C39" s="41">
        <f t="shared" ref="C39:C65" si="5">D8</f>
        <v>109876</v>
      </c>
      <c r="D39" s="41">
        <f t="shared" ref="D39:D65" si="6">_xlfn.RANK.EQ(B39,$B$38:$B$65)+COUNTIF($B$38:$B$65,B39)-1</f>
        <v>9</v>
      </c>
      <c r="E39" s="42" t="str">
        <f t="shared" si="2"/>
        <v>BARCELONA</v>
      </c>
      <c r="F39" s="42">
        <f t="shared" ref="F39:F65" si="7">LOOKUP(E39,$A$38:$A$65,$B$38:$B$65)</f>
        <v>1043309.5</v>
      </c>
      <c r="G39" s="42">
        <f t="shared" ref="G39:G65" si="8">LOOKUP(E39,$A$38:$A$65,$C$38:$C$65)</f>
        <v>962052</v>
      </c>
    </row>
    <row r="40" spans="1:9" x14ac:dyDescent="0.25">
      <c r="A40" s="42" t="str">
        <f t="shared" si="3"/>
        <v>ALMERIA</v>
      </c>
      <c r="B40" s="41">
        <f t="shared" si="4"/>
        <v>2855</v>
      </c>
      <c r="C40" s="41">
        <f t="shared" si="5"/>
        <v>1998</v>
      </c>
      <c r="D40" s="41">
        <f t="shared" si="6"/>
        <v>23</v>
      </c>
      <c r="E40" s="42" t="str">
        <f t="shared" si="2"/>
        <v>BILBAO</v>
      </c>
      <c r="F40" s="42">
        <f t="shared" si="7"/>
        <v>416449.5</v>
      </c>
      <c r="G40" s="42">
        <f t="shared" si="8"/>
        <v>374470.25</v>
      </c>
    </row>
    <row r="41" spans="1:9" x14ac:dyDescent="0.25">
      <c r="A41" s="42" t="str">
        <f t="shared" si="3"/>
        <v>AVILES</v>
      </c>
      <c r="B41" s="41">
        <f t="shared" si="4"/>
        <v>8</v>
      </c>
      <c r="C41" s="41">
        <f t="shared" si="5"/>
        <v>0</v>
      </c>
      <c r="D41" s="41">
        <f t="shared" si="6"/>
        <v>27</v>
      </c>
      <c r="E41" s="42" t="str">
        <f t="shared" si="2"/>
        <v>LAS PALMAS</v>
      </c>
      <c r="F41" s="42">
        <f t="shared" si="7"/>
        <v>338158</v>
      </c>
      <c r="G41" s="42">
        <f t="shared" si="8"/>
        <v>327300</v>
      </c>
    </row>
    <row r="42" spans="1:9" x14ac:dyDescent="0.25">
      <c r="A42" s="42" t="str">
        <f t="shared" si="3"/>
        <v>BAHIA DE ALGECIRAS</v>
      </c>
      <c r="B42" s="41">
        <f t="shared" si="4"/>
        <v>181166</v>
      </c>
      <c r="C42" s="41">
        <f t="shared" si="5"/>
        <v>129442.51</v>
      </c>
      <c r="D42" s="41">
        <f t="shared" si="6"/>
        <v>6</v>
      </c>
      <c r="E42" s="42" t="str">
        <f t="shared" si="2"/>
        <v>SANTA CRUZ DE TENERIFE</v>
      </c>
      <c r="F42" s="42">
        <f t="shared" si="7"/>
        <v>236648</v>
      </c>
      <c r="G42" s="42">
        <f t="shared" si="8"/>
        <v>253097</v>
      </c>
    </row>
    <row r="43" spans="1:9" x14ac:dyDescent="0.25">
      <c r="A43" s="42" t="str">
        <f t="shared" si="3"/>
        <v>BAHIA DE CADIZ</v>
      </c>
      <c r="B43" s="41">
        <f t="shared" si="4"/>
        <v>63288</v>
      </c>
      <c r="C43" s="41">
        <f t="shared" si="5"/>
        <v>83405.5</v>
      </c>
      <c r="D43" s="41">
        <f t="shared" si="6"/>
        <v>12</v>
      </c>
      <c r="E43" s="42" t="str">
        <f t="shared" si="2"/>
        <v>BAHIA DE ALGECIRAS</v>
      </c>
      <c r="F43" s="42">
        <f t="shared" si="7"/>
        <v>181166</v>
      </c>
      <c r="G43" s="42">
        <f t="shared" si="8"/>
        <v>129442.51</v>
      </c>
    </row>
    <row r="44" spans="1:9" x14ac:dyDescent="0.25">
      <c r="A44" s="42" t="str">
        <f t="shared" si="3"/>
        <v>BALEARES</v>
      </c>
      <c r="B44" s="41">
        <f t="shared" si="4"/>
        <v>54198</v>
      </c>
      <c r="C44" s="41">
        <f t="shared" si="5"/>
        <v>62474</v>
      </c>
      <c r="D44" s="41">
        <f t="shared" si="6"/>
        <v>14</v>
      </c>
      <c r="E44" s="42" t="str">
        <f t="shared" si="2"/>
        <v>VIGO</v>
      </c>
      <c r="F44" s="42">
        <f t="shared" si="7"/>
        <v>157230.5</v>
      </c>
      <c r="G44" s="42">
        <f t="shared" si="8"/>
        <v>151710.5</v>
      </c>
    </row>
    <row r="45" spans="1:9" x14ac:dyDescent="0.25">
      <c r="A45" s="42" t="str">
        <f t="shared" si="3"/>
        <v>BARCELONA</v>
      </c>
      <c r="B45" s="41">
        <f t="shared" si="4"/>
        <v>1043309.5</v>
      </c>
      <c r="C45" s="41">
        <f t="shared" si="5"/>
        <v>962052</v>
      </c>
      <c r="D45" s="41">
        <f t="shared" si="6"/>
        <v>2</v>
      </c>
      <c r="E45" s="42" t="str">
        <f t="shared" si="2"/>
        <v>SEVILLA</v>
      </c>
      <c r="F45" s="42">
        <f t="shared" si="7"/>
        <v>122370</v>
      </c>
      <c r="G45" s="42">
        <f t="shared" si="8"/>
        <v>109957</v>
      </c>
    </row>
    <row r="46" spans="1:9" x14ac:dyDescent="0.25">
      <c r="A46" s="42" t="str">
        <f t="shared" si="3"/>
        <v>BILBAO</v>
      </c>
      <c r="B46" s="41">
        <f t="shared" si="4"/>
        <v>416449.5</v>
      </c>
      <c r="C46" s="41">
        <f t="shared" si="5"/>
        <v>374470.25</v>
      </c>
      <c r="D46" s="41">
        <f t="shared" si="6"/>
        <v>3</v>
      </c>
      <c r="E46" s="42" t="str">
        <f t="shared" si="2"/>
        <v>ALICANTE</v>
      </c>
      <c r="F46" s="42">
        <f t="shared" si="7"/>
        <v>112098</v>
      </c>
      <c r="G46" s="42">
        <f t="shared" si="8"/>
        <v>109876</v>
      </c>
    </row>
    <row r="47" spans="1:9" x14ac:dyDescent="0.25">
      <c r="A47" s="42" t="str">
        <f t="shared" si="3"/>
        <v>CARTAGENA</v>
      </c>
      <c r="B47" s="41">
        <f t="shared" si="4"/>
        <v>54496</v>
      </c>
      <c r="C47" s="41">
        <f t="shared" si="5"/>
        <v>48242</v>
      </c>
      <c r="D47" s="41">
        <f t="shared" si="6"/>
        <v>13</v>
      </c>
      <c r="E47" s="42" t="str">
        <f t="shared" si="2"/>
        <v>CASTELLON</v>
      </c>
      <c r="F47" s="42">
        <f t="shared" si="7"/>
        <v>96767</v>
      </c>
      <c r="G47" s="42">
        <f t="shared" si="8"/>
        <v>74198</v>
      </c>
    </row>
    <row r="48" spans="1:9" x14ac:dyDescent="0.25">
      <c r="A48" s="42" t="str">
        <f t="shared" si="3"/>
        <v>CASTELLON</v>
      </c>
      <c r="B48" s="41">
        <f t="shared" si="4"/>
        <v>96767</v>
      </c>
      <c r="C48" s="41">
        <f t="shared" si="5"/>
        <v>74198</v>
      </c>
      <c r="D48" s="41">
        <f t="shared" si="6"/>
        <v>10</v>
      </c>
      <c r="E48" s="42" t="str">
        <f t="shared" si="2"/>
        <v>TARRAGONA</v>
      </c>
      <c r="F48" s="42">
        <f t="shared" si="7"/>
        <v>65221</v>
      </c>
      <c r="G48" s="42">
        <f t="shared" si="8"/>
        <v>49731</v>
      </c>
    </row>
    <row r="49" spans="1:7" x14ac:dyDescent="0.25">
      <c r="A49" s="42" t="str">
        <f t="shared" si="3"/>
        <v>CEUTA</v>
      </c>
      <c r="B49" s="41">
        <f t="shared" si="4"/>
        <v>7848</v>
      </c>
      <c r="C49" s="41">
        <f t="shared" si="5"/>
        <v>6990</v>
      </c>
      <c r="D49" s="41">
        <f t="shared" si="6"/>
        <v>19</v>
      </c>
      <c r="E49" s="42" t="str">
        <f t="shared" si="2"/>
        <v>BAHIA DE CADIZ</v>
      </c>
      <c r="F49" s="42">
        <f t="shared" si="7"/>
        <v>63288</v>
      </c>
      <c r="G49" s="42">
        <f t="shared" si="8"/>
        <v>83405.5</v>
      </c>
    </row>
    <row r="50" spans="1:7" x14ac:dyDescent="0.25">
      <c r="A50" s="42" t="str">
        <f t="shared" si="3"/>
        <v>FERROL-SAN CIBRAO</v>
      </c>
      <c r="B50" s="41">
        <f t="shared" si="4"/>
        <v>427</v>
      </c>
      <c r="C50" s="41">
        <f t="shared" si="5"/>
        <v>324</v>
      </c>
      <c r="D50" s="41">
        <f t="shared" si="6"/>
        <v>26</v>
      </c>
      <c r="E50" s="42" t="str">
        <f t="shared" si="2"/>
        <v>CARTAGENA</v>
      </c>
      <c r="F50" s="42">
        <f t="shared" si="7"/>
        <v>54496</v>
      </c>
      <c r="G50" s="42">
        <f t="shared" si="8"/>
        <v>48242</v>
      </c>
    </row>
    <row r="51" spans="1:7" x14ac:dyDescent="0.25">
      <c r="A51" s="42" t="str">
        <f t="shared" si="3"/>
        <v>GIJON</v>
      </c>
      <c r="B51" s="41">
        <f t="shared" si="4"/>
        <v>26604</v>
      </c>
      <c r="C51" s="41">
        <f t="shared" si="5"/>
        <v>25144</v>
      </c>
      <c r="D51" s="41">
        <f t="shared" si="6"/>
        <v>16</v>
      </c>
      <c r="E51" s="42" t="str">
        <f t="shared" si="2"/>
        <v>BALEARES</v>
      </c>
      <c r="F51" s="42">
        <f t="shared" si="7"/>
        <v>54198</v>
      </c>
      <c r="G51" s="42">
        <f t="shared" si="8"/>
        <v>62474</v>
      </c>
    </row>
    <row r="52" spans="1:7" x14ac:dyDescent="0.25">
      <c r="A52" s="42" t="str">
        <f t="shared" si="3"/>
        <v>HUELVA</v>
      </c>
      <c r="B52" s="41">
        <f t="shared" si="4"/>
        <v>648</v>
      </c>
      <c r="C52" s="41">
        <f t="shared" si="5"/>
        <v>0</v>
      </c>
      <c r="D52" s="41">
        <f t="shared" si="6"/>
        <v>25</v>
      </c>
      <c r="E52" s="42" t="str">
        <f t="shared" si="2"/>
        <v>MARIN Y RIA DE PONTEVEDRA</v>
      </c>
      <c r="F52" s="42">
        <f t="shared" si="7"/>
        <v>28521</v>
      </c>
      <c r="G52" s="42">
        <f t="shared" si="8"/>
        <v>35244</v>
      </c>
    </row>
    <row r="53" spans="1:7" x14ac:dyDescent="0.25">
      <c r="A53" s="42" t="str">
        <f t="shared" si="3"/>
        <v>LAS PALMAS</v>
      </c>
      <c r="B53" s="41">
        <f t="shared" si="4"/>
        <v>338158</v>
      </c>
      <c r="C53" s="41">
        <f t="shared" si="5"/>
        <v>327300</v>
      </c>
      <c r="D53" s="41">
        <f t="shared" si="6"/>
        <v>4</v>
      </c>
      <c r="E53" s="42" t="str">
        <f t="shared" si="2"/>
        <v>GIJON</v>
      </c>
      <c r="F53" s="42">
        <f t="shared" si="7"/>
        <v>26604</v>
      </c>
      <c r="G53" s="42">
        <f t="shared" si="8"/>
        <v>25144</v>
      </c>
    </row>
    <row r="54" spans="1:7" x14ac:dyDescent="0.25">
      <c r="A54" s="42" t="str">
        <f t="shared" si="3"/>
        <v>MALAGA</v>
      </c>
      <c r="B54" s="41">
        <f t="shared" si="4"/>
        <v>19250</v>
      </c>
      <c r="C54" s="41">
        <f t="shared" si="5"/>
        <v>13996</v>
      </c>
      <c r="D54" s="41">
        <f t="shared" si="6"/>
        <v>17</v>
      </c>
      <c r="E54" s="42" t="str">
        <f t="shared" si="2"/>
        <v>MALAGA</v>
      </c>
      <c r="F54" s="42">
        <f t="shared" si="7"/>
        <v>19250</v>
      </c>
      <c r="G54" s="42">
        <f t="shared" si="8"/>
        <v>13996</v>
      </c>
    </row>
    <row r="55" spans="1:7" x14ac:dyDescent="0.25">
      <c r="A55" s="42" t="str">
        <f t="shared" si="3"/>
        <v>MARIN Y RIA DE PONTEVEDRA</v>
      </c>
      <c r="B55" s="41">
        <f t="shared" si="4"/>
        <v>28521</v>
      </c>
      <c r="C55" s="41">
        <f t="shared" si="5"/>
        <v>35244</v>
      </c>
      <c r="D55" s="41">
        <f t="shared" si="6"/>
        <v>15</v>
      </c>
      <c r="E55" s="42" t="str">
        <f t="shared" si="2"/>
        <v>MELILLA</v>
      </c>
      <c r="F55" s="42">
        <f t="shared" si="7"/>
        <v>18677</v>
      </c>
      <c r="G55" s="42">
        <f t="shared" si="8"/>
        <v>17452</v>
      </c>
    </row>
    <row r="56" spans="1:7" x14ac:dyDescent="0.25">
      <c r="A56" s="42" t="str">
        <f t="shared" si="3"/>
        <v>MELILLA</v>
      </c>
      <c r="B56" s="41">
        <f t="shared" si="4"/>
        <v>18677</v>
      </c>
      <c r="C56" s="41">
        <f t="shared" si="5"/>
        <v>17452</v>
      </c>
      <c r="D56" s="41">
        <f t="shared" si="6"/>
        <v>18</v>
      </c>
      <c r="E56" s="42" t="str">
        <f t="shared" si="2"/>
        <v>CEUTA</v>
      </c>
      <c r="F56" s="42">
        <f t="shared" si="7"/>
        <v>7848</v>
      </c>
      <c r="G56" s="42">
        <f t="shared" si="8"/>
        <v>6990</v>
      </c>
    </row>
    <row r="57" spans="1:7" x14ac:dyDescent="0.25">
      <c r="A57" s="42" t="str">
        <f t="shared" si="3"/>
        <v>MOTRIL</v>
      </c>
      <c r="B57" s="41">
        <f t="shared" si="4"/>
        <v>2871</v>
      </c>
      <c r="C57" s="41">
        <f t="shared" si="5"/>
        <v>1940</v>
      </c>
      <c r="D57" s="41">
        <f t="shared" si="6"/>
        <v>22</v>
      </c>
      <c r="E57" s="42" t="str">
        <f t="shared" si="2"/>
        <v>VILAGARCIA</v>
      </c>
      <c r="F57" s="42">
        <f t="shared" si="7"/>
        <v>4778</v>
      </c>
      <c r="G57" s="42">
        <f t="shared" si="8"/>
        <v>589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 CORUÑA</v>
      </c>
      <c r="F58" s="42">
        <f t="shared" si="7"/>
        <v>4014</v>
      </c>
      <c r="G58" s="42">
        <f t="shared" si="8"/>
        <v>4422</v>
      </c>
    </row>
    <row r="59" spans="1:7" x14ac:dyDescent="0.25">
      <c r="A59" s="42" t="str">
        <f t="shared" si="3"/>
        <v>SANTA CRUZ DE TENERIFE</v>
      </c>
      <c r="B59" s="41">
        <f t="shared" si="4"/>
        <v>236648</v>
      </c>
      <c r="C59" s="41">
        <f t="shared" si="5"/>
        <v>253097</v>
      </c>
      <c r="D59" s="41">
        <f t="shared" si="6"/>
        <v>5</v>
      </c>
      <c r="E59" s="42" t="str">
        <f t="shared" si="2"/>
        <v>MOTRIL</v>
      </c>
      <c r="F59" s="42">
        <f t="shared" si="7"/>
        <v>2871</v>
      </c>
      <c r="G59" s="42">
        <f t="shared" si="8"/>
        <v>1940</v>
      </c>
    </row>
    <row r="60" spans="1:7" x14ac:dyDescent="0.25">
      <c r="A60" s="42" t="str">
        <f t="shared" si="3"/>
        <v>SANTANDER</v>
      </c>
      <c r="B60" s="41">
        <f t="shared" si="4"/>
        <v>1466</v>
      </c>
      <c r="C60" s="41">
        <f t="shared" si="5"/>
        <v>1057</v>
      </c>
      <c r="D60" s="41">
        <f t="shared" si="6"/>
        <v>24</v>
      </c>
      <c r="E60" s="42" t="str">
        <f t="shared" si="2"/>
        <v>ALMERIA</v>
      </c>
      <c r="F60" s="42">
        <f t="shared" si="7"/>
        <v>2855</v>
      </c>
      <c r="G60" s="42">
        <f t="shared" si="8"/>
        <v>1998</v>
      </c>
    </row>
    <row r="61" spans="1:7" x14ac:dyDescent="0.25">
      <c r="A61" s="42" t="str">
        <f t="shared" si="3"/>
        <v>SEVILLA</v>
      </c>
      <c r="B61" s="41">
        <f t="shared" si="4"/>
        <v>122370</v>
      </c>
      <c r="C61" s="41">
        <f t="shared" si="5"/>
        <v>109957</v>
      </c>
      <c r="D61" s="41">
        <f t="shared" si="6"/>
        <v>8</v>
      </c>
      <c r="E61" s="42" t="str">
        <f t="shared" si="2"/>
        <v>SANTANDER</v>
      </c>
      <c r="F61" s="42">
        <f t="shared" si="7"/>
        <v>1466</v>
      </c>
      <c r="G61" s="42">
        <f t="shared" si="8"/>
        <v>1057</v>
      </c>
    </row>
    <row r="62" spans="1:7" x14ac:dyDescent="0.25">
      <c r="A62" s="42" t="str">
        <f t="shared" si="3"/>
        <v>TARRAGONA</v>
      </c>
      <c r="B62" s="41">
        <f t="shared" si="4"/>
        <v>65221</v>
      </c>
      <c r="C62" s="41">
        <f t="shared" si="5"/>
        <v>49731</v>
      </c>
      <c r="D62" s="41">
        <f t="shared" si="6"/>
        <v>11</v>
      </c>
      <c r="E62" s="42" t="str">
        <f t="shared" si="2"/>
        <v>HUELVA</v>
      </c>
      <c r="F62" s="42">
        <f t="shared" si="7"/>
        <v>648</v>
      </c>
      <c r="G62" s="42">
        <f t="shared" si="8"/>
        <v>0</v>
      </c>
    </row>
    <row r="63" spans="1:7" x14ac:dyDescent="0.25">
      <c r="A63" s="42" t="str">
        <f t="shared" si="3"/>
        <v>VALENCIA</v>
      </c>
      <c r="B63" s="41">
        <f t="shared" si="4"/>
        <v>1587831</v>
      </c>
      <c r="C63" s="41">
        <f t="shared" si="5"/>
        <v>1550114</v>
      </c>
      <c r="D63" s="41">
        <f t="shared" si="6"/>
        <v>1</v>
      </c>
      <c r="E63" s="42" t="str">
        <f t="shared" si="2"/>
        <v>FERROL-SAN CIBRAO</v>
      </c>
      <c r="F63" s="42">
        <f t="shared" si="7"/>
        <v>427</v>
      </c>
      <c r="G63" s="42">
        <f t="shared" si="8"/>
        <v>324</v>
      </c>
    </row>
    <row r="64" spans="1:7" x14ac:dyDescent="0.25">
      <c r="A64" s="42" t="str">
        <f t="shared" si="3"/>
        <v>VIGO</v>
      </c>
      <c r="B64" s="41">
        <f t="shared" si="4"/>
        <v>157230.5</v>
      </c>
      <c r="C64" s="41">
        <f t="shared" si="5"/>
        <v>151710.5</v>
      </c>
      <c r="D64" s="41">
        <f t="shared" si="6"/>
        <v>7</v>
      </c>
      <c r="E64" s="42" t="str">
        <f t="shared" si="2"/>
        <v>AVILES</v>
      </c>
      <c r="F64" s="42">
        <f t="shared" si="7"/>
        <v>8</v>
      </c>
      <c r="G64" s="42">
        <f t="shared" si="8"/>
        <v>0</v>
      </c>
    </row>
    <row r="65" spans="1:7" x14ac:dyDescent="0.25">
      <c r="A65" s="42" t="str">
        <f t="shared" si="3"/>
        <v>VILAGARCIA</v>
      </c>
      <c r="B65" s="41">
        <f t="shared" si="4"/>
        <v>4778</v>
      </c>
      <c r="C65" s="41">
        <f t="shared" si="5"/>
        <v>589</v>
      </c>
      <c r="D65" s="41">
        <f t="shared" si="6"/>
        <v>20</v>
      </c>
      <c r="E65" s="42" t="str">
        <f t="shared" si="2"/>
        <v>PASAIA</v>
      </c>
      <c r="F65" s="42">
        <f t="shared" si="7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88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Septiembre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40857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9">
        <v>14380</v>
      </c>
      <c r="C7" s="9">
        <v>19061</v>
      </c>
      <c r="D7" s="9">
        <v>52644</v>
      </c>
      <c r="E7" s="9">
        <v>87933</v>
      </c>
      <c r="F7" s="10">
        <f>((E7*100)/D7)-100</f>
        <v>67.033280145885584</v>
      </c>
      <c r="G7" s="1"/>
      <c r="H7" s="1"/>
      <c r="I7" s="1"/>
    </row>
    <row r="8" spans="1:12" x14ac:dyDescent="0.25">
      <c r="A8" s="11" t="s">
        <v>45</v>
      </c>
      <c r="B8" s="12">
        <v>37796</v>
      </c>
      <c r="C8" s="12">
        <v>39369</v>
      </c>
      <c r="D8" s="12">
        <v>236297</v>
      </c>
      <c r="E8" s="12">
        <v>265105</v>
      </c>
      <c r="F8" s="13">
        <f t="shared" ref="F8:F35" si="0">((E8*100)/D8)-100</f>
        <v>12.191437047444524</v>
      </c>
      <c r="G8" s="1"/>
      <c r="H8" s="1"/>
      <c r="I8" s="1"/>
    </row>
    <row r="9" spans="1:12" x14ac:dyDescent="0.25">
      <c r="A9" s="8" t="s">
        <v>46</v>
      </c>
      <c r="B9" s="9">
        <v>76959</v>
      </c>
      <c r="C9" s="9">
        <v>96853</v>
      </c>
      <c r="D9" s="9">
        <v>840867</v>
      </c>
      <c r="E9" s="9">
        <v>756686</v>
      </c>
      <c r="F9" s="10">
        <f t="shared" si="0"/>
        <v>-10.011214615391026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396934</v>
      </c>
      <c r="C11" s="9">
        <v>462312</v>
      </c>
      <c r="D11" s="9">
        <v>3712320</v>
      </c>
      <c r="E11" s="9">
        <v>3479049</v>
      </c>
      <c r="F11" s="10">
        <f t="shared" si="0"/>
        <v>-6.2836986035686522</v>
      </c>
      <c r="G11" s="1"/>
      <c r="H11" s="1"/>
      <c r="I11" s="1"/>
    </row>
    <row r="12" spans="1:12" x14ac:dyDescent="0.25">
      <c r="A12" s="11" t="s">
        <v>49</v>
      </c>
      <c r="B12" s="12">
        <v>53936</v>
      </c>
      <c r="C12" s="12">
        <v>49291</v>
      </c>
      <c r="D12" s="12">
        <v>245002</v>
      </c>
      <c r="E12" s="12">
        <v>271951</v>
      </c>
      <c r="F12" s="13">
        <f t="shared" si="0"/>
        <v>10.999502044881268</v>
      </c>
      <c r="G12" s="1"/>
      <c r="H12" s="1"/>
      <c r="I12" s="1"/>
    </row>
    <row r="13" spans="1:12" x14ac:dyDescent="0.25">
      <c r="A13" s="8" t="s">
        <v>50</v>
      </c>
      <c r="B13" s="9">
        <v>668760</v>
      </c>
      <c r="C13" s="9">
        <v>732565</v>
      </c>
      <c r="D13" s="9">
        <v>4681138</v>
      </c>
      <c r="E13" s="9">
        <v>4799518</v>
      </c>
      <c r="F13" s="10">
        <f t="shared" si="0"/>
        <v>2.5288722528581786</v>
      </c>
      <c r="G13" s="1"/>
      <c r="H13" s="1"/>
      <c r="I13" s="1"/>
    </row>
    <row r="14" spans="1:12" x14ac:dyDescent="0.25">
      <c r="A14" s="11" t="s">
        <v>51</v>
      </c>
      <c r="B14" s="12">
        <v>405573</v>
      </c>
      <c r="C14" s="12">
        <v>451732</v>
      </c>
      <c r="D14" s="12">
        <v>2773724</v>
      </c>
      <c r="E14" s="12">
        <v>3105942</v>
      </c>
      <c r="F14" s="13">
        <f t="shared" si="0"/>
        <v>11.977327232269687</v>
      </c>
      <c r="G14" s="1"/>
      <c r="H14" s="1"/>
      <c r="I14" s="1"/>
    </row>
    <row r="15" spans="1:12" x14ac:dyDescent="0.25">
      <c r="A15" s="8" t="s">
        <v>52</v>
      </c>
      <c r="B15" s="9">
        <v>34032</v>
      </c>
      <c r="C15" s="9">
        <v>30860</v>
      </c>
      <c r="D15" s="9">
        <v>164118</v>
      </c>
      <c r="E15" s="9">
        <v>130236</v>
      </c>
      <c r="F15" s="10">
        <f t="shared" si="0"/>
        <v>-20.644901838920774</v>
      </c>
      <c r="G15" s="1"/>
      <c r="H15" s="1"/>
      <c r="I15" s="1"/>
    </row>
    <row r="16" spans="1:12" x14ac:dyDescent="0.25">
      <c r="A16" s="11" t="s">
        <v>53</v>
      </c>
      <c r="B16" s="12">
        <v>11191</v>
      </c>
      <c r="C16" s="12">
        <v>12267</v>
      </c>
      <c r="D16" s="12">
        <v>65460</v>
      </c>
      <c r="E16" s="12">
        <v>52016</v>
      </c>
      <c r="F16" s="13">
        <f t="shared" si="0"/>
        <v>-20.53773296669722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725</v>
      </c>
      <c r="E17" s="9">
        <v>0</v>
      </c>
      <c r="F17" s="10">
        <f t="shared" si="0"/>
        <v>-100</v>
      </c>
      <c r="G17" s="1"/>
      <c r="H17" s="1"/>
      <c r="I17" s="1"/>
    </row>
    <row r="18" spans="1:9" x14ac:dyDescent="0.25">
      <c r="A18" s="11" t="s">
        <v>55</v>
      </c>
      <c r="B18" s="12">
        <v>145947</v>
      </c>
      <c r="C18" s="12">
        <v>162279</v>
      </c>
      <c r="D18" s="12">
        <v>1447430</v>
      </c>
      <c r="E18" s="12">
        <v>1387694</v>
      </c>
      <c r="F18" s="13">
        <f t="shared" si="0"/>
        <v>-4.1270389587061231</v>
      </c>
      <c r="G18" s="1"/>
      <c r="H18" s="1"/>
      <c r="I18" s="1"/>
    </row>
    <row r="19" spans="1:9" x14ac:dyDescent="0.25">
      <c r="A19" s="8" t="s">
        <v>56</v>
      </c>
      <c r="B19" s="9">
        <v>418</v>
      </c>
      <c r="C19" s="9">
        <v>3891</v>
      </c>
      <c r="D19" s="9">
        <v>643</v>
      </c>
      <c r="E19" s="9">
        <v>8839</v>
      </c>
      <c r="F19" s="10">
        <f t="shared" si="0"/>
        <v>1274.6500777604977</v>
      </c>
      <c r="G19" s="1"/>
      <c r="H19" s="1"/>
      <c r="I19" s="1"/>
    </row>
    <row r="20" spans="1:9" x14ac:dyDescent="0.25">
      <c r="A20" s="11" t="s">
        <v>57</v>
      </c>
      <c r="B20" s="12">
        <v>3919</v>
      </c>
      <c r="C20" s="12">
        <v>7269</v>
      </c>
      <c r="D20" s="12">
        <v>6163</v>
      </c>
      <c r="E20" s="12">
        <v>45501</v>
      </c>
      <c r="F20" s="13">
        <f t="shared" si="0"/>
        <v>638.29303910433225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6609</v>
      </c>
      <c r="D21" s="9">
        <v>0</v>
      </c>
      <c r="E21" s="9">
        <v>16229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132774</v>
      </c>
      <c r="C22" s="12">
        <v>119386</v>
      </c>
      <c r="D22" s="12">
        <v>1040374</v>
      </c>
      <c r="E22" s="12">
        <v>1119965</v>
      </c>
      <c r="F22" s="13">
        <f t="shared" si="0"/>
        <v>7.6502296289603606</v>
      </c>
      <c r="G22" s="1"/>
      <c r="H22" s="1"/>
      <c r="I22" s="1"/>
    </row>
    <row r="23" spans="1:9" x14ac:dyDescent="0.25">
      <c r="A23" s="8" t="s">
        <v>60</v>
      </c>
      <c r="B23" s="9">
        <v>123198</v>
      </c>
      <c r="C23" s="9">
        <v>105317</v>
      </c>
      <c r="D23" s="9">
        <v>676885</v>
      </c>
      <c r="E23" s="9">
        <v>659848</v>
      </c>
      <c r="F23" s="10">
        <f t="shared" si="0"/>
        <v>-2.5169711250803317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54101</v>
      </c>
      <c r="C25" s="9">
        <v>78854</v>
      </c>
      <c r="D25" s="9">
        <v>495515</v>
      </c>
      <c r="E25" s="9">
        <v>503588</v>
      </c>
      <c r="F25" s="10">
        <f t="shared" si="0"/>
        <v>1.6292140500287644</v>
      </c>
      <c r="G25" s="1"/>
      <c r="H25" s="1"/>
      <c r="I25" s="1"/>
    </row>
    <row r="26" spans="1:9" x14ac:dyDescent="0.25">
      <c r="A26" s="11" t="s">
        <v>63</v>
      </c>
      <c r="B26" s="12">
        <v>301</v>
      </c>
      <c r="C26" s="12">
        <v>17189</v>
      </c>
      <c r="D26" s="12">
        <v>1527</v>
      </c>
      <c r="E26" s="12">
        <v>43663</v>
      </c>
      <c r="F26" s="13">
        <f t="shared" si="0"/>
        <v>2759.39751146038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370600</v>
      </c>
      <c r="C28" s="12">
        <v>378935</v>
      </c>
      <c r="D28" s="12">
        <v>3393780</v>
      </c>
      <c r="E28" s="12">
        <v>3510294</v>
      </c>
      <c r="F28" s="13">
        <f t="shared" si="0"/>
        <v>3.4331630217633489</v>
      </c>
      <c r="G28" s="1"/>
      <c r="H28" s="1"/>
      <c r="I28" s="1"/>
    </row>
    <row r="29" spans="1:9" x14ac:dyDescent="0.25">
      <c r="A29" s="8" t="s">
        <v>66</v>
      </c>
      <c r="B29" s="9">
        <v>31690</v>
      </c>
      <c r="C29" s="9">
        <v>23720</v>
      </c>
      <c r="D29" s="9">
        <v>189366</v>
      </c>
      <c r="E29" s="9">
        <v>179766</v>
      </c>
      <c r="F29" s="10">
        <f t="shared" si="0"/>
        <v>-5.0695478597002648</v>
      </c>
      <c r="G29" s="1"/>
      <c r="H29" s="1"/>
      <c r="I29" s="1"/>
    </row>
    <row r="30" spans="1:9" x14ac:dyDescent="0.25">
      <c r="A30" s="11" t="s">
        <v>67</v>
      </c>
      <c r="B30" s="12">
        <v>1435</v>
      </c>
      <c r="C30" s="12">
        <v>2148</v>
      </c>
      <c r="D30" s="12">
        <v>8703</v>
      </c>
      <c r="E30" s="12">
        <v>12153</v>
      </c>
      <c r="F30" s="13">
        <f t="shared" si="0"/>
        <v>39.641502930024132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3148</v>
      </c>
      <c r="E31" s="9">
        <v>0</v>
      </c>
      <c r="F31" s="10">
        <f t="shared" si="0"/>
        <v>-100</v>
      </c>
      <c r="G31" s="1"/>
      <c r="H31" s="1"/>
      <c r="I31" s="1"/>
    </row>
    <row r="32" spans="1:9" x14ac:dyDescent="0.25">
      <c r="A32" s="11" t="s">
        <v>69</v>
      </c>
      <c r="B32" s="12">
        <v>61770</v>
      </c>
      <c r="C32" s="12">
        <v>104655</v>
      </c>
      <c r="D32" s="12">
        <v>416437</v>
      </c>
      <c r="E32" s="12">
        <v>577276</v>
      </c>
      <c r="F32" s="13">
        <f t="shared" si="0"/>
        <v>38.62264880402077</v>
      </c>
      <c r="G32" s="1"/>
      <c r="H32" s="1"/>
      <c r="I32" s="1"/>
    </row>
    <row r="33" spans="1:9" x14ac:dyDescent="0.25">
      <c r="A33" s="8" t="s">
        <v>70</v>
      </c>
      <c r="B33" s="9">
        <v>33049</v>
      </c>
      <c r="C33" s="9">
        <v>53266</v>
      </c>
      <c r="D33" s="9">
        <v>173897</v>
      </c>
      <c r="E33" s="9">
        <v>207457</v>
      </c>
      <c r="F33" s="10">
        <f t="shared" si="0"/>
        <v>19.298780312483828</v>
      </c>
      <c r="G33" s="1"/>
      <c r="H33" s="1"/>
      <c r="I33" s="1"/>
    </row>
    <row r="34" spans="1:9" x14ac:dyDescent="0.25">
      <c r="A34" s="11" t="s">
        <v>71</v>
      </c>
      <c r="B34" s="12">
        <v>1619</v>
      </c>
      <c r="C34" s="12">
        <v>1227</v>
      </c>
      <c r="D34" s="12">
        <v>3585</v>
      </c>
      <c r="E34" s="12">
        <v>2982</v>
      </c>
      <c r="F34" s="13">
        <f t="shared" si="0"/>
        <v>-16.820083682008374</v>
      </c>
      <c r="G34" s="1"/>
      <c r="H34" s="1"/>
      <c r="I34" s="1"/>
    </row>
    <row r="35" spans="1:9" x14ac:dyDescent="0.25">
      <c r="A35" s="14" t="s">
        <v>72</v>
      </c>
      <c r="B35" s="15">
        <f>SUM(B7:B34)</f>
        <v>2660382</v>
      </c>
      <c r="C35" s="15">
        <f t="shared" ref="C35:E35" si="1">SUM(C7:C34)</f>
        <v>2959055</v>
      </c>
      <c r="D35" s="15">
        <f t="shared" si="1"/>
        <v>20629748</v>
      </c>
      <c r="E35" s="15">
        <f t="shared" si="1"/>
        <v>21223691</v>
      </c>
      <c r="F35" s="16">
        <f t="shared" si="0"/>
        <v>2.8790608591050102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87933</v>
      </c>
      <c r="C38" s="41">
        <f>D7</f>
        <v>52644</v>
      </c>
      <c r="D38" s="41">
        <f>_xlfn.RANK.EQ(B38,$B$38:$B$65)+COUNTIF($B$38:$B$65,B38)-1</f>
        <v>16</v>
      </c>
      <c r="E38" s="42" t="str">
        <f t="shared" ref="E38:E65" si="2">INDEX($A$38:$B$65,MATCH(ROW()-37,$D$38:$D$65,0),1)</f>
        <v>BALEARES</v>
      </c>
      <c r="F38" s="42">
        <f>LOOKUP(E38,$A$38:$A$65,$B$38:$B$65)</f>
        <v>4799518</v>
      </c>
      <c r="G38" s="42">
        <f>LOOKUP(E38,$A$38:$A$65,$C$38:$C$65)</f>
        <v>4681138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265105</v>
      </c>
      <c r="C39" s="41">
        <f t="shared" ref="C39:C65" si="5">D8</f>
        <v>236297</v>
      </c>
      <c r="D39" s="41">
        <f t="shared" ref="D39:D65" si="6">_xlfn.RANK.EQ(B39,$B$38:$B$65)+COUNTIF($B$38:$B$65,B39)-1</f>
        <v>12</v>
      </c>
      <c r="E39" s="42" t="str">
        <f t="shared" si="2"/>
        <v>SANTA CRUZ DE TENERIFE</v>
      </c>
      <c r="F39" s="42">
        <f t="shared" ref="F39:F54" si="7">LOOKUP(E39,$A$38:$A$65,$B$38:$B$65)</f>
        <v>3510294</v>
      </c>
      <c r="G39" s="42">
        <f t="shared" ref="G39:G65" si="8">LOOKUP(E39,$A$38:$A$65,$C$38:$C$65)</f>
        <v>3393780</v>
      </c>
    </row>
    <row r="40" spans="1:9" x14ac:dyDescent="0.25">
      <c r="A40" s="42" t="str">
        <f t="shared" si="3"/>
        <v>ALMERIA</v>
      </c>
      <c r="B40" s="41">
        <f t="shared" si="4"/>
        <v>756686</v>
      </c>
      <c r="C40" s="41">
        <f t="shared" si="5"/>
        <v>840867</v>
      </c>
      <c r="D40" s="41">
        <f t="shared" si="6"/>
        <v>7</v>
      </c>
      <c r="E40" s="42" t="str">
        <f t="shared" si="2"/>
        <v>BAHIA DE ALGECIRAS</v>
      </c>
      <c r="F40" s="42">
        <f t="shared" si="7"/>
        <v>3479049</v>
      </c>
      <c r="G40" s="42">
        <f t="shared" si="8"/>
        <v>3712320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3105942</v>
      </c>
      <c r="G41" s="42">
        <f t="shared" si="8"/>
        <v>2773724</v>
      </c>
    </row>
    <row r="42" spans="1:9" x14ac:dyDescent="0.25">
      <c r="A42" s="42" t="str">
        <f t="shared" si="3"/>
        <v>BAHIA DE ALGECIRAS</v>
      </c>
      <c r="B42" s="41">
        <f t="shared" si="4"/>
        <v>3479049</v>
      </c>
      <c r="C42" s="41">
        <f t="shared" si="5"/>
        <v>3712320</v>
      </c>
      <c r="D42" s="41">
        <f t="shared" si="6"/>
        <v>3</v>
      </c>
      <c r="E42" s="42" t="str">
        <f t="shared" si="2"/>
        <v>CEUTA</v>
      </c>
      <c r="F42" s="42">
        <f t="shared" si="7"/>
        <v>1387694</v>
      </c>
      <c r="G42" s="42">
        <f t="shared" si="8"/>
        <v>1447430</v>
      </c>
    </row>
    <row r="43" spans="1:9" x14ac:dyDescent="0.25">
      <c r="A43" s="42" t="str">
        <f t="shared" si="3"/>
        <v>BAHIA DE CADIZ</v>
      </c>
      <c r="B43" s="41">
        <f t="shared" si="4"/>
        <v>271951</v>
      </c>
      <c r="C43" s="41">
        <f t="shared" si="5"/>
        <v>245002</v>
      </c>
      <c r="D43" s="41">
        <f t="shared" si="6"/>
        <v>11</v>
      </c>
      <c r="E43" s="42" t="str">
        <f t="shared" si="2"/>
        <v>LAS PALMAS</v>
      </c>
      <c r="F43" s="42">
        <f t="shared" si="7"/>
        <v>1119965</v>
      </c>
      <c r="G43" s="42">
        <f t="shared" si="8"/>
        <v>1040374</v>
      </c>
    </row>
    <row r="44" spans="1:9" x14ac:dyDescent="0.25">
      <c r="A44" s="42" t="str">
        <f t="shared" si="3"/>
        <v>BALEARES</v>
      </c>
      <c r="B44" s="41">
        <f t="shared" si="4"/>
        <v>4799518</v>
      </c>
      <c r="C44" s="41">
        <f t="shared" si="5"/>
        <v>4681138</v>
      </c>
      <c r="D44" s="41">
        <f t="shared" si="6"/>
        <v>1</v>
      </c>
      <c r="E44" s="42" t="str">
        <f t="shared" si="2"/>
        <v>ALMERIA</v>
      </c>
      <c r="F44" s="42">
        <f t="shared" si="7"/>
        <v>756686</v>
      </c>
      <c r="G44" s="42">
        <f t="shared" si="8"/>
        <v>840867</v>
      </c>
    </row>
    <row r="45" spans="1:9" x14ac:dyDescent="0.25">
      <c r="A45" s="42" t="str">
        <f t="shared" si="3"/>
        <v>BARCELONA</v>
      </c>
      <c r="B45" s="41">
        <f t="shared" si="4"/>
        <v>3105942</v>
      </c>
      <c r="C45" s="41">
        <f t="shared" si="5"/>
        <v>2773724</v>
      </c>
      <c r="D45" s="41">
        <f t="shared" si="6"/>
        <v>4</v>
      </c>
      <c r="E45" s="42" t="str">
        <f t="shared" si="2"/>
        <v>MALAGA</v>
      </c>
      <c r="F45" s="42">
        <f t="shared" si="7"/>
        <v>659848</v>
      </c>
      <c r="G45" s="42">
        <f t="shared" si="8"/>
        <v>676885</v>
      </c>
    </row>
    <row r="46" spans="1:9" x14ac:dyDescent="0.25">
      <c r="A46" s="42" t="str">
        <f t="shared" si="3"/>
        <v>BILBAO</v>
      </c>
      <c r="B46" s="41">
        <f t="shared" si="4"/>
        <v>130236</v>
      </c>
      <c r="C46" s="41">
        <f t="shared" si="5"/>
        <v>164118</v>
      </c>
      <c r="D46" s="41">
        <f t="shared" si="6"/>
        <v>15</v>
      </c>
      <c r="E46" s="42" t="str">
        <f t="shared" si="2"/>
        <v>VALENCIA</v>
      </c>
      <c r="F46" s="42">
        <f t="shared" si="7"/>
        <v>577276</v>
      </c>
      <c r="G46" s="42">
        <f t="shared" si="8"/>
        <v>416437</v>
      </c>
    </row>
    <row r="47" spans="1:9" x14ac:dyDescent="0.25">
      <c r="A47" s="42" t="str">
        <f t="shared" si="3"/>
        <v>CARTAGENA</v>
      </c>
      <c r="B47" s="41">
        <f t="shared" si="4"/>
        <v>52016</v>
      </c>
      <c r="C47" s="41">
        <f t="shared" si="5"/>
        <v>65460</v>
      </c>
      <c r="D47" s="41">
        <f t="shared" si="6"/>
        <v>17</v>
      </c>
      <c r="E47" s="42" t="str">
        <f t="shared" si="2"/>
        <v>MELILLA</v>
      </c>
      <c r="F47" s="42">
        <f t="shared" si="7"/>
        <v>503588</v>
      </c>
      <c r="G47" s="42">
        <f t="shared" si="8"/>
        <v>495515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725</v>
      </c>
      <c r="D48" s="41">
        <f t="shared" si="6"/>
        <v>28</v>
      </c>
      <c r="E48" s="42" t="str">
        <f t="shared" si="2"/>
        <v>BAHIA DE CADIZ</v>
      </c>
      <c r="F48" s="42">
        <f t="shared" si="7"/>
        <v>271951</v>
      </c>
      <c r="G48" s="42">
        <f t="shared" si="8"/>
        <v>245002</v>
      </c>
    </row>
    <row r="49" spans="1:7" x14ac:dyDescent="0.25">
      <c r="A49" s="42" t="str">
        <f t="shared" si="3"/>
        <v>CEUTA</v>
      </c>
      <c r="B49" s="41">
        <f t="shared" si="4"/>
        <v>1387694</v>
      </c>
      <c r="C49" s="41">
        <f t="shared" si="5"/>
        <v>1447430</v>
      </c>
      <c r="D49" s="41">
        <f t="shared" si="6"/>
        <v>5</v>
      </c>
      <c r="E49" s="42" t="str">
        <f t="shared" si="2"/>
        <v>ALICANTE</v>
      </c>
      <c r="F49" s="42">
        <f t="shared" si="7"/>
        <v>265105</v>
      </c>
      <c r="G49" s="42">
        <f t="shared" si="8"/>
        <v>236297</v>
      </c>
    </row>
    <row r="50" spans="1:7" x14ac:dyDescent="0.25">
      <c r="A50" s="42" t="str">
        <f t="shared" si="3"/>
        <v>FERROL-SAN CIBRAO</v>
      </c>
      <c r="B50" s="41">
        <f t="shared" si="4"/>
        <v>8839</v>
      </c>
      <c r="C50" s="41">
        <f t="shared" si="5"/>
        <v>643</v>
      </c>
      <c r="D50" s="41">
        <f t="shared" si="6"/>
        <v>22</v>
      </c>
      <c r="E50" s="42" t="str">
        <f t="shared" si="2"/>
        <v>VIGO</v>
      </c>
      <c r="F50" s="42">
        <f t="shared" si="7"/>
        <v>207457</v>
      </c>
      <c r="G50" s="42">
        <f t="shared" si="8"/>
        <v>173897</v>
      </c>
    </row>
    <row r="51" spans="1:7" x14ac:dyDescent="0.25">
      <c r="A51" s="42" t="str">
        <f t="shared" si="3"/>
        <v>GIJON</v>
      </c>
      <c r="B51" s="41">
        <f t="shared" si="4"/>
        <v>45501</v>
      </c>
      <c r="C51" s="41">
        <f t="shared" si="5"/>
        <v>6163</v>
      </c>
      <c r="D51" s="41">
        <f t="shared" si="6"/>
        <v>18</v>
      </c>
      <c r="E51" s="42" t="str">
        <f t="shared" si="2"/>
        <v>SANTANDER</v>
      </c>
      <c r="F51" s="42">
        <f t="shared" si="7"/>
        <v>179766</v>
      </c>
      <c r="G51" s="42">
        <f t="shared" si="8"/>
        <v>189366</v>
      </c>
    </row>
    <row r="52" spans="1:7" x14ac:dyDescent="0.25">
      <c r="A52" s="42" t="str">
        <f t="shared" si="3"/>
        <v>HUELVA</v>
      </c>
      <c r="B52" s="41">
        <f t="shared" si="4"/>
        <v>16229</v>
      </c>
      <c r="C52" s="41">
        <f t="shared" si="5"/>
        <v>0</v>
      </c>
      <c r="D52" s="41">
        <f t="shared" si="6"/>
        <v>20</v>
      </c>
      <c r="E52" s="42" t="str">
        <f t="shared" si="2"/>
        <v>BILBAO</v>
      </c>
      <c r="F52" s="42">
        <f t="shared" si="7"/>
        <v>130236</v>
      </c>
      <c r="G52" s="42">
        <f t="shared" si="8"/>
        <v>164118</v>
      </c>
    </row>
    <row r="53" spans="1:7" x14ac:dyDescent="0.25">
      <c r="A53" s="42" t="str">
        <f t="shared" si="3"/>
        <v>LAS PALMAS</v>
      </c>
      <c r="B53" s="41">
        <f t="shared" si="4"/>
        <v>1119965</v>
      </c>
      <c r="C53" s="41">
        <f t="shared" si="5"/>
        <v>1040374</v>
      </c>
      <c r="D53" s="41">
        <f t="shared" si="6"/>
        <v>6</v>
      </c>
      <c r="E53" s="42" t="str">
        <f t="shared" si="2"/>
        <v>A CORUÑA</v>
      </c>
      <c r="F53" s="42">
        <f t="shared" si="7"/>
        <v>87933</v>
      </c>
      <c r="G53" s="42">
        <f t="shared" si="8"/>
        <v>52644</v>
      </c>
    </row>
    <row r="54" spans="1:7" x14ac:dyDescent="0.25">
      <c r="A54" s="42" t="str">
        <f t="shared" si="3"/>
        <v>MALAGA</v>
      </c>
      <c r="B54" s="41">
        <f t="shared" si="4"/>
        <v>659848</v>
      </c>
      <c r="C54" s="41">
        <f t="shared" si="5"/>
        <v>676885</v>
      </c>
      <c r="D54" s="41">
        <f t="shared" si="6"/>
        <v>8</v>
      </c>
      <c r="E54" s="42" t="str">
        <f t="shared" si="2"/>
        <v>CARTAGENA</v>
      </c>
      <c r="F54" s="42">
        <f t="shared" si="7"/>
        <v>52016</v>
      </c>
      <c r="G54" s="42">
        <f t="shared" si="8"/>
        <v>65460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GIJON</v>
      </c>
      <c r="F55" s="42">
        <f t="shared" ref="F55:F65" si="9">LOOKUP(E55,$A$38:$A$65,$B$38:$B$65)</f>
        <v>45501</v>
      </c>
      <c r="G55" s="42">
        <f t="shared" si="8"/>
        <v>6163</v>
      </c>
    </row>
    <row r="56" spans="1:7" x14ac:dyDescent="0.25">
      <c r="A56" s="42" t="str">
        <f t="shared" si="3"/>
        <v>MELILLA</v>
      </c>
      <c r="B56" s="41">
        <f t="shared" si="4"/>
        <v>503588</v>
      </c>
      <c r="C56" s="41">
        <f t="shared" si="5"/>
        <v>495515</v>
      </c>
      <c r="D56" s="41">
        <f t="shared" si="6"/>
        <v>10</v>
      </c>
      <c r="E56" s="42" t="str">
        <f t="shared" si="2"/>
        <v>MOTRIL</v>
      </c>
      <c r="F56" s="42">
        <f t="shared" si="9"/>
        <v>43663</v>
      </c>
      <c r="G56" s="42">
        <f t="shared" si="8"/>
        <v>1527</v>
      </c>
    </row>
    <row r="57" spans="1:7" x14ac:dyDescent="0.25">
      <c r="A57" s="42" t="str">
        <f t="shared" si="3"/>
        <v>MOTRIL</v>
      </c>
      <c r="B57" s="41">
        <f t="shared" si="4"/>
        <v>43663</v>
      </c>
      <c r="C57" s="41">
        <f t="shared" si="5"/>
        <v>1527</v>
      </c>
      <c r="D57" s="41">
        <f t="shared" si="6"/>
        <v>19</v>
      </c>
      <c r="E57" s="42" t="str">
        <f t="shared" si="2"/>
        <v>HUELVA</v>
      </c>
      <c r="F57" s="42">
        <f t="shared" si="9"/>
        <v>16229</v>
      </c>
      <c r="G57" s="42">
        <f t="shared" si="8"/>
        <v>0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SEVILLA</v>
      </c>
      <c r="F58" s="42">
        <f t="shared" si="9"/>
        <v>12153</v>
      </c>
      <c r="G58" s="42">
        <f t="shared" si="8"/>
        <v>8703</v>
      </c>
    </row>
    <row r="59" spans="1:7" x14ac:dyDescent="0.25">
      <c r="A59" s="42" t="str">
        <f t="shared" si="3"/>
        <v>SANTA CRUZ DE TENERIFE</v>
      </c>
      <c r="B59" s="41">
        <f t="shared" si="4"/>
        <v>3510294</v>
      </c>
      <c r="C59" s="41">
        <f t="shared" si="5"/>
        <v>3393780</v>
      </c>
      <c r="D59" s="41">
        <f t="shared" si="6"/>
        <v>2</v>
      </c>
      <c r="E59" s="42" t="str">
        <f t="shared" si="2"/>
        <v>FERROL-SAN CIBRAO</v>
      </c>
      <c r="F59" s="42">
        <f t="shared" si="9"/>
        <v>8839</v>
      </c>
      <c r="G59" s="42">
        <f t="shared" si="8"/>
        <v>643</v>
      </c>
    </row>
    <row r="60" spans="1:7" x14ac:dyDescent="0.25">
      <c r="A60" s="42" t="str">
        <f t="shared" si="3"/>
        <v>SANTANDER</v>
      </c>
      <c r="B60" s="41">
        <f t="shared" si="4"/>
        <v>179766</v>
      </c>
      <c r="C60" s="41">
        <f t="shared" si="5"/>
        <v>189366</v>
      </c>
      <c r="D60" s="41">
        <f t="shared" si="6"/>
        <v>14</v>
      </c>
      <c r="E60" s="42" t="str">
        <f t="shared" si="2"/>
        <v>VILAGARCIA</v>
      </c>
      <c r="F60" s="42">
        <f t="shared" si="9"/>
        <v>2982</v>
      </c>
      <c r="G60" s="42">
        <f t="shared" si="8"/>
        <v>3585</v>
      </c>
    </row>
    <row r="61" spans="1:7" x14ac:dyDescent="0.25">
      <c r="A61" s="42" t="str">
        <f t="shared" si="3"/>
        <v>SEVILLA</v>
      </c>
      <c r="B61" s="41">
        <f t="shared" si="4"/>
        <v>12153</v>
      </c>
      <c r="C61" s="41">
        <f t="shared" si="5"/>
        <v>8703</v>
      </c>
      <c r="D61" s="41">
        <f t="shared" si="6"/>
        <v>21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3148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577276</v>
      </c>
      <c r="C63" s="41">
        <f t="shared" si="5"/>
        <v>416437</v>
      </c>
      <c r="D63" s="41">
        <f t="shared" si="6"/>
        <v>9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207457</v>
      </c>
      <c r="C64" s="41">
        <f t="shared" si="5"/>
        <v>173897</v>
      </c>
      <c r="D64" s="41">
        <f t="shared" si="6"/>
        <v>13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2982</v>
      </c>
      <c r="C65" s="41">
        <f t="shared" si="5"/>
        <v>3585</v>
      </c>
      <c r="D65" s="41">
        <f t="shared" si="6"/>
        <v>23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89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Septiembre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40857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9">
        <v>14380</v>
      </c>
      <c r="C7" s="9">
        <v>19061</v>
      </c>
      <c r="D7" s="9">
        <v>52644</v>
      </c>
      <c r="E7" s="9">
        <v>87933</v>
      </c>
      <c r="F7" s="10">
        <f>((E7*100)/D7)-100</f>
        <v>67.033280145885584</v>
      </c>
      <c r="G7" s="1"/>
      <c r="H7" s="1"/>
      <c r="I7" s="1"/>
    </row>
    <row r="8" spans="1:12" x14ac:dyDescent="0.25">
      <c r="A8" s="11" t="s">
        <v>45</v>
      </c>
      <c r="B8" s="12">
        <v>16863</v>
      </c>
      <c r="C8" s="12">
        <v>12236</v>
      </c>
      <c r="D8" s="12">
        <v>43768</v>
      </c>
      <c r="E8" s="12">
        <v>77086</v>
      </c>
      <c r="F8" s="13">
        <f t="shared" ref="F8:F35" si="0">((E8*100)/D8)-100</f>
        <v>76.124108938036926</v>
      </c>
      <c r="G8" s="1"/>
      <c r="H8" s="1"/>
      <c r="I8" s="1"/>
    </row>
    <row r="9" spans="1:12" x14ac:dyDescent="0.25">
      <c r="A9" s="8" t="s">
        <v>46</v>
      </c>
      <c r="B9" s="9">
        <v>8087</v>
      </c>
      <c r="C9" s="9">
        <v>5532</v>
      </c>
      <c r="D9" s="9">
        <v>46439</v>
      </c>
      <c r="E9" s="9">
        <v>31407</v>
      </c>
      <c r="F9" s="10">
        <f t="shared" si="0"/>
        <v>-32.369344731798705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0</v>
      </c>
      <c r="C11" s="9">
        <v>0</v>
      </c>
      <c r="D11" s="9">
        <v>37</v>
      </c>
      <c r="E11" s="9">
        <v>0</v>
      </c>
      <c r="F11" s="10">
        <f t="shared" si="0"/>
        <v>-100</v>
      </c>
      <c r="G11" s="1"/>
      <c r="H11" s="1"/>
      <c r="I11" s="1"/>
    </row>
    <row r="12" spans="1:12" x14ac:dyDescent="0.25">
      <c r="A12" s="11" t="s">
        <v>49</v>
      </c>
      <c r="B12" s="12">
        <v>52007</v>
      </c>
      <c r="C12" s="12">
        <v>47373</v>
      </c>
      <c r="D12" s="12">
        <v>229380</v>
      </c>
      <c r="E12" s="12">
        <v>256936</v>
      </c>
      <c r="F12" s="13">
        <f t="shared" si="0"/>
        <v>12.013253117098259</v>
      </c>
      <c r="G12" s="1"/>
      <c r="H12" s="1"/>
      <c r="I12" s="1"/>
    </row>
    <row r="13" spans="1:12" x14ac:dyDescent="0.25">
      <c r="A13" s="8" t="s">
        <v>50</v>
      </c>
      <c r="B13" s="9">
        <v>222722</v>
      </c>
      <c r="C13" s="9">
        <v>241482</v>
      </c>
      <c r="D13" s="9">
        <v>1245008</v>
      </c>
      <c r="E13" s="9">
        <v>1273098</v>
      </c>
      <c r="F13" s="10">
        <f t="shared" si="0"/>
        <v>2.2562104018608693</v>
      </c>
      <c r="G13" s="1"/>
      <c r="H13" s="1"/>
      <c r="I13" s="1"/>
    </row>
    <row r="14" spans="1:12" x14ac:dyDescent="0.25">
      <c r="A14" s="11" t="s">
        <v>51</v>
      </c>
      <c r="B14" s="12">
        <v>313536</v>
      </c>
      <c r="C14" s="12">
        <v>339073</v>
      </c>
      <c r="D14" s="12">
        <v>1818914</v>
      </c>
      <c r="E14" s="12">
        <v>2095876</v>
      </c>
      <c r="F14" s="13">
        <f t="shared" si="0"/>
        <v>15.226778176428354</v>
      </c>
      <c r="G14" s="1"/>
      <c r="H14" s="1"/>
      <c r="I14" s="1"/>
    </row>
    <row r="15" spans="1:12" x14ac:dyDescent="0.25">
      <c r="A15" s="8" t="s">
        <v>52</v>
      </c>
      <c r="B15" s="9">
        <v>13729</v>
      </c>
      <c r="C15" s="9">
        <v>20187</v>
      </c>
      <c r="D15" s="9">
        <v>43245</v>
      </c>
      <c r="E15" s="9">
        <v>73431</v>
      </c>
      <c r="F15" s="10">
        <f t="shared" si="0"/>
        <v>69.802289281997929</v>
      </c>
      <c r="G15" s="1"/>
      <c r="H15" s="1"/>
      <c r="I15" s="1"/>
    </row>
    <row r="16" spans="1:12" x14ac:dyDescent="0.25">
      <c r="A16" s="11" t="s">
        <v>53</v>
      </c>
      <c r="B16" s="12">
        <v>11191</v>
      </c>
      <c r="C16" s="12">
        <v>12267</v>
      </c>
      <c r="D16" s="12">
        <v>65460</v>
      </c>
      <c r="E16" s="12">
        <v>52016</v>
      </c>
      <c r="F16" s="13">
        <f t="shared" si="0"/>
        <v>-20.53773296669722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725</v>
      </c>
      <c r="E17" s="9">
        <v>0</v>
      </c>
      <c r="F17" s="10">
        <f t="shared" si="0"/>
        <v>-100</v>
      </c>
      <c r="G17" s="1"/>
      <c r="H17" s="1"/>
      <c r="I17" s="1"/>
    </row>
    <row r="18" spans="1:9" x14ac:dyDescent="0.25">
      <c r="A18" s="11" t="s">
        <v>55</v>
      </c>
      <c r="B18" s="12">
        <v>432</v>
      </c>
      <c r="C18" s="12">
        <v>0</v>
      </c>
      <c r="D18" s="12">
        <v>3502</v>
      </c>
      <c r="E18" s="12">
        <v>2948</v>
      </c>
      <c r="F18" s="13">
        <f t="shared" si="0"/>
        <v>-15.819531696173613</v>
      </c>
      <c r="G18" s="1"/>
      <c r="H18" s="1"/>
      <c r="I18" s="1"/>
    </row>
    <row r="19" spans="1:9" x14ac:dyDescent="0.25">
      <c r="A19" s="8" t="s">
        <v>56</v>
      </c>
      <c r="B19" s="9">
        <v>418</v>
      </c>
      <c r="C19" s="9">
        <v>3891</v>
      </c>
      <c r="D19" s="9">
        <v>640</v>
      </c>
      <c r="E19" s="9">
        <v>8839</v>
      </c>
      <c r="F19" s="10">
        <f t="shared" si="0"/>
        <v>1281.09375</v>
      </c>
      <c r="G19" s="1"/>
      <c r="H19" s="1"/>
      <c r="I19" s="1"/>
    </row>
    <row r="20" spans="1:9" x14ac:dyDescent="0.25">
      <c r="A20" s="11" t="s">
        <v>57</v>
      </c>
      <c r="B20" s="12">
        <v>3919</v>
      </c>
      <c r="C20" s="12">
        <v>2151</v>
      </c>
      <c r="D20" s="12">
        <v>6163</v>
      </c>
      <c r="E20" s="12">
        <v>4499</v>
      </c>
      <c r="F20" s="13">
        <f t="shared" si="0"/>
        <v>-26.999837741359727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650</v>
      </c>
      <c r="D21" s="9">
        <v>0</v>
      </c>
      <c r="E21" s="9">
        <v>650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19408</v>
      </c>
      <c r="C22" s="12">
        <v>16916</v>
      </c>
      <c r="D22" s="12">
        <v>351781</v>
      </c>
      <c r="E22" s="12">
        <v>432223</v>
      </c>
      <c r="F22" s="13">
        <f t="shared" si="0"/>
        <v>22.867067863244458</v>
      </c>
      <c r="G22" s="1"/>
      <c r="H22" s="1"/>
      <c r="I22" s="1"/>
    </row>
    <row r="23" spans="1:9" x14ac:dyDescent="0.25">
      <c r="A23" s="8" t="s">
        <v>60</v>
      </c>
      <c r="B23" s="9">
        <v>93349</v>
      </c>
      <c r="C23" s="9">
        <v>70766</v>
      </c>
      <c r="D23" s="9">
        <v>422002</v>
      </c>
      <c r="E23" s="9">
        <v>416907</v>
      </c>
      <c r="F23" s="10">
        <f t="shared" si="0"/>
        <v>-1.2073402495722831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1223</v>
      </c>
      <c r="C25" s="9">
        <v>0</v>
      </c>
      <c r="D25" s="9">
        <v>1223</v>
      </c>
      <c r="E25" s="9">
        <v>379</v>
      </c>
      <c r="F25" s="10">
        <f t="shared" si="0"/>
        <v>-69.010629599345876</v>
      </c>
      <c r="G25" s="1"/>
      <c r="H25" s="1"/>
      <c r="I25" s="1"/>
    </row>
    <row r="26" spans="1:9" x14ac:dyDescent="0.25">
      <c r="A26" s="11" t="s">
        <v>63</v>
      </c>
      <c r="B26" s="12">
        <v>301</v>
      </c>
      <c r="C26" s="12">
        <v>1295</v>
      </c>
      <c r="D26" s="12">
        <v>1527</v>
      </c>
      <c r="E26" s="12">
        <v>5960</v>
      </c>
      <c r="F26" s="13">
        <f t="shared" si="0"/>
        <v>290.30779305828423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38909</v>
      </c>
      <c r="C28" s="12">
        <v>28980</v>
      </c>
      <c r="D28" s="12">
        <v>406057</v>
      </c>
      <c r="E28" s="12">
        <v>457521</v>
      </c>
      <c r="F28" s="13">
        <f t="shared" si="0"/>
        <v>12.674082702674752</v>
      </c>
      <c r="G28" s="1"/>
      <c r="H28" s="1"/>
      <c r="I28" s="1"/>
    </row>
    <row r="29" spans="1:9" x14ac:dyDescent="0.25">
      <c r="A29" s="8" t="s">
        <v>66</v>
      </c>
      <c r="B29" s="9">
        <v>1976</v>
      </c>
      <c r="C29" s="9">
        <v>554</v>
      </c>
      <c r="D29" s="9">
        <v>10844</v>
      </c>
      <c r="E29" s="9">
        <v>10103</v>
      </c>
      <c r="F29" s="10">
        <f t="shared" si="0"/>
        <v>-6.8332718554039076</v>
      </c>
      <c r="G29" s="1"/>
      <c r="H29" s="1"/>
      <c r="I29" s="1"/>
    </row>
    <row r="30" spans="1:9" x14ac:dyDescent="0.25">
      <c r="A30" s="11" t="s">
        <v>67</v>
      </c>
      <c r="B30" s="12">
        <v>1435</v>
      </c>
      <c r="C30" s="12">
        <v>2148</v>
      </c>
      <c r="D30" s="12">
        <v>8703</v>
      </c>
      <c r="E30" s="12">
        <v>12153</v>
      </c>
      <c r="F30" s="13">
        <f t="shared" si="0"/>
        <v>39.641502930024132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3148</v>
      </c>
      <c r="E31" s="9">
        <v>0</v>
      </c>
      <c r="F31" s="10">
        <f t="shared" si="0"/>
        <v>-100</v>
      </c>
      <c r="G31" s="1"/>
      <c r="H31" s="1"/>
      <c r="I31" s="1"/>
    </row>
    <row r="32" spans="1:9" x14ac:dyDescent="0.25">
      <c r="A32" s="11" t="s">
        <v>69</v>
      </c>
      <c r="B32" s="12">
        <v>41308</v>
      </c>
      <c r="C32" s="12">
        <v>68867</v>
      </c>
      <c r="D32" s="12">
        <v>208647</v>
      </c>
      <c r="E32" s="12">
        <v>289669</v>
      </c>
      <c r="F32" s="13">
        <f t="shared" si="0"/>
        <v>38.832094398673348</v>
      </c>
      <c r="G32" s="1"/>
      <c r="H32" s="1"/>
      <c r="I32" s="1"/>
    </row>
    <row r="33" spans="1:9" x14ac:dyDescent="0.25">
      <c r="A33" s="8" t="s">
        <v>70</v>
      </c>
      <c r="B33" s="9">
        <v>32581</v>
      </c>
      <c r="C33" s="9">
        <v>53266</v>
      </c>
      <c r="D33" s="9">
        <v>173429</v>
      </c>
      <c r="E33" s="9">
        <v>207457</v>
      </c>
      <c r="F33" s="10">
        <f t="shared" si="0"/>
        <v>19.620709339268515</v>
      </c>
      <c r="G33" s="1"/>
      <c r="H33" s="1"/>
      <c r="I33" s="1"/>
    </row>
    <row r="34" spans="1:9" x14ac:dyDescent="0.25">
      <c r="A34" s="11" t="s">
        <v>71</v>
      </c>
      <c r="B34" s="12">
        <v>1619</v>
      </c>
      <c r="C34" s="12">
        <v>1227</v>
      </c>
      <c r="D34" s="12">
        <v>3585</v>
      </c>
      <c r="E34" s="12">
        <v>2982</v>
      </c>
      <c r="F34" s="13">
        <f t="shared" si="0"/>
        <v>-16.820083682008374</v>
      </c>
      <c r="G34" s="1"/>
      <c r="H34" s="1"/>
      <c r="I34" s="1"/>
    </row>
    <row r="35" spans="1:9" x14ac:dyDescent="0.25">
      <c r="A35" s="14" t="s">
        <v>72</v>
      </c>
      <c r="B35" s="15">
        <f>SUM(B7:B34)</f>
        <v>889393</v>
      </c>
      <c r="C35" s="15">
        <f t="shared" ref="C35:E35" si="1">SUM(C7:C34)</f>
        <v>947922</v>
      </c>
      <c r="D35" s="15">
        <f t="shared" si="1"/>
        <v>5146871</v>
      </c>
      <c r="E35" s="15">
        <f t="shared" si="1"/>
        <v>5800073</v>
      </c>
      <c r="F35" s="16">
        <f t="shared" si="0"/>
        <v>12.691244835940125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87933</v>
      </c>
      <c r="C38" s="41">
        <f>D7</f>
        <v>52644</v>
      </c>
      <c r="D38" s="41">
        <f>_xlfn.RANK.EQ(B38,$B$38:$B$65)+COUNTIF($B$38:$B$65,B38)-1</f>
        <v>9</v>
      </c>
      <c r="E38" s="42" t="str">
        <f t="shared" ref="E38:E65" si="2">INDEX($A$38:$B$65,MATCH(ROW()-37,$D$38:$D$65,0),1)</f>
        <v>BARCELONA</v>
      </c>
      <c r="F38" s="42">
        <f>LOOKUP(E38,$A$38:$A$65,$B$38:$B$65)</f>
        <v>2095876</v>
      </c>
      <c r="G38" s="42">
        <f>LOOKUP(E38,$A$38:$A$65,$C$38:$C$65)</f>
        <v>1818914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77086</v>
      </c>
      <c r="C39" s="41">
        <f t="shared" ref="C39:C65" si="5">D8</f>
        <v>43768</v>
      </c>
      <c r="D39" s="41">
        <f t="shared" ref="D39:D65" si="6">_xlfn.RANK.EQ(B39,$B$38:$B$65)+COUNTIF($B$38:$B$65,B39)-1</f>
        <v>10</v>
      </c>
      <c r="E39" s="42" t="str">
        <f t="shared" si="2"/>
        <v>BALEARES</v>
      </c>
      <c r="F39" s="42">
        <f t="shared" ref="F39:F54" si="7">LOOKUP(E39,$A$38:$A$65,$B$38:$B$65)</f>
        <v>1273098</v>
      </c>
      <c r="G39" s="42">
        <f t="shared" ref="G39:G65" si="8">LOOKUP(E39,$A$38:$A$65,$C$38:$C$65)</f>
        <v>1245008</v>
      </c>
    </row>
    <row r="40" spans="1:9" x14ac:dyDescent="0.25">
      <c r="A40" s="42" t="str">
        <f t="shared" si="3"/>
        <v>ALMERIA</v>
      </c>
      <c r="B40" s="41">
        <f t="shared" si="4"/>
        <v>31407</v>
      </c>
      <c r="C40" s="41">
        <f t="shared" si="5"/>
        <v>46439</v>
      </c>
      <c r="D40" s="41">
        <f t="shared" si="6"/>
        <v>13</v>
      </c>
      <c r="E40" s="42" t="str">
        <f t="shared" si="2"/>
        <v>SANTA CRUZ DE TENERIFE</v>
      </c>
      <c r="F40" s="42">
        <f t="shared" si="7"/>
        <v>457521</v>
      </c>
      <c r="G40" s="42">
        <f t="shared" si="8"/>
        <v>406057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432223</v>
      </c>
      <c r="G41" s="42">
        <f t="shared" si="8"/>
        <v>351781</v>
      </c>
    </row>
    <row r="42" spans="1:9" x14ac:dyDescent="0.25">
      <c r="A42" s="42" t="str">
        <f t="shared" si="3"/>
        <v>BAHIA DE ALGECIRAS</v>
      </c>
      <c r="B42" s="41">
        <f t="shared" si="4"/>
        <v>0</v>
      </c>
      <c r="C42" s="41">
        <f t="shared" si="5"/>
        <v>37</v>
      </c>
      <c r="D42" s="41">
        <f t="shared" si="6"/>
        <v>28</v>
      </c>
      <c r="E42" s="42" t="str">
        <f t="shared" si="2"/>
        <v>MALAGA</v>
      </c>
      <c r="F42" s="42">
        <f t="shared" si="7"/>
        <v>416907</v>
      </c>
      <c r="G42" s="42">
        <f t="shared" si="8"/>
        <v>422002</v>
      </c>
    </row>
    <row r="43" spans="1:9" x14ac:dyDescent="0.25">
      <c r="A43" s="42" t="str">
        <f t="shared" si="3"/>
        <v>BAHIA DE CADIZ</v>
      </c>
      <c r="B43" s="41">
        <f t="shared" si="4"/>
        <v>256936</v>
      </c>
      <c r="C43" s="41">
        <f t="shared" si="5"/>
        <v>229380</v>
      </c>
      <c r="D43" s="41">
        <f t="shared" si="6"/>
        <v>7</v>
      </c>
      <c r="E43" s="42" t="str">
        <f t="shared" si="2"/>
        <v>VALENCIA</v>
      </c>
      <c r="F43" s="42">
        <f t="shared" si="7"/>
        <v>289669</v>
      </c>
      <c r="G43" s="42">
        <f t="shared" si="8"/>
        <v>208647</v>
      </c>
    </row>
    <row r="44" spans="1:9" x14ac:dyDescent="0.25">
      <c r="A44" s="42" t="str">
        <f t="shared" si="3"/>
        <v>BALEARES</v>
      </c>
      <c r="B44" s="41">
        <f t="shared" si="4"/>
        <v>1273098</v>
      </c>
      <c r="C44" s="41">
        <f t="shared" si="5"/>
        <v>1245008</v>
      </c>
      <c r="D44" s="41">
        <f t="shared" si="6"/>
        <v>2</v>
      </c>
      <c r="E44" s="42" t="str">
        <f t="shared" si="2"/>
        <v>BAHIA DE CADIZ</v>
      </c>
      <c r="F44" s="42">
        <f t="shared" si="7"/>
        <v>256936</v>
      </c>
      <c r="G44" s="42">
        <f t="shared" si="8"/>
        <v>229380</v>
      </c>
    </row>
    <row r="45" spans="1:9" x14ac:dyDescent="0.25">
      <c r="A45" s="42" t="str">
        <f t="shared" si="3"/>
        <v>BARCELONA</v>
      </c>
      <c r="B45" s="41">
        <f t="shared" si="4"/>
        <v>2095876</v>
      </c>
      <c r="C45" s="41">
        <f t="shared" si="5"/>
        <v>1818914</v>
      </c>
      <c r="D45" s="41">
        <f t="shared" si="6"/>
        <v>1</v>
      </c>
      <c r="E45" s="42" t="str">
        <f t="shared" si="2"/>
        <v>VIGO</v>
      </c>
      <c r="F45" s="42">
        <f t="shared" si="7"/>
        <v>207457</v>
      </c>
      <c r="G45" s="42">
        <f t="shared" si="8"/>
        <v>173429</v>
      </c>
    </row>
    <row r="46" spans="1:9" x14ac:dyDescent="0.25">
      <c r="A46" s="42" t="str">
        <f t="shared" si="3"/>
        <v>BILBAO</v>
      </c>
      <c r="B46" s="41">
        <f t="shared" si="4"/>
        <v>73431</v>
      </c>
      <c r="C46" s="41">
        <f t="shared" si="5"/>
        <v>43245</v>
      </c>
      <c r="D46" s="41">
        <f t="shared" si="6"/>
        <v>11</v>
      </c>
      <c r="E46" s="42" t="str">
        <f t="shared" si="2"/>
        <v>A CORUÑA</v>
      </c>
      <c r="F46" s="42">
        <f t="shared" si="7"/>
        <v>87933</v>
      </c>
      <c r="G46" s="42">
        <f t="shared" si="8"/>
        <v>52644</v>
      </c>
    </row>
    <row r="47" spans="1:9" x14ac:dyDescent="0.25">
      <c r="A47" s="42" t="str">
        <f t="shared" si="3"/>
        <v>CARTAGENA</v>
      </c>
      <c r="B47" s="41">
        <f t="shared" si="4"/>
        <v>52016</v>
      </c>
      <c r="C47" s="41">
        <f t="shared" si="5"/>
        <v>65460</v>
      </c>
      <c r="D47" s="41">
        <f t="shared" si="6"/>
        <v>12</v>
      </c>
      <c r="E47" s="42" t="str">
        <f t="shared" si="2"/>
        <v>ALICANTE</v>
      </c>
      <c r="F47" s="42">
        <f t="shared" si="7"/>
        <v>77086</v>
      </c>
      <c r="G47" s="42">
        <f t="shared" si="8"/>
        <v>43768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725</v>
      </c>
      <c r="D48" s="41">
        <f t="shared" si="6"/>
        <v>28</v>
      </c>
      <c r="E48" s="42" t="str">
        <f t="shared" si="2"/>
        <v>BILBAO</v>
      </c>
      <c r="F48" s="42">
        <f t="shared" si="7"/>
        <v>73431</v>
      </c>
      <c r="G48" s="42">
        <f t="shared" si="8"/>
        <v>43245</v>
      </c>
    </row>
    <row r="49" spans="1:7" x14ac:dyDescent="0.25">
      <c r="A49" s="42" t="str">
        <f t="shared" si="3"/>
        <v>CEUTA</v>
      </c>
      <c r="B49" s="41">
        <f t="shared" si="4"/>
        <v>2948</v>
      </c>
      <c r="C49" s="41">
        <f t="shared" si="5"/>
        <v>3502</v>
      </c>
      <c r="D49" s="41">
        <f t="shared" si="6"/>
        <v>20</v>
      </c>
      <c r="E49" s="42" t="str">
        <f t="shared" si="2"/>
        <v>CARTAGENA</v>
      </c>
      <c r="F49" s="42">
        <f t="shared" si="7"/>
        <v>52016</v>
      </c>
      <c r="G49" s="42">
        <f t="shared" si="8"/>
        <v>65460</v>
      </c>
    </row>
    <row r="50" spans="1:7" x14ac:dyDescent="0.25">
      <c r="A50" s="42" t="str">
        <f t="shared" si="3"/>
        <v>FERROL-SAN CIBRAO</v>
      </c>
      <c r="B50" s="41">
        <f t="shared" si="4"/>
        <v>8839</v>
      </c>
      <c r="C50" s="41">
        <f t="shared" si="5"/>
        <v>640</v>
      </c>
      <c r="D50" s="41">
        <f t="shared" si="6"/>
        <v>16</v>
      </c>
      <c r="E50" s="42" t="str">
        <f t="shared" si="2"/>
        <v>ALMERIA</v>
      </c>
      <c r="F50" s="42">
        <f t="shared" si="7"/>
        <v>31407</v>
      </c>
      <c r="G50" s="42">
        <f t="shared" si="8"/>
        <v>46439</v>
      </c>
    </row>
    <row r="51" spans="1:7" x14ac:dyDescent="0.25">
      <c r="A51" s="42" t="str">
        <f t="shared" si="3"/>
        <v>GIJON</v>
      </c>
      <c r="B51" s="41">
        <f t="shared" si="4"/>
        <v>4499</v>
      </c>
      <c r="C51" s="41">
        <f t="shared" si="5"/>
        <v>6163</v>
      </c>
      <c r="D51" s="41">
        <f t="shared" si="6"/>
        <v>18</v>
      </c>
      <c r="E51" s="42" t="str">
        <f t="shared" si="2"/>
        <v>SEVILLA</v>
      </c>
      <c r="F51" s="42">
        <f t="shared" si="7"/>
        <v>12153</v>
      </c>
      <c r="G51" s="42">
        <f t="shared" si="8"/>
        <v>8703</v>
      </c>
    </row>
    <row r="52" spans="1:7" x14ac:dyDescent="0.25">
      <c r="A52" s="42" t="str">
        <f t="shared" si="3"/>
        <v>HUELVA</v>
      </c>
      <c r="B52" s="41">
        <f t="shared" si="4"/>
        <v>650</v>
      </c>
      <c r="C52" s="41">
        <f t="shared" si="5"/>
        <v>0</v>
      </c>
      <c r="D52" s="41">
        <f t="shared" si="6"/>
        <v>21</v>
      </c>
      <c r="E52" s="42" t="str">
        <f t="shared" si="2"/>
        <v>SANTANDER</v>
      </c>
      <c r="F52" s="42">
        <f t="shared" si="7"/>
        <v>10103</v>
      </c>
      <c r="G52" s="42">
        <f t="shared" si="8"/>
        <v>10844</v>
      </c>
    </row>
    <row r="53" spans="1:7" x14ac:dyDescent="0.25">
      <c r="A53" s="42" t="str">
        <f t="shared" si="3"/>
        <v>LAS PALMAS</v>
      </c>
      <c r="B53" s="41">
        <f t="shared" si="4"/>
        <v>432223</v>
      </c>
      <c r="C53" s="41">
        <f t="shared" si="5"/>
        <v>351781</v>
      </c>
      <c r="D53" s="41">
        <f t="shared" si="6"/>
        <v>4</v>
      </c>
      <c r="E53" s="42" t="str">
        <f t="shared" si="2"/>
        <v>FERROL-SAN CIBRAO</v>
      </c>
      <c r="F53" s="42">
        <f t="shared" si="7"/>
        <v>8839</v>
      </c>
      <c r="G53" s="42">
        <f t="shared" si="8"/>
        <v>640</v>
      </c>
    </row>
    <row r="54" spans="1:7" x14ac:dyDescent="0.25">
      <c r="A54" s="42" t="str">
        <f t="shared" si="3"/>
        <v>MALAGA</v>
      </c>
      <c r="B54" s="41">
        <f t="shared" si="4"/>
        <v>416907</v>
      </c>
      <c r="C54" s="41">
        <f t="shared" si="5"/>
        <v>422002</v>
      </c>
      <c r="D54" s="41">
        <f t="shared" si="6"/>
        <v>5</v>
      </c>
      <c r="E54" s="42" t="str">
        <f t="shared" si="2"/>
        <v>MOTRIL</v>
      </c>
      <c r="F54" s="42">
        <f t="shared" si="7"/>
        <v>5960</v>
      </c>
      <c r="G54" s="42">
        <f t="shared" si="8"/>
        <v>1527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GIJON</v>
      </c>
      <c r="F55" s="42">
        <f t="shared" ref="F55:F65" si="9">LOOKUP(E55,$A$38:$A$65,$B$38:$B$65)</f>
        <v>4499</v>
      </c>
      <c r="G55" s="42">
        <f t="shared" si="8"/>
        <v>6163</v>
      </c>
    </row>
    <row r="56" spans="1:7" x14ac:dyDescent="0.25">
      <c r="A56" s="42" t="str">
        <f t="shared" si="3"/>
        <v>MELILLA</v>
      </c>
      <c r="B56" s="41">
        <f t="shared" si="4"/>
        <v>379</v>
      </c>
      <c r="C56" s="41">
        <f t="shared" si="5"/>
        <v>1223</v>
      </c>
      <c r="D56" s="41">
        <f t="shared" si="6"/>
        <v>22</v>
      </c>
      <c r="E56" s="42" t="str">
        <f t="shared" si="2"/>
        <v>VILAGARCIA</v>
      </c>
      <c r="F56" s="42">
        <f t="shared" si="9"/>
        <v>2982</v>
      </c>
      <c r="G56" s="42">
        <f t="shared" si="8"/>
        <v>3585</v>
      </c>
    </row>
    <row r="57" spans="1:7" x14ac:dyDescent="0.25">
      <c r="A57" s="42" t="str">
        <f t="shared" si="3"/>
        <v>MOTRIL</v>
      </c>
      <c r="B57" s="41">
        <f t="shared" si="4"/>
        <v>5960</v>
      </c>
      <c r="C57" s="41">
        <f t="shared" si="5"/>
        <v>1527</v>
      </c>
      <c r="D57" s="41">
        <f t="shared" si="6"/>
        <v>17</v>
      </c>
      <c r="E57" s="42" t="str">
        <f t="shared" si="2"/>
        <v>CEUTA</v>
      </c>
      <c r="F57" s="42">
        <f t="shared" si="9"/>
        <v>2948</v>
      </c>
      <c r="G57" s="42">
        <f t="shared" si="8"/>
        <v>3502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HUELVA</v>
      </c>
      <c r="F58" s="42">
        <f t="shared" si="9"/>
        <v>650</v>
      </c>
      <c r="G58" s="42">
        <f t="shared" si="8"/>
        <v>0</v>
      </c>
    </row>
    <row r="59" spans="1:7" x14ac:dyDescent="0.25">
      <c r="A59" s="42" t="str">
        <f t="shared" si="3"/>
        <v>SANTA CRUZ DE TENERIFE</v>
      </c>
      <c r="B59" s="41">
        <f t="shared" si="4"/>
        <v>457521</v>
      </c>
      <c r="C59" s="41">
        <f t="shared" si="5"/>
        <v>406057</v>
      </c>
      <c r="D59" s="41">
        <f t="shared" si="6"/>
        <v>3</v>
      </c>
      <c r="E59" s="42" t="str">
        <f t="shared" si="2"/>
        <v>MELILLA</v>
      </c>
      <c r="F59" s="42">
        <f t="shared" si="9"/>
        <v>379</v>
      </c>
      <c r="G59" s="42">
        <f t="shared" si="8"/>
        <v>1223</v>
      </c>
    </row>
    <row r="60" spans="1:7" x14ac:dyDescent="0.25">
      <c r="A60" s="42" t="str">
        <f t="shared" si="3"/>
        <v>SANTANDER</v>
      </c>
      <c r="B60" s="41">
        <f t="shared" si="4"/>
        <v>10103</v>
      </c>
      <c r="C60" s="41">
        <f t="shared" si="5"/>
        <v>10844</v>
      </c>
      <c r="D60" s="41">
        <f t="shared" si="6"/>
        <v>15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12153</v>
      </c>
      <c r="C61" s="41">
        <f t="shared" si="5"/>
        <v>8703</v>
      </c>
      <c r="D61" s="41">
        <f t="shared" si="6"/>
        <v>14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3148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289669</v>
      </c>
      <c r="C63" s="41">
        <f t="shared" si="5"/>
        <v>208647</v>
      </c>
      <c r="D63" s="41">
        <f t="shared" si="6"/>
        <v>6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207457</v>
      </c>
      <c r="C64" s="41">
        <f t="shared" si="5"/>
        <v>173429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2982</v>
      </c>
      <c r="C65" s="41">
        <f t="shared" si="5"/>
        <v>3585</v>
      </c>
      <c r="D65" s="41">
        <f t="shared" si="6"/>
        <v>19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90</v>
      </c>
    </row>
    <row r="2" spans="1:12" s="2" customFormat="1" ht="21" x14ac:dyDescent="0.35">
      <c r="F2" s="3"/>
    </row>
    <row r="5" spans="1:12" x14ac:dyDescent="0.25">
      <c r="A5" s="51" t="s">
        <v>73</v>
      </c>
      <c r="B5" s="49" t="str">
        <f>'Resumen general'!D6</f>
        <v>Mes Septiembre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40857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9">
        <v>0</v>
      </c>
      <c r="C7" s="9">
        <v>0</v>
      </c>
      <c r="D7" s="9">
        <v>0</v>
      </c>
      <c r="E7" s="9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12">
        <v>5312</v>
      </c>
      <c r="C8" s="12">
        <v>6817</v>
      </c>
      <c r="D8" s="12">
        <v>45581</v>
      </c>
      <c r="E8" s="12">
        <v>46284</v>
      </c>
      <c r="F8" s="13">
        <f t="shared" ref="F8:F35" si="0">((E8*100)/D8)-100</f>
        <v>1.542309295539809</v>
      </c>
      <c r="G8" s="1"/>
      <c r="H8" s="1"/>
      <c r="I8" s="1"/>
    </row>
    <row r="9" spans="1:12" x14ac:dyDescent="0.25">
      <c r="A9" s="8" t="s">
        <v>46</v>
      </c>
      <c r="B9" s="9">
        <v>12537</v>
      </c>
      <c r="C9" s="9">
        <v>16923</v>
      </c>
      <c r="D9" s="9">
        <v>157102</v>
      </c>
      <c r="E9" s="9">
        <v>138591</v>
      </c>
      <c r="F9" s="10">
        <f t="shared" si="0"/>
        <v>-11.782790798334844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93402</v>
      </c>
      <c r="C11" s="9">
        <v>111849</v>
      </c>
      <c r="D11" s="9">
        <v>937858</v>
      </c>
      <c r="E11" s="9">
        <v>987495</v>
      </c>
      <c r="F11" s="10">
        <f t="shared" si="0"/>
        <v>5.292592268765631</v>
      </c>
      <c r="G11" s="1"/>
      <c r="H11" s="1"/>
      <c r="I11" s="1"/>
    </row>
    <row r="12" spans="1:12" x14ac:dyDescent="0.25">
      <c r="A12" s="11" t="s">
        <v>49</v>
      </c>
      <c r="B12" s="12">
        <v>1102</v>
      </c>
      <c r="C12" s="12">
        <v>1021</v>
      </c>
      <c r="D12" s="12">
        <v>8737</v>
      </c>
      <c r="E12" s="12">
        <v>7863</v>
      </c>
      <c r="F12" s="13">
        <f t="shared" si="0"/>
        <v>-10.003433672885436</v>
      </c>
      <c r="G12" s="1"/>
      <c r="H12" s="1"/>
      <c r="I12" s="1"/>
    </row>
    <row r="13" spans="1:12" x14ac:dyDescent="0.25">
      <c r="A13" s="8" t="s">
        <v>50</v>
      </c>
      <c r="B13" s="9">
        <v>44386</v>
      </c>
      <c r="C13" s="9">
        <v>44229</v>
      </c>
      <c r="D13" s="9">
        <v>364908</v>
      </c>
      <c r="E13" s="9">
        <v>329622</v>
      </c>
      <c r="F13" s="10">
        <f t="shared" si="0"/>
        <v>-9.6698345884442176</v>
      </c>
      <c r="G13" s="1"/>
      <c r="H13" s="1"/>
      <c r="I13" s="1"/>
    </row>
    <row r="14" spans="1:12" x14ac:dyDescent="0.25">
      <c r="A14" s="11" t="s">
        <v>51</v>
      </c>
      <c r="B14" s="12">
        <v>28688</v>
      </c>
      <c r="C14" s="12">
        <v>30383</v>
      </c>
      <c r="D14" s="12">
        <v>257084</v>
      </c>
      <c r="E14" s="12">
        <v>243927</v>
      </c>
      <c r="F14" s="13">
        <f t="shared" si="0"/>
        <v>-5.1177825146644693</v>
      </c>
      <c r="G14" s="1"/>
      <c r="H14" s="1"/>
      <c r="I14" s="1"/>
    </row>
    <row r="15" spans="1:12" x14ac:dyDescent="0.25">
      <c r="A15" s="8" t="s">
        <v>52</v>
      </c>
      <c r="B15" s="9">
        <v>4953</v>
      </c>
      <c r="C15" s="9">
        <v>4370</v>
      </c>
      <c r="D15" s="9">
        <v>29754</v>
      </c>
      <c r="E15" s="9">
        <v>22289</v>
      </c>
      <c r="F15" s="10">
        <f t="shared" si="0"/>
        <v>-25.089063655306845</v>
      </c>
      <c r="G15" s="1"/>
      <c r="H15" s="1"/>
      <c r="I15" s="1"/>
    </row>
    <row r="16" spans="1:12" x14ac:dyDescent="0.25">
      <c r="A16" s="11" t="s">
        <v>53</v>
      </c>
      <c r="B16" s="12">
        <v>0</v>
      </c>
      <c r="C16" s="12">
        <v>0</v>
      </c>
      <c r="D16" s="12">
        <v>0</v>
      </c>
      <c r="E16" s="12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0</v>
      </c>
      <c r="F17" s="18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28206</v>
      </c>
      <c r="C18" s="12">
        <v>33428</v>
      </c>
      <c r="D18" s="12">
        <v>304115</v>
      </c>
      <c r="E18" s="12">
        <v>286219</v>
      </c>
      <c r="F18" s="13">
        <f t="shared" si="0"/>
        <v>-5.8846160169672714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388</v>
      </c>
      <c r="C20" s="12">
        <v>1467</v>
      </c>
      <c r="D20" s="12">
        <v>388</v>
      </c>
      <c r="E20" s="12">
        <v>10602</v>
      </c>
      <c r="F20" s="13">
        <f t="shared" si="0"/>
        <v>2632.4742268041236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2400</v>
      </c>
      <c r="D21" s="9">
        <v>0</v>
      </c>
      <c r="E21" s="9">
        <v>7576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23123</v>
      </c>
      <c r="C22" s="12">
        <v>29157</v>
      </c>
      <c r="D22" s="12">
        <v>167170</v>
      </c>
      <c r="E22" s="12">
        <v>196414</v>
      </c>
      <c r="F22" s="13">
        <f t="shared" si="0"/>
        <v>17.493569420350539</v>
      </c>
      <c r="G22" s="1"/>
      <c r="H22" s="1"/>
      <c r="I22" s="1"/>
    </row>
    <row r="23" spans="1:9" x14ac:dyDescent="0.25">
      <c r="A23" s="8" t="s">
        <v>60</v>
      </c>
      <c r="B23" s="9">
        <v>2919</v>
      </c>
      <c r="C23" s="9">
        <v>4373</v>
      </c>
      <c r="D23" s="9">
        <v>25607</v>
      </c>
      <c r="E23" s="9">
        <v>24788</v>
      </c>
      <c r="F23" s="10">
        <f t="shared" si="0"/>
        <v>-3.1983442027570561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6466</v>
      </c>
      <c r="C25" s="9">
        <v>14428</v>
      </c>
      <c r="D25" s="9">
        <v>62722</v>
      </c>
      <c r="E25" s="9">
        <v>72508</v>
      </c>
      <c r="F25" s="10">
        <f t="shared" si="0"/>
        <v>15.602181052900093</v>
      </c>
      <c r="G25" s="1"/>
      <c r="H25" s="1"/>
      <c r="I25" s="1"/>
    </row>
    <row r="26" spans="1:9" x14ac:dyDescent="0.25">
      <c r="A26" s="11" t="s">
        <v>63</v>
      </c>
      <c r="B26" s="12">
        <v>0</v>
      </c>
      <c r="C26" s="12">
        <v>4574</v>
      </c>
      <c r="D26" s="12">
        <v>0</v>
      </c>
      <c r="E26" s="12">
        <v>10680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75645</v>
      </c>
      <c r="C28" s="12">
        <v>76760</v>
      </c>
      <c r="D28" s="12">
        <v>611144</v>
      </c>
      <c r="E28" s="12">
        <v>631122</v>
      </c>
      <c r="F28" s="13">
        <f t="shared" si="0"/>
        <v>3.268951343709503</v>
      </c>
      <c r="G28" s="1"/>
      <c r="H28" s="1"/>
      <c r="I28" s="1"/>
    </row>
    <row r="29" spans="1:9" x14ac:dyDescent="0.25">
      <c r="A29" s="8" t="s">
        <v>66</v>
      </c>
      <c r="B29" s="9">
        <v>11845</v>
      </c>
      <c r="C29" s="9">
        <v>9780</v>
      </c>
      <c r="D29" s="9">
        <v>63525</v>
      </c>
      <c r="E29" s="9">
        <v>66183</v>
      </c>
      <c r="F29" s="10">
        <f t="shared" si="0"/>
        <v>4.1841794569067332</v>
      </c>
      <c r="G29" s="1"/>
      <c r="H29" s="1"/>
      <c r="I29" s="1"/>
    </row>
    <row r="30" spans="1:9" x14ac:dyDescent="0.25">
      <c r="A30" s="11" t="s">
        <v>67</v>
      </c>
      <c r="B30" s="12">
        <v>0</v>
      </c>
      <c r="C30" s="12">
        <v>0</v>
      </c>
      <c r="D30" s="12">
        <v>0</v>
      </c>
      <c r="E30" s="12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0</v>
      </c>
      <c r="E31" s="9">
        <v>98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69</v>
      </c>
      <c r="B32" s="12">
        <v>6951</v>
      </c>
      <c r="C32" s="12">
        <v>9758</v>
      </c>
      <c r="D32" s="12">
        <v>58848</v>
      </c>
      <c r="E32" s="12">
        <v>65482</v>
      </c>
      <c r="F32" s="13">
        <f t="shared" si="0"/>
        <v>11.273110386079395</v>
      </c>
      <c r="G32" s="1"/>
      <c r="H32" s="1"/>
      <c r="I32" s="1"/>
    </row>
    <row r="33" spans="1:9" x14ac:dyDescent="0.25">
      <c r="A33" s="8" t="s">
        <v>70</v>
      </c>
      <c r="B33" s="9">
        <v>0</v>
      </c>
      <c r="C33" s="9">
        <v>0</v>
      </c>
      <c r="D33" s="9">
        <v>0</v>
      </c>
      <c r="E33" s="9">
        <v>0</v>
      </c>
      <c r="F33" s="18" t="e">
        <f t="shared" si="0"/>
        <v>#DIV/0!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0</v>
      </c>
      <c r="E34" s="12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345923</v>
      </c>
      <c r="C35" s="15">
        <f t="shared" ref="C35:E35" si="1">SUM(C7:C34)</f>
        <v>401717</v>
      </c>
      <c r="D35" s="15">
        <f t="shared" si="1"/>
        <v>3094543</v>
      </c>
      <c r="E35" s="15">
        <f t="shared" si="1"/>
        <v>3147743</v>
      </c>
      <c r="F35" s="16">
        <f t="shared" si="0"/>
        <v>1.7191553001525648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987495</v>
      </c>
      <c r="G38" s="42">
        <f>LOOKUP(E38,$A$38:$A$65,$C$38:$C$65)</f>
        <v>937858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46284</v>
      </c>
      <c r="C39" s="41">
        <f t="shared" ref="C39:C65" si="5">D8</f>
        <v>45581</v>
      </c>
      <c r="D39" s="41">
        <f t="shared" ref="D39:D65" si="6">_xlfn.RANK.EQ(B39,$B$38:$B$65)+COUNTIF($B$38:$B$65,B39)-1</f>
        <v>11</v>
      </c>
      <c r="E39" s="42" t="str">
        <f t="shared" si="2"/>
        <v>SANTA CRUZ DE TENERIFE</v>
      </c>
      <c r="F39" s="42">
        <f t="shared" ref="F39:F54" si="7">LOOKUP(E39,$A$38:$A$65,$B$38:$B$65)</f>
        <v>631122</v>
      </c>
      <c r="G39" s="42">
        <f t="shared" ref="G39:G65" si="8">LOOKUP(E39,$A$38:$A$65,$C$38:$C$65)</f>
        <v>611144</v>
      </c>
    </row>
    <row r="40" spans="1:9" x14ac:dyDescent="0.25">
      <c r="A40" s="42" t="str">
        <f t="shared" si="3"/>
        <v>ALMERIA</v>
      </c>
      <c r="B40" s="41">
        <f t="shared" si="4"/>
        <v>138591</v>
      </c>
      <c r="C40" s="41">
        <f t="shared" si="5"/>
        <v>157102</v>
      </c>
      <c r="D40" s="41">
        <f t="shared" si="6"/>
        <v>7</v>
      </c>
      <c r="E40" s="42" t="str">
        <f t="shared" si="2"/>
        <v>BALEARES</v>
      </c>
      <c r="F40" s="42">
        <f t="shared" si="7"/>
        <v>329622</v>
      </c>
      <c r="G40" s="42">
        <f t="shared" si="8"/>
        <v>364908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CEUTA</v>
      </c>
      <c r="F41" s="42">
        <f t="shared" si="7"/>
        <v>286219</v>
      </c>
      <c r="G41" s="42">
        <f t="shared" si="8"/>
        <v>304115</v>
      </c>
    </row>
    <row r="42" spans="1:9" x14ac:dyDescent="0.25">
      <c r="A42" s="42" t="str">
        <f t="shared" si="3"/>
        <v>BAHIA DE ALGECIRAS</v>
      </c>
      <c r="B42" s="41">
        <f t="shared" si="4"/>
        <v>987495</v>
      </c>
      <c r="C42" s="41">
        <f t="shared" si="5"/>
        <v>937858</v>
      </c>
      <c r="D42" s="41">
        <f t="shared" si="6"/>
        <v>1</v>
      </c>
      <c r="E42" s="42" t="str">
        <f t="shared" si="2"/>
        <v>BARCELONA</v>
      </c>
      <c r="F42" s="42">
        <f t="shared" si="7"/>
        <v>243927</v>
      </c>
      <c r="G42" s="42">
        <f t="shared" si="8"/>
        <v>257084</v>
      </c>
    </row>
    <row r="43" spans="1:9" x14ac:dyDescent="0.25">
      <c r="A43" s="42" t="str">
        <f t="shared" si="3"/>
        <v>BAHIA DE CADIZ</v>
      </c>
      <c r="B43" s="41">
        <f t="shared" si="4"/>
        <v>7863</v>
      </c>
      <c r="C43" s="41">
        <f t="shared" si="5"/>
        <v>8737</v>
      </c>
      <c r="D43" s="41">
        <f t="shared" si="6"/>
        <v>16</v>
      </c>
      <c r="E43" s="42" t="str">
        <f t="shared" si="2"/>
        <v>LAS PALMAS</v>
      </c>
      <c r="F43" s="42">
        <f t="shared" si="7"/>
        <v>196414</v>
      </c>
      <c r="G43" s="42">
        <f t="shared" si="8"/>
        <v>167170</v>
      </c>
    </row>
    <row r="44" spans="1:9" x14ac:dyDescent="0.25">
      <c r="A44" s="42" t="str">
        <f t="shared" si="3"/>
        <v>BALEARES</v>
      </c>
      <c r="B44" s="41">
        <f t="shared" si="4"/>
        <v>329622</v>
      </c>
      <c r="C44" s="41">
        <f t="shared" si="5"/>
        <v>364908</v>
      </c>
      <c r="D44" s="41">
        <f t="shared" si="6"/>
        <v>3</v>
      </c>
      <c r="E44" s="42" t="str">
        <f t="shared" si="2"/>
        <v>ALMERIA</v>
      </c>
      <c r="F44" s="42">
        <f t="shared" si="7"/>
        <v>138591</v>
      </c>
      <c r="G44" s="42">
        <f t="shared" si="8"/>
        <v>157102</v>
      </c>
    </row>
    <row r="45" spans="1:9" x14ac:dyDescent="0.25">
      <c r="A45" s="42" t="str">
        <f t="shared" si="3"/>
        <v>BARCELONA</v>
      </c>
      <c r="B45" s="41">
        <f t="shared" si="4"/>
        <v>243927</v>
      </c>
      <c r="C45" s="41">
        <f t="shared" si="5"/>
        <v>257084</v>
      </c>
      <c r="D45" s="41">
        <f t="shared" si="6"/>
        <v>5</v>
      </c>
      <c r="E45" s="42" t="str">
        <f t="shared" si="2"/>
        <v>MELILLA</v>
      </c>
      <c r="F45" s="42">
        <f t="shared" si="7"/>
        <v>72508</v>
      </c>
      <c r="G45" s="42">
        <f t="shared" si="8"/>
        <v>62722</v>
      </c>
    </row>
    <row r="46" spans="1:9" x14ac:dyDescent="0.25">
      <c r="A46" s="42" t="str">
        <f t="shared" si="3"/>
        <v>BILBAO</v>
      </c>
      <c r="B46" s="41">
        <f t="shared" si="4"/>
        <v>22289</v>
      </c>
      <c r="C46" s="41">
        <f t="shared" si="5"/>
        <v>29754</v>
      </c>
      <c r="D46" s="41">
        <f t="shared" si="6"/>
        <v>13</v>
      </c>
      <c r="E46" s="42" t="str">
        <f t="shared" si="2"/>
        <v>SANTANDER</v>
      </c>
      <c r="F46" s="42">
        <f t="shared" si="7"/>
        <v>66183</v>
      </c>
      <c r="G46" s="42">
        <f t="shared" si="8"/>
        <v>63525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VALENCIA</v>
      </c>
      <c r="F47" s="42">
        <f t="shared" si="7"/>
        <v>65482</v>
      </c>
      <c r="G47" s="42">
        <f t="shared" si="8"/>
        <v>58848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ALICANTE</v>
      </c>
      <c r="F48" s="42">
        <f t="shared" si="7"/>
        <v>46284</v>
      </c>
      <c r="G48" s="42">
        <f t="shared" si="8"/>
        <v>45581</v>
      </c>
    </row>
    <row r="49" spans="1:7" x14ac:dyDescent="0.25">
      <c r="A49" s="42" t="str">
        <f t="shared" si="3"/>
        <v>CEUTA</v>
      </c>
      <c r="B49" s="41">
        <f t="shared" si="4"/>
        <v>286219</v>
      </c>
      <c r="C49" s="41">
        <f t="shared" si="5"/>
        <v>304115</v>
      </c>
      <c r="D49" s="41">
        <f t="shared" si="6"/>
        <v>4</v>
      </c>
      <c r="E49" s="42" t="str">
        <f t="shared" si="2"/>
        <v>MALAGA</v>
      </c>
      <c r="F49" s="42">
        <f t="shared" si="7"/>
        <v>24788</v>
      </c>
      <c r="G49" s="42">
        <f t="shared" si="8"/>
        <v>25607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BILBAO</v>
      </c>
      <c r="F50" s="42">
        <f t="shared" si="7"/>
        <v>22289</v>
      </c>
      <c r="G50" s="42">
        <f t="shared" si="8"/>
        <v>29754</v>
      </c>
    </row>
    <row r="51" spans="1:7" x14ac:dyDescent="0.25">
      <c r="A51" s="42" t="str">
        <f t="shared" si="3"/>
        <v>GIJON</v>
      </c>
      <c r="B51" s="41">
        <f t="shared" si="4"/>
        <v>10602</v>
      </c>
      <c r="C51" s="41">
        <f t="shared" si="5"/>
        <v>388</v>
      </c>
      <c r="D51" s="41">
        <f t="shared" si="6"/>
        <v>15</v>
      </c>
      <c r="E51" s="42" t="str">
        <f t="shared" si="2"/>
        <v>MOTRIL</v>
      </c>
      <c r="F51" s="42">
        <f t="shared" si="7"/>
        <v>10680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7576</v>
      </c>
      <c r="C52" s="41">
        <f t="shared" si="5"/>
        <v>0</v>
      </c>
      <c r="D52" s="41">
        <f t="shared" si="6"/>
        <v>17</v>
      </c>
      <c r="E52" s="42" t="str">
        <f t="shared" si="2"/>
        <v>GIJON</v>
      </c>
      <c r="F52" s="42">
        <f t="shared" si="7"/>
        <v>10602</v>
      </c>
      <c r="G52" s="42">
        <f t="shared" si="8"/>
        <v>388</v>
      </c>
    </row>
    <row r="53" spans="1:7" x14ac:dyDescent="0.25">
      <c r="A53" s="42" t="str">
        <f t="shared" si="3"/>
        <v>LAS PALMAS</v>
      </c>
      <c r="B53" s="41">
        <f t="shared" si="4"/>
        <v>196414</v>
      </c>
      <c r="C53" s="41">
        <f t="shared" si="5"/>
        <v>167170</v>
      </c>
      <c r="D53" s="41">
        <f t="shared" si="6"/>
        <v>6</v>
      </c>
      <c r="E53" s="42" t="str">
        <f t="shared" si="2"/>
        <v>BAHIA DE CADIZ</v>
      </c>
      <c r="F53" s="42">
        <f t="shared" si="7"/>
        <v>7863</v>
      </c>
      <c r="G53" s="42">
        <f t="shared" si="8"/>
        <v>8737</v>
      </c>
    </row>
    <row r="54" spans="1:7" x14ac:dyDescent="0.25">
      <c r="A54" s="42" t="str">
        <f t="shared" si="3"/>
        <v>MALAGA</v>
      </c>
      <c r="B54" s="41">
        <f t="shared" si="4"/>
        <v>24788</v>
      </c>
      <c r="C54" s="41">
        <f t="shared" si="5"/>
        <v>25607</v>
      </c>
      <c r="D54" s="41">
        <f t="shared" si="6"/>
        <v>12</v>
      </c>
      <c r="E54" s="42" t="str">
        <f t="shared" si="2"/>
        <v>HUELVA</v>
      </c>
      <c r="F54" s="42">
        <f t="shared" si="7"/>
        <v>7576</v>
      </c>
      <c r="G54" s="42">
        <f t="shared" si="8"/>
        <v>0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TARRAGONA</v>
      </c>
      <c r="F55" s="42">
        <f t="shared" ref="F55:F65" si="9">LOOKUP(E55,$A$38:$A$65,$B$38:$B$65)</f>
        <v>98</v>
      </c>
      <c r="G55" s="42">
        <f t="shared" si="8"/>
        <v>0</v>
      </c>
    </row>
    <row r="56" spans="1:7" x14ac:dyDescent="0.25">
      <c r="A56" s="42" t="str">
        <f t="shared" si="3"/>
        <v>MELILLA</v>
      </c>
      <c r="B56" s="41">
        <f t="shared" si="4"/>
        <v>72508</v>
      </c>
      <c r="C56" s="41">
        <f t="shared" si="5"/>
        <v>62722</v>
      </c>
      <c r="D56" s="41">
        <f t="shared" si="6"/>
        <v>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10680</v>
      </c>
      <c r="C57" s="41">
        <f t="shared" si="5"/>
        <v>0</v>
      </c>
      <c r="D57" s="41">
        <f t="shared" si="6"/>
        <v>14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631122</v>
      </c>
      <c r="C59" s="41">
        <f t="shared" si="5"/>
        <v>611144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66183</v>
      </c>
      <c r="C60" s="41">
        <f t="shared" si="5"/>
        <v>63525</v>
      </c>
      <c r="D60" s="41">
        <f t="shared" si="6"/>
        <v>9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98</v>
      </c>
      <c r="C62" s="41">
        <f t="shared" si="5"/>
        <v>0</v>
      </c>
      <c r="D62" s="41">
        <f t="shared" si="6"/>
        <v>18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65482</v>
      </c>
      <c r="C63" s="41">
        <f t="shared" si="5"/>
        <v>58848</v>
      </c>
      <c r="D63" s="41">
        <f t="shared" si="6"/>
        <v>10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0</v>
      </c>
      <c r="C64" s="41">
        <f t="shared" si="5"/>
        <v>0</v>
      </c>
      <c r="D64" s="41">
        <f t="shared" si="6"/>
        <v>28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91</v>
      </c>
    </row>
    <row r="2" spans="1:12" s="2" customFormat="1" ht="21" x14ac:dyDescent="0.35">
      <c r="F2" s="3"/>
    </row>
    <row r="5" spans="1:12" x14ac:dyDescent="0.25">
      <c r="A5" s="51" t="s">
        <v>73</v>
      </c>
      <c r="B5" s="49" t="str">
        <f>'Resumen general'!D6</f>
        <v>Mes Septiembre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40857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9">
        <v>107</v>
      </c>
      <c r="C7" s="9">
        <v>105</v>
      </c>
      <c r="D7" s="9">
        <v>951</v>
      </c>
      <c r="E7" s="9">
        <v>883</v>
      </c>
      <c r="F7" s="10">
        <f>((E7*100)/D7)-100</f>
        <v>-7.1503680336487889</v>
      </c>
      <c r="G7" s="1"/>
      <c r="H7" s="1"/>
      <c r="I7" s="1"/>
    </row>
    <row r="8" spans="1:12" x14ac:dyDescent="0.25">
      <c r="A8" s="11" t="s">
        <v>45</v>
      </c>
      <c r="B8" s="12">
        <v>72</v>
      </c>
      <c r="C8" s="12">
        <v>77</v>
      </c>
      <c r="D8" s="12">
        <v>690</v>
      </c>
      <c r="E8" s="12">
        <v>677</v>
      </c>
      <c r="F8" s="13">
        <f t="shared" ref="F8:F35" si="0">((E8*100)/D8)-100</f>
        <v>-1.8840579710144993</v>
      </c>
      <c r="G8" s="1"/>
      <c r="H8" s="1"/>
      <c r="I8" s="1"/>
    </row>
    <row r="9" spans="1:12" x14ac:dyDescent="0.25">
      <c r="A9" s="8" t="s">
        <v>46</v>
      </c>
      <c r="B9" s="9">
        <v>135</v>
      </c>
      <c r="C9" s="9">
        <v>123</v>
      </c>
      <c r="D9" s="9">
        <v>1524</v>
      </c>
      <c r="E9" s="9">
        <v>1279</v>
      </c>
      <c r="F9" s="10">
        <f t="shared" si="0"/>
        <v>-16.076115485564301</v>
      </c>
      <c r="G9" s="1"/>
      <c r="H9" s="1"/>
      <c r="I9" s="1"/>
    </row>
    <row r="10" spans="1:12" x14ac:dyDescent="0.25">
      <c r="A10" s="11" t="s">
        <v>47</v>
      </c>
      <c r="B10" s="12">
        <v>70</v>
      </c>
      <c r="C10" s="12">
        <v>68</v>
      </c>
      <c r="D10" s="12">
        <v>640</v>
      </c>
      <c r="E10" s="12">
        <v>677</v>
      </c>
      <c r="F10" s="13">
        <f t="shared" si="0"/>
        <v>5.78125</v>
      </c>
      <c r="G10" s="1"/>
      <c r="H10" s="1"/>
      <c r="I10" s="1"/>
    </row>
    <row r="11" spans="1:12" x14ac:dyDescent="0.25">
      <c r="A11" s="8" t="s">
        <v>48</v>
      </c>
      <c r="B11" s="9">
        <v>2683</v>
      </c>
      <c r="C11" s="9">
        <v>2390</v>
      </c>
      <c r="D11" s="9">
        <v>22068</v>
      </c>
      <c r="E11" s="9">
        <v>21658</v>
      </c>
      <c r="F11" s="10">
        <f t="shared" si="0"/>
        <v>-1.8578937828529973</v>
      </c>
      <c r="G11" s="1"/>
      <c r="H11" s="1"/>
      <c r="I11" s="1"/>
    </row>
    <row r="12" spans="1:12" x14ac:dyDescent="0.25">
      <c r="A12" s="11" t="s">
        <v>49</v>
      </c>
      <c r="B12" s="12">
        <v>142</v>
      </c>
      <c r="C12" s="12">
        <v>137</v>
      </c>
      <c r="D12" s="12">
        <v>1136</v>
      </c>
      <c r="E12" s="12">
        <v>1149</v>
      </c>
      <c r="F12" s="13">
        <f t="shared" si="0"/>
        <v>1.1443661971831034</v>
      </c>
      <c r="G12" s="1"/>
      <c r="H12" s="1"/>
      <c r="I12" s="1"/>
    </row>
    <row r="13" spans="1:12" x14ac:dyDescent="0.25">
      <c r="A13" s="8" t="s">
        <v>50</v>
      </c>
      <c r="B13" s="9">
        <v>2747</v>
      </c>
      <c r="C13" s="9">
        <v>2731</v>
      </c>
      <c r="D13" s="9">
        <v>19392</v>
      </c>
      <c r="E13" s="9">
        <v>21441</v>
      </c>
      <c r="F13" s="10">
        <f t="shared" si="0"/>
        <v>10.566212871287135</v>
      </c>
      <c r="G13" s="1"/>
      <c r="H13" s="1"/>
      <c r="I13" s="1"/>
    </row>
    <row r="14" spans="1:12" x14ac:dyDescent="0.25">
      <c r="A14" s="11" t="s">
        <v>51</v>
      </c>
      <c r="B14" s="12">
        <v>753</v>
      </c>
      <c r="C14" s="12">
        <v>720</v>
      </c>
      <c r="D14" s="12">
        <v>6175</v>
      </c>
      <c r="E14" s="12">
        <v>6101</v>
      </c>
      <c r="F14" s="13">
        <f t="shared" si="0"/>
        <v>-1.1983805668016174</v>
      </c>
      <c r="G14" s="1"/>
      <c r="H14" s="1"/>
      <c r="I14" s="1"/>
    </row>
    <row r="15" spans="1:12" x14ac:dyDescent="0.25">
      <c r="A15" s="8" t="s">
        <v>52</v>
      </c>
      <c r="B15" s="9">
        <v>281</v>
      </c>
      <c r="C15" s="9">
        <v>240</v>
      </c>
      <c r="D15" s="9">
        <v>2425</v>
      </c>
      <c r="E15" s="9">
        <v>2352</v>
      </c>
      <c r="F15" s="10">
        <f t="shared" si="0"/>
        <v>-3.010309278350519</v>
      </c>
      <c r="G15" s="1"/>
      <c r="H15" s="1"/>
      <c r="I15" s="1"/>
    </row>
    <row r="16" spans="1:12" x14ac:dyDescent="0.25">
      <c r="A16" s="11" t="s">
        <v>53</v>
      </c>
      <c r="B16" s="12">
        <v>116</v>
      </c>
      <c r="C16" s="12">
        <v>127</v>
      </c>
      <c r="D16" s="12">
        <v>1015</v>
      </c>
      <c r="E16" s="12">
        <v>1018</v>
      </c>
      <c r="F16" s="13">
        <f t="shared" si="0"/>
        <v>0.29556650246306049</v>
      </c>
      <c r="G16" s="1"/>
      <c r="H16" s="1"/>
      <c r="I16" s="1"/>
    </row>
    <row r="17" spans="1:9" x14ac:dyDescent="0.25">
      <c r="A17" s="8" t="s">
        <v>54</v>
      </c>
      <c r="B17" s="9">
        <v>116</v>
      </c>
      <c r="C17" s="9">
        <v>143</v>
      </c>
      <c r="D17" s="9">
        <v>1016</v>
      </c>
      <c r="E17" s="9">
        <v>1054</v>
      </c>
      <c r="F17" s="10">
        <f t="shared" si="0"/>
        <v>3.7401574803149629</v>
      </c>
      <c r="G17" s="1"/>
      <c r="H17" s="1"/>
      <c r="I17" s="1"/>
    </row>
    <row r="18" spans="1:9" x14ac:dyDescent="0.25">
      <c r="A18" s="11" t="s">
        <v>55</v>
      </c>
      <c r="B18" s="12">
        <v>1038</v>
      </c>
      <c r="C18" s="12">
        <v>1091</v>
      </c>
      <c r="D18" s="12">
        <v>9209</v>
      </c>
      <c r="E18" s="12">
        <v>9573</v>
      </c>
      <c r="F18" s="13">
        <f t="shared" si="0"/>
        <v>3.9526550114018875</v>
      </c>
      <c r="G18" s="1"/>
      <c r="H18" s="1"/>
      <c r="I18" s="1"/>
    </row>
    <row r="19" spans="1:9" x14ac:dyDescent="0.25">
      <c r="A19" s="8" t="s">
        <v>56</v>
      </c>
      <c r="B19" s="9">
        <v>85</v>
      </c>
      <c r="C19" s="9">
        <v>91</v>
      </c>
      <c r="D19" s="9">
        <v>865</v>
      </c>
      <c r="E19" s="9">
        <v>766</v>
      </c>
      <c r="F19" s="10">
        <f t="shared" si="0"/>
        <v>-11.445086705202314</v>
      </c>
      <c r="G19" s="1"/>
      <c r="H19" s="1"/>
      <c r="I19" s="1"/>
    </row>
    <row r="20" spans="1:9" x14ac:dyDescent="0.25">
      <c r="A20" s="11" t="s">
        <v>57</v>
      </c>
      <c r="B20" s="12">
        <v>90</v>
      </c>
      <c r="C20" s="12">
        <v>87</v>
      </c>
      <c r="D20" s="12">
        <v>768</v>
      </c>
      <c r="E20" s="12">
        <v>795</v>
      </c>
      <c r="F20" s="13">
        <f t="shared" si="0"/>
        <v>3.515625</v>
      </c>
      <c r="G20" s="1"/>
      <c r="H20" s="1"/>
      <c r="I20" s="1"/>
    </row>
    <row r="21" spans="1:9" x14ac:dyDescent="0.25">
      <c r="A21" s="8" t="s">
        <v>58</v>
      </c>
      <c r="B21" s="9">
        <v>166</v>
      </c>
      <c r="C21" s="9">
        <v>225</v>
      </c>
      <c r="D21" s="9">
        <v>1274</v>
      </c>
      <c r="E21" s="9">
        <v>1352</v>
      </c>
      <c r="F21" s="10">
        <f t="shared" si="0"/>
        <v>6.1224489795918373</v>
      </c>
      <c r="G21" s="1"/>
      <c r="H21" s="1"/>
      <c r="I21" s="1"/>
    </row>
    <row r="22" spans="1:9" x14ac:dyDescent="0.25">
      <c r="A22" s="11" t="s">
        <v>59</v>
      </c>
      <c r="B22" s="12">
        <v>841</v>
      </c>
      <c r="C22" s="12">
        <v>1024</v>
      </c>
      <c r="D22" s="12">
        <v>7816</v>
      </c>
      <c r="E22" s="12">
        <v>8185</v>
      </c>
      <c r="F22" s="13">
        <f t="shared" si="0"/>
        <v>4.7210849539406325</v>
      </c>
      <c r="G22" s="1"/>
      <c r="H22" s="1"/>
      <c r="I22" s="1"/>
    </row>
    <row r="23" spans="1:9" x14ac:dyDescent="0.25">
      <c r="A23" s="8" t="s">
        <v>60</v>
      </c>
      <c r="B23" s="9">
        <v>164</v>
      </c>
      <c r="C23" s="9">
        <v>189</v>
      </c>
      <c r="D23" s="9">
        <v>1303</v>
      </c>
      <c r="E23" s="9">
        <v>1416</v>
      </c>
      <c r="F23" s="10">
        <f t="shared" si="0"/>
        <v>8.6722947045280137</v>
      </c>
      <c r="G23" s="1"/>
      <c r="H23" s="1"/>
      <c r="I23" s="1"/>
    </row>
    <row r="24" spans="1:9" x14ac:dyDescent="0.25">
      <c r="A24" s="11" t="s">
        <v>61</v>
      </c>
      <c r="B24" s="12">
        <v>49</v>
      </c>
      <c r="C24" s="12">
        <v>57</v>
      </c>
      <c r="D24" s="12">
        <v>451</v>
      </c>
      <c r="E24" s="12">
        <v>482</v>
      </c>
      <c r="F24" s="13">
        <f t="shared" si="0"/>
        <v>6.8736141906873627</v>
      </c>
      <c r="G24" s="1"/>
      <c r="H24" s="1"/>
      <c r="I24" s="1"/>
    </row>
    <row r="25" spans="1:9" x14ac:dyDescent="0.25">
      <c r="A25" s="8" t="s">
        <v>62</v>
      </c>
      <c r="B25" s="9">
        <v>113</v>
      </c>
      <c r="C25" s="9">
        <v>143</v>
      </c>
      <c r="D25" s="9">
        <v>942</v>
      </c>
      <c r="E25" s="9">
        <v>1017</v>
      </c>
      <c r="F25" s="10">
        <f t="shared" si="0"/>
        <v>7.9617834394904463</v>
      </c>
      <c r="G25" s="1"/>
      <c r="H25" s="1"/>
      <c r="I25" s="1"/>
    </row>
    <row r="26" spans="1:9" x14ac:dyDescent="0.25">
      <c r="A26" s="11" t="s">
        <v>63</v>
      </c>
      <c r="B26" s="12">
        <v>29</v>
      </c>
      <c r="C26" s="12">
        <v>60</v>
      </c>
      <c r="D26" s="12">
        <v>256</v>
      </c>
      <c r="E26" s="12">
        <v>369</v>
      </c>
      <c r="F26" s="13">
        <f t="shared" si="0"/>
        <v>44.140625</v>
      </c>
      <c r="G26" s="1"/>
      <c r="H26" s="1"/>
      <c r="I26" s="1"/>
    </row>
    <row r="27" spans="1:9" x14ac:dyDescent="0.25">
      <c r="A27" s="8" t="s">
        <v>64</v>
      </c>
      <c r="B27" s="9">
        <v>99</v>
      </c>
      <c r="C27" s="9">
        <v>66</v>
      </c>
      <c r="D27" s="9">
        <v>805</v>
      </c>
      <c r="E27" s="9">
        <v>738</v>
      </c>
      <c r="F27" s="10">
        <f t="shared" si="0"/>
        <v>-8.3229813664596293</v>
      </c>
      <c r="G27" s="1"/>
      <c r="H27" s="1"/>
      <c r="I27" s="1"/>
    </row>
    <row r="28" spans="1:9" x14ac:dyDescent="0.25">
      <c r="A28" s="11" t="s">
        <v>65</v>
      </c>
      <c r="B28" s="12">
        <v>1430</v>
      </c>
      <c r="C28" s="12">
        <v>1163</v>
      </c>
      <c r="D28" s="12">
        <v>12746</v>
      </c>
      <c r="E28" s="12">
        <v>10864</v>
      </c>
      <c r="F28" s="13">
        <f t="shared" si="0"/>
        <v>-14.765416601286674</v>
      </c>
      <c r="G28" s="1"/>
      <c r="H28" s="1"/>
      <c r="I28" s="1"/>
    </row>
    <row r="29" spans="1:9" x14ac:dyDescent="0.25">
      <c r="A29" s="8" t="s">
        <v>66</v>
      </c>
      <c r="B29" s="9">
        <v>116</v>
      </c>
      <c r="C29" s="9">
        <v>121</v>
      </c>
      <c r="D29" s="9">
        <v>1031</v>
      </c>
      <c r="E29" s="9">
        <v>1068</v>
      </c>
      <c r="F29" s="10">
        <f t="shared" si="0"/>
        <v>3.588748787584862</v>
      </c>
      <c r="G29" s="1"/>
      <c r="H29" s="1"/>
      <c r="I29" s="1"/>
    </row>
    <row r="30" spans="1:9" x14ac:dyDescent="0.25">
      <c r="A30" s="11" t="s">
        <v>67</v>
      </c>
      <c r="B30" s="12">
        <v>88</v>
      </c>
      <c r="C30" s="12">
        <v>99</v>
      </c>
      <c r="D30" s="12">
        <v>871</v>
      </c>
      <c r="E30" s="12">
        <v>904</v>
      </c>
      <c r="F30" s="13">
        <f t="shared" si="0"/>
        <v>3.7887485648679728</v>
      </c>
      <c r="G30" s="1"/>
      <c r="H30" s="1"/>
      <c r="I30" s="1"/>
    </row>
    <row r="31" spans="1:9" x14ac:dyDescent="0.25">
      <c r="A31" s="8" t="s">
        <v>68</v>
      </c>
      <c r="B31" s="9">
        <v>263</v>
      </c>
      <c r="C31" s="9">
        <v>255</v>
      </c>
      <c r="D31" s="9">
        <v>2415</v>
      </c>
      <c r="E31" s="9">
        <v>2255</v>
      </c>
      <c r="F31" s="10">
        <f t="shared" si="0"/>
        <v>-6.6252587991718457</v>
      </c>
      <c r="G31" s="1"/>
      <c r="H31" s="1"/>
      <c r="I31" s="1"/>
    </row>
    <row r="32" spans="1:9" x14ac:dyDescent="0.25">
      <c r="A32" s="11" t="s">
        <v>69</v>
      </c>
      <c r="B32" s="12">
        <v>586</v>
      </c>
      <c r="C32" s="12">
        <v>585</v>
      </c>
      <c r="D32" s="12">
        <v>5291</v>
      </c>
      <c r="E32" s="12">
        <v>5199</v>
      </c>
      <c r="F32" s="13">
        <f t="shared" si="0"/>
        <v>-1.7388017388017403</v>
      </c>
      <c r="G32" s="1"/>
      <c r="H32" s="1"/>
      <c r="I32" s="1"/>
    </row>
    <row r="33" spans="1:9" x14ac:dyDescent="0.25">
      <c r="A33" s="8" t="s">
        <v>70</v>
      </c>
      <c r="B33" s="9">
        <v>176</v>
      </c>
      <c r="C33" s="9">
        <v>166</v>
      </c>
      <c r="D33" s="9">
        <v>1499</v>
      </c>
      <c r="E33" s="9">
        <v>1441</v>
      </c>
      <c r="F33" s="10">
        <f t="shared" si="0"/>
        <v>-3.8692461641094127</v>
      </c>
      <c r="G33" s="1"/>
      <c r="H33" s="1"/>
      <c r="I33" s="1"/>
    </row>
    <row r="34" spans="1:9" x14ac:dyDescent="0.25">
      <c r="A34" s="11" t="s">
        <v>71</v>
      </c>
      <c r="B34" s="12">
        <v>19</v>
      </c>
      <c r="C34" s="12">
        <v>23</v>
      </c>
      <c r="D34" s="12">
        <v>159</v>
      </c>
      <c r="E34" s="12">
        <v>161</v>
      </c>
      <c r="F34" s="13">
        <f t="shared" si="0"/>
        <v>1.2578616352201237</v>
      </c>
      <c r="G34" s="1"/>
      <c r="H34" s="1"/>
      <c r="I34" s="1"/>
    </row>
    <row r="35" spans="1:9" x14ac:dyDescent="0.25">
      <c r="A35" s="14" t="s">
        <v>72</v>
      </c>
      <c r="B35" s="15">
        <f>SUM(B7:B34)</f>
        <v>12574</v>
      </c>
      <c r="C35" s="15">
        <f t="shared" ref="C35:E35" si="1">SUM(C7:C34)</f>
        <v>12306</v>
      </c>
      <c r="D35" s="15">
        <f t="shared" si="1"/>
        <v>104733</v>
      </c>
      <c r="E35" s="15">
        <f t="shared" si="1"/>
        <v>104874</v>
      </c>
      <c r="F35" s="16">
        <f t="shared" si="0"/>
        <v>0.13462805419494828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883</v>
      </c>
      <c r="C38" s="41">
        <f>D7</f>
        <v>951</v>
      </c>
      <c r="D38" s="41">
        <f>_xlfn.RANK.EQ(B38,$B$38:$B$65)+COUNTIF($B$38:$B$65,B38)-1</f>
        <v>20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21658</v>
      </c>
      <c r="G38" s="42">
        <f>LOOKUP(E38,$A$38:$A$65,$C$38:$C$65)</f>
        <v>22068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677</v>
      </c>
      <c r="C39" s="41">
        <f t="shared" ref="C39:C65" si="5">D8</f>
        <v>690</v>
      </c>
      <c r="D39" s="41">
        <f t="shared" ref="D39:D65" si="6">_xlfn.RANK.EQ(B39,$B$38:$B$65)+COUNTIF($B$38:$B$65,B39)-1</f>
        <v>25</v>
      </c>
      <c r="E39" s="42" t="str">
        <f t="shared" si="2"/>
        <v>BALEARES</v>
      </c>
      <c r="F39" s="42">
        <f t="shared" ref="F39:F54" si="7">LOOKUP(E39,$A$38:$A$65,$B$38:$B$65)</f>
        <v>21441</v>
      </c>
      <c r="G39" s="42">
        <f t="shared" ref="G39:G65" si="8">LOOKUP(E39,$A$38:$A$65,$C$38:$C$65)</f>
        <v>19392</v>
      </c>
    </row>
    <row r="40" spans="1:9" x14ac:dyDescent="0.25">
      <c r="A40" s="42" t="str">
        <f t="shared" si="3"/>
        <v>ALMERIA</v>
      </c>
      <c r="B40" s="41">
        <f t="shared" si="4"/>
        <v>1279</v>
      </c>
      <c r="C40" s="41">
        <f t="shared" si="5"/>
        <v>1524</v>
      </c>
      <c r="D40" s="41">
        <f t="shared" si="6"/>
        <v>13</v>
      </c>
      <c r="E40" s="42" t="str">
        <f t="shared" si="2"/>
        <v>SANTA CRUZ DE TENERIFE</v>
      </c>
      <c r="F40" s="42">
        <f t="shared" si="7"/>
        <v>10864</v>
      </c>
      <c r="G40" s="42">
        <f t="shared" si="8"/>
        <v>12746</v>
      </c>
    </row>
    <row r="41" spans="1:9" x14ac:dyDescent="0.25">
      <c r="A41" s="42" t="str">
        <f t="shared" si="3"/>
        <v>AVILES</v>
      </c>
      <c r="B41" s="41">
        <f t="shared" si="4"/>
        <v>677</v>
      </c>
      <c r="C41" s="41">
        <f t="shared" si="5"/>
        <v>640</v>
      </c>
      <c r="D41" s="41">
        <f t="shared" si="6"/>
        <v>25</v>
      </c>
      <c r="E41" s="42" t="str">
        <f t="shared" si="2"/>
        <v>CEUTA</v>
      </c>
      <c r="F41" s="42">
        <f t="shared" si="7"/>
        <v>9573</v>
      </c>
      <c r="G41" s="42">
        <f t="shared" si="8"/>
        <v>9209</v>
      </c>
    </row>
    <row r="42" spans="1:9" x14ac:dyDescent="0.25">
      <c r="A42" s="42" t="str">
        <f t="shared" si="3"/>
        <v>BAHIA DE ALGECIRAS</v>
      </c>
      <c r="B42" s="41">
        <f t="shared" si="4"/>
        <v>21658</v>
      </c>
      <c r="C42" s="41">
        <f t="shared" si="5"/>
        <v>22068</v>
      </c>
      <c r="D42" s="41">
        <f t="shared" si="6"/>
        <v>1</v>
      </c>
      <c r="E42" s="42" t="str">
        <f t="shared" si="2"/>
        <v>LAS PALMAS</v>
      </c>
      <c r="F42" s="42">
        <f t="shared" si="7"/>
        <v>8185</v>
      </c>
      <c r="G42" s="42">
        <f t="shared" si="8"/>
        <v>7816</v>
      </c>
    </row>
    <row r="43" spans="1:9" x14ac:dyDescent="0.25">
      <c r="A43" s="42" t="str">
        <f t="shared" si="3"/>
        <v>BAHIA DE CADIZ</v>
      </c>
      <c r="B43" s="41">
        <f t="shared" si="4"/>
        <v>1149</v>
      </c>
      <c r="C43" s="41">
        <f t="shared" si="5"/>
        <v>1136</v>
      </c>
      <c r="D43" s="41">
        <f t="shared" si="6"/>
        <v>14</v>
      </c>
      <c r="E43" s="42" t="str">
        <f t="shared" si="2"/>
        <v>BARCELONA</v>
      </c>
      <c r="F43" s="42">
        <f t="shared" si="7"/>
        <v>6101</v>
      </c>
      <c r="G43" s="42">
        <f t="shared" si="8"/>
        <v>6175</v>
      </c>
    </row>
    <row r="44" spans="1:9" x14ac:dyDescent="0.25">
      <c r="A44" s="42" t="str">
        <f t="shared" si="3"/>
        <v>BALEARES</v>
      </c>
      <c r="B44" s="41">
        <f t="shared" si="4"/>
        <v>21441</v>
      </c>
      <c r="C44" s="41">
        <f t="shared" si="5"/>
        <v>19392</v>
      </c>
      <c r="D44" s="41">
        <f t="shared" si="6"/>
        <v>2</v>
      </c>
      <c r="E44" s="42" t="str">
        <f t="shared" si="2"/>
        <v>VALENCIA</v>
      </c>
      <c r="F44" s="42">
        <f t="shared" si="7"/>
        <v>5199</v>
      </c>
      <c r="G44" s="42">
        <f t="shared" si="8"/>
        <v>5291</v>
      </c>
    </row>
    <row r="45" spans="1:9" x14ac:dyDescent="0.25">
      <c r="A45" s="42" t="str">
        <f t="shared" si="3"/>
        <v>BARCELONA</v>
      </c>
      <c r="B45" s="41">
        <f t="shared" si="4"/>
        <v>6101</v>
      </c>
      <c r="C45" s="41">
        <f t="shared" si="5"/>
        <v>6175</v>
      </c>
      <c r="D45" s="41">
        <f t="shared" si="6"/>
        <v>6</v>
      </c>
      <c r="E45" s="42" t="str">
        <f t="shared" si="2"/>
        <v>BILBAO</v>
      </c>
      <c r="F45" s="42">
        <f t="shared" si="7"/>
        <v>2352</v>
      </c>
      <c r="G45" s="42">
        <f t="shared" si="8"/>
        <v>2425</v>
      </c>
    </row>
    <row r="46" spans="1:9" x14ac:dyDescent="0.25">
      <c r="A46" s="42" t="str">
        <f t="shared" si="3"/>
        <v>BILBAO</v>
      </c>
      <c r="B46" s="41">
        <f t="shared" si="4"/>
        <v>2352</v>
      </c>
      <c r="C46" s="41">
        <f t="shared" si="5"/>
        <v>2425</v>
      </c>
      <c r="D46" s="41">
        <f t="shared" si="6"/>
        <v>8</v>
      </c>
      <c r="E46" s="42" t="str">
        <f t="shared" si="2"/>
        <v>TARRAGONA</v>
      </c>
      <c r="F46" s="42">
        <f t="shared" si="7"/>
        <v>2255</v>
      </c>
      <c r="G46" s="42">
        <f t="shared" si="8"/>
        <v>2415</v>
      </c>
    </row>
    <row r="47" spans="1:9" x14ac:dyDescent="0.25">
      <c r="A47" s="42" t="str">
        <f t="shared" si="3"/>
        <v>CARTAGENA</v>
      </c>
      <c r="B47" s="41">
        <f t="shared" si="4"/>
        <v>1018</v>
      </c>
      <c r="C47" s="41">
        <f t="shared" si="5"/>
        <v>1015</v>
      </c>
      <c r="D47" s="41">
        <f t="shared" si="6"/>
        <v>17</v>
      </c>
      <c r="E47" s="42" t="str">
        <f t="shared" si="2"/>
        <v>VIGO</v>
      </c>
      <c r="F47" s="42">
        <f t="shared" si="7"/>
        <v>1441</v>
      </c>
      <c r="G47" s="42">
        <f t="shared" si="8"/>
        <v>1499</v>
      </c>
    </row>
    <row r="48" spans="1:9" x14ac:dyDescent="0.25">
      <c r="A48" s="42" t="str">
        <f t="shared" si="3"/>
        <v>CASTELLON</v>
      </c>
      <c r="B48" s="41">
        <f t="shared" si="4"/>
        <v>1054</v>
      </c>
      <c r="C48" s="41">
        <f t="shared" si="5"/>
        <v>1016</v>
      </c>
      <c r="D48" s="41">
        <f t="shared" si="6"/>
        <v>16</v>
      </c>
      <c r="E48" s="42" t="str">
        <f t="shared" si="2"/>
        <v>MALAGA</v>
      </c>
      <c r="F48" s="42">
        <f t="shared" si="7"/>
        <v>1416</v>
      </c>
      <c r="G48" s="42">
        <f t="shared" si="8"/>
        <v>1303</v>
      </c>
    </row>
    <row r="49" spans="1:7" x14ac:dyDescent="0.25">
      <c r="A49" s="42" t="str">
        <f t="shared" si="3"/>
        <v>CEUTA</v>
      </c>
      <c r="B49" s="41">
        <f t="shared" si="4"/>
        <v>9573</v>
      </c>
      <c r="C49" s="41">
        <f t="shared" si="5"/>
        <v>9209</v>
      </c>
      <c r="D49" s="41">
        <f t="shared" si="6"/>
        <v>4</v>
      </c>
      <c r="E49" s="42" t="str">
        <f t="shared" si="2"/>
        <v>HUELVA</v>
      </c>
      <c r="F49" s="42">
        <f t="shared" si="7"/>
        <v>1352</v>
      </c>
      <c r="G49" s="42">
        <f t="shared" si="8"/>
        <v>1274</v>
      </c>
    </row>
    <row r="50" spans="1:7" x14ac:dyDescent="0.25">
      <c r="A50" s="42" t="str">
        <f t="shared" si="3"/>
        <v>FERROL-SAN CIBRAO</v>
      </c>
      <c r="B50" s="41">
        <f t="shared" si="4"/>
        <v>766</v>
      </c>
      <c r="C50" s="41">
        <f t="shared" si="5"/>
        <v>865</v>
      </c>
      <c r="D50" s="41">
        <f t="shared" si="6"/>
        <v>22</v>
      </c>
      <c r="E50" s="42" t="str">
        <f t="shared" si="2"/>
        <v>ALMERIA</v>
      </c>
      <c r="F50" s="42">
        <f t="shared" si="7"/>
        <v>1279</v>
      </c>
      <c r="G50" s="42">
        <f t="shared" si="8"/>
        <v>1524</v>
      </c>
    </row>
    <row r="51" spans="1:7" x14ac:dyDescent="0.25">
      <c r="A51" s="42" t="str">
        <f t="shared" si="3"/>
        <v>GIJON</v>
      </c>
      <c r="B51" s="41">
        <f t="shared" si="4"/>
        <v>795</v>
      </c>
      <c r="C51" s="41">
        <f t="shared" si="5"/>
        <v>768</v>
      </c>
      <c r="D51" s="41">
        <f t="shared" si="6"/>
        <v>21</v>
      </c>
      <c r="E51" s="42" t="str">
        <f t="shared" si="2"/>
        <v>BAHIA DE CADIZ</v>
      </c>
      <c r="F51" s="42">
        <f t="shared" si="7"/>
        <v>1149</v>
      </c>
      <c r="G51" s="42">
        <f t="shared" si="8"/>
        <v>1136</v>
      </c>
    </row>
    <row r="52" spans="1:7" x14ac:dyDescent="0.25">
      <c r="A52" s="42" t="str">
        <f t="shared" si="3"/>
        <v>HUELVA</v>
      </c>
      <c r="B52" s="41">
        <f t="shared" si="4"/>
        <v>1352</v>
      </c>
      <c r="C52" s="41">
        <f t="shared" si="5"/>
        <v>1274</v>
      </c>
      <c r="D52" s="41">
        <f t="shared" si="6"/>
        <v>12</v>
      </c>
      <c r="E52" s="42" t="str">
        <f t="shared" si="2"/>
        <v>SANTANDER</v>
      </c>
      <c r="F52" s="42">
        <f t="shared" si="7"/>
        <v>1068</v>
      </c>
      <c r="G52" s="42">
        <f t="shared" si="8"/>
        <v>1031</v>
      </c>
    </row>
    <row r="53" spans="1:7" x14ac:dyDescent="0.25">
      <c r="A53" s="42" t="str">
        <f t="shared" si="3"/>
        <v>LAS PALMAS</v>
      </c>
      <c r="B53" s="41">
        <f t="shared" si="4"/>
        <v>8185</v>
      </c>
      <c r="C53" s="41">
        <f t="shared" si="5"/>
        <v>7816</v>
      </c>
      <c r="D53" s="41">
        <f t="shared" si="6"/>
        <v>5</v>
      </c>
      <c r="E53" s="42" t="str">
        <f t="shared" si="2"/>
        <v>CASTELLON</v>
      </c>
      <c r="F53" s="42">
        <f t="shared" si="7"/>
        <v>1054</v>
      </c>
      <c r="G53" s="42">
        <f t="shared" si="8"/>
        <v>1016</v>
      </c>
    </row>
    <row r="54" spans="1:7" x14ac:dyDescent="0.25">
      <c r="A54" s="42" t="str">
        <f t="shared" si="3"/>
        <v>MALAGA</v>
      </c>
      <c r="B54" s="41">
        <f t="shared" si="4"/>
        <v>1416</v>
      </c>
      <c r="C54" s="41">
        <f t="shared" si="5"/>
        <v>1303</v>
      </c>
      <c r="D54" s="41">
        <f t="shared" si="6"/>
        <v>11</v>
      </c>
      <c r="E54" s="42" t="str">
        <f t="shared" si="2"/>
        <v>CARTAGENA</v>
      </c>
      <c r="F54" s="42">
        <f t="shared" si="7"/>
        <v>1018</v>
      </c>
      <c r="G54" s="42">
        <f t="shared" si="8"/>
        <v>1015</v>
      </c>
    </row>
    <row r="55" spans="1:7" x14ac:dyDescent="0.25">
      <c r="A55" s="42" t="str">
        <f t="shared" si="3"/>
        <v>MARIN Y RIA DE PONTEVEDRA</v>
      </c>
      <c r="B55" s="41">
        <f t="shared" si="4"/>
        <v>482</v>
      </c>
      <c r="C55" s="41">
        <f t="shared" si="5"/>
        <v>451</v>
      </c>
      <c r="D55" s="41">
        <f t="shared" si="6"/>
        <v>26</v>
      </c>
      <c r="E55" s="42" t="str">
        <f t="shared" si="2"/>
        <v>MELILLA</v>
      </c>
      <c r="F55" s="42">
        <f t="shared" ref="F55:F65" si="9">LOOKUP(E55,$A$38:$A$65,$B$38:$B$65)</f>
        <v>1017</v>
      </c>
      <c r="G55" s="42">
        <f t="shared" si="8"/>
        <v>942</v>
      </c>
    </row>
    <row r="56" spans="1:7" x14ac:dyDescent="0.25">
      <c r="A56" s="42" t="str">
        <f t="shared" si="3"/>
        <v>MELILLA</v>
      </c>
      <c r="B56" s="41">
        <f t="shared" si="4"/>
        <v>1017</v>
      </c>
      <c r="C56" s="41">
        <f t="shared" si="5"/>
        <v>942</v>
      </c>
      <c r="D56" s="41">
        <f t="shared" si="6"/>
        <v>18</v>
      </c>
      <c r="E56" s="42" t="str">
        <f t="shared" si="2"/>
        <v>SEVILLA</v>
      </c>
      <c r="F56" s="42">
        <f t="shared" si="9"/>
        <v>904</v>
      </c>
      <c r="G56" s="42">
        <f t="shared" si="8"/>
        <v>871</v>
      </c>
    </row>
    <row r="57" spans="1:7" x14ac:dyDescent="0.25">
      <c r="A57" s="42" t="str">
        <f t="shared" si="3"/>
        <v>MOTRIL</v>
      </c>
      <c r="B57" s="41">
        <f t="shared" si="4"/>
        <v>369</v>
      </c>
      <c r="C57" s="41">
        <f t="shared" si="5"/>
        <v>256</v>
      </c>
      <c r="D57" s="41">
        <f t="shared" si="6"/>
        <v>27</v>
      </c>
      <c r="E57" s="42" t="str">
        <f t="shared" si="2"/>
        <v>A CORUÑA</v>
      </c>
      <c r="F57" s="42">
        <f t="shared" si="9"/>
        <v>883</v>
      </c>
      <c r="G57" s="42">
        <f t="shared" si="8"/>
        <v>951</v>
      </c>
    </row>
    <row r="58" spans="1:7" x14ac:dyDescent="0.25">
      <c r="A58" s="42" t="str">
        <f t="shared" si="3"/>
        <v>PASAIA</v>
      </c>
      <c r="B58" s="41">
        <f t="shared" si="4"/>
        <v>738</v>
      </c>
      <c r="C58" s="41">
        <f t="shared" si="5"/>
        <v>805</v>
      </c>
      <c r="D58" s="41">
        <f t="shared" si="6"/>
        <v>23</v>
      </c>
      <c r="E58" s="42" t="str">
        <f t="shared" si="2"/>
        <v>GIJON</v>
      </c>
      <c r="F58" s="42">
        <f t="shared" si="9"/>
        <v>795</v>
      </c>
      <c r="G58" s="42">
        <f t="shared" si="8"/>
        <v>768</v>
      </c>
    </row>
    <row r="59" spans="1:7" x14ac:dyDescent="0.25">
      <c r="A59" s="42" t="str">
        <f t="shared" si="3"/>
        <v>SANTA CRUZ DE TENERIFE</v>
      </c>
      <c r="B59" s="41">
        <f t="shared" si="4"/>
        <v>10864</v>
      </c>
      <c r="C59" s="41">
        <f t="shared" si="5"/>
        <v>12746</v>
      </c>
      <c r="D59" s="41">
        <f t="shared" si="6"/>
        <v>3</v>
      </c>
      <c r="E59" s="42" t="str">
        <f t="shared" si="2"/>
        <v>FERROL-SAN CIBRAO</v>
      </c>
      <c r="F59" s="42">
        <f t="shared" si="9"/>
        <v>766</v>
      </c>
      <c r="G59" s="42">
        <f t="shared" si="8"/>
        <v>865</v>
      </c>
    </row>
    <row r="60" spans="1:7" x14ac:dyDescent="0.25">
      <c r="A60" s="42" t="str">
        <f t="shared" si="3"/>
        <v>SANTANDER</v>
      </c>
      <c r="B60" s="41">
        <f t="shared" si="4"/>
        <v>1068</v>
      </c>
      <c r="C60" s="41">
        <f t="shared" si="5"/>
        <v>1031</v>
      </c>
      <c r="D60" s="41">
        <f t="shared" si="6"/>
        <v>15</v>
      </c>
      <c r="E60" s="42" t="str">
        <f t="shared" si="2"/>
        <v>PASAIA</v>
      </c>
      <c r="F60" s="42">
        <f t="shared" si="9"/>
        <v>738</v>
      </c>
      <c r="G60" s="42">
        <f t="shared" si="8"/>
        <v>805</v>
      </c>
    </row>
    <row r="61" spans="1:7" x14ac:dyDescent="0.25">
      <c r="A61" s="42" t="str">
        <f t="shared" si="3"/>
        <v>SEVILLA</v>
      </c>
      <c r="B61" s="41">
        <f t="shared" si="4"/>
        <v>904</v>
      </c>
      <c r="C61" s="41">
        <f t="shared" si="5"/>
        <v>871</v>
      </c>
      <c r="D61" s="41">
        <f t="shared" si="6"/>
        <v>19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2255</v>
      </c>
      <c r="C62" s="41">
        <f t="shared" si="5"/>
        <v>2415</v>
      </c>
      <c r="D62" s="41">
        <f t="shared" si="6"/>
        <v>9</v>
      </c>
      <c r="E62" s="42" t="str">
        <f t="shared" si="2"/>
        <v>ALICANTE</v>
      </c>
      <c r="F62" s="42">
        <f t="shared" si="9"/>
        <v>677</v>
      </c>
      <c r="G62" s="42">
        <f t="shared" si="8"/>
        <v>690</v>
      </c>
    </row>
    <row r="63" spans="1:7" x14ac:dyDescent="0.25">
      <c r="A63" s="42" t="str">
        <f t="shared" si="3"/>
        <v>VALENCIA</v>
      </c>
      <c r="B63" s="41">
        <f t="shared" si="4"/>
        <v>5199</v>
      </c>
      <c r="C63" s="41">
        <f t="shared" si="5"/>
        <v>5291</v>
      </c>
      <c r="D63" s="41">
        <f t="shared" si="6"/>
        <v>7</v>
      </c>
      <c r="E63" s="42" t="str">
        <f t="shared" si="2"/>
        <v>MARIN Y RIA DE PONTEVEDRA</v>
      </c>
      <c r="F63" s="42">
        <f t="shared" si="9"/>
        <v>482</v>
      </c>
      <c r="G63" s="42">
        <f t="shared" si="8"/>
        <v>451</v>
      </c>
    </row>
    <row r="64" spans="1:7" x14ac:dyDescent="0.25">
      <c r="A64" s="42" t="str">
        <f t="shared" si="3"/>
        <v>VIGO</v>
      </c>
      <c r="B64" s="41">
        <f t="shared" si="4"/>
        <v>1441</v>
      </c>
      <c r="C64" s="41">
        <f t="shared" si="5"/>
        <v>1499</v>
      </c>
      <c r="D64" s="41">
        <f t="shared" si="6"/>
        <v>10</v>
      </c>
      <c r="E64" s="42" t="str">
        <f t="shared" si="2"/>
        <v>MOTRIL</v>
      </c>
      <c r="F64" s="42">
        <f t="shared" si="9"/>
        <v>369</v>
      </c>
      <c r="G64" s="42">
        <f t="shared" si="8"/>
        <v>256</v>
      </c>
    </row>
    <row r="65" spans="1:7" x14ac:dyDescent="0.25">
      <c r="A65" s="42" t="str">
        <f t="shared" si="3"/>
        <v>VILAGARCIA</v>
      </c>
      <c r="B65" s="41">
        <f t="shared" si="4"/>
        <v>161</v>
      </c>
      <c r="C65" s="41">
        <f t="shared" si="5"/>
        <v>159</v>
      </c>
      <c r="D65" s="41">
        <f t="shared" si="6"/>
        <v>28</v>
      </c>
      <c r="E65" s="42" t="str">
        <f t="shared" si="2"/>
        <v>VILAGARCIA</v>
      </c>
      <c r="F65" s="42">
        <f t="shared" si="9"/>
        <v>161</v>
      </c>
      <c r="G65" s="42">
        <f t="shared" si="8"/>
        <v>159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10" bestFit="1" customWidth="1"/>
    <col min="7" max="7" width="11.5703125" bestFit="1" customWidth="1"/>
  </cols>
  <sheetData>
    <row r="1" spans="1:12" s="2" customFormat="1" ht="22.5" customHeight="1" x14ac:dyDescent="0.35">
      <c r="F1" s="3" t="s">
        <v>92</v>
      </c>
    </row>
    <row r="2" spans="1:12" s="2" customFormat="1" ht="21" x14ac:dyDescent="0.35">
      <c r="F2" s="3"/>
    </row>
    <row r="5" spans="1:12" x14ac:dyDescent="0.25">
      <c r="A5" s="51" t="s">
        <v>73</v>
      </c>
      <c r="B5" s="49" t="str">
        <f>'Resumen general'!D6</f>
        <v>Mes Septiembre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40857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9">
        <v>1432156</v>
      </c>
      <c r="C7" s="9">
        <v>1596174</v>
      </c>
      <c r="D7" s="9">
        <v>10166319</v>
      </c>
      <c r="E7" s="9">
        <v>11130001</v>
      </c>
      <c r="F7" s="10">
        <f>((E7*100)/D7)-100</f>
        <v>9.479163500574785</v>
      </c>
      <c r="G7" s="1"/>
      <c r="H7" s="1"/>
      <c r="I7" s="1"/>
    </row>
    <row r="8" spans="1:12" x14ac:dyDescent="0.25">
      <c r="A8" s="11" t="s">
        <v>45</v>
      </c>
      <c r="B8" s="12">
        <v>1213081</v>
      </c>
      <c r="C8" s="12">
        <v>1308338</v>
      </c>
      <c r="D8" s="12">
        <v>9082570</v>
      </c>
      <c r="E8" s="12">
        <v>9841087</v>
      </c>
      <c r="F8" s="13">
        <f t="shared" ref="F8:F35" si="0">((E8*100)/D8)-100</f>
        <v>8.3513476912371658</v>
      </c>
      <c r="G8" s="1"/>
      <c r="H8" s="1"/>
      <c r="I8" s="1"/>
    </row>
    <row r="9" spans="1:12" x14ac:dyDescent="0.25">
      <c r="A9" s="8" t="s">
        <v>46</v>
      </c>
      <c r="B9" s="9">
        <v>1925589</v>
      </c>
      <c r="C9" s="9">
        <v>2057748</v>
      </c>
      <c r="D9" s="9">
        <v>20432137</v>
      </c>
      <c r="E9" s="9">
        <v>18907922</v>
      </c>
      <c r="F9" s="10">
        <f t="shared" si="0"/>
        <v>-7.4598902699213454</v>
      </c>
      <c r="G9" s="1"/>
      <c r="H9" s="1"/>
      <c r="I9" s="1"/>
    </row>
    <row r="10" spans="1:12" x14ac:dyDescent="0.25">
      <c r="A10" s="11" t="s">
        <v>47</v>
      </c>
      <c r="B10" s="12">
        <v>424723</v>
      </c>
      <c r="C10" s="12">
        <v>464001</v>
      </c>
      <c r="D10" s="12">
        <v>3449172</v>
      </c>
      <c r="E10" s="12">
        <v>4200395</v>
      </c>
      <c r="F10" s="13">
        <f t="shared" si="0"/>
        <v>21.779806863792231</v>
      </c>
      <c r="G10" s="1"/>
      <c r="H10" s="1"/>
      <c r="I10" s="1"/>
    </row>
    <row r="11" spans="1:12" x14ac:dyDescent="0.25">
      <c r="A11" s="8" t="s">
        <v>48</v>
      </c>
      <c r="B11" s="9">
        <v>27841598</v>
      </c>
      <c r="C11" s="9">
        <v>25594743</v>
      </c>
      <c r="D11" s="9">
        <v>219829895</v>
      </c>
      <c r="E11" s="9">
        <v>245674374</v>
      </c>
      <c r="F11" s="10">
        <f t="shared" si="0"/>
        <v>11.756580696178744</v>
      </c>
      <c r="G11" s="1"/>
      <c r="H11" s="1"/>
      <c r="I11" s="1"/>
    </row>
    <row r="12" spans="1:12" x14ac:dyDescent="0.25">
      <c r="A12" s="11" t="s">
        <v>49</v>
      </c>
      <c r="B12" s="12">
        <v>3272932</v>
      </c>
      <c r="C12" s="12">
        <v>2892452</v>
      </c>
      <c r="D12" s="12">
        <v>19634704</v>
      </c>
      <c r="E12" s="12">
        <v>21251772</v>
      </c>
      <c r="F12" s="13">
        <f t="shared" si="0"/>
        <v>8.2357645931408001</v>
      </c>
      <c r="G12" s="1"/>
      <c r="H12" s="1"/>
      <c r="I12" s="1"/>
    </row>
    <row r="13" spans="1:12" x14ac:dyDescent="0.25">
      <c r="A13" s="8" t="s">
        <v>50</v>
      </c>
      <c r="B13" s="9">
        <v>17588002</v>
      </c>
      <c r="C13" s="9">
        <v>17804224</v>
      </c>
      <c r="D13" s="9">
        <v>126794185</v>
      </c>
      <c r="E13" s="9">
        <v>131673934</v>
      </c>
      <c r="F13" s="10">
        <f t="shared" si="0"/>
        <v>3.8485589855717706</v>
      </c>
      <c r="G13" s="1"/>
      <c r="H13" s="1"/>
      <c r="I13" s="1"/>
    </row>
    <row r="14" spans="1:12" x14ac:dyDescent="0.25">
      <c r="A14" s="11" t="s">
        <v>51</v>
      </c>
      <c r="B14" s="12">
        <v>25257875</v>
      </c>
      <c r="C14" s="12">
        <v>25416357</v>
      </c>
      <c r="D14" s="12">
        <v>191783998</v>
      </c>
      <c r="E14" s="12">
        <v>202968088</v>
      </c>
      <c r="F14" s="13">
        <f t="shared" si="0"/>
        <v>5.8316074941768647</v>
      </c>
      <c r="G14" s="1"/>
      <c r="H14" s="1"/>
      <c r="I14" s="1"/>
    </row>
    <row r="15" spans="1:12" x14ac:dyDescent="0.25">
      <c r="A15" s="8" t="s">
        <v>52</v>
      </c>
      <c r="B15" s="9">
        <v>4146015</v>
      </c>
      <c r="C15" s="9">
        <v>3881759</v>
      </c>
      <c r="D15" s="9">
        <v>33133770</v>
      </c>
      <c r="E15" s="9">
        <v>32807726</v>
      </c>
      <c r="F15" s="10">
        <f t="shared" si="0"/>
        <v>-0.98402324878817637</v>
      </c>
      <c r="G15" s="1"/>
      <c r="H15" s="1"/>
      <c r="I15" s="1"/>
    </row>
    <row r="16" spans="1:12" x14ac:dyDescent="0.25">
      <c r="A16" s="11" t="s">
        <v>53</v>
      </c>
      <c r="B16" s="12">
        <v>2377369</v>
      </c>
      <c r="C16" s="12">
        <v>2720953</v>
      </c>
      <c r="D16" s="12">
        <v>18930616</v>
      </c>
      <c r="E16" s="12">
        <v>19635278</v>
      </c>
      <c r="F16" s="13">
        <f t="shared" si="0"/>
        <v>3.7223405725413272</v>
      </c>
      <c r="G16" s="1"/>
      <c r="H16" s="1"/>
      <c r="I16" s="1"/>
    </row>
    <row r="17" spans="1:9" x14ac:dyDescent="0.25">
      <c r="A17" s="8" t="s">
        <v>54</v>
      </c>
      <c r="B17" s="9">
        <v>1205738</v>
      </c>
      <c r="C17" s="9">
        <v>1330782</v>
      </c>
      <c r="D17" s="9">
        <v>11261031</v>
      </c>
      <c r="E17" s="9">
        <v>12231043</v>
      </c>
      <c r="F17" s="10">
        <f t="shared" si="0"/>
        <v>8.6138826897821303</v>
      </c>
      <c r="G17" s="1"/>
      <c r="H17" s="1"/>
      <c r="I17" s="1"/>
    </row>
    <row r="18" spans="1:9" x14ac:dyDescent="0.25">
      <c r="A18" s="11" t="s">
        <v>55</v>
      </c>
      <c r="B18" s="12">
        <v>5319168</v>
      </c>
      <c r="C18" s="12">
        <v>5494464</v>
      </c>
      <c r="D18" s="12">
        <v>47913358</v>
      </c>
      <c r="E18" s="12">
        <v>49124999</v>
      </c>
      <c r="F18" s="13">
        <f t="shared" si="0"/>
        <v>2.5288167028493405</v>
      </c>
      <c r="G18" s="1"/>
      <c r="H18" s="1"/>
      <c r="I18" s="1"/>
    </row>
    <row r="19" spans="1:9" x14ac:dyDescent="0.25">
      <c r="A19" s="8" t="s">
        <v>56</v>
      </c>
      <c r="B19" s="9">
        <v>1083590</v>
      </c>
      <c r="C19" s="9">
        <v>1640330</v>
      </c>
      <c r="D19" s="9">
        <v>10397847</v>
      </c>
      <c r="E19" s="9">
        <v>10432484</v>
      </c>
      <c r="F19" s="10">
        <f t="shared" si="0"/>
        <v>0.33311703855615349</v>
      </c>
      <c r="G19" s="1"/>
      <c r="H19" s="1"/>
      <c r="I19" s="1"/>
    </row>
    <row r="20" spans="1:9" x14ac:dyDescent="0.25">
      <c r="A20" s="11" t="s">
        <v>57</v>
      </c>
      <c r="B20" s="12">
        <v>1376868</v>
      </c>
      <c r="C20" s="12">
        <v>1342889</v>
      </c>
      <c r="D20" s="12">
        <v>10055840</v>
      </c>
      <c r="E20" s="12">
        <v>12851012</v>
      </c>
      <c r="F20" s="13">
        <f t="shared" si="0"/>
        <v>27.796504319877798</v>
      </c>
      <c r="G20" s="1"/>
      <c r="H20" s="1"/>
      <c r="I20" s="1"/>
    </row>
    <row r="21" spans="1:9" x14ac:dyDescent="0.25">
      <c r="A21" s="8" t="s">
        <v>58</v>
      </c>
      <c r="B21" s="9">
        <v>2098493</v>
      </c>
      <c r="C21" s="9">
        <v>2973872</v>
      </c>
      <c r="D21" s="9">
        <v>17325738</v>
      </c>
      <c r="E21" s="9">
        <v>20047139</v>
      </c>
      <c r="F21" s="10">
        <f t="shared" si="0"/>
        <v>15.707273190902455</v>
      </c>
      <c r="G21" s="1"/>
      <c r="H21" s="1"/>
      <c r="I21" s="1"/>
    </row>
    <row r="22" spans="1:9" x14ac:dyDescent="0.25">
      <c r="A22" s="11" t="s">
        <v>59</v>
      </c>
      <c r="B22" s="12">
        <v>14818393</v>
      </c>
      <c r="C22" s="12">
        <v>18515008</v>
      </c>
      <c r="D22" s="12">
        <v>132018926</v>
      </c>
      <c r="E22" s="12">
        <v>152316666</v>
      </c>
      <c r="F22" s="13">
        <f t="shared" si="0"/>
        <v>15.374871327161074</v>
      </c>
      <c r="G22" s="1"/>
      <c r="H22" s="1"/>
      <c r="I22" s="1"/>
    </row>
    <row r="23" spans="1:9" x14ac:dyDescent="0.25">
      <c r="A23" s="8" t="s">
        <v>60</v>
      </c>
      <c r="B23" s="9">
        <v>4309940</v>
      </c>
      <c r="C23" s="9">
        <v>4912367</v>
      </c>
      <c r="D23" s="9">
        <v>29776975</v>
      </c>
      <c r="E23" s="9">
        <v>32615527</v>
      </c>
      <c r="F23" s="10">
        <f t="shared" si="0"/>
        <v>9.5327077381097354</v>
      </c>
      <c r="G23" s="1"/>
      <c r="H23" s="1"/>
      <c r="I23" s="1"/>
    </row>
    <row r="24" spans="1:9" x14ac:dyDescent="0.25">
      <c r="A24" s="11" t="s">
        <v>61</v>
      </c>
      <c r="B24" s="12">
        <v>307686</v>
      </c>
      <c r="C24" s="12">
        <v>328537</v>
      </c>
      <c r="D24" s="12">
        <v>2799974</v>
      </c>
      <c r="E24" s="12">
        <v>2885185</v>
      </c>
      <c r="F24" s="13">
        <f t="shared" si="0"/>
        <v>3.0432782590124106</v>
      </c>
      <c r="G24" s="1"/>
      <c r="H24" s="1"/>
      <c r="I24" s="1"/>
    </row>
    <row r="25" spans="1:9" x14ac:dyDescent="0.25">
      <c r="A25" s="8" t="s">
        <v>62</v>
      </c>
      <c r="B25" s="9">
        <v>1310741</v>
      </c>
      <c r="C25" s="9">
        <v>1899478</v>
      </c>
      <c r="D25" s="9">
        <v>11042342</v>
      </c>
      <c r="E25" s="9">
        <v>12600328</v>
      </c>
      <c r="F25" s="10">
        <f t="shared" si="0"/>
        <v>14.109198936240162</v>
      </c>
      <c r="G25" s="1"/>
      <c r="H25" s="1"/>
      <c r="I25" s="1"/>
    </row>
    <row r="26" spans="1:9" x14ac:dyDescent="0.25">
      <c r="A26" s="11" t="s">
        <v>63</v>
      </c>
      <c r="B26" s="12">
        <v>279587</v>
      </c>
      <c r="C26" s="12">
        <v>772965</v>
      </c>
      <c r="D26" s="12">
        <v>2221149</v>
      </c>
      <c r="E26" s="12">
        <v>3803641</v>
      </c>
      <c r="F26" s="13">
        <f t="shared" si="0"/>
        <v>71.24654852060803</v>
      </c>
      <c r="G26" s="1"/>
      <c r="H26" s="1"/>
      <c r="I26" s="1"/>
    </row>
    <row r="27" spans="1:9" x14ac:dyDescent="0.25">
      <c r="A27" s="8" t="s">
        <v>64</v>
      </c>
      <c r="B27" s="9">
        <v>620122</v>
      </c>
      <c r="C27" s="9">
        <v>511896</v>
      </c>
      <c r="D27" s="9">
        <v>4669277</v>
      </c>
      <c r="E27" s="9">
        <v>4760118</v>
      </c>
      <c r="F27" s="10">
        <f t="shared" si="0"/>
        <v>1.945504625234264</v>
      </c>
      <c r="G27" s="1"/>
      <c r="H27" s="1"/>
      <c r="I27" s="1"/>
    </row>
    <row r="28" spans="1:9" x14ac:dyDescent="0.25">
      <c r="A28" s="11" t="s">
        <v>65</v>
      </c>
      <c r="B28" s="12">
        <v>15468249</v>
      </c>
      <c r="C28" s="12">
        <v>15770017</v>
      </c>
      <c r="D28" s="12">
        <v>147939226</v>
      </c>
      <c r="E28" s="12">
        <v>151449927</v>
      </c>
      <c r="F28" s="13">
        <f t="shared" si="0"/>
        <v>2.3730697360820301</v>
      </c>
      <c r="G28" s="1"/>
      <c r="H28" s="1"/>
      <c r="I28" s="1"/>
    </row>
    <row r="29" spans="1:9" x14ac:dyDescent="0.25">
      <c r="A29" s="8" t="s">
        <v>66</v>
      </c>
      <c r="B29" s="9">
        <v>1979450</v>
      </c>
      <c r="C29" s="9">
        <v>1986109</v>
      </c>
      <c r="D29" s="9">
        <v>15698499</v>
      </c>
      <c r="E29" s="9">
        <v>16360589</v>
      </c>
      <c r="F29" s="10">
        <f t="shared" si="0"/>
        <v>4.2175369759873291</v>
      </c>
      <c r="G29" s="1"/>
      <c r="H29" s="1"/>
      <c r="I29" s="1"/>
    </row>
    <row r="30" spans="1:9" x14ac:dyDescent="0.25">
      <c r="A30" s="11" t="s">
        <v>67</v>
      </c>
      <c r="B30" s="12">
        <v>407364</v>
      </c>
      <c r="C30" s="12">
        <v>455446</v>
      </c>
      <c r="D30" s="12">
        <v>3894544</v>
      </c>
      <c r="E30" s="12">
        <v>4245477</v>
      </c>
      <c r="F30" s="13">
        <f t="shared" si="0"/>
        <v>9.0108880526192507</v>
      </c>
      <c r="G30" s="1"/>
      <c r="H30" s="1"/>
      <c r="I30" s="1"/>
    </row>
    <row r="31" spans="1:9" x14ac:dyDescent="0.25">
      <c r="A31" s="8" t="s">
        <v>68</v>
      </c>
      <c r="B31" s="9">
        <v>3479250</v>
      </c>
      <c r="C31" s="9">
        <v>3626423</v>
      </c>
      <c r="D31" s="9">
        <v>34442820</v>
      </c>
      <c r="E31" s="9">
        <v>33038633</v>
      </c>
      <c r="F31" s="10">
        <f t="shared" si="0"/>
        <v>-4.0768642056602857</v>
      </c>
      <c r="G31" s="1"/>
      <c r="H31" s="1"/>
      <c r="I31" s="1"/>
    </row>
    <row r="32" spans="1:9" x14ac:dyDescent="0.25">
      <c r="A32" s="11" t="s">
        <v>69</v>
      </c>
      <c r="B32" s="12">
        <v>16325265</v>
      </c>
      <c r="C32" s="12">
        <v>17588845</v>
      </c>
      <c r="D32" s="12">
        <v>141574316</v>
      </c>
      <c r="E32" s="12">
        <v>149513983</v>
      </c>
      <c r="F32" s="13">
        <f t="shared" si="0"/>
        <v>5.6081266887420469</v>
      </c>
      <c r="G32" s="1"/>
      <c r="H32" s="1"/>
      <c r="I32" s="1"/>
    </row>
    <row r="33" spans="1:9" x14ac:dyDescent="0.25">
      <c r="A33" s="8" t="s">
        <v>70</v>
      </c>
      <c r="B33" s="9">
        <v>3224828</v>
      </c>
      <c r="C33" s="9">
        <v>3979802</v>
      </c>
      <c r="D33" s="9">
        <v>24338685</v>
      </c>
      <c r="E33" s="9">
        <v>25455635</v>
      </c>
      <c r="F33" s="10">
        <f t="shared" si="0"/>
        <v>4.5891961706230262</v>
      </c>
      <c r="G33" s="1"/>
      <c r="H33" s="1"/>
      <c r="I33" s="1"/>
    </row>
    <row r="34" spans="1:9" x14ac:dyDescent="0.25">
      <c r="A34" s="11" t="s">
        <v>71</v>
      </c>
      <c r="B34" s="12">
        <v>120065</v>
      </c>
      <c r="C34" s="12">
        <v>153649</v>
      </c>
      <c r="D34" s="12">
        <v>831696</v>
      </c>
      <c r="E34" s="12">
        <v>972255</v>
      </c>
      <c r="F34" s="13">
        <f t="shared" si="0"/>
        <v>16.900285681306627</v>
      </c>
      <c r="G34" s="1"/>
      <c r="H34" s="1"/>
      <c r="I34" s="1"/>
    </row>
    <row r="35" spans="1:9" x14ac:dyDescent="0.25">
      <c r="A35" s="14" t="s">
        <v>72</v>
      </c>
      <c r="B35" s="15">
        <f>SUM(B7:B34)</f>
        <v>159214137</v>
      </c>
      <c r="C35" s="15">
        <f t="shared" ref="C35:E35" si="1">SUM(C7:C34)</f>
        <v>167019628</v>
      </c>
      <c r="D35" s="15">
        <f t="shared" si="1"/>
        <v>1301439609</v>
      </c>
      <c r="E35" s="15">
        <f t="shared" si="1"/>
        <v>1392795218</v>
      </c>
      <c r="F35" s="16">
        <f t="shared" si="0"/>
        <v>7.0195811137326416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11130001</v>
      </c>
      <c r="C38" s="41">
        <f>D7</f>
        <v>10166319</v>
      </c>
      <c r="D38" s="41">
        <f>_xlfn.RANK.EQ(B38,$B$38:$B$65)+COUNTIF($B$38:$B$65,B38)-1</f>
        <v>20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245674374</v>
      </c>
      <c r="G38" s="42">
        <f>LOOKUP(E38,$A$38:$A$65,$C$38:$C$65)</f>
        <v>219829895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9841087</v>
      </c>
      <c r="C39" s="41">
        <f t="shared" ref="C39:C65" si="5">D8</f>
        <v>9082570</v>
      </c>
      <c r="D39" s="41">
        <f t="shared" ref="D39:D65" si="6">_xlfn.RANK.EQ(B39,$B$38:$B$65)+COUNTIF($B$38:$B$65,B39)-1</f>
        <v>22</v>
      </c>
      <c r="E39" s="42" t="str">
        <f t="shared" si="2"/>
        <v>BARCELONA</v>
      </c>
      <c r="F39" s="42">
        <f t="shared" ref="F39:F54" si="7">LOOKUP(E39,$A$38:$A$65,$B$38:$B$65)</f>
        <v>202968088</v>
      </c>
      <c r="G39" s="42">
        <f t="shared" ref="G39:G65" si="8">LOOKUP(E39,$A$38:$A$65,$C$38:$C$65)</f>
        <v>191783998</v>
      </c>
    </row>
    <row r="40" spans="1:9" x14ac:dyDescent="0.25">
      <c r="A40" s="42" t="str">
        <f t="shared" si="3"/>
        <v>ALMERIA</v>
      </c>
      <c r="B40" s="41">
        <f t="shared" si="4"/>
        <v>18907922</v>
      </c>
      <c r="C40" s="41">
        <f t="shared" si="5"/>
        <v>20432137</v>
      </c>
      <c r="D40" s="41">
        <f t="shared" si="6"/>
        <v>15</v>
      </c>
      <c r="E40" s="42" t="str">
        <f t="shared" si="2"/>
        <v>LAS PALMAS</v>
      </c>
      <c r="F40" s="42">
        <f t="shared" si="7"/>
        <v>152316666</v>
      </c>
      <c r="G40" s="42">
        <f t="shared" si="8"/>
        <v>132018926</v>
      </c>
    </row>
    <row r="41" spans="1:9" x14ac:dyDescent="0.25">
      <c r="A41" s="42" t="str">
        <f t="shared" si="3"/>
        <v>AVILES</v>
      </c>
      <c r="B41" s="41">
        <f t="shared" si="4"/>
        <v>4200395</v>
      </c>
      <c r="C41" s="41">
        <f t="shared" si="5"/>
        <v>3449172</v>
      </c>
      <c r="D41" s="41">
        <f t="shared" si="6"/>
        <v>25</v>
      </c>
      <c r="E41" s="42" t="str">
        <f t="shared" si="2"/>
        <v>SANTA CRUZ DE TENERIFE</v>
      </c>
      <c r="F41" s="42">
        <f t="shared" si="7"/>
        <v>151449927</v>
      </c>
      <c r="G41" s="42">
        <f t="shared" si="8"/>
        <v>147939226</v>
      </c>
    </row>
    <row r="42" spans="1:9" x14ac:dyDescent="0.25">
      <c r="A42" s="42" t="str">
        <f t="shared" si="3"/>
        <v>BAHIA DE ALGECIRAS</v>
      </c>
      <c r="B42" s="41">
        <f t="shared" si="4"/>
        <v>245674374</v>
      </c>
      <c r="C42" s="41">
        <f t="shared" si="5"/>
        <v>219829895</v>
      </c>
      <c r="D42" s="41">
        <f t="shared" si="6"/>
        <v>1</v>
      </c>
      <c r="E42" s="42" t="str">
        <f t="shared" si="2"/>
        <v>VALENCIA</v>
      </c>
      <c r="F42" s="42">
        <f t="shared" si="7"/>
        <v>149513983</v>
      </c>
      <c r="G42" s="42">
        <f t="shared" si="8"/>
        <v>141574316</v>
      </c>
    </row>
    <row r="43" spans="1:9" x14ac:dyDescent="0.25">
      <c r="A43" s="42" t="str">
        <f t="shared" si="3"/>
        <v>BAHIA DE CADIZ</v>
      </c>
      <c r="B43" s="41">
        <f t="shared" si="4"/>
        <v>21251772</v>
      </c>
      <c r="C43" s="41">
        <f t="shared" si="5"/>
        <v>19634704</v>
      </c>
      <c r="D43" s="41">
        <f t="shared" si="6"/>
        <v>12</v>
      </c>
      <c r="E43" s="42" t="str">
        <f t="shared" si="2"/>
        <v>BALEARES</v>
      </c>
      <c r="F43" s="42">
        <f t="shared" si="7"/>
        <v>131673934</v>
      </c>
      <c r="G43" s="42">
        <f t="shared" si="8"/>
        <v>126794185</v>
      </c>
    </row>
    <row r="44" spans="1:9" x14ac:dyDescent="0.25">
      <c r="A44" s="42" t="str">
        <f t="shared" si="3"/>
        <v>BALEARES</v>
      </c>
      <c r="B44" s="41">
        <f t="shared" si="4"/>
        <v>131673934</v>
      </c>
      <c r="C44" s="41">
        <f t="shared" si="5"/>
        <v>126794185</v>
      </c>
      <c r="D44" s="41">
        <f t="shared" si="6"/>
        <v>6</v>
      </c>
      <c r="E44" s="42" t="str">
        <f t="shared" si="2"/>
        <v>CEUTA</v>
      </c>
      <c r="F44" s="42">
        <f t="shared" si="7"/>
        <v>49124999</v>
      </c>
      <c r="G44" s="42">
        <f t="shared" si="8"/>
        <v>47913358</v>
      </c>
    </row>
    <row r="45" spans="1:9" x14ac:dyDescent="0.25">
      <c r="A45" s="42" t="str">
        <f t="shared" si="3"/>
        <v>BARCELONA</v>
      </c>
      <c r="B45" s="41">
        <f t="shared" si="4"/>
        <v>202968088</v>
      </c>
      <c r="C45" s="41">
        <f t="shared" si="5"/>
        <v>191783998</v>
      </c>
      <c r="D45" s="41">
        <f t="shared" si="6"/>
        <v>2</v>
      </c>
      <c r="E45" s="42" t="str">
        <f t="shared" si="2"/>
        <v>TARRAGONA</v>
      </c>
      <c r="F45" s="42">
        <f t="shared" si="7"/>
        <v>33038633</v>
      </c>
      <c r="G45" s="42">
        <f t="shared" si="8"/>
        <v>34442820</v>
      </c>
    </row>
    <row r="46" spans="1:9" x14ac:dyDescent="0.25">
      <c r="A46" s="42" t="str">
        <f t="shared" si="3"/>
        <v>BILBAO</v>
      </c>
      <c r="B46" s="41">
        <f t="shared" si="4"/>
        <v>32807726</v>
      </c>
      <c r="C46" s="41">
        <f t="shared" si="5"/>
        <v>33133770</v>
      </c>
      <c r="D46" s="41">
        <f t="shared" si="6"/>
        <v>9</v>
      </c>
      <c r="E46" s="42" t="str">
        <f t="shared" si="2"/>
        <v>BILBAO</v>
      </c>
      <c r="F46" s="42">
        <f t="shared" si="7"/>
        <v>32807726</v>
      </c>
      <c r="G46" s="42">
        <f t="shared" si="8"/>
        <v>33133770</v>
      </c>
    </row>
    <row r="47" spans="1:9" x14ac:dyDescent="0.25">
      <c r="A47" s="42" t="str">
        <f t="shared" si="3"/>
        <v>CARTAGENA</v>
      </c>
      <c r="B47" s="41">
        <f t="shared" si="4"/>
        <v>19635278</v>
      </c>
      <c r="C47" s="41">
        <f t="shared" si="5"/>
        <v>18930616</v>
      </c>
      <c r="D47" s="41">
        <f t="shared" si="6"/>
        <v>14</v>
      </c>
      <c r="E47" s="42" t="str">
        <f t="shared" si="2"/>
        <v>MALAGA</v>
      </c>
      <c r="F47" s="42">
        <f t="shared" si="7"/>
        <v>32615527</v>
      </c>
      <c r="G47" s="42">
        <f t="shared" si="8"/>
        <v>29776975</v>
      </c>
    </row>
    <row r="48" spans="1:9" x14ac:dyDescent="0.25">
      <c r="A48" s="42" t="str">
        <f t="shared" si="3"/>
        <v>CASTELLON</v>
      </c>
      <c r="B48" s="41">
        <f t="shared" si="4"/>
        <v>12231043</v>
      </c>
      <c r="C48" s="41">
        <f t="shared" si="5"/>
        <v>11261031</v>
      </c>
      <c r="D48" s="41">
        <f t="shared" si="6"/>
        <v>19</v>
      </c>
      <c r="E48" s="42" t="str">
        <f t="shared" si="2"/>
        <v>VIGO</v>
      </c>
      <c r="F48" s="42">
        <f t="shared" si="7"/>
        <v>25455635</v>
      </c>
      <c r="G48" s="42">
        <f t="shared" si="8"/>
        <v>24338685</v>
      </c>
    </row>
    <row r="49" spans="1:7" x14ac:dyDescent="0.25">
      <c r="A49" s="42" t="str">
        <f t="shared" si="3"/>
        <v>CEUTA</v>
      </c>
      <c r="B49" s="41">
        <f t="shared" si="4"/>
        <v>49124999</v>
      </c>
      <c r="C49" s="41">
        <f t="shared" si="5"/>
        <v>47913358</v>
      </c>
      <c r="D49" s="41">
        <f t="shared" si="6"/>
        <v>7</v>
      </c>
      <c r="E49" s="42" t="str">
        <f t="shared" si="2"/>
        <v>BAHIA DE CADIZ</v>
      </c>
      <c r="F49" s="42">
        <f t="shared" si="7"/>
        <v>21251772</v>
      </c>
      <c r="G49" s="42">
        <f t="shared" si="8"/>
        <v>19634704</v>
      </c>
    </row>
    <row r="50" spans="1:7" x14ac:dyDescent="0.25">
      <c r="A50" s="42" t="str">
        <f t="shared" si="3"/>
        <v>FERROL-SAN CIBRAO</v>
      </c>
      <c r="B50" s="41">
        <f t="shared" si="4"/>
        <v>10432484</v>
      </c>
      <c r="C50" s="41">
        <f t="shared" si="5"/>
        <v>10397847</v>
      </c>
      <c r="D50" s="41">
        <f t="shared" si="6"/>
        <v>21</v>
      </c>
      <c r="E50" s="42" t="str">
        <f t="shared" si="2"/>
        <v>HUELVA</v>
      </c>
      <c r="F50" s="42">
        <f t="shared" si="7"/>
        <v>20047139</v>
      </c>
      <c r="G50" s="42">
        <f t="shared" si="8"/>
        <v>17325738</v>
      </c>
    </row>
    <row r="51" spans="1:7" x14ac:dyDescent="0.25">
      <c r="A51" s="42" t="str">
        <f t="shared" si="3"/>
        <v>GIJON</v>
      </c>
      <c r="B51" s="41">
        <f t="shared" si="4"/>
        <v>12851012</v>
      </c>
      <c r="C51" s="41">
        <f t="shared" si="5"/>
        <v>10055840</v>
      </c>
      <c r="D51" s="41">
        <f t="shared" si="6"/>
        <v>17</v>
      </c>
      <c r="E51" s="42" t="str">
        <f t="shared" si="2"/>
        <v>CARTAGENA</v>
      </c>
      <c r="F51" s="42">
        <f t="shared" si="7"/>
        <v>19635278</v>
      </c>
      <c r="G51" s="42">
        <f t="shared" si="8"/>
        <v>18930616</v>
      </c>
    </row>
    <row r="52" spans="1:7" x14ac:dyDescent="0.25">
      <c r="A52" s="42" t="str">
        <f t="shared" si="3"/>
        <v>HUELVA</v>
      </c>
      <c r="B52" s="41">
        <f t="shared" si="4"/>
        <v>20047139</v>
      </c>
      <c r="C52" s="41">
        <f t="shared" si="5"/>
        <v>17325738</v>
      </c>
      <c r="D52" s="41">
        <f t="shared" si="6"/>
        <v>13</v>
      </c>
      <c r="E52" s="42" t="str">
        <f t="shared" si="2"/>
        <v>ALMERIA</v>
      </c>
      <c r="F52" s="42">
        <f t="shared" si="7"/>
        <v>18907922</v>
      </c>
      <c r="G52" s="42">
        <f t="shared" si="8"/>
        <v>20432137</v>
      </c>
    </row>
    <row r="53" spans="1:7" x14ac:dyDescent="0.25">
      <c r="A53" s="42" t="str">
        <f t="shared" si="3"/>
        <v>LAS PALMAS</v>
      </c>
      <c r="B53" s="41">
        <f t="shared" si="4"/>
        <v>152316666</v>
      </c>
      <c r="C53" s="41">
        <f t="shared" si="5"/>
        <v>132018926</v>
      </c>
      <c r="D53" s="41">
        <f t="shared" si="6"/>
        <v>3</v>
      </c>
      <c r="E53" s="42" t="str">
        <f t="shared" si="2"/>
        <v>SANTANDER</v>
      </c>
      <c r="F53" s="42">
        <f t="shared" si="7"/>
        <v>16360589</v>
      </c>
      <c r="G53" s="42">
        <f t="shared" si="8"/>
        <v>15698499</v>
      </c>
    </row>
    <row r="54" spans="1:7" x14ac:dyDescent="0.25">
      <c r="A54" s="42" t="str">
        <f t="shared" si="3"/>
        <v>MALAGA</v>
      </c>
      <c r="B54" s="41">
        <f t="shared" si="4"/>
        <v>32615527</v>
      </c>
      <c r="C54" s="41">
        <f t="shared" si="5"/>
        <v>29776975</v>
      </c>
      <c r="D54" s="41">
        <f t="shared" si="6"/>
        <v>10</v>
      </c>
      <c r="E54" s="42" t="str">
        <f t="shared" si="2"/>
        <v>GIJON</v>
      </c>
      <c r="F54" s="42">
        <f t="shared" si="7"/>
        <v>12851012</v>
      </c>
      <c r="G54" s="42">
        <f t="shared" si="8"/>
        <v>10055840</v>
      </c>
    </row>
    <row r="55" spans="1:7" x14ac:dyDescent="0.25">
      <c r="A55" s="42" t="str">
        <f t="shared" si="3"/>
        <v>MARIN Y RIA DE PONTEVEDRA</v>
      </c>
      <c r="B55" s="41">
        <f t="shared" si="4"/>
        <v>2885185</v>
      </c>
      <c r="C55" s="41">
        <f t="shared" si="5"/>
        <v>2799974</v>
      </c>
      <c r="D55" s="41">
        <f t="shared" si="6"/>
        <v>27</v>
      </c>
      <c r="E55" s="42" t="str">
        <f t="shared" si="2"/>
        <v>MELILLA</v>
      </c>
      <c r="F55" s="42">
        <f t="shared" ref="F55:F65" si="9">LOOKUP(E55,$A$38:$A$65,$B$38:$B$65)</f>
        <v>12600328</v>
      </c>
      <c r="G55" s="42">
        <f t="shared" si="8"/>
        <v>11042342</v>
      </c>
    </row>
    <row r="56" spans="1:7" x14ac:dyDescent="0.25">
      <c r="A56" s="42" t="str">
        <f t="shared" si="3"/>
        <v>MELILLA</v>
      </c>
      <c r="B56" s="41">
        <f t="shared" si="4"/>
        <v>12600328</v>
      </c>
      <c r="C56" s="41">
        <f t="shared" si="5"/>
        <v>11042342</v>
      </c>
      <c r="D56" s="41">
        <f t="shared" si="6"/>
        <v>18</v>
      </c>
      <c r="E56" s="42" t="str">
        <f t="shared" si="2"/>
        <v>CASTELLON</v>
      </c>
      <c r="F56" s="42">
        <f t="shared" si="9"/>
        <v>12231043</v>
      </c>
      <c r="G56" s="42">
        <f t="shared" si="8"/>
        <v>11261031</v>
      </c>
    </row>
    <row r="57" spans="1:7" x14ac:dyDescent="0.25">
      <c r="A57" s="42" t="str">
        <f t="shared" si="3"/>
        <v>MOTRIL</v>
      </c>
      <c r="B57" s="41">
        <f t="shared" si="4"/>
        <v>3803641</v>
      </c>
      <c r="C57" s="41">
        <f t="shared" si="5"/>
        <v>2221149</v>
      </c>
      <c r="D57" s="41">
        <f t="shared" si="6"/>
        <v>26</v>
      </c>
      <c r="E57" s="42" t="str">
        <f t="shared" si="2"/>
        <v>A CORUÑA</v>
      </c>
      <c r="F57" s="42">
        <f t="shared" si="9"/>
        <v>11130001</v>
      </c>
      <c r="G57" s="42">
        <f t="shared" si="8"/>
        <v>10166319</v>
      </c>
    </row>
    <row r="58" spans="1:7" x14ac:dyDescent="0.25">
      <c r="A58" s="42" t="str">
        <f t="shared" si="3"/>
        <v>PASAIA</v>
      </c>
      <c r="B58" s="41">
        <f t="shared" si="4"/>
        <v>4760118</v>
      </c>
      <c r="C58" s="41">
        <f t="shared" si="5"/>
        <v>4669277</v>
      </c>
      <c r="D58" s="41">
        <f t="shared" si="6"/>
        <v>23</v>
      </c>
      <c r="E58" s="42" t="str">
        <f t="shared" si="2"/>
        <v>FERROL-SAN CIBRAO</v>
      </c>
      <c r="F58" s="42">
        <f t="shared" si="9"/>
        <v>10432484</v>
      </c>
      <c r="G58" s="42">
        <f t="shared" si="8"/>
        <v>10397847</v>
      </c>
    </row>
    <row r="59" spans="1:7" x14ac:dyDescent="0.25">
      <c r="A59" s="42" t="str">
        <f t="shared" si="3"/>
        <v>SANTA CRUZ DE TENERIFE</v>
      </c>
      <c r="B59" s="41">
        <f t="shared" si="4"/>
        <v>151449927</v>
      </c>
      <c r="C59" s="41">
        <f t="shared" si="5"/>
        <v>147939226</v>
      </c>
      <c r="D59" s="41">
        <f t="shared" si="6"/>
        <v>4</v>
      </c>
      <c r="E59" s="42" t="str">
        <f t="shared" si="2"/>
        <v>ALICANTE</v>
      </c>
      <c r="F59" s="42">
        <f t="shared" si="9"/>
        <v>9841087</v>
      </c>
      <c r="G59" s="42">
        <f t="shared" si="8"/>
        <v>9082570</v>
      </c>
    </row>
    <row r="60" spans="1:7" x14ac:dyDescent="0.25">
      <c r="A60" s="42" t="str">
        <f t="shared" si="3"/>
        <v>SANTANDER</v>
      </c>
      <c r="B60" s="41">
        <f t="shared" si="4"/>
        <v>16360589</v>
      </c>
      <c r="C60" s="41">
        <f t="shared" si="5"/>
        <v>15698499</v>
      </c>
      <c r="D60" s="41">
        <f t="shared" si="6"/>
        <v>16</v>
      </c>
      <c r="E60" s="42" t="str">
        <f t="shared" si="2"/>
        <v>PASAIA</v>
      </c>
      <c r="F60" s="42">
        <f t="shared" si="9"/>
        <v>4760118</v>
      </c>
      <c r="G60" s="42">
        <f t="shared" si="8"/>
        <v>4669277</v>
      </c>
    </row>
    <row r="61" spans="1:7" x14ac:dyDescent="0.25">
      <c r="A61" s="42" t="str">
        <f t="shared" si="3"/>
        <v>SEVILLA</v>
      </c>
      <c r="B61" s="41">
        <f t="shared" si="4"/>
        <v>4245477</v>
      </c>
      <c r="C61" s="41">
        <f t="shared" si="5"/>
        <v>3894544</v>
      </c>
      <c r="D61" s="41">
        <f t="shared" si="6"/>
        <v>24</v>
      </c>
      <c r="E61" s="42" t="str">
        <f t="shared" si="2"/>
        <v>SEVILLA</v>
      </c>
      <c r="F61" s="42">
        <f t="shared" si="9"/>
        <v>4245477</v>
      </c>
      <c r="G61" s="42">
        <f t="shared" si="8"/>
        <v>3894544</v>
      </c>
    </row>
    <row r="62" spans="1:7" x14ac:dyDescent="0.25">
      <c r="A62" s="42" t="str">
        <f t="shared" si="3"/>
        <v>TARRAGONA</v>
      </c>
      <c r="B62" s="41">
        <f t="shared" si="4"/>
        <v>33038633</v>
      </c>
      <c r="C62" s="41">
        <f t="shared" si="5"/>
        <v>34442820</v>
      </c>
      <c r="D62" s="41">
        <f t="shared" si="6"/>
        <v>8</v>
      </c>
      <c r="E62" s="42" t="str">
        <f t="shared" si="2"/>
        <v>AVILES</v>
      </c>
      <c r="F62" s="42">
        <f t="shared" si="9"/>
        <v>4200395</v>
      </c>
      <c r="G62" s="42">
        <f t="shared" si="8"/>
        <v>3449172</v>
      </c>
    </row>
    <row r="63" spans="1:7" x14ac:dyDescent="0.25">
      <c r="A63" s="42" t="str">
        <f t="shared" si="3"/>
        <v>VALENCIA</v>
      </c>
      <c r="B63" s="41">
        <f t="shared" si="4"/>
        <v>149513983</v>
      </c>
      <c r="C63" s="41">
        <f t="shared" si="5"/>
        <v>141574316</v>
      </c>
      <c r="D63" s="41">
        <f t="shared" si="6"/>
        <v>5</v>
      </c>
      <c r="E63" s="42" t="str">
        <f t="shared" si="2"/>
        <v>MOTRIL</v>
      </c>
      <c r="F63" s="42">
        <f t="shared" si="9"/>
        <v>3803641</v>
      </c>
      <c r="G63" s="42">
        <f t="shared" si="8"/>
        <v>2221149</v>
      </c>
    </row>
    <row r="64" spans="1:7" x14ac:dyDescent="0.25">
      <c r="A64" s="42" t="str">
        <f t="shared" si="3"/>
        <v>VIGO</v>
      </c>
      <c r="B64" s="41">
        <f t="shared" si="4"/>
        <v>25455635</v>
      </c>
      <c r="C64" s="41">
        <f t="shared" si="5"/>
        <v>24338685</v>
      </c>
      <c r="D64" s="41">
        <f t="shared" si="6"/>
        <v>11</v>
      </c>
      <c r="E64" s="42" t="str">
        <f t="shared" si="2"/>
        <v>MARIN Y RIA DE PONTEVEDRA</v>
      </c>
      <c r="F64" s="42">
        <f t="shared" si="9"/>
        <v>2885185</v>
      </c>
      <c r="G64" s="42">
        <f t="shared" si="8"/>
        <v>2799974</v>
      </c>
    </row>
    <row r="65" spans="1:7" x14ac:dyDescent="0.25">
      <c r="A65" s="42" t="str">
        <f t="shared" si="3"/>
        <v>VILAGARCIA</v>
      </c>
      <c r="B65" s="41">
        <f t="shared" si="4"/>
        <v>972255</v>
      </c>
      <c r="C65" s="41">
        <f t="shared" si="5"/>
        <v>831696</v>
      </c>
      <c r="D65" s="41">
        <f t="shared" si="6"/>
        <v>28</v>
      </c>
      <c r="E65" s="42" t="str">
        <f t="shared" si="2"/>
        <v>VILAGARCIA</v>
      </c>
      <c r="F65" s="42">
        <f t="shared" si="9"/>
        <v>972255</v>
      </c>
      <c r="G65" s="42">
        <f t="shared" si="8"/>
        <v>831696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8.42578125" customWidth="1"/>
  </cols>
  <sheetData>
    <row r="1" spans="1:12" s="2" customFormat="1" ht="22.5" customHeight="1" x14ac:dyDescent="0.35">
      <c r="F1" s="3" t="s">
        <v>93</v>
      </c>
    </row>
    <row r="2" spans="1:12" s="2" customFormat="1" ht="21" x14ac:dyDescent="0.35">
      <c r="F2" s="3"/>
    </row>
    <row r="5" spans="1:12" x14ac:dyDescent="0.25">
      <c r="A5" s="51" t="s">
        <v>73</v>
      </c>
      <c r="B5" s="49" t="str">
        <f>'Resumen general'!D6</f>
        <v>Mes Septiembre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40857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9">
        <v>12</v>
      </c>
      <c r="C7" s="9">
        <v>12</v>
      </c>
      <c r="D7" s="9">
        <v>48</v>
      </c>
      <c r="E7" s="9">
        <v>58</v>
      </c>
      <c r="F7" s="10">
        <f>((E7*100)/D7)-100</f>
        <v>20.833333333333329</v>
      </c>
      <c r="G7" s="1"/>
      <c r="H7" s="1"/>
      <c r="I7" s="1"/>
    </row>
    <row r="8" spans="1:12" x14ac:dyDescent="0.25">
      <c r="A8" s="11" t="s">
        <v>45</v>
      </c>
      <c r="B8" s="12">
        <v>10</v>
      </c>
      <c r="C8" s="12">
        <v>7</v>
      </c>
      <c r="D8" s="12">
        <v>32</v>
      </c>
      <c r="E8" s="12">
        <v>39</v>
      </c>
      <c r="F8" s="13">
        <f t="shared" ref="F8:F35" si="0">((E8*100)/D8)-100</f>
        <v>21.875</v>
      </c>
      <c r="G8" s="1"/>
      <c r="H8" s="1"/>
      <c r="I8" s="1"/>
    </row>
    <row r="9" spans="1:12" x14ac:dyDescent="0.25">
      <c r="A9" s="8" t="s">
        <v>46</v>
      </c>
      <c r="B9" s="9">
        <v>8</v>
      </c>
      <c r="C9" s="9">
        <v>5</v>
      </c>
      <c r="D9" s="9">
        <v>38</v>
      </c>
      <c r="E9" s="9">
        <v>34</v>
      </c>
      <c r="F9" s="10">
        <f t="shared" si="0"/>
        <v>-10.526315789473685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3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0</v>
      </c>
      <c r="C11" s="9">
        <v>0</v>
      </c>
      <c r="D11" s="9">
        <v>0</v>
      </c>
      <c r="E11" s="9">
        <v>0</v>
      </c>
      <c r="F11" s="18" t="e">
        <f t="shared" si="0"/>
        <v>#DIV/0!</v>
      </c>
      <c r="G11" s="1"/>
      <c r="H11" s="1"/>
      <c r="I11" s="1"/>
    </row>
    <row r="12" spans="1:12" x14ac:dyDescent="0.25">
      <c r="A12" s="11" t="s">
        <v>49</v>
      </c>
      <c r="B12" s="12">
        <v>45</v>
      </c>
      <c r="C12" s="12">
        <v>40</v>
      </c>
      <c r="D12" s="12">
        <v>218</v>
      </c>
      <c r="E12" s="12">
        <v>220</v>
      </c>
      <c r="F12" s="13">
        <f t="shared" si="0"/>
        <v>0.91743119266054407</v>
      </c>
      <c r="G12" s="1"/>
      <c r="H12" s="1"/>
      <c r="I12" s="1"/>
    </row>
    <row r="13" spans="1:12" x14ac:dyDescent="0.25">
      <c r="A13" s="8" t="s">
        <v>50</v>
      </c>
      <c r="B13" s="9">
        <v>103</v>
      </c>
      <c r="C13" s="9">
        <v>110</v>
      </c>
      <c r="D13" s="9">
        <v>573</v>
      </c>
      <c r="E13" s="9">
        <v>591</v>
      </c>
      <c r="F13" s="10">
        <f t="shared" si="0"/>
        <v>3.1413612565444993</v>
      </c>
      <c r="G13" s="1"/>
      <c r="H13" s="1"/>
      <c r="I13" s="1"/>
    </row>
    <row r="14" spans="1:12" x14ac:dyDescent="0.25">
      <c r="A14" s="11" t="s">
        <v>51</v>
      </c>
      <c r="B14" s="12">
        <v>114</v>
      </c>
      <c r="C14" s="12">
        <v>111</v>
      </c>
      <c r="D14" s="12">
        <v>647</v>
      </c>
      <c r="E14" s="12">
        <v>676</v>
      </c>
      <c r="F14" s="13">
        <f t="shared" si="0"/>
        <v>4.4822256568779011</v>
      </c>
      <c r="G14" s="1"/>
      <c r="H14" s="1"/>
      <c r="I14" s="1"/>
    </row>
    <row r="15" spans="1:12" x14ac:dyDescent="0.25">
      <c r="A15" s="8" t="s">
        <v>52</v>
      </c>
      <c r="B15" s="9">
        <v>8</v>
      </c>
      <c r="C15" s="9">
        <v>15</v>
      </c>
      <c r="D15" s="9">
        <v>32</v>
      </c>
      <c r="E15" s="9">
        <v>49</v>
      </c>
      <c r="F15" s="10">
        <f t="shared" si="0"/>
        <v>53.125</v>
      </c>
      <c r="G15" s="1"/>
      <c r="H15" s="1"/>
      <c r="I15" s="1"/>
    </row>
    <row r="16" spans="1:12" x14ac:dyDescent="0.25">
      <c r="A16" s="11" t="s">
        <v>53</v>
      </c>
      <c r="B16" s="12">
        <v>6</v>
      </c>
      <c r="C16" s="12">
        <v>8</v>
      </c>
      <c r="D16" s="12">
        <v>48</v>
      </c>
      <c r="E16" s="12">
        <v>49</v>
      </c>
      <c r="F16" s="13">
        <f t="shared" si="0"/>
        <v>2.0833333333333286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1</v>
      </c>
      <c r="E17" s="9">
        <v>0</v>
      </c>
      <c r="F17" s="10">
        <f t="shared" si="0"/>
        <v>-100</v>
      </c>
      <c r="G17" s="1"/>
      <c r="H17" s="1"/>
      <c r="I17" s="1"/>
    </row>
    <row r="18" spans="1:9" x14ac:dyDescent="0.25">
      <c r="A18" s="11" t="s">
        <v>55</v>
      </c>
      <c r="B18" s="12">
        <v>1</v>
      </c>
      <c r="C18" s="12">
        <v>0</v>
      </c>
      <c r="D18" s="12">
        <v>5</v>
      </c>
      <c r="E18" s="12">
        <v>4</v>
      </c>
      <c r="F18" s="13">
        <f t="shared" si="0"/>
        <v>-20</v>
      </c>
      <c r="G18" s="1"/>
      <c r="H18" s="1"/>
      <c r="I18" s="1"/>
    </row>
    <row r="19" spans="1:9" x14ac:dyDescent="0.25">
      <c r="A19" s="8" t="s">
        <v>56</v>
      </c>
      <c r="B19" s="9">
        <v>1</v>
      </c>
      <c r="C19" s="9">
        <v>1</v>
      </c>
      <c r="D19" s="9">
        <v>3</v>
      </c>
      <c r="E19" s="9">
        <v>3</v>
      </c>
      <c r="F19" s="10">
        <f t="shared" si="0"/>
        <v>0</v>
      </c>
      <c r="G19" s="1"/>
      <c r="H19" s="1"/>
      <c r="I19" s="1"/>
    </row>
    <row r="20" spans="1:9" x14ac:dyDescent="0.25">
      <c r="A20" s="11" t="s">
        <v>57</v>
      </c>
      <c r="B20" s="12">
        <v>5</v>
      </c>
      <c r="C20" s="12">
        <v>3</v>
      </c>
      <c r="D20" s="12">
        <v>9</v>
      </c>
      <c r="E20" s="12">
        <v>8</v>
      </c>
      <c r="F20" s="13">
        <f t="shared" si="0"/>
        <v>-11.111111111111114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1</v>
      </c>
      <c r="D21" s="9">
        <v>0</v>
      </c>
      <c r="E21" s="9">
        <v>1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25</v>
      </c>
      <c r="C22" s="12">
        <v>10</v>
      </c>
      <c r="D22" s="12">
        <v>228</v>
      </c>
      <c r="E22" s="12">
        <v>234</v>
      </c>
      <c r="F22" s="13">
        <f t="shared" si="0"/>
        <v>2.6315789473684248</v>
      </c>
      <c r="G22" s="1"/>
      <c r="H22" s="1"/>
      <c r="I22" s="1"/>
    </row>
    <row r="23" spans="1:9" x14ac:dyDescent="0.25">
      <c r="A23" s="8" t="s">
        <v>60</v>
      </c>
      <c r="B23" s="9">
        <v>44</v>
      </c>
      <c r="C23" s="9">
        <v>34</v>
      </c>
      <c r="D23" s="9">
        <v>212</v>
      </c>
      <c r="E23" s="9">
        <v>202</v>
      </c>
      <c r="F23" s="10">
        <f t="shared" si="0"/>
        <v>-4.7169811320754746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2</v>
      </c>
      <c r="C25" s="9">
        <v>0</v>
      </c>
      <c r="D25" s="9">
        <v>2</v>
      </c>
      <c r="E25" s="9">
        <v>2</v>
      </c>
      <c r="F25" s="10">
        <f t="shared" si="0"/>
        <v>0</v>
      </c>
      <c r="G25" s="1"/>
      <c r="H25" s="1"/>
      <c r="I25" s="1"/>
    </row>
    <row r="26" spans="1:9" x14ac:dyDescent="0.25">
      <c r="A26" s="11" t="s">
        <v>63</v>
      </c>
      <c r="B26" s="12">
        <v>1</v>
      </c>
      <c r="C26" s="12">
        <v>5</v>
      </c>
      <c r="D26" s="12">
        <v>11</v>
      </c>
      <c r="E26" s="12">
        <v>19</v>
      </c>
      <c r="F26" s="13">
        <f t="shared" si="0"/>
        <v>72.72727272727272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17</v>
      </c>
      <c r="C28" s="12">
        <v>13</v>
      </c>
      <c r="D28" s="12">
        <v>214</v>
      </c>
      <c r="E28" s="12">
        <v>228</v>
      </c>
      <c r="F28" s="13">
        <f t="shared" si="0"/>
        <v>6.5420560747663501</v>
      </c>
      <c r="G28" s="1"/>
      <c r="H28" s="1"/>
      <c r="I28" s="1"/>
    </row>
    <row r="29" spans="1:9" x14ac:dyDescent="0.25">
      <c r="A29" s="8" t="s">
        <v>66</v>
      </c>
      <c r="B29" s="9">
        <v>2</v>
      </c>
      <c r="C29" s="9">
        <v>1</v>
      </c>
      <c r="D29" s="9">
        <v>7</v>
      </c>
      <c r="E29" s="9">
        <v>6</v>
      </c>
      <c r="F29" s="10">
        <f t="shared" si="0"/>
        <v>-14.285714285714292</v>
      </c>
      <c r="G29" s="1"/>
      <c r="H29" s="1"/>
      <c r="I29" s="1"/>
    </row>
    <row r="30" spans="1:9" x14ac:dyDescent="0.25">
      <c r="A30" s="11" t="s">
        <v>67</v>
      </c>
      <c r="B30" s="12">
        <v>4</v>
      </c>
      <c r="C30" s="12">
        <v>7</v>
      </c>
      <c r="D30" s="12">
        <v>36</v>
      </c>
      <c r="E30" s="12">
        <v>44</v>
      </c>
      <c r="F30" s="13">
        <f t="shared" si="0"/>
        <v>22.222222222222229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2</v>
      </c>
      <c r="E31" s="9">
        <v>0</v>
      </c>
      <c r="F31" s="10">
        <f t="shared" si="0"/>
        <v>-100</v>
      </c>
      <c r="G31" s="1"/>
      <c r="H31" s="1"/>
      <c r="I31" s="1"/>
    </row>
    <row r="32" spans="1:9" x14ac:dyDescent="0.25">
      <c r="A32" s="11" t="s">
        <v>69</v>
      </c>
      <c r="B32" s="12">
        <v>24</v>
      </c>
      <c r="C32" s="12">
        <v>0</v>
      </c>
      <c r="D32" s="12">
        <v>122</v>
      </c>
      <c r="E32" s="12">
        <v>111</v>
      </c>
      <c r="F32" s="13">
        <f t="shared" si="0"/>
        <v>-9.0163934426229559</v>
      </c>
      <c r="G32" s="1"/>
      <c r="H32" s="1"/>
      <c r="I32" s="1"/>
    </row>
    <row r="33" spans="1:9" x14ac:dyDescent="0.25">
      <c r="A33" s="8" t="s">
        <v>70</v>
      </c>
      <c r="B33" s="9">
        <v>16</v>
      </c>
      <c r="C33" s="9">
        <v>22</v>
      </c>
      <c r="D33" s="9">
        <v>90</v>
      </c>
      <c r="E33" s="9">
        <v>99</v>
      </c>
      <c r="F33" s="10">
        <f t="shared" si="0"/>
        <v>10</v>
      </c>
      <c r="G33" s="1"/>
      <c r="H33" s="1"/>
      <c r="I33" s="1"/>
    </row>
    <row r="34" spans="1:9" x14ac:dyDescent="0.25">
      <c r="A34" s="11" t="s">
        <v>71</v>
      </c>
      <c r="B34" s="12">
        <v>5</v>
      </c>
      <c r="C34" s="12">
        <v>4</v>
      </c>
      <c r="D34" s="12">
        <v>12</v>
      </c>
      <c r="E34" s="12">
        <v>11</v>
      </c>
      <c r="F34" s="13">
        <f t="shared" si="0"/>
        <v>-8.3333333333333286</v>
      </c>
      <c r="G34" s="1"/>
      <c r="H34" s="1"/>
      <c r="I34" s="1"/>
    </row>
    <row r="35" spans="1:9" x14ac:dyDescent="0.25">
      <c r="A35" s="14" t="s">
        <v>72</v>
      </c>
      <c r="B35" s="15">
        <f>SUM(B7:B34)</f>
        <v>453</v>
      </c>
      <c r="C35" s="15">
        <f t="shared" ref="C35:E35" si="1">SUM(C7:C34)</f>
        <v>409</v>
      </c>
      <c r="D35" s="15">
        <f t="shared" si="1"/>
        <v>2590</v>
      </c>
      <c r="E35" s="15">
        <f t="shared" si="1"/>
        <v>2688</v>
      </c>
      <c r="F35" s="16">
        <f t="shared" si="0"/>
        <v>3.7837837837837895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  <c r="H37" s="45"/>
    </row>
    <row r="38" spans="1:9" x14ac:dyDescent="0.25">
      <c r="A38" s="42" t="str">
        <f>A7</f>
        <v>A CORUÑA</v>
      </c>
      <c r="B38" s="41">
        <f>E7</f>
        <v>58</v>
      </c>
      <c r="C38" s="41">
        <f>D7</f>
        <v>48</v>
      </c>
      <c r="D38" s="41">
        <f>_xlfn.RANK.EQ(B38,$B$38:$B$65)+COUNTIF($B$38:$B$65,B38)-1</f>
        <v>9</v>
      </c>
      <c r="E38" s="42" t="str">
        <f t="shared" ref="E38:E65" si="2">INDEX($A$38:$B$65,MATCH(ROW()-37,$D$38:$D$65,0),1)</f>
        <v>BARCELONA</v>
      </c>
      <c r="F38" s="42">
        <f>LOOKUP(E38,$A$38:$A$65,$B$38:$B$65)</f>
        <v>676</v>
      </c>
      <c r="G38" s="42">
        <f>LOOKUP(E38,$A$38:$A$65,$C$38:$C$65)</f>
        <v>647</v>
      </c>
      <c r="H38" s="45"/>
    </row>
    <row r="39" spans="1:9" x14ac:dyDescent="0.25">
      <c r="A39" s="42" t="str">
        <f t="shared" ref="A39:A65" si="3">A8</f>
        <v>ALICANTE</v>
      </c>
      <c r="B39" s="41">
        <f t="shared" ref="B39:B65" si="4">E8</f>
        <v>39</v>
      </c>
      <c r="C39" s="41">
        <f t="shared" ref="C39:C65" si="5">D8</f>
        <v>32</v>
      </c>
      <c r="D39" s="41">
        <f t="shared" ref="D39:D65" si="6">_xlfn.RANK.EQ(B39,$B$38:$B$65)+COUNTIF($B$38:$B$65,B39)-1</f>
        <v>13</v>
      </c>
      <c r="E39" s="42" t="str">
        <f t="shared" si="2"/>
        <v>BALEARES</v>
      </c>
      <c r="F39" s="42">
        <f t="shared" ref="F39:F54" si="7">LOOKUP(E39,$A$38:$A$65,$B$38:$B$65)</f>
        <v>591</v>
      </c>
      <c r="G39" s="42">
        <f t="shared" ref="G39:G65" si="8">LOOKUP(E39,$A$38:$A$65,$C$38:$C$65)</f>
        <v>573</v>
      </c>
      <c r="H39" s="45"/>
    </row>
    <row r="40" spans="1:9" x14ac:dyDescent="0.25">
      <c r="A40" s="42" t="str">
        <f t="shared" si="3"/>
        <v>ALMERIA</v>
      </c>
      <c r="B40" s="41">
        <f t="shared" si="4"/>
        <v>34</v>
      </c>
      <c r="C40" s="41">
        <f t="shared" si="5"/>
        <v>38</v>
      </c>
      <c r="D40" s="41">
        <f t="shared" si="6"/>
        <v>14</v>
      </c>
      <c r="E40" s="42" t="str">
        <f t="shared" si="2"/>
        <v>LAS PALMAS</v>
      </c>
      <c r="F40" s="42">
        <f t="shared" si="7"/>
        <v>234</v>
      </c>
      <c r="G40" s="42">
        <f t="shared" si="8"/>
        <v>228</v>
      </c>
      <c r="H40" s="45"/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SANTA CRUZ DE TENERIFE</v>
      </c>
      <c r="F41" s="42">
        <f t="shared" si="7"/>
        <v>228</v>
      </c>
      <c r="G41" s="42">
        <f t="shared" si="8"/>
        <v>214</v>
      </c>
      <c r="H41" s="45"/>
    </row>
    <row r="42" spans="1:9" x14ac:dyDescent="0.25">
      <c r="A42" s="42" t="str">
        <f t="shared" si="3"/>
        <v>BAHIA DE ALGECIRAS</v>
      </c>
      <c r="B42" s="41">
        <f t="shared" si="4"/>
        <v>0</v>
      </c>
      <c r="C42" s="41">
        <f t="shared" si="5"/>
        <v>0</v>
      </c>
      <c r="D42" s="41">
        <f t="shared" si="6"/>
        <v>28</v>
      </c>
      <c r="E42" s="42" t="str">
        <f t="shared" si="2"/>
        <v>BAHIA DE CADIZ</v>
      </c>
      <c r="F42" s="42">
        <f t="shared" si="7"/>
        <v>220</v>
      </c>
      <c r="G42" s="42">
        <f t="shared" si="8"/>
        <v>218</v>
      </c>
      <c r="H42" s="45"/>
    </row>
    <row r="43" spans="1:9" x14ac:dyDescent="0.25">
      <c r="A43" s="42" t="str">
        <f t="shared" si="3"/>
        <v>BAHIA DE CADIZ</v>
      </c>
      <c r="B43" s="41">
        <f t="shared" si="4"/>
        <v>220</v>
      </c>
      <c r="C43" s="41">
        <f t="shared" si="5"/>
        <v>218</v>
      </c>
      <c r="D43" s="41">
        <f t="shared" si="6"/>
        <v>5</v>
      </c>
      <c r="E43" s="42" t="str">
        <f t="shared" si="2"/>
        <v>MALAGA</v>
      </c>
      <c r="F43" s="42">
        <f t="shared" si="7"/>
        <v>202</v>
      </c>
      <c r="G43" s="42">
        <f t="shared" si="8"/>
        <v>212</v>
      </c>
      <c r="H43" s="45"/>
    </row>
    <row r="44" spans="1:9" x14ac:dyDescent="0.25">
      <c r="A44" s="42" t="str">
        <f t="shared" si="3"/>
        <v>BALEARES</v>
      </c>
      <c r="B44" s="41">
        <f t="shared" si="4"/>
        <v>591</v>
      </c>
      <c r="C44" s="41">
        <f t="shared" si="5"/>
        <v>573</v>
      </c>
      <c r="D44" s="41">
        <f t="shared" si="6"/>
        <v>2</v>
      </c>
      <c r="E44" s="42" t="str">
        <f t="shared" si="2"/>
        <v>VALENCIA</v>
      </c>
      <c r="F44" s="42">
        <f t="shared" si="7"/>
        <v>111</v>
      </c>
      <c r="G44" s="42">
        <f t="shared" si="8"/>
        <v>122</v>
      </c>
      <c r="H44" s="45"/>
    </row>
    <row r="45" spans="1:9" x14ac:dyDescent="0.25">
      <c r="A45" s="42" t="str">
        <f t="shared" si="3"/>
        <v>BARCELONA</v>
      </c>
      <c r="B45" s="41">
        <f t="shared" si="4"/>
        <v>676</v>
      </c>
      <c r="C45" s="41">
        <f t="shared" si="5"/>
        <v>647</v>
      </c>
      <c r="D45" s="41">
        <f t="shared" si="6"/>
        <v>1</v>
      </c>
      <c r="E45" s="42" t="str">
        <f>INDEX($A$38:$B$65,MATCH(ROW()-37,$D$38:$D$65,0),1)</f>
        <v>VIGO</v>
      </c>
      <c r="F45" s="42">
        <f t="shared" si="7"/>
        <v>99</v>
      </c>
      <c r="G45" s="42">
        <f t="shared" si="8"/>
        <v>90</v>
      </c>
      <c r="H45" s="45"/>
    </row>
    <row r="46" spans="1:9" x14ac:dyDescent="0.25">
      <c r="A46" s="42" t="str">
        <f t="shared" si="3"/>
        <v>BILBAO</v>
      </c>
      <c r="B46" s="41">
        <f t="shared" si="4"/>
        <v>49</v>
      </c>
      <c r="C46" s="41">
        <f t="shared" si="5"/>
        <v>32</v>
      </c>
      <c r="D46" s="41">
        <f t="shared" si="6"/>
        <v>11</v>
      </c>
      <c r="E46" s="42" t="str">
        <f>A47</f>
        <v>CARTAGENA</v>
      </c>
      <c r="F46" s="42">
        <f>LOOKUP(E46,$A$38:$A$65,$B$38:$B$65)</f>
        <v>49</v>
      </c>
      <c r="G46" s="42">
        <f>LOOKUP(E46,$A$38:$A$65,$C$38:$C$65)</f>
        <v>48</v>
      </c>
      <c r="H46" s="45"/>
    </row>
    <row r="47" spans="1:9" x14ac:dyDescent="0.25">
      <c r="A47" s="42" t="str">
        <f t="shared" si="3"/>
        <v>CARTAGENA</v>
      </c>
      <c r="B47" s="41">
        <f t="shared" si="4"/>
        <v>49</v>
      </c>
      <c r="C47" s="41">
        <f t="shared" si="5"/>
        <v>48</v>
      </c>
      <c r="D47" s="41">
        <f t="shared" si="6"/>
        <v>11</v>
      </c>
      <c r="E47" s="42" t="e">
        <f t="shared" si="2"/>
        <v>#N/A</v>
      </c>
      <c r="F47" s="42" t="e">
        <f t="shared" si="7"/>
        <v>#N/A</v>
      </c>
      <c r="G47" s="42" t="e">
        <f t="shared" si="8"/>
        <v>#N/A</v>
      </c>
      <c r="H47" s="45"/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1</v>
      </c>
      <c r="D48" s="41">
        <f t="shared" si="6"/>
        <v>28</v>
      </c>
      <c r="E48" s="42" t="str">
        <f t="shared" si="2"/>
        <v>BILBAO</v>
      </c>
      <c r="F48" s="42">
        <f t="shared" si="7"/>
        <v>49</v>
      </c>
      <c r="G48" s="42">
        <f t="shared" si="8"/>
        <v>32</v>
      </c>
      <c r="H48" s="45"/>
    </row>
    <row r="49" spans="1:8" x14ac:dyDescent="0.25">
      <c r="A49" s="42" t="str">
        <f t="shared" si="3"/>
        <v>CEUTA</v>
      </c>
      <c r="B49" s="41">
        <f t="shared" si="4"/>
        <v>4</v>
      </c>
      <c r="C49" s="41">
        <f t="shared" si="5"/>
        <v>5</v>
      </c>
      <c r="D49" s="41">
        <f t="shared" si="6"/>
        <v>19</v>
      </c>
      <c r="E49" s="42" t="str">
        <f t="shared" si="2"/>
        <v>SEVILLA</v>
      </c>
      <c r="F49" s="42">
        <f t="shared" si="7"/>
        <v>44</v>
      </c>
      <c r="G49" s="42">
        <f t="shared" si="8"/>
        <v>36</v>
      </c>
      <c r="H49" s="45"/>
    </row>
    <row r="50" spans="1:8" x14ac:dyDescent="0.25">
      <c r="A50" s="42" t="str">
        <f t="shared" si="3"/>
        <v>FERROL-SAN CIBRAO</v>
      </c>
      <c r="B50" s="41">
        <f t="shared" si="4"/>
        <v>3</v>
      </c>
      <c r="C50" s="41">
        <f t="shared" si="5"/>
        <v>3</v>
      </c>
      <c r="D50" s="41">
        <f t="shared" si="6"/>
        <v>20</v>
      </c>
      <c r="E50" s="42" t="str">
        <f t="shared" si="2"/>
        <v>ALICANTE</v>
      </c>
      <c r="F50" s="42">
        <f t="shared" si="7"/>
        <v>39</v>
      </c>
      <c r="G50" s="42">
        <f t="shared" si="8"/>
        <v>32</v>
      </c>
      <c r="H50" s="45"/>
    </row>
    <row r="51" spans="1:8" x14ac:dyDescent="0.25">
      <c r="A51" s="42" t="str">
        <f t="shared" si="3"/>
        <v>GIJON</v>
      </c>
      <c r="B51" s="41">
        <f t="shared" si="4"/>
        <v>8</v>
      </c>
      <c r="C51" s="41">
        <f t="shared" si="5"/>
        <v>9</v>
      </c>
      <c r="D51" s="41">
        <f t="shared" si="6"/>
        <v>17</v>
      </c>
      <c r="E51" s="42" t="str">
        <f t="shared" si="2"/>
        <v>ALMERIA</v>
      </c>
      <c r="F51" s="42">
        <f t="shared" si="7"/>
        <v>34</v>
      </c>
      <c r="G51" s="42">
        <f t="shared" si="8"/>
        <v>38</v>
      </c>
      <c r="H51" s="45"/>
    </row>
    <row r="52" spans="1:8" x14ac:dyDescent="0.25">
      <c r="A52" s="42" t="str">
        <f t="shared" si="3"/>
        <v>HUELVA</v>
      </c>
      <c r="B52" s="41">
        <f t="shared" si="4"/>
        <v>1</v>
      </c>
      <c r="C52" s="41">
        <f t="shared" si="5"/>
        <v>0</v>
      </c>
      <c r="D52" s="41">
        <f t="shared" si="6"/>
        <v>22</v>
      </c>
      <c r="E52" s="42" t="str">
        <f t="shared" si="2"/>
        <v>MOTRIL</v>
      </c>
      <c r="F52" s="42">
        <f t="shared" si="7"/>
        <v>19</v>
      </c>
      <c r="G52" s="42">
        <f t="shared" si="8"/>
        <v>11</v>
      </c>
      <c r="H52" s="45"/>
    </row>
    <row r="53" spans="1:8" x14ac:dyDescent="0.25">
      <c r="A53" s="42" t="str">
        <f t="shared" si="3"/>
        <v>LAS PALMAS</v>
      </c>
      <c r="B53" s="41">
        <f t="shared" si="4"/>
        <v>234</v>
      </c>
      <c r="C53" s="41">
        <f t="shared" si="5"/>
        <v>228</v>
      </c>
      <c r="D53" s="41">
        <f t="shared" si="6"/>
        <v>3</v>
      </c>
      <c r="E53" s="42" t="str">
        <f t="shared" si="2"/>
        <v>VILAGARCIA</v>
      </c>
      <c r="F53" s="42">
        <f t="shared" si="7"/>
        <v>11</v>
      </c>
      <c r="G53" s="42">
        <f t="shared" si="8"/>
        <v>12</v>
      </c>
      <c r="H53" s="45"/>
    </row>
    <row r="54" spans="1:8" x14ac:dyDescent="0.25">
      <c r="A54" s="42" t="str">
        <f t="shared" si="3"/>
        <v>MALAGA</v>
      </c>
      <c r="B54" s="41">
        <f t="shared" si="4"/>
        <v>202</v>
      </c>
      <c r="C54" s="41">
        <f t="shared" si="5"/>
        <v>212</v>
      </c>
      <c r="D54" s="41">
        <f t="shared" si="6"/>
        <v>6</v>
      </c>
      <c r="E54" s="42" t="str">
        <f t="shared" si="2"/>
        <v>GIJON</v>
      </c>
      <c r="F54" s="42">
        <f t="shared" si="7"/>
        <v>8</v>
      </c>
      <c r="G54" s="42">
        <f t="shared" si="8"/>
        <v>9</v>
      </c>
      <c r="H54" s="45"/>
    </row>
    <row r="55" spans="1:8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SANTANDER</v>
      </c>
      <c r="F55" s="42">
        <f t="shared" ref="F55:F65" si="9">LOOKUP(E55,$A$38:$A$65,$B$38:$B$65)</f>
        <v>6</v>
      </c>
      <c r="G55" s="42">
        <f t="shared" si="8"/>
        <v>7</v>
      </c>
      <c r="H55" s="45"/>
    </row>
    <row r="56" spans="1:8" x14ac:dyDescent="0.25">
      <c r="A56" s="42" t="str">
        <f t="shared" si="3"/>
        <v>MELILLA</v>
      </c>
      <c r="B56" s="41">
        <f t="shared" si="4"/>
        <v>2</v>
      </c>
      <c r="C56" s="41">
        <f t="shared" si="5"/>
        <v>2</v>
      </c>
      <c r="D56" s="41">
        <f t="shared" si="6"/>
        <v>21</v>
      </c>
      <c r="E56" s="42" t="str">
        <f t="shared" si="2"/>
        <v>CEUTA</v>
      </c>
      <c r="F56" s="42">
        <f t="shared" si="9"/>
        <v>4</v>
      </c>
      <c r="G56" s="42">
        <f t="shared" si="8"/>
        <v>5</v>
      </c>
      <c r="H56" s="45"/>
    </row>
    <row r="57" spans="1:8" x14ac:dyDescent="0.25">
      <c r="A57" s="42" t="str">
        <f t="shared" si="3"/>
        <v>MOTRIL</v>
      </c>
      <c r="B57" s="41">
        <f t="shared" si="4"/>
        <v>19</v>
      </c>
      <c r="C57" s="41">
        <f t="shared" si="5"/>
        <v>11</v>
      </c>
      <c r="D57" s="41">
        <f t="shared" si="6"/>
        <v>15</v>
      </c>
      <c r="E57" s="42" t="str">
        <f t="shared" si="2"/>
        <v>FERROL-SAN CIBRAO</v>
      </c>
      <c r="F57" s="42">
        <f t="shared" si="9"/>
        <v>3</v>
      </c>
      <c r="G57" s="42">
        <f t="shared" si="8"/>
        <v>3</v>
      </c>
      <c r="H57" s="45"/>
    </row>
    <row r="58" spans="1:8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MELILLA</v>
      </c>
      <c r="F58" s="42">
        <f t="shared" si="9"/>
        <v>2</v>
      </c>
      <c r="G58" s="42">
        <f t="shared" si="8"/>
        <v>2</v>
      </c>
      <c r="H58" s="45"/>
    </row>
    <row r="59" spans="1:8" x14ac:dyDescent="0.25">
      <c r="A59" s="42" t="str">
        <f t="shared" si="3"/>
        <v>SANTA CRUZ DE TENERIFE</v>
      </c>
      <c r="B59" s="41">
        <f t="shared" si="4"/>
        <v>228</v>
      </c>
      <c r="C59" s="41">
        <f t="shared" si="5"/>
        <v>214</v>
      </c>
      <c r="D59" s="41">
        <f t="shared" si="6"/>
        <v>4</v>
      </c>
      <c r="E59" s="42" t="str">
        <f t="shared" si="2"/>
        <v>HUELVA</v>
      </c>
      <c r="F59" s="42">
        <f t="shared" si="9"/>
        <v>1</v>
      </c>
      <c r="G59" s="42">
        <f t="shared" si="8"/>
        <v>0</v>
      </c>
      <c r="H59" s="45"/>
    </row>
    <row r="60" spans="1:8" x14ac:dyDescent="0.25">
      <c r="A60" s="42" t="str">
        <f t="shared" si="3"/>
        <v>SANTANDER</v>
      </c>
      <c r="B60" s="41">
        <f t="shared" si="4"/>
        <v>6</v>
      </c>
      <c r="C60" s="41">
        <f t="shared" si="5"/>
        <v>7</v>
      </c>
      <c r="D60" s="41">
        <f t="shared" si="6"/>
        <v>18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  <c r="H60" s="45"/>
    </row>
    <row r="61" spans="1:8" x14ac:dyDescent="0.25">
      <c r="A61" s="42" t="str">
        <f t="shared" si="3"/>
        <v>SEVILLA</v>
      </c>
      <c r="B61" s="41">
        <f t="shared" si="4"/>
        <v>44</v>
      </c>
      <c r="C61" s="41">
        <f t="shared" si="5"/>
        <v>36</v>
      </c>
      <c r="D61" s="41">
        <f t="shared" si="6"/>
        <v>12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  <c r="H61" s="45"/>
    </row>
    <row r="62" spans="1:8" x14ac:dyDescent="0.25">
      <c r="A62" s="42" t="str">
        <f t="shared" si="3"/>
        <v>TARRAGONA</v>
      </c>
      <c r="B62" s="41">
        <f t="shared" si="4"/>
        <v>0</v>
      </c>
      <c r="C62" s="41">
        <f t="shared" si="5"/>
        <v>2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  <c r="H62" s="45"/>
    </row>
    <row r="63" spans="1:8" x14ac:dyDescent="0.25">
      <c r="A63" s="42" t="str">
        <f t="shared" si="3"/>
        <v>VALENCIA</v>
      </c>
      <c r="B63" s="41">
        <f t="shared" si="4"/>
        <v>111</v>
      </c>
      <c r="C63" s="41">
        <f t="shared" si="5"/>
        <v>122</v>
      </c>
      <c r="D63" s="41">
        <f t="shared" si="6"/>
        <v>7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  <c r="H63" s="45"/>
    </row>
    <row r="64" spans="1:8" x14ac:dyDescent="0.25">
      <c r="A64" s="42" t="str">
        <f t="shared" si="3"/>
        <v>VIGO</v>
      </c>
      <c r="B64" s="41">
        <f t="shared" si="4"/>
        <v>99</v>
      </c>
      <c r="C64" s="41">
        <f t="shared" si="5"/>
        <v>90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  <c r="H64" s="45"/>
    </row>
    <row r="65" spans="1:8" x14ac:dyDescent="0.25">
      <c r="A65" s="42" t="str">
        <f t="shared" si="3"/>
        <v>VILAGARCIA</v>
      </c>
      <c r="B65" s="41">
        <f t="shared" si="4"/>
        <v>11</v>
      </c>
      <c r="C65" s="41">
        <f t="shared" si="5"/>
        <v>12</v>
      </c>
      <c r="D65" s="41">
        <f t="shared" si="6"/>
        <v>16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  <c r="H65" s="45"/>
    </row>
    <row r="66" spans="1:8" x14ac:dyDescent="0.25">
      <c r="A66" s="45"/>
      <c r="B66" s="45"/>
      <c r="C66" s="45"/>
      <c r="D66" s="45"/>
      <c r="E66" s="45"/>
      <c r="F66" s="45"/>
      <c r="G66" s="45"/>
      <c r="H66" s="45"/>
    </row>
    <row r="67" spans="1:8" x14ac:dyDescent="0.25">
      <c r="A67" s="46"/>
      <c r="B67" s="47"/>
      <c r="C67" s="47"/>
      <c r="D67" s="47"/>
      <c r="E67" s="47"/>
      <c r="F67" s="48"/>
      <c r="G67" s="45"/>
      <c r="H67" s="45"/>
    </row>
    <row r="68" spans="1:8" x14ac:dyDescent="0.25">
      <c r="A68" s="45"/>
      <c r="B68" s="45"/>
      <c r="C68" s="45"/>
      <c r="D68" s="45"/>
      <c r="E68" s="45"/>
      <c r="F68" s="45"/>
      <c r="G68" s="45"/>
      <c r="H68" s="45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6</A_x00f1_o>
  </documentManagement>
</p:properties>
</file>

<file path=customXml/itemProps1.xml><?xml version="1.0" encoding="utf-8"?>
<ds:datastoreItem xmlns:ds="http://schemas.openxmlformats.org/officeDocument/2006/customXml" ds:itemID="{266297D5-86D8-4957-B804-8DD7AB322E5D}"/>
</file>

<file path=customXml/itemProps2.xml><?xml version="1.0" encoding="utf-8"?>
<ds:datastoreItem xmlns:ds="http://schemas.openxmlformats.org/officeDocument/2006/customXml" ds:itemID="{1FD7BC64-B619-4A1F-9C81-04712ED85815}"/>
</file>

<file path=customXml/itemProps3.xml><?xml version="1.0" encoding="utf-8"?>
<ds:datastoreItem xmlns:ds="http://schemas.openxmlformats.org/officeDocument/2006/customXml" ds:itemID="{6E1A85B8-B626-4456-8B48-82D9AD5A9D7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65</vt:i4>
      </vt:variant>
    </vt:vector>
  </HeadingPairs>
  <TitlesOfParts>
    <vt:vector size="88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María Isabel Hortal Muñoz</cp:lastModifiedBy>
  <cp:lastPrinted>2016-12-15T10:57:47Z</cp:lastPrinted>
  <dcterms:created xsi:type="dcterms:W3CDTF">2015-12-29T08:33:54Z</dcterms:created>
  <dcterms:modified xsi:type="dcterms:W3CDTF">2017-09-28T08:33:34Z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