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bookViews>
    <workbookView xWindow="0" yWindow="0" windowWidth="28800" windowHeight="13485" xr2:uid="{00000000-000D-0000-FFFF-FFFF00000000}"/>
  </bookViews>
  <sheets>
    <sheet name="Portada e índice" sheetId="30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Pesca" sheetId="10" r:id="rId8"/>
    <sheet name="Avituallamiento" sheetId="11" r:id="rId9"/>
    <sheet name="Mercancías tránsito" sheetId="12" r:id="rId10"/>
    <sheet name="Mercan. contene. tránsito" sheetId="13" r:id="rId11"/>
    <sheet name="Mercancías contenedores" sheetId="14" r:id="rId12"/>
    <sheet name="Ro-Ro" sheetId="15" r:id="rId13"/>
    <sheet name="TEUS" sheetId="16" r:id="rId14"/>
    <sheet name="TEUS tránsito" sheetId="17" r:id="rId15"/>
    <sheet name="TEUS nacional" sheetId="27" r:id="rId16"/>
    <sheet name="TEUS exterior" sheetId="28" r:id="rId17"/>
    <sheet name="TEUS nacional y exterior" sheetId="29" r:id="rId18"/>
    <sheet name="Pasajeros total" sheetId="21" r:id="rId19"/>
    <sheet name="Pasajeros crucero" sheetId="22" r:id="rId20"/>
    <sheet name="Vehículos régimen pasaje" sheetId="23" r:id="rId21"/>
    <sheet name="Buques número" sheetId="24" r:id="rId22"/>
    <sheet name="Buques GT" sheetId="25" r:id="rId23"/>
    <sheet name="Cruceros" sheetId="26" r:id="rId24"/>
  </sheets>
  <definedNames>
    <definedName name="_xlnm.Print_Area" localSheetId="8">Avituallamiento!$A$1:$M$35</definedName>
    <definedName name="_xlnm.Print_Area" localSheetId="22">'Buques GT'!$A$1:$M$35</definedName>
    <definedName name="_xlnm.Print_Area" localSheetId="21">'Buques número'!$A$1:$M$35</definedName>
    <definedName name="_xlnm.Print_Area" localSheetId="23">Cruceros!$A$1:$M$35</definedName>
    <definedName name="_xlnm.Print_Area" localSheetId="4">Líquidos!$A$1:$M$35</definedName>
    <definedName name="_xlnm.Print_Area" localSheetId="10">'Mercan. contene. tránsito'!$A$1:$M$35</definedName>
    <definedName name="_xlnm.Print_Area" localSheetId="6">'Mercancía general'!$A$1:$M$35</definedName>
    <definedName name="_xlnm.Print_Area" localSheetId="11">'Mercancías contenedores'!$A$1:$M$35</definedName>
    <definedName name="_xlnm.Print_Area" localSheetId="9">'Mercancías tránsito'!$A$1:$M$35</definedName>
    <definedName name="_xlnm.Print_Area" localSheetId="19">'Pasajeros crucero'!$A$1:$M$35</definedName>
    <definedName name="_xlnm.Print_Area" localSheetId="18">'Pasajeros total'!$A$1:$M$35</definedName>
    <definedName name="_xlnm.Print_Area" localSheetId="7">Pesca!$A$1:$M$35</definedName>
    <definedName name="_xlnm.Print_Area" localSheetId="1">'Resumen general'!$A$1:$I$34</definedName>
    <definedName name="_xlnm.Print_Area" localSheetId="12">'Ro-Ro'!$A$1:$M$35</definedName>
    <definedName name="_xlnm.Print_Area" localSheetId="5">Sólidos!$A$1:$M$35</definedName>
    <definedName name="_xlnm.Print_Area" localSheetId="13">TEUS!$A$1:$M$35</definedName>
    <definedName name="_xlnm.Print_Area" localSheetId="16">'TEUS exterior'!$A$1:$M$36</definedName>
    <definedName name="_xlnm.Print_Area" localSheetId="15">'TEUS nacional'!$A$1:$M$36</definedName>
    <definedName name="_xlnm.Print_Area" localSheetId="17">'TEUS nacional y exterior'!$A$1:$M$36</definedName>
    <definedName name="_xlnm.Print_Area" localSheetId="14">'TEUS tránsito'!$A$1:$M$35</definedName>
    <definedName name="_xlnm.Print_Area" localSheetId="3">'Total presentación'!$A$1:$M$35</definedName>
    <definedName name="_xlnm.Print_Area" localSheetId="2">'Total tráfico'!$A$1:$M$35</definedName>
    <definedName name="_xlnm.Print_Area" localSheetId="20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35" i="5" l="1"/>
  <c r="C35" i="11" l="1"/>
  <c r="E18" i="4" l="1"/>
  <c r="C35" i="5"/>
  <c r="E13" i="4"/>
  <c r="G18" i="4"/>
  <c r="E35" i="5" l="1"/>
  <c r="D35" i="5"/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<sst xmlns="http://schemas.openxmlformats.org/spreadsheetml/2006/main" count="808" uniqueCount="149">
  <si>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</si>
  <si>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</si>
  <si>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</si>
  <si>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</si>
  <si>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</si>
  <si>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</si>
  <si>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</si>
  <si>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</si>
  <si>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</si>
  <si>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</si>
  <si>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</si>
  <si>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</si>
  <si>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</si>
  <si>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</si>
  <si>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</si>
  <si>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</si>
  <si>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</si>
  <si>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</si>
  <si>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</si>
  <si>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</si>
  <si>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</si>
  <si>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</si>
  <si>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</si>
  <si>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</si>
  <si>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</si>
  <si>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</si>
  <si>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</si>
  <si>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</si>
  <si>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</si>
  <si>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</si>
  <si>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</si>
  <si>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</si>
  <si>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</si>
  <si>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</si>
  <si>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</si>
  <si>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</si>
  <si>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</si>
  <si>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</si>
  <si>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</si>
  <si>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</si>
  <si>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</si>
  <si>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</si>
  <si>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</si>
  <si>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</si>
  <si>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</si>
  <si>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</si>
  <si>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</si>
  <si>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</si>
  <si>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</si>
  <si>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</si>
  <si>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</si>
  <si>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</si>
  <si>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</si>
  <si>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</si>
  <si>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</si>
  <si>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</si>
  <si>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</si>
  <si>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</si>
  <si>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</si>
  <si>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</si>
  <si>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</si>
  <si>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</si>
  <si>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</si>
  <si>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</si>
  <si>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</si>
  <si>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</si>
  <si>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</si>
  <si>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</si>
  <si>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</si>
  <si>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</si>
  <si>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</si>
  <si>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</si>
  <si>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</si>
  <si>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</si>
  <si>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</si>
  <si>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</si>
  <si>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</si>
  <si>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</si>
  <si>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</si>
  <si>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</si>
  <si>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</si>
  <si>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</si>
  <si>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</si>
  <si>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</si>
  <si>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</si>
  <si>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</si>
  <si>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</si>
  <si>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</si>
  <si>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</si>
  <si>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</si>
  <si>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</si>
  <si>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</si>
  <si>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</si>
  <si>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</si>
  <si>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</si>
  <si>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</si>
  <si>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</si>
  <si>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</si>
  <si>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</si>
  <si>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Dirección de Servicios y Competitividad</t>
  </si>
  <si>
    <t>Departamento de Estadística</t>
  </si>
  <si>
    <t>RESUMEN GENERAL DEL TRÁFICO PORTUARIO*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</si>
  <si>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</si>
  <si>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</si>
  <si>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</si>
  <si>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</si>
  <si>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</si>
  <si>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</si>
  <si>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</si>
  <si>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</si>
  <si>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</si>
  <si>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</si>
  <si>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</si>
  <si>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</si>
  <si>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</si>
  <si>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MERCANCÍAS EN CONTENEDORES</t>
  </si>
  <si>
    <t>5.</t>
  </si>
  <si>
    <t>6.</t>
  </si>
  <si>
    <t>7.</t>
  </si>
  <si>
    <t>8.</t>
  </si>
  <si>
    <t>MERCANCÍAS EN TRÁNSITO</t>
  </si>
  <si>
    <t>MERCANCÍAS EN CONTENEDORES EN TRÁNSITO</t>
  </si>
  <si>
    <t>9.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</si>
  <si>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</si>
  <si>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</si>
  <si>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</si>
  <si>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</si>
  <si>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</si>
  <si>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</si>
  <si>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</si>
  <si>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</si>
  <si>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</si>
  <si>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</si>
  <si>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</si>
  <si>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</si>
  <si>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</si>
  <si>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</si>
  <si>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BUQUES MERCANTES (unidades)</t>
  </si>
  <si>
    <t>BUQUES MERCANTES (unidades de arqueo bruto)</t>
  </si>
  <si>
    <t>CRUCEROS (unidades)</t>
  </si>
  <si>
    <t>diciembre 2015</t>
  </si>
  <si>
    <t>7.1.</t>
  </si>
  <si>
    <t>11.2.</t>
  </si>
  <si>
    <t>VEHÍCULOS DE TURISMO EN RÉGIMEN DE PASAJE (unidades)</t>
  </si>
  <si>
    <t>12.2.</t>
  </si>
  <si>
    <t>12.3.</t>
  </si>
  <si>
    <t>*Datos de cierre definitivos del Anuario Estadístico de Puertos del Estado 2015</t>
  </si>
  <si>
    <r>
      <t>12.1</t>
    </r>
    <r>
      <rPr>
        <b/>
        <sz val="11"/>
        <color theme="1"/>
        <rFont val="Calibri"/>
        <family val="2"/>
        <scheme val="minor"/>
      </rPr>
      <t>.</t>
    </r>
  </si>
  <si>
    <t>Fecha: 23/11/2017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</si>
</sst>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0" fontId="37" fillId="4" borderId="1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left"/>
    </xf>
    <xf numFmtId="3" fontId="37" fillId="2" borderId="1" xfId="0" applyNumberFormat="1" applyFont="1" applyFill="1" applyBorder="1" applyAlignment="1">
      <alignment horizontal="right"/>
    </xf>
    <xf numFmtId="4" fontId="37" fillId="2" borderId="1" xfId="0" applyNumberFormat="1" applyFont="1" applyFill="1" applyBorder="1" applyAlignment="1">
      <alignment horizontal="right"/>
    </xf>
    <xf numFmtId="0" fontId="38" fillId="3" borderId="1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/>
    </xf>
    <xf numFmtId="3" fontId="38" fillId="5" borderId="1" xfId="0" applyNumberFormat="1" applyFont="1" applyFill="1" applyBorder="1" applyAlignment="1">
      <alignment horizontal="right"/>
    </xf>
    <xf numFmtId="4" fontId="38" fillId="5" borderId="1" xfId="0" applyNumberFormat="1" applyFont="1" applyFill="1" applyBorder="1" applyAlignment="1">
      <alignment horizontal="right"/>
    </xf>
    <xf numFmtId="0" fontId="37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right"/>
    </xf>
    <xf numFmtId="3" fontId="38" fillId="4" borderId="1" xfId="0" applyNumberFormat="1" applyFont="1" applyFill="1" applyBorder="1" applyAlignment="1">
      <alignment horizontal="right"/>
    </xf>
    <xf numFmtId="4" fontId="38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3" fontId="34" fillId="0" borderId="0" xfId="0" applyNumberFormat="1" applyFont="1"/>
    <xf numFmtId="3" fontId="39" fillId="2" borderId="9" xfId="0" applyNumberFormat="1" applyFont="1" applyFill="1" applyBorder="1" applyAlignment="1">
      <alignment horizontal="right" vertical="center"/>
    </xf>
    <xf numFmtId="3" fontId="39" fillId="5" borderId="9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4" fontId="24" fillId="0" borderId="0" xfId="0" applyNumberFormat="1" applyFont="1"/>
    <xf numFmtId="0" fontId="0" fillId="0" borderId="0" xfId="0" applyFill="1"/>
    <xf numFmtId="0" fontId="8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7" fontId="43" fillId="0" borderId="0" xfId="0" quotePrefix="1" applyNumberFormat="1" applyFont="1" applyAlignment="1">
      <alignment horizontal="center" vertical="center"/>
    </xf>
    <xf numFmtId="0" fontId="21" fillId="0" borderId="0" xfId="0" applyFont="1" applyAlignment="1"/>
    <xf numFmtId="0" fontId="44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45" fillId="0" borderId="0" xfId="0" applyFont="1" applyAlignment="1">
      <alignment horizontal="right"/>
    </xf>
    <xf numFmtId="0" fontId="46" fillId="0" borderId="0" xfId="0" applyFont="1" applyAlignment="1">
      <alignment horizontal="center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49" fillId="0" borderId="0" xfId="0" applyFont="1"/>
    <xf numFmtId="0" fontId="8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37" fillId="2" borderId="2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/>
    </xf>
    <xf numFmtId="0" fontId="37" fillId="2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left"/>
    </xf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98224216</c:v>
                </c:pt>
                <c:pt idx="1">
                  <c:v>70083977</c:v>
                </c:pt>
                <c:pt idx="2">
                  <c:v>47049743</c:v>
                </c:pt>
                <c:pt idx="3">
                  <c:v>33034593</c:v>
                </c:pt>
                <c:pt idx="4">
                  <c:v>32874742</c:v>
                </c:pt>
                <c:pt idx="5">
                  <c:v>32670388</c:v>
                </c:pt>
                <c:pt idx="6">
                  <c:v>27375435.050000001</c:v>
                </c:pt>
                <c:pt idx="7">
                  <c:v>23579828</c:v>
                </c:pt>
                <c:pt idx="8">
                  <c:v>21277873</c:v>
                </c:pt>
                <c:pt idx="9">
                  <c:v>16474190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94934927</c:v>
                </c:pt>
                <c:pt idx="1">
                  <c:v>67019770</c:v>
                </c:pt>
                <c:pt idx="2">
                  <c:v>46346854</c:v>
                </c:pt>
                <c:pt idx="3">
                  <c:v>31881574</c:v>
                </c:pt>
                <c:pt idx="4">
                  <c:v>31007347</c:v>
                </c:pt>
                <c:pt idx="5">
                  <c:v>32512808</c:v>
                </c:pt>
                <c:pt idx="6">
                  <c:v>27443839</c:v>
                </c:pt>
                <c:pt idx="7">
                  <c:v>22216940</c:v>
                </c:pt>
                <c:pt idx="8">
                  <c:v>18995803</c:v>
                </c:pt>
                <c:pt idx="9">
                  <c:v>15618071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GIJON</c:v>
                </c:pt>
                <c:pt idx="8">
                  <c:v>LAS PALMAS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91949559</c:v>
                </c:pt>
                <c:pt idx="1">
                  <c:v>69601336</c:v>
                </c:pt>
                <c:pt idx="2">
                  <c:v>45921254</c:v>
                </c:pt>
                <c:pt idx="3">
                  <c:v>32934769</c:v>
                </c:pt>
                <c:pt idx="4">
                  <c:v>32578858</c:v>
                </c:pt>
                <c:pt idx="5">
                  <c:v>32399823</c:v>
                </c:pt>
                <c:pt idx="6">
                  <c:v>27216050.859999999</c:v>
                </c:pt>
                <c:pt idx="7">
                  <c:v>21178589</c:v>
                </c:pt>
                <c:pt idx="8">
                  <c:v>20981431</c:v>
                </c:pt>
                <c:pt idx="9">
                  <c:v>16444770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GIJON</c:v>
                </c:pt>
                <c:pt idx="8">
                  <c:v>LAS PALMAS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87965346</c:v>
                </c:pt>
                <c:pt idx="1">
                  <c:v>66628663</c:v>
                </c:pt>
                <c:pt idx="2">
                  <c:v>45313912</c:v>
                </c:pt>
                <c:pt idx="3">
                  <c:v>31771960</c:v>
                </c:pt>
                <c:pt idx="4">
                  <c:v>32445111</c:v>
                </c:pt>
                <c:pt idx="5">
                  <c:v>30820330</c:v>
                </c:pt>
                <c:pt idx="6">
                  <c:v>27246080</c:v>
                </c:pt>
                <c:pt idx="7">
                  <c:v>18896859</c:v>
                </c:pt>
                <c:pt idx="8">
                  <c:v>20069702</c:v>
                </c:pt>
                <c:pt idx="9">
                  <c:v>15590256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27344044</c:v>
                </c:pt>
                <c:pt idx="1">
                  <c:v>25741107</c:v>
                </c:pt>
                <c:pt idx="2">
                  <c:v>22306303</c:v>
                </c:pt>
                <c:pt idx="3">
                  <c:v>21598676</c:v>
                </c:pt>
                <c:pt idx="4">
                  <c:v>18199807</c:v>
                </c:pt>
                <c:pt idx="5">
                  <c:v>12055321</c:v>
                </c:pt>
                <c:pt idx="6">
                  <c:v>8654177</c:v>
                </c:pt>
                <c:pt idx="7">
                  <c:v>7913588</c:v>
                </c:pt>
                <c:pt idx="8">
                  <c:v>6385970</c:v>
                </c:pt>
                <c:pt idx="9">
                  <c:v>5732686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25178849</c:v>
                </c:pt>
                <c:pt idx="1">
                  <c:v>25918606</c:v>
                </c:pt>
                <c:pt idx="2">
                  <c:v>19387114</c:v>
                </c:pt>
                <c:pt idx="3">
                  <c:v>21863372</c:v>
                </c:pt>
                <c:pt idx="4">
                  <c:v>16344900</c:v>
                </c:pt>
                <c:pt idx="5">
                  <c:v>12949028</c:v>
                </c:pt>
                <c:pt idx="6">
                  <c:v>8396473</c:v>
                </c:pt>
                <c:pt idx="7">
                  <c:v>6255873</c:v>
                </c:pt>
                <c:pt idx="8">
                  <c:v>4845160</c:v>
                </c:pt>
                <c:pt idx="9">
                  <c:v>5735977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HUELVA</c:v>
                </c:pt>
                <c:pt idx="6">
                  <c:v>A CORUÑA</c:v>
                </c:pt>
                <c:pt idx="7">
                  <c:v>CASTELLON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18905283</c:v>
                </c:pt>
                <c:pt idx="1">
                  <c:v>9839879</c:v>
                </c:pt>
                <c:pt idx="2">
                  <c:v>8391029</c:v>
                </c:pt>
                <c:pt idx="3">
                  <c:v>5762813</c:v>
                </c:pt>
                <c:pt idx="4">
                  <c:v>5554193</c:v>
                </c:pt>
                <c:pt idx="5">
                  <c:v>5137350.37</c:v>
                </c:pt>
                <c:pt idx="6">
                  <c:v>4912338</c:v>
                </c:pt>
                <c:pt idx="7">
                  <c:v>4636911</c:v>
                </c:pt>
                <c:pt idx="8">
                  <c:v>4528219</c:v>
                </c:pt>
                <c:pt idx="9">
                  <c:v>4426087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HUELVA</c:v>
                </c:pt>
                <c:pt idx="6">
                  <c:v>A CORUÑA</c:v>
                </c:pt>
                <c:pt idx="7">
                  <c:v>CASTELLON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16218571</c:v>
                </c:pt>
                <c:pt idx="1">
                  <c:v>9498616</c:v>
                </c:pt>
                <c:pt idx="2">
                  <c:v>9708015</c:v>
                </c:pt>
                <c:pt idx="3">
                  <c:v>4406405</c:v>
                </c:pt>
                <c:pt idx="4">
                  <c:v>5308274</c:v>
                </c:pt>
                <c:pt idx="5">
                  <c:v>4662814</c:v>
                </c:pt>
                <c:pt idx="6">
                  <c:v>4310507</c:v>
                </c:pt>
                <c:pt idx="7">
                  <c:v>4192762</c:v>
                </c:pt>
                <c:pt idx="8">
                  <c:v>4593976</c:v>
                </c:pt>
                <c:pt idx="9">
                  <c:v>4764706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63102097</c:v>
                </c:pt>
                <c:pt idx="1">
                  <c:v>62474996</c:v>
                </c:pt>
                <c:pt idx="2">
                  <c:v>29439846</c:v>
                </c:pt>
                <c:pt idx="3">
                  <c:v>14111552</c:v>
                </c:pt>
                <c:pt idx="4">
                  <c:v>10577093</c:v>
                </c:pt>
                <c:pt idx="5">
                  <c:v>9671797</c:v>
                </c:pt>
                <c:pt idx="6">
                  <c:v>5901512</c:v>
                </c:pt>
                <c:pt idx="7">
                  <c:v>3679943</c:v>
                </c:pt>
                <c:pt idx="8">
                  <c:v>3153682</c:v>
                </c:pt>
                <c:pt idx="9">
                  <c:v>2309007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58727773</c:v>
                </c:pt>
                <c:pt idx="1">
                  <c:v>61183323</c:v>
                </c:pt>
                <c:pt idx="2">
                  <c:v>27600178</c:v>
                </c:pt>
                <c:pt idx="3">
                  <c:v>14747009</c:v>
                </c:pt>
                <c:pt idx="4">
                  <c:v>9872050</c:v>
                </c:pt>
                <c:pt idx="5">
                  <c:v>9881454</c:v>
                </c:pt>
                <c:pt idx="6">
                  <c:v>5507142</c:v>
                </c:pt>
                <c:pt idx="7">
                  <c:v>3433570</c:v>
                </c:pt>
                <c:pt idx="8">
                  <c:v>3001021</c:v>
                </c:pt>
                <c:pt idx="9">
                  <c:v>2373633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77863</c:v>
                </c:pt>
                <c:pt idx="1">
                  <c:v>43739</c:v>
                </c:pt>
                <c:pt idx="2">
                  <c:v>23216</c:v>
                </c:pt>
                <c:pt idx="3">
                  <c:v>16673</c:v>
                </c:pt>
                <c:pt idx="4">
                  <c:v>12926</c:v>
                </c:pt>
                <c:pt idx="5">
                  <c:v>6781</c:v>
                </c:pt>
                <c:pt idx="6">
                  <c:v>5469</c:v>
                </c:pt>
                <c:pt idx="7">
                  <c:v>4215</c:v>
                </c:pt>
                <c:pt idx="8">
                  <c:v>4138</c:v>
                </c:pt>
                <c:pt idx="9">
                  <c:v>4005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79979</c:v>
                </c:pt>
                <c:pt idx="1">
                  <c:v>56473</c:v>
                </c:pt>
                <c:pt idx="2">
                  <c:v>22737</c:v>
                </c:pt>
                <c:pt idx="3">
                  <c:v>15894</c:v>
                </c:pt>
                <c:pt idx="4">
                  <c:v>13653</c:v>
                </c:pt>
                <c:pt idx="5">
                  <c:v>6700</c:v>
                </c:pt>
                <c:pt idx="6">
                  <c:v>6526</c:v>
                </c:pt>
                <c:pt idx="7">
                  <c:v>3876</c:v>
                </c:pt>
                <c:pt idx="8">
                  <c:v>4483</c:v>
                </c:pt>
                <c:pt idx="9">
                  <c:v>4887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CEUTA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3340394</c:v>
                </c:pt>
                <c:pt idx="1">
                  <c:v>2596612</c:v>
                </c:pt>
                <c:pt idx="2">
                  <c:v>1125112</c:v>
                </c:pt>
                <c:pt idx="3">
                  <c:v>569417</c:v>
                </c:pt>
                <c:pt idx="4">
                  <c:v>480750</c:v>
                </c:pt>
                <c:pt idx="5">
                  <c:v>460680</c:v>
                </c:pt>
                <c:pt idx="6">
                  <c:v>205456</c:v>
                </c:pt>
                <c:pt idx="7">
                  <c:v>187771</c:v>
                </c:pt>
                <c:pt idx="8">
                  <c:v>149547</c:v>
                </c:pt>
                <c:pt idx="9">
                  <c:v>140844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954.579,00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CEUTA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3718475</c:v>
                </c:pt>
                <c:pt idx="1">
                  <c:v>2145694</c:v>
                </c:pt>
                <c:pt idx="2">
                  <c:v>1030429</c:v>
                </c:pt>
                <c:pt idx="3">
                  <c:v>723916</c:v>
                </c:pt>
                <c:pt idx="4">
                  <c:v>388600</c:v>
                </c:pt>
                <c:pt idx="5">
                  <c:v>548990</c:v>
                </c:pt>
                <c:pt idx="6">
                  <c:v>211958</c:v>
                </c:pt>
                <c:pt idx="7">
                  <c:v>209340</c:v>
                </c:pt>
                <c:pt idx="8">
                  <c:v>119764</c:v>
                </c:pt>
                <c:pt idx="9">
                  <c:v>140882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BAHIA DE CADIZ</c:v>
                </c:pt>
                <c:pt idx="7">
                  <c:v>GIJON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61928104</c:v>
                </c:pt>
                <c:pt idx="1">
                  <c:v>32084550</c:v>
                </c:pt>
                <c:pt idx="2">
                  <c:v>8956695</c:v>
                </c:pt>
                <c:pt idx="3">
                  <c:v>7675451</c:v>
                </c:pt>
                <c:pt idx="4">
                  <c:v>5125517</c:v>
                </c:pt>
                <c:pt idx="5">
                  <c:v>1564880.2400000002</c:v>
                </c:pt>
                <c:pt idx="6">
                  <c:v>360303</c:v>
                </c:pt>
                <c:pt idx="7">
                  <c:v>282610</c:v>
                </c:pt>
                <c:pt idx="8">
                  <c:v>205368</c:v>
                </c:pt>
                <c:pt idx="9">
                  <c:v>167190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BAHIA DE CADIZ</c:v>
                </c:pt>
                <c:pt idx="7">
                  <c:v>GIJON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59832599</c:v>
                </c:pt>
                <c:pt idx="1">
                  <c:v>30604034</c:v>
                </c:pt>
                <c:pt idx="2">
                  <c:v>8778058</c:v>
                </c:pt>
                <c:pt idx="3">
                  <c:v>8375758</c:v>
                </c:pt>
                <c:pt idx="4">
                  <c:v>4652925</c:v>
                </c:pt>
                <c:pt idx="5">
                  <c:v>1118464</c:v>
                </c:pt>
                <c:pt idx="6">
                  <c:v>244771</c:v>
                </c:pt>
                <c:pt idx="7">
                  <c:v>1265123</c:v>
                </c:pt>
                <c:pt idx="8">
                  <c:v>200743</c:v>
                </c:pt>
                <c:pt idx="9">
                  <c:v>277391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CASTELLON</c:v>
                </c:pt>
                <c:pt idx="6">
                  <c:v>VIGO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51565711</c:v>
                </c:pt>
                <c:pt idx="1">
                  <c:v>31947401</c:v>
                </c:pt>
                <c:pt idx="2">
                  <c:v>6799324</c:v>
                </c:pt>
                <c:pt idx="3">
                  <c:v>3013634</c:v>
                </c:pt>
                <c:pt idx="4">
                  <c:v>307880</c:v>
                </c:pt>
                <c:pt idx="5">
                  <c:v>108257</c:v>
                </c:pt>
                <c:pt idx="6">
                  <c:v>99017</c:v>
                </c:pt>
                <c:pt idx="7">
                  <c:v>29387</c:v>
                </c:pt>
                <c:pt idx="8">
                  <c:v>26029</c:v>
                </c:pt>
                <c:pt idx="9">
                  <c:v>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CASTELLON</c:v>
                </c:pt>
                <c:pt idx="6">
                  <c:v>VIGO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50915107</c:v>
                </c:pt>
                <c:pt idx="1">
                  <c:v>30518642</c:v>
                </c:pt>
                <c:pt idx="2">
                  <c:v>7729643</c:v>
                </c:pt>
                <c:pt idx="3">
                  <c:v>3061426</c:v>
                </c:pt>
                <c:pt idx="4">
                  <c:v>792427</c:v>
                </c:pt>
                <c:pt idx="5">
                  <c:v>114528</c:v>
                </c:pt>
                <c:pt idx="6">
                  <c:v>98878</c:v>
                </c:pt>
                <c:pt idx="7">
                  <c:v>22809</c:v>
                </c:pt>
                <c:pt idx="8">
                  <c:v>30915</c:v>
                </c:pt>
                <c:pt idx="9">
                  <c:v>19701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55476501</c:v>
                </c:pt>
                <c:pt idx="1">
                  <c:v>52267244</c:v>
                </c:pt>
                <c:pt idx="2">
                  <c:v>18717104</c:v>
                </c:pt>
                <c:pt idx="3">
                  <c:v>10332427</c:v>
                </c:pt>
                <c:pt idx="4">
                  <c:v>6462608</c:v>
                </c:pt>
                <c:pt idx="5">
                  <c:v>2853623</c:v>
                </c:pt>
                <c:pt idx="6">
                  <c:v>2630832</c:v>
                </c:pt>
                <c:pt idx="7">
                  <c:v>2628614</c:v>
                </c:pt>
                <c:pt idx="8">
                  <c:v>1250313</c:v>
                </c:pt>
                <c:pt idx="9">
                  <c:v>1106910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54624427</c:v>
                </c:pt>
                <c:pt idx="1">
                  <c:v>49289732</c:v>
                </c:pt>
                <c:pt idx="2">
                  <c:v>17806952</c:v>
                </c:pt>
                <c:pt idx="3">
                  <c:v>11192596</c:v>
                </c:pt>
                <c:pt idx="4">
                  <c:v>6608117</c:v>
                </c:pt>
                <c:pt idx="5">
                  <c:v>2706931</c:v>
                </c:pt>
                <c:pt idx="6">
                  <c:v>2402495</c:v>
                </c:pt>
                <c:pt idx="7">
                  <c:v>2483855</c:v>
                </c:pt>
                <c:pt idx="8">
                  <c:v>1270088</c:v>
                </c:pt>
                <c:pt idx="9">
                  <c:v>1062840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10516433</c:v>
                </c:pt>
                <c:pt idx="1">
                  <c:v>10414092</c:v>
                </c:pt>
                <c:pt idx="2">
                  <c:v>8544804</c:v>
                </c:pt>
                <c:pt idx="3">
                  <c:v>6840929</c:v>
                </c:pt>
                <c:pt idx="4">
                  <c:v>3418308</c:v>
                </c:pt>
                <c:pt idx="5">
                  <c:v>3186335</c:v>
                </c:pt>
                <c:pt idx="6">
                  <c:v>1393733</c:v>
                </c:pt>
                <c:pt idx="7">
                  <c:v>995197</c:v>
                </c:pt>
                <c:pt idx="8">
                  <c:v>944990</c:v>
                </c:pt>
                <c:pt idx="9">
                  <c:v>740193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MELILLA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9630559</c:v>
                </c:pt>
                <c:pt idx="1">
                  <c:v>9651087</c:v>
                </c:pt>
                <c:pt idx="2">
                  <c:v>7603321</c:v>
                </c:pt>
                <c:pt idx="3">
                  <c:v>6297849</c:v>
                </c:pt>
                <c:pt idx="4">
                  <c:v>3183204</c:v>
                </c:pt>
                <c:pt idx="5">
                  <c:v>3179406</c:v>
                </c:pt>
                <c:pt idx="6">
                  <c:v>1329014</c:v>
                </c:pt>
                <c:pt idx="7">
                  <c:v>958365</c:v>
                </c:pt>
                <c:pt idx="8">
                  <c:v>823798</c:v>
                </c:pt>
                <c:pt idx="9">
                  <c:v>694317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4615196</c:v>
                </c:pt>
                <c:pt idx="1">
                  <c:v>4515768</c:v>
                </c:pt>
                <c:pt idx="2">
                  <c:v>1965241</c:v>
                </c:pt>
                <c:pt idx="3">
                  <c:v>901101</c:v>
                </c:pt>
                <c:pt idx="4">
                  <c:v>627302</c:v>
                </c:pt>
                <c:pt idx="5">
                  <c:v>345457</c:v>
                </c:pt>
                <c:pt idx="6">
                  <c:v>223699</c:v>
                </c:pt>
                <c:pt idx="7">
                  <c:v>214663</c:v>
                </c:pt>
                <c:pt idx="8">
                  <c:v>161671</c:v>
                </c:pt>
                <c:pt idx="9">
                  <c:v>133880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4441949</c:v>
                </c:pt>
                <c:pt idx="1">
                  <c:v>4556492</c:v>
                </c:pt>
                <c:pt idx="2">
                  <c:v>1893300</c:v>
                </c:pt>
                <c:pt idx="3">
                  <c:v>977541</c:v>
                </c:pt>
                <c:pt idx="4">
                  <c:v>630888</c:v>
                </c:pt>
                <c:pt idx="5">
                  <c:v>325708</c:v>
                </c:pt>
                <c:pt idx="6">
                  <c:v>204163</c:v>
                </c:pt>
                <c:pt idx="7">
                  <c:v>206551</c:v>
                </c:pt>
                <c:pt idx="8">
                  <c:v>161595</c:v>
                </c:pt>
                <c:pt idx="9">
                  <c:v>139273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CASTELLON</c:v>
                </c:pt>
                <c:pt idx="6">
                  <c:v>MALAGA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4144036</c:v>
                </c:pt>
                <c:pt idx="1">
                  <c:v>2508934</c:v>
                </c:pt>
                <c:pt idx="2">
                  <c:v>437666</c:v>
                </c:pt>
                <c:pt idx="3">
                  <c:v>281984</c:v>
                </c:pt>
                <c:pt idx="4">
                  <c:v>24556</c:v>
                </c:pt>
                <c:pt idx="5">
                  <c:v>8544</c:v>
                </c:pt>
                <c:pt idx="6">
                  <c:v>7678</c:v>
                </c:pt>
                <c:pt idx="7">
                  <c:v>5892</c:v>
                </c:pt>
                <c:pt idx="8">
                  <c:v>2275</c:v>
                </c:pt>
                <c:pt idx="9">
                  <c:v>2148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CASTELLON</c:v>
                </c:pt>
                <c:pt idx="6">
                  <c:v>MALAGA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4172768</c:v>
                </c:pt>
                <c:pt idx="1">
                  <c:v>2456960</c:v>
                </c:pt>
                <c:pt idx="2">
                  <c:v>530870</c:v>
                </c:pt>
                <c:pt idx="3">
                  <c:v>312315</c:v>
                </c:pt>
                <c:pt idx="4">
                  <c:v>61884</c:v>
                </c:pt>
                <c:pt idx="5">
                  <c:v>9000</c:v>
                </c:pt>
                <c:pt idx="6">
                  <c:v>51261</c:v>
                </c:pt>
                <c:pt idx="7">
                  <c:v>5769</c:v>
                </c:pt>
                <c:pt idx="8">
                  <c:v>3037</c:v>
                </c:pt>
                <c:pt idx="9">
                  <c:v>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394273</c:v>
                </c:pt>
                <c:pt idx="1">
                  <c:v>306834</c:v>
                </c:pt>
                <c:pt idx="2">
                  <c:v>216970</c:v>
                </c:pt>
                <c:pt idx="3">
                  <c:v>160386</c:v>
                </c:pt>
                <c:pt idx="4">
                  <c:v>153395</c:v>
                </c:pt>
                <c:pt idx="5">
                  <c:v>116867</c:v>
                </c:pt>
                <c:pt idx="6">
                  <c:v>89505</c:v>
                </c:pt>
                <c:pt idx="7">
                  <c:v>72474</c:v>
                </c:pt>
                <c:pt idx="8">
                  <c:v>33744</c:v>
                </c:pt>
                <c:pt idx="9">
                  <c:v>30012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377300</c:v>
                </c:pt>
                <c:pt idx="1">
                  <c:v>289711</c:v>
                </c:pt>
                <c:pt idx="2">
                  <c:v>196265</c:v>
                </c:pt>
                <c:pt idx="3">
                  <c:v>162306</c:v>
                </c:pt>
                <c:pt idx="4">
                  <c:v>145733</c:v>
                </c:pt>
                <c:pt idx="5">
                  <c:v>115483</c:v>
                </c:pt>
                <c:pt idx="6">
                  <c:v>69637</c:v>
                </c:pt>
                <c:pt idx="7">
                  <c:v>70337</c:v>
                </c:pt>
                <c:pt idx="8">
                  <c:v>32826</c:v>
                </c:pt>
                <c:pt idx="9">
                  <c:v>26583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1945876</c:v>
                </c:pt>
                <c:pt idx="1">
                  <c:v>1462778</c:v>
                </c:pt>
                <c:pt idx="2">
                  <c:v>552680</c:v>
                </c:pt>
                <c:pt idx="3">
                  <c:v>369575</c:v>
                </c:pt>
                <c:pt idx="4">
                  <c:v>194412</c:v>
                </c:pt>
                <c:pt idx="5">
                  <c:v>162014</c:v>
                </c:pt>
                <c:pt idx="6">
                  <c:v>68577</c:v>
                </c:pt>
                <c:pt idx="7">
                  <c:v>61295</c:v>
                </c:pt>
                <c:pt idx="8">
                  <c:v>55326</c:v>
                </c:pt>
                <c:pt idx="9">
                  <c:v>54356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1822683</c:v>
                </c:pt>
                <c:pt idx="1">
                  <c:v>1384829</c:v>
                </c:pt>
                <c:pt idx="2">
                  <c:v>558484</c:v>
                </c:pt>
                <c:pt idx="3">
                  <c:v>380311</c:v>
                </c:pt>
                <c:pt idx="4">
                  <c:v>189309</c:v>
                </c:pt>
                <c:pt idx="5">
                  <c:v>171222</c:v>
                </c:pt>
                <c:pt idx="6">
                  <c:v>68489</c:v>
                </c:pt>
                <c:pt idx="7">
                  <c:v>62321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2106262</c:v>
                </c:pt>
                <c:pt idx="1">
                  <c:v>1679748</c:v>
                </c:pt>
                <c:pt idx="2">
                  <c:v>625154</c:v>
                </c:pt>
                <c:pt idx="3">
                  <c:v>462850</c:v>
                </c:pt>
                <c:pt idx="4">
                  <c:v>371797</c:v>
                </c:pt>
                <c:pt idx="5">
                  <c:v>343182</c:v>
                </c:pt>
                <c:pt idx="6">
                  <c:v>206119</c:v>
                </c:pt>
                <c:pt idx="7">
                  <c:v>190945</c:v>
                </c:pt>
                <c:pt idx="8">
                  <c:v>161663</c:v>
                </c:pt>
                <c:pt idx="9">
                  <c:v>133550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1984989</c:v>
                </c:pt>
                <c:pt idx="1">
                  <c:v>1581102</c:v>
                </c:pt>
                <c:pt idx="2">
                  <c:v>628821</c:v>
                </c:pt>
                <c:pt idx="3">
                  <c:v>445796</c:v>
                </c:pt>
                <c:pt idx="4">
                  <c:v>384437</c:v>
                </c:pt>
                <c:pt idx="5">
                  <c:v>322671</c:v>
                </c:pt>
                <c:pt idx="6">
                  <c:v>197551</c:v>
                </c:pt>
                <c:pt idx="7">
                  <c:v>198394</c:v>
                </c:pt>
                <c:pt idx="8">
                  <c:v>161595</c:v>
                </c:pt>
                <c:pt idx="9">
                  <c:v>137748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7057817</c:v>
                </c:pt>
                <c:pt idx="1">
                  <c:v>5526934</c:v>
                </c:pt>
                <c:pt idx="2">
                  <c:v>5169364</c:v>
                </c:pt>
                <c:pt idx="3">
                  <c:v>3707795</c:v>
                </c:pt>
                <c:pt idx="4">
                  <c:v>2537437</c:v>
                </c:pt>
                <c:pt idx="5">
                  <c:v>1986635</c:v>
                </c:pt>
                <c:pt idx="6">
                  <c:v>844260</c:v>
                </c:pt>
                <c:pt idx="7">
                  <c:v>744923</c:v>
                </c:pt>
                <c:pt idx="8">
                  <c:v>698384</c:v>
                </c:pt>
                <c:pt idx="9">
                  <c:v>680614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6468696</c:v>
                </c:pt>
                <c:pt idx="1">
                  <c:v>5360160</c:v>
                </c:pt>
                <c:pt idx="2">
                  <c:v>4993381</c:v>
                </c:pt>
                <c:pt idx="3">
                  <c:v>3459795</c:v>
                </c:pt>
                <c:pt idx="4">
                  <c:v>2290365</c:v>
                </c:pt>
                <c:pt idx="5">
                  <c:v>1962004</c:v>
                </c:pt>
                <c:pt idx="6">
                  <c:v>772134</c:v>
                </c:pt>
                <c:pt idx="7">
                  <c:v>692471</c:v>
                </c:pt>
                <c:pt idx="8">
                  <c:v>651274</c:v>
                </c:pt>
                <c:pt idx="9">
                  <c:v>622343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2540302</c:v>
                </c:pt>
                <c:pt idx="1">
                  <c:v>1958848</c:v>
                </c:pt>
                <c:pt idx="2">
                  <c:v>1252052</c:v>
                </c:pt>
                <c:pt idx="3">
                  <c:v>933417</c:v>
                </c:pt>
                <c:pt idx="4">
                  <c:v>418503</c:v>
                </c:pt>
                <c:pt idx="5">
                  <c:v>411455</c:v>
                </c:pt>
                <c:pt idx="6">
                  <c:v>371374</c:v>
                </c:pt>
                <c:pt idx="7">
                  <c:v>204979</c:v>
                </c:pt>
                <c:pt idx="8">
                  <c:v>150795</c:v>
                </c:pt>
                <c:pt idx="9">
                  <c:v>140451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2364292</c:v>
                </c:pt>
                <c:pt idx="1">
                  <c:v>1586526</c:v>
                </c:pt>
                <c:pt idx="2">
                  <c:v>1065076</c:v>
                </c:pt>
                <c:pt idx="3">
                  <c:v>848159</c:v>
                </c:pt>
                <c:pt idx="4">
                  <c:v>407870</c:v>
                </c:pt>
                <c:pt idx="5">
                  <c:v>381302</c:v>
                </c:pt>
                <c:pt idx="6">
                  <c:v>373013</c:v>
                </c:pt>
                <c:pt idx="7">
                  <c:v>176019</c:v>
                </c:pt>
                <c:pt idx="8">
                  <c:v>137989</c:v>
                </c:pt>
                <c:pt idx="9">
                  <c:v>129597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1144155</c:v>
                </c:pt>
                <c:pt idx="1">
                  <c:v>1050980</c:v>
                </c:pt>
                <c:pt idx="2">
                  <c:v>523592</c:v>
                </c:pt>
                <c:pt idx="3">
                  <c:v>418729</c:v>
                </c:pt>
                <c:pt idx="4">
                  <c:v>364100</c:v>
                </c:pt>
                <c:pt idx="5">
                  <c:v>294399</c:v>
                </c:pt>
                <c:pt idx="6">
                  <c:v>155602</c:v>
                </c:pt>
                <c:pt idx="7">
                  <c:v>133344</c:v>
                </c:pt>
                <c:pt idx="8">
                  <c:v>94398</c:v>
                </c:pt>
                <c:pt idx="9">
                  <c:v>83609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1142307</c:v>
                </c:pt>
                <c:pt idx="1">
                  <c:v>986906</c:v>
                </c:pt>
                <c:pt idx="2">
                  <c:v>398265</c:v>
                </c:pt>
                <c:pt idx="3">
                  <c:v>395633</c:v>
                </c:pt>
                <c:pt idx="4">
                  <c:v>372853</c:v>
                </c:pt>
                <c:pt idx="5">
                  <c:v>268280</c:v>
                </c:pt>
                <c:pt idx="6">
                  <c:v>140114</c:v>
                </c:pt>
                <c:pt idx="7">
                  <c:v>125450</c:v>
                </c:pt>
                <c:pt idx="8">
                  <c:v>93679</c:v>
                </c:pt>
                <c:pt idx="9">
                  <c:v>82496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40596</c:v>
                </c:pt>
                <c:pt idx="1">
                  <c:v>28446</c:v>
                </c:pt>
                <c:pt idx="2">
                  <c:v>12127</c:v>
                </c:pt>
                <c:pt idx="3">
                  <c:v>11701</c:v>
                </c:pt>
                <c:pt idx="4">
                  <c:v>10306</c:v>
                </c:pt>
                <c:pt idx="5">
                  <c:v>8046</c:v>
                </c:pt>
                <c:pt idx="6">
                  <c:v>7728</c:v>
                </c:pt>
                <c:pt idx="7">
                  <c:v>2816</c:v>
                </c:pt>
                <c:pt idx="8">
                  <c:v>2743</c:v>
                </c:pt>
                <c:pt idx="9">
                  <c:v>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35371</c:v>
                </c:pt>
                <c:pt idx="1">
                  <c:v>26757</c:v>
                </c:pt>
                <c:pt idx="2">
                  <c:v>12116</c:v>
                </c:pt>
                <c:pt idx="3">
                  <c:v>10648</c:v>
                </c:pt>
                <c:pt idx="4">
                  <c:v>11171</c:v>
                </c:pt>
                <c:pt idx="5">
                  <c:v>7831</c:v>
                </c:pt>
                <c:pt idx="6">
                  <c:v>7370</c:v>
                </c:pt>
                <c:pt idx="7">
                  <c:v>2862</c:v>
                </c:pt>
                <c:pt idx="8">
                  <c:v>2676</c:v>
                </c:pt>
                <c:pt idx="9">
                  <c:v>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429586558</c:v>
                </c:pt>
                <c:pt idx="1">
                  <c:v>287501353</c:v>
                </c:pt>
                <c:pt idx="2">
                  <c:v>243746494</c:v>
                </c:pt>
                <c:pt idx="3">
                  <c:v>240530194</c:v>
                </c:pt>
                <c:pt idx="4">
                  <c:v>194377121</c:v>
                </c:pt>
                <c:pt idx="5">
                  <c:v>175281900</c:v>
                </c:pt>
                <c:pt idx="6">
                  <c:v>53396654</c:v>
                </c:pt>
                <c:pt idx="7">
                  <c:v>46860772</c:v>
                </c:pt>
                <c:pt idx="8">
                  <c:v>42766934</c:v>
                </c:pt>
                <c:pt idx="9">
                  <c:v>36606219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403521552</c:v>
                </c:pt>
                <c:pt idx="1">
                  <c:v>261960975</c:v>
                </c:pt>
                <c:pt idx="2">
                  <c:v>207131579</c:v>
                </c:pt>
                <c:pt idx="3">
                  <c:v>222097636</c:v>
                </c:pt>
                <c:pt idx="4">
                  <c:v>164954563</c:v>
                </c:pt>
                <c:pt idx="5">
                  <c:v>179475632</c:v>
                </c:pt>
                <c:pt idx="6">
                  <c:v>57294081</c:v>
                </c:pt>
                <c:pt idx="7">
                  <c:v>42506602</c:v>
                </c:pt>
                <c:pt idx="8">
                  <c:v>42543289</c:v>
                </c:pt>
                <c:pt idx="9">
                  <c:v>37451704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788</c:v>
                </c:pt>
                <c:pt idx="1">
                  <c:v>750</c:v>
                </c:pt>
                <c:pt idx="2">
                  <c:v>542</c:v>
                </c:pt>
                <c:pt idx="3">
                  <c:v>506</c:v>
                </c:pt>
                <c:pt idx="4">
                  <c:v>295</c:v>
                </c:pt>
                <c:pt idx="5">
                  <c:v>238</c:v>
                </c:pt>
                <c:pt idx="6">
                  <c:v>172</c:v>
                </c:pt>
                <c:pt idx="7">
                  <c:v>108</c:v>
                </c:pt>
                <c:pt idx="8">
                  <c:v>108</c:v>
                </c:pt>
                <c:pt idx="9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678</c:v>
                </c:pt>
                <c:pt idx="1">
                  <c:v>756</c:v>
                </c:pt>
                <c:pt idx="2">
                  <c:v>503</c:v>
                </c:pt>
                <c:pt idx="3">
                  <c:v>518</c:v>
                </c:pt>
                <c:pt idx="4">
                  <c:v>285</c:v>
                </c:pt>
                <c:pt idx="5">
                  <c:v>227</c:v>
                </c:pt>
                <c:pt idx="6">
                  <c:v>198</c:v>
                </c:pt>
                <c:pt idx="7">
                  <c:v>109</c:v>
                </c:pt>
                <c:pt idx="8">
                  <c:v>109</c:v>
                </c:pt>
                <c:pt idx="9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695325</xdr:colOff>
      <xdr:row>2</xdr:row>
      <xdr:rowOff>178941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D36BEE0B-C8D8-4972-A3F3-1BFF49584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4A05-4194-4B20-94F7-9C9C404045C4}">
  <sheetPr>
    <pageSetUpPr fitToPage="1"/>
  </sheetPr>
  <dimension ref="B1:K70"/>
  <sheetViews>
    <sheetView tabSelected="1" workbookViewId="0">
      <selection activeCell="I16" sqref="I16"/>
    </sheetView>
  </sheetViews>
  <sheetFormatPr baseColWidth="10" defaultColWidth="11.5703125" defaultRowHeight="15" x14ac:dyDescent="0.25"/>
  <cols>
    <col min="1" max="1" width="8.7109375" style="91" customWidth="1"/>
    <col min="2" max="10" width="11.5703125" style="91"/>
    <col min="11" max="11" width="9.7109375" style="91" customWidth="1"/>
    <col min="12" max="12" width="0" style="91" hidden="1" customWidth="1"/>
    <col min="13" max="16384" width="11.5703125" style="91"/>
  </cols>
  <sheetData>
    <row r="1" spans="7:9" ht="19.5" x14ac:dyDescent="0.25">
      <c r="I1" s="92" t="s">
        <v>99</v>
      </c>
    </row>
    <row r="2" spans="7:9" ht="18.75" x14ac:dyDescent="0.25">
      <c r="I2" s="93" t="s">
        <v>100</v>
      </c>
    </row>
    <row r="15" spans="7:9" ht="31.5" x14ac:dyDescent="0.25">
      <c r="G15" s="94" t="s">
        <v>101</v>
      </c>
    </row>
    <row r="16" spans="7:9" ht="23.25" x14ac:dyDescent="0.25">
      <c r="G16" s="95" t="s">
        <v>140</v>
      </c>
    </row>
    <row r="28" spans="6:11" x14ac:dyDescent="0.25">
      <c r="G28" s="96"/>
      <c r="H28" s="96"/>
      <c r="I28" s="96"/>
      <c r="J28" s="96"/>
    </row>
    <row r="29" spans="6:11" ht="14.45" customHeight="1" x14ac:dyDescent="0.25">
      <c r="F29" s="96"/>
      <c r="G29" s="96"/>
      <c r="H29" s="96"/>
      <c r="I29" s="96"/>
      <c r="J29" s="96"/>
      <c r="K29" s="97" t="s">
        <v>146</v>
      </c>
    </row>
    <row r="30" spans="6:11" x14ac:dyDescent="0.25">
      <c r="K30" s="98"/>
    </row>
    <row r="31" spans="6:11" x14ac:dyDescent="0.25">
      <c r="K31" s="99"/>
    </row>
    <row r="34" spans="2:6" ht="15.75" x14ac:dyDescent="0.25">
      <c r="F34" s="100" t="s">
        <v>102</v>
      </c>
    </row>
    <row r="35" spans="2:6" ht="15.75" x14ac:dyDescent="0.25">
      <c r="F35" s="100"/>
    </row>
    <row r="36" spans="2:6" ht="15.75" x14ac:dyDescent="0.25">
      <c r="C36" s="101"/>
    </row>
    <row r="37" spans="2:6" s="104" customFormat="1" ht="15.75" x14ac:dyDescent="0.25">
      <c r="B37" s="102" t="s">
        <v>103</v>
      </c>
      <c r="C37" s="103" t="s">
        <v>104</v>
      </c>
    </row>
    <row r="38" spans="2:6" s="104" customFormat="1" ht="15.75" x14ac:dyDescent="0.25">
      <c r="B38" s="102" t="s">
        <v>105</v>
      </c>
      <c r="C38" s="102" t="s">
        <v>106</v>
      </c>
    </row>
    <row r="39" spans="2:6" s="104" customFormat="1" ht="15.75" x14ac:dyDescent="0.25">
      <c r="B39" s="105" t="s">
        <v>107</v>
      </c>
      <c r="C39" s="105" t="s">
        <v>108</v>
      </c>
    </row>
    <row r="40" spans="2:6" s="104" customFormat="1" ht="15.75" x14ac:dyDescent="0.25">
      <c r="B40" s="102" t="s">
        <v>109</v>
      </c>
      <c r="C40" s="102" t="s">
        <v>110</v>
      </c>
    </row>
    <row r="41" spans="2:6" s="104" customFormat="1" ht="15.75" x14ac:dyDescent="0.25">
      <c r="B41" s="102" t="s">
        <v>111</v>
      </c>
      <c r="C41" s="102" t="s">
        <v>112</v>
      </c>
    </row>
    <row r="42" spans="2:6" s="104" customFormat="1" ht="15.75" x14ac:dyDescent="0.25">
      <c r="B42" s="102" t="s">
        <v>113</v>
      </c>
      <c r="C42" s="102" t="s">
        <v>114</v>
      </c>
    </row>
    <row r="43" spans="2:6" s="104" customFormat="1" ht="15.75" x14ac:dyDescent="0.25">
      <c r="B43" s="102" t="s">
        <v>116</v>
      </c>
      <c r="C43" s="102" t="s">
        <v>5</v>
      </c>
    </row>
    <row r="44" spans="2:6" s="104" customFormat="1" ht="15.75" x14ac:dyDescent="0.25">
      <c r="B44" s="102" t="s">
        <v>117</v>
      </c>
      <c r="C44" s="102" t="s">
        <v>7</v>
      </c>
    </row>
    <row r="45" spans="2:6" s="104" customFormat="1" ht="15.75" x14ac:dyDescent="0.25">
      <c r="B45" s="102" t="s">
        <v>118</v>
      </c>
      <c r="C45" s="102" t="s">
        <v>120</v>
      </c>
    </row>
    <row r="46" spans="2:6" s="104" customFormat="1" ht="15.75" x14ac:dyDescent="0.25">
      <c r="B46" s="105" t="s">
        <v>141</v>
      </c>
      <c r="C46" s="105" t="s">
        <v>121</v>
      </c>
    </row>
    <row r="47" spans="2:6" s="104" customFormat="1" ht="15.75" x14ac:dyDescent="0.25">
      <c r="B47" s="102" t="s">
        <v>119</v>
      </c>
      <c r="C47" s="102" t="s">
        <v>115</v>
      </c>
    </row>
    <row r="48" spans="2:6" s="104" customFormat="1" ht="15.75" x14ac:dyDescent="0.25">
      <c r="B48" s="102" t="s">
        <v>122</v>
      </c>
      <c r="C48" s="102" t="s">
        <v>23</v>
      </c>
    </row>
    <row r="49" spans="2:3" s="104" customFormat="1" ht="15.75" x14ac:dyDescent="0.25">
      <c r="B49" s="102" t="s">
        <v>123</v>
      </c>
      <c r="C49" s="102" t="s">
        <v>124</v>
      </c>
    </row>
    <row r="50" spans="2:3" s="104" customFormat="1" ht="15.75" x14ac:dyDescent="0.25">
      <c r="B50" s="105" t="s">
        <v>125</v>
      </c>
      <c r="C50" s="105" t="s">
        <v>126</v>
      </c>
    </row>
    <row r="51" spans="2:3" s="104" customFormat="1" ht="15.75" x14ac:dyDescent="0.25">
      <c r="B51" s="105" t="s">
        <v>127</v>
      </c>
      <c r="C51" s="105" t="s">
        <v>128</v>
      </c>
    </row>
    <row r="52" spans="2:3" s="104" customFormat="1" ht="15.75" x14ac:dyDescent="0.25">
      <c r="B52" s="105" t="s">
        <v>129</v>
      </c>
      <c r="C52" s="105" t="s">
        <v>130</v>
      </c>
    </row>
    <row r="53" spans="2:3" s="104" customFormat="1" ht="15.75" x14ac:dyDescent="0.25">
      <c r="B53" s="105" t="s">
        <v>131</v>
      </c>
      <c r="C53" s="105" t="s">
        <v>132</v>
      </c>
    </row>
    <row r="54" spans="2:3" s="104" customFormat="1" ht="15.75" x14ac:dyDescent="0.25">
      <c r="B54" s="102" t="s">
        <v>133</v>
      </c>
      <c r="C54" s="102" t="s">
        <v>134</v>
      </c>
    </row>
    <row r="55" spans="2:3" s="104" customFormat="1" ht="15.75" x14ac:dyDescent="0.25">
      <c r="B55" s="105" t="s">
        <v>135</v>
      </c>
      <c r="C55" s="105" t="s">
        <v>136</v>
      </c>
    </row>
    <row r="56" spans="2:3" s="104" customFormat="1" ht="15.75" x14ac:dyDescent="0.25">
      <c r="B56" s="105" t="s">
        <v>142</v>
      </c>
      <c r="C56" s="105" t="s">
        <v>143</v>
      </c>
    </row>
    <row r="57" spans="2:3" s="104" customFormat="1" ht="15.75" x14ac:dyDescent="0.25">
      <c r="B57" s="102" t="s">
        <v>147</v>
      </c>
      <c r="C57" s="102" t="s">
        <v>137</v>
      </c>
    </row>
    <row r="58" spans="2:3" s="104" customFormat="1" ht="15.75" x14ac:dyDescent="0.25">
      <c r="B58" s="105" t="s">
        <v>144</v>
      </c>
      <c r="C58" s="105" t="s">
        <v>138</v>
      </c>
    </row>
    <row r="59" spans="2:3" s="104" customFormat="1" ht="15.75" x14ac:dyDescent="0.25">
      <c r="B59" s="105" t="s">
        <v>145</v>
      </c>
      <c r="C59" s="105" t="s">
        <v>139</v>
      </c>
    </row>
    <row r="60" spans="2:3" s="104" customFormat="1" ht="15.75" x14ac:dyDescent="0.25">
      <c r="B60" s="105"/>
    </row>
    <row r="61" spans="2:3" x14ac:dyDescent="0.25">
      <c r="B61" s="104"/>
    </row>
    <row r="62" spans="2:3" x14ac:dyDescent="0.25">
      <c r="B62" s="104"/>
    </row>
    <row r="63" spans="2:3" x14ac:dyDescent="0.25">
      <c r="B63" s="104"/>
    </row>
    <row r="64" spans="2:3" x14ac:dyDescent="0.25">
      <c r="B64" s="104"/>
    </row>
    <row r="65" spans="2:2" x14ac:dyDescent="0.25">
      <c r="B65" s="104"/>
    </row>
    <row r="66" spans="2:2" x14ac:dyDescent="0.25">
      <c r="B66" s="104"/>
    </row>
    <row r="67" spans="2:2" x14ac:dyDescent="0.25">
      <c r="B67" s="104"/>
    </row>
    <row r="68" spans="2:2" x14ac:dyDescent="0.25">
      <c r="B68" s="104"/>
    </row>
    <row r="69" spans="2:2" x14ac:dyDescent="0.25">
      <c r="B69" s="104"/>
    </row>
    <row r="70" spans="2:2" x14ac:dyDescent="0.25">
      <c r="B70" s="104"/>
    </row>
  </sheetData>
  <pageMargins left="0.7" right="0.7" top="0.75" bottom="0.75" header="0.3" footer="0.3"/>
  <pageSetup paperSize="9" fitToWidth="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zoomScaleNormal="100" workbookViewId="0">
      <selection activeCell="I4" sqref="I4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39" t="s">
        <v>148</v>
      </c>
    </row>
    <row r="6" spans="1:9" x14ac:dyDescent="0.25">
      <c r="A6" s="113" t="s">
        <v>42</v>
      </c>
      <c r="B6" s="114"/>
      <c r="C6" s="114"/>
      <c r="D6" s="111" t="s">
        <v>94</v>
      </c>
      <c r="E6" s="112"/>
      <c r="F6" s="111" t="s">
        <v>40</v>
      </c>
      <c r="G6" s="112"/>
      <c r="H6" s="111" t="s">
        <v>41</v>
      </c>
      <c r="I6" s="112"/>
    </row>
    <row r="7" spans="1:9" x14ac:dyDescent="0.25">
      <c r="A7" s="115"/>
      <c r="B7" s="115"/>
      <c r="C7" s="115"/>
      <c r="D7" s="70">
        <v>2014</v>
      </c>
      <c r="E7" s="70">
        <v>2015</v>
      </c>
      <c r="F7" s="70">
        <v>2014</v>
      </c>
      <c r="G7" s="70">
        <v>2015</v>
      </c>
      <c r="H7" s="70" t="s">
        <v>0</v>
      </c>
      <c r="I7" s="70" t="s">
        <v>3</v>
      </c>
    </row>
    <row r="8" spans="1:9" x14ac:dyDescent="0.25">
      <c r="A8" s="106" t="s">
        <v>12</v>
      </c>
      <c r="B8" s="106" t="s">
        <v>13</v>
      </c>
      <c r="C8" s="71" t="s">
        <v>14</v>
      </c>
      <c r="D8" s="72">
        <v>14127369</v>
      </c>
      <c r="E8" s="72">
        <v>14012805</v>
      </c>
      <c r="F8" s="72">
        <v>160713209</v>
      </c>
      <c r="G8" s="72">
        <v>168051085</v>
      </c>
      <c r="H8" s="72">
        <v>7337876</v>
      </c>
      <c r="I8" s="73">
        <f>((G8*100/F8)-100)</f>
        <v>4.5658201000765217</v>
      </c>
    </row>
    <row r="9" spans="1:9" x14ac:dyDescent="0.25">
      <c r="A9" s="107"/>
      <c r="B9" s="109"/>
      <c r="C9" s="71" t="s">
        <v>15</v>
      </c>
      <c r="D9" s="72">
        <v>7937539</v>
      </c>
      <c r="E9" s="72">
        <v>8672352</v>
      </c>
      <c r="F9" s="72">
        <v>89560973</v>
      </c>
      <c r="G9" s="72">
        <v>95972002</v>
      </c>
      <c r="H9" s="72">
        <v>6411029</v>
      </c>
      <c r="I9" s="73">
        <f t="shared" ref="I9:I19" si="0">((G9*100/F9)-100)</f>
        <v>7.1582842227495718</v>
      </c>
    </row>
    <row r="10" spans="1:9" x14ac:dyDescent="0.25">
      <c r="A10" s="107"/>
      <c r="B10" s="106" t="s">
        <v>16</v>
      </c>
      <c r="C10" s="71" t="s">
        <v>17</v>
      </c>
      <c r="D10" s="72">
        <v>4984379</v>
      </c>
      <c r="E10" s="72">
        <v>4986505</v>
      </c>
      <c r="F10" s="72">
        <v>62339212</v>
      </c>
      <c r="G10" s="72">
        <v>65128935</v>
      </c>
      <c r="H10" s="72">
        <v>2789723</v>
      </c>
      <c r="I10" s="73">
        <f t="shared" si="0"/>
        <v>4.4750693993372863</v>
      </c>
    </row>
    <row r="11" spans="1:9" x14ac:dyDescent="0.25">
      <c r="A11" s="107"/>
      <c r="B11" s="107"/>
      <c r="C11" s="71" t="s">
        <v>18</v>
      </c>
      <c r="D11" s="72">
        <v>12664058</v>
      </c>
      <c r="E11" s="72">
        <v>13636117</v>
      </c>
      <c r="F11" s="72">
        <v>155488677</v>
      </c>
      <c r="G11" s="72">
        <v>159276138</v>
      </c>
      <c r="H11" s="72">
        <v>3787461</v>
      </c>
      <c r="I11" s="73">
        <f t="shared" si="0"/>
        <v>2.4358436080847241</v>
      </c>
    </row>
    <row r="12" spans="1:9" x14ac:dyDescent="0.25">
      <c r="A12" s="109"/>
      <c r="B12" s="109"/>
      <c r="C12" s="71" t="s">
        <v>2</v>
      </c>
      <c r="D12" s="72">
        <v>17648437</v>
      </c>
      <c r="E12" s="72">
        <v>18622622</v>
      </c>
      <c r="F12" s="72">
        <v>217827889</v>
      </c>
      <c r="G12" s="72">
        <v>224405073</v>
      </c>
      <c r="H12" s="72">
        <v>6577184</v>
      </c>
      <c r="I12" s="73">
        <f t="shared" si="0"/>
        <v>3.0194407291896397</v>
      </c>
    </row>
    <row r="13" spans="1:9" x14ac:dyDescent="0.25">
      <c r="A13" s="74"/>
      <c r="B13" s="74"/>
      <c r="C13" s="75" t="s">
        <v>2</v>
      </c>
      <c r="D13" s="76">
        <v>39713345</v>
      </c>
      <c r="E13" s="76">
        <f>SUM(E8+E9+E12)</f>
        <v>41307779</v>
      </c>
      <c r="F13" s="76">
        <v>468102071</v>
      </c>
      <c r="G13" s="76">
        <v>488428160</v>
      </c>
      <c r="H13" s="76">
        <v>20326089</v>
      </c>
      <c r="I13" s="77">
        <f t="shared" si="0"/>
        <v>4.3422343670852968</v>
      </c>
    </row>
    <row r="14" spans="1:9" x14ac:dyDescent="0.25">
      <c r="A14" s="106" t="s">
        <v>4</v>
      </c>
      <c r="B14" s="78" t="s">
        <v>5</v>
      </c>
      <c r="C14" s="71" t="s">
        <v>6</v>
      </c>
      <c r="D14" s="72">
        <v>20052</v>
      </c>
      <c r="E14" s="72">
        <v>20990</v>
      </c>
      <c r="F14" s="72">
        <v>237201</v>
      </c>
      <c r="G14" s="72">
        <v>220130</v>
      </c>
      <c r="H14" s="72">
        <v>-17071</v>
      </c>
      <c r="I14" s="73">
        <f t="shared" si="0"/>
        <v>-7.1968499289632035</v>
      </c>
    </row>
    <row r="15" spans="1:9" x14ac:dyDescent="0.25">
      <c r="A15" s="107"/>
      <c r="B15" s="106" t="s">
        <v>7</v>
      </c>
      <c r="C15" s="71" t="s">
        <v>8</v>
      </c>
      <c r="D15" s="72">
        <v>646616</v>
      </c>
      <c r="E15" s="72">
        <v>710514</v>
      </c>
      <c r="F15" s="72">
        <v>8042669</v>
      </c>
      <c r="G15" s="72">
        <v>8084093</v>
      </c>
      <c r="H15" s="72">
        <v>41424</v>
      </c>
      <c r="I15" s="73">
        <f t="shared" si="0"/>
        <v>0.51505290097105672</v>
      </c>
    </row>
    <row r="16" spans="1:9" x14ac:dyDescent="0.25">
      <c r="A16" s="107"/>
      <c r="B16" s="109"/>
      <c r="C16" s="71" t="s">
        <v>9</v>
      </c>
      <c r="D16" s="72">
        <v>181603</v>
      </c>
      <c r="E16" s="72">
        <v>244065</v>
      </c>
      <c r="F16" s="72">
        <v>2057962</v>
      </c>
      <c r="G16" s="72">
        <v>2098377</v>
      </c>
      <c r="H16" s="72">
        <v>40415</v>
      </c>
      <c r="I16" s="73">
        <f t="shared" si="0"/>
        <v>1.9638360669438981</v>
      </c>
    </row>
    <row r="17" spans="1:9" x14ac:dyDescent="0.25">
      <c r="A17" s="109"/>
      <c r="B17" s="78" t="s">
        <v>10</v>
      </c>
      <c r="C17" s="71" t="s">
        <v>11</v>
      </c>
      <c r="D17" s="72">
        <v>280586</v>
      </c>
      <c r="E17" s="72">
        <v>354212</v>
      </c>
      <c r="F17" s="72">
        <v>3644044</v>
      </c>
      <c r="G17" s="72">
        <v>3607280</v>
      </c>
      <c r="H17" s="72">
        <v>-36764</v>
      </c>
      <c r="I17" s="73">
        <f t="shared" si="0"/>
        <v>-1.0088791463549853</v>
      </c>
    </row>
    <row r="18" spans="1:9" x14ac:dyDescent="0.25">
      <c r="A18" s="79"/>
      <c r="B18" s="79"/>
      <c r="C18" s="75" t="s">
        <v>2</v>
      </c>
      <c r="D18" s="76">
        <v>1128857</v>
      </c>
      <c r="E18" s="76">
        <f>SUM(E14:E17)</f>
        <v>1329781</v>
      </c>
      <c r="F18" s="76">
        <v>13981876</v>
      </c>
      <c r="G18" s="76">
        <f>G14+G15+G16+G17</f>
        <v>14009880</v>
      </c>
      <c r="H18" s="76">
        <v>28004</v>
      </c>
      <c r="I18" s="77">
        <f t="shared" si="0"/>
        <v>0.20028785836750274</v>
      </c>
    </row>
    <row r="19" spans="1:9" x14ac:dyDescent="0.25">
      <c r="A19" s="80"/>
      <c r="B19" s="80"/>
      <c r="C19" s="81" t="s">
        <v>1</v>
      </c>
      <c r="D19" s="82">
        <f>+D13+D18</f>
        <v>40842202</v>
      </c>
      <c r="E19" s="82">
        <f t="shared" ref="E19:G19" si="1">+E13+E18</f>
        <v>42637560</v>
      </c>
      <c r="F19" s="82">
        <f t="shared" si="1"/>
        <v>482083947</v>
      </c>
      <c r="G19" s="82">
        <f t="shared" si="1"/>
        <v>502438040</v>
      </c>
      <c r="H19" s="82">
        <f t="shared" ref="H19" si="2">G19-F19</f>
        <v>20354093</v>
      </c>
      <c r="I19" s="83">
        <f t="shared" si="0"/>
        <v>4.2221055330017094</v>
      </c>
    </row>
    <row r="20" spans="1:9" x14ac:dyDescent="0.25">
      <c r="A20" s="79"/>
      <c r="B20" s="79"/>
      <c r="I20" s="84"/>
    </row>
    <row r="21" spans="1:9" x14ac:dyDescent="0.25">
      <c r="A21" s="106" t="s">
        <v>19</v>
      </c>
      <c r="B21" s="106" t="s">
        <v>20</v>
      </c>
      <c r="C21" s="71" t="s">
        <v>21</v>
      </c>
      <c r="D21" s="72">
        <v>9745527</v>
      </c>
      <c r="E21" s="72">
        <v>9603070</v>
      </c>
      <c r="F21" s="72">
        <v>115787002</v>
      </c>
      <c r="G21" s="72">
        <v>118605597</v>
      </c>
      <c r="H21" s="72">
        <v>2818595</v>
      </c>
      <c r="I21" s="73">
        <f t="shared" ref="I21:I34" si="3">((G21*100/F21)-100)</f>
        <v>2.4342930996693326</v>
      </c>
    </row>
    <row r="22" spans="1:9" x14ac:dyDescent="0.25">
      <c r="A22" s="107"/>
      <c r="B22" s="109"/>
      <c r="C22" s="71" t="s">
        <v>22</v>
      </c>
      <c r="D22" s="72">
        <v>7511546</v>
      </c>
      <c r="E22" s="72">
        <v>8006050</v>
      </c>
      <c r="F22" s="72">
        <v>93513888</v>
      </c>
      <c r="G22" s="72">
        <v>93947360</v>
      </c>
      <c r="H22" s="72">
        <v>433472</v>
      </c>
      <c r="I22" s="73">
        <f t="shared" si="3"/>
        <v>0.46353756567152971</v>
      </c>
    </row>
    <row r="23" spans="1:9" x14ac:dyDescent="0.25">
      <c r="A23" s="107"/>
      <c r="B23" s="78" t="s">
        <v>23</v>
      </c>
      <c r="C23" s="71" t="s">
        <v>24</v>
      </c>
      <c r="D23" s="72">
        <v>3600752</v>
      </c>
      <c r="E23" s="72">
        <v>4160662</v>
      </c>
      <c r="F23" s="72">
        <v>48007511</v>
      </c>
      <c r="G23" s="72">
        <v>51154407</v>
      </c>
      <c r="H23" s="72">
        <v>3146896</v>
      </c>
      <c r="I23" s="73">
        <f t="shared" si="3"/>
        <v>6.555007611204843</v>
      </c>
    </row>
    <row r="24" spans="1:9" x14ac:dyDescent="0.25">
      <c r="A24" s="107"/>
      <c r="B24" s="106" t="s">
        <v>25</v>
      </c>
      <c r="C24" s="71" t="s">
        <v>26</v>
      </c>
      <c r="D24" s="72">
        <v>1142955</v>
      </c>
      <c r="E24" s="72">
        <v>1232553</v>
      </c>
      <c r="F24" s="72">
        <v>14206487</v>
      </c>
      <c r="G24" s="72">
        <v>14293245</v>
      </c>
      <c r="H24" s="72">
        <v>86756</v>
      </c>
      <c r="I24" s="73">
        <f t="shared" si="3"/>
        <v>0.6106928475702631</v>
      </c>
    </row>
    <row r="25" spans="1:9" x14ac:dyDescent="0.25">
      <c r="A25" s="107"/>
      <c r="B25" s="107"/>
      <c r="C25" s="71" t="s">
        <v>21</v>
      </c>
      <c r="D25" s="72">
        <v>589661</v>
      </c>
      <c r="E25" s="72">
        <v>629354</v>
      </c>
      <c r="F25" s="72">
        <v>7612258</v>
      </c>
      <c r="G25" s="72">
        <v>7426945</v>
      </c>
      <c r="H25" s="72">
        <v>-185313</v>
      </c>
      <c r="I25" s="73">
        <f t="shared" si="3"/>
        <v>-2.4344025123688624</v>
      </c>
    </row>
    <row r="26" spans="1:9" x14ac:dyDescent="0.25">
      <c r="A26" s="107"/>
      <c r="B26" s="107"/>
      <c r="C26" s="71" t="s">
        <v>27</v>
      </c>
      <c r="D26" s="72">
        <v>134876</v>
      </c>
      <c r="E26" s="72">
        <v>149360</v>
      </c>
      <c r="F26" s="72">
        <v>1644490</v>
      </c>
      <c r="G26" s="72">
        <v>1728964</v>
      </c>
      <c r="H26" s="72">
        <v>84474</v>
      </c>
      <c r="I26" s="73">
        <f t="shared" si="3"/>
        <v>5.136790129462625</v>
      </c>
    </row>
    <row r="27" spans="1:9" x14ac:dyDescent="0.25">
      <c r="A27" s="107"/>
      <c r="B27" s="107"/>
      <c r="C27" s="71" t="s">
        <v>28</v>
      </c>
      <c r="D27" s="72">
        <v>418416</v>
      </c>
      <c r="E27" s="72">
        <v>422214</v>
      </c>
      <c r="F27" s="72">
        <v>4949693</v>
      </c>
      <c r="G27" s="72">
        <v>5105644</v>
      </c>
      <c r="H27" s="72">
        <v>155951</v>
      </c>
      <c r="I27" s="73">
        <f t="shared" si="3"/>
        <v>3.1507206608571465</v>
      </c>
    </row>
    <row r="28" spans="1:9" x14ac:dyDescent="0.25">
      <c r="A28" s="107"/>
      <c r="B28" s="109"/>
      <c r="C28" s="71" t="s">
        <v>29</v>
      </c>
      <c r="D28" s="72">
        <v>553293</v>
      </c>
      <c r="E28" s="72">
        <v>571574</v>
      </c>
      <c r="F28" s="72">
        <v>6594199</v>
      </c>
      <c r="G28" s="72">
        <v>6834673</v>
      </c>
      <c r="H28" s="72">
        <v>240473</v>
      </c>
      <c r="I28" s="73">
        <f t="shared" si="3"/>
        <v>3.6467507274196578</v>
      </c>
    </row>
    <row r="29" spans="1:9" x14ac:dyDescent="0.25">
      <c r="A29" s="107"/>
      <c r="B29" s="106" t="s">
        <v>30</v>
      </c>
      <c r="C29" s="71" t="s">
        <v>31</v>
      </c>
      <c r="D29" s="72">
        <v>1863100</v>
      </c>
      <c r="E29" s="72">
        <v>3074640</v>
      </c>
      <c r="F29" s="72">
        <v>29331441</v>
      </c>
      <c r="G29" s="72">
        <v>31071594</v>
      </c>
      <c r="H29" s="72">
        <v>1740153</v>
      </c>
      <c r="I29" s="73">
        <f t="shared" si="3"/>
        <v>5.9327225007458679</v>
      </c>
    </row>
    <row r="30" spans="1:9" x14ac:dyDescent="0.25">
      <c r="A30" s="107"/>
      <c r="B30" s="109"/>
      <c r="C30" s="71" t="s">
        <v>32</v>
      </c>
      <c r="D30" s="72">
        <v>535054</v>
      </c>
      <c r="E30" s="72">
        <v>758193</v>
      </c>
      <c r="F30" s="72">
        <v>7711411</v>
      </c>
      <c r="G30" s="72">
        <v>8646576</v>
      </c>
      <c r="H30" s="72">
        <v>935165</v>
      </c>
      <c r="I30" s="73">
        <f t="shared" si="3"/>
        <v>12.127028373925341</v>
      </c>
    </row>
    <row r="31" spans="1:9" x14ac:dyDescent="0.25">
      <c r="A31" s="107"/>
      <c r="B31" s="78" t="s">
        <v>33</v>
      </c>
      <c r="C31" s="71" t="s">
        <v>34</v>
      </c>
      <c r="D31" s="72">
        <v>291065</v>
      </c>
      <c r="E31" s="72">
        <v>341648</v>
      </c>
      <c r="F31" s="72">
        <v>4229215</v>
      </c>
      <c r="G31" s="72">
        <v>4494312</v>
      </c>
      <c r="H31" s="72">
        <v>265097</v>
      </c>
      <c r="I31" s="73">
        <f t="shared" si="3"/>
        <v>6.2682318113408684</v>
      </c>
    </row>
    <row r="32" spans="1:9" x14ac:dyDescent="0.25">
      <c r="A32" s="107"/>
      <c r="B32" s="106" t="s">
        <v>35</v>
      </c>
      <c r="C32" s="71" t="s">
        <v>36</v>
      </c>
      <c r="D32" s="72">
        <v>10360</v>
      </c>
      <c r="E32" s="72">
        <v>20190</v>
      </c>
      <c r="F32" s="72">
        <v>138705</v>
      </c>
      <c r="G32" s="72">
        <v>146732</v>
      </c>
      <c r="H32" s="72">
        <v>8027</v>
      </c>
      <c r="I32" s="73">
        <f t="shared" si="3"/>
        <v>5.7871021232111275</v>
      </c>
    </row>
    <row r="33" spans="1:9" x14ac:dyDescent="0.25">
      <c r="A33" s="107"/>
      <c r="B33" s="107"/>
      <c r="C33" s="71" t="s">
        <v>37</v>
      </c>
      <c r="D33" s="72">
        <v>160597591</v>
      </c>
      <c r="E33" s="72">
        <v>183593011</v>
      </c>
      <c r="F33" s="72">
        <v>1934966350</v>
      </c>
      <c r="G33" s="72">
        <v>2081223444</v>
      </c>
      <c r="H33" s="72">
        <v>146257094</v>
      </c>
      <c r="I33" s="73">
        <f t="shared" si="3"/>
        <v>7.5586375959457968</v>
      </c>
    </row>
    <row r="34" spans="1:9" x14ac:dyDescent="0.25">
      <c r="A34" s="108"/>
      <c r="B34" s="110"/>
      <c r="C34" s="71" t="s">
        <v>38</v>
      </c>
      <c r="D34" s="72">
        <v>269</v>
      </c>
      <c r="E34" s="72">
        <v>288</v>
      </c>
      <c r="F34" s="72">
        <v>3703</v>
      </c>
      <c r="G34" s="72">
        <v>3857</v>
      </c>
      <c r="H34" s="72">
        <v>154</v>
      </c>
      <c r="I34" s="73">
        <f t="shared" si="3"/>
        <v>4.1587901701323204</v>
      </c>
    </row>
    <row r="37" spans="1:9" x14ac:dyDescent="0.25">
      <c r="E37" s="85"/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8"/>
  <sheetViews>
    <sheetView zoomScaleNormal="100" workbookViewId="0">
      <selection activeCell="B36" sqref="B36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4" s="2" customFormat="1" ht="22.5" customHeight="1" x14ac:dyDescent="0.35">
      <c r="F1" s="3" t="s">
        <v>74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7">
        <v>1083353</v>
      </c>
      <c r="C7" s="37">
        <v>1131473</v>
      </c>
      <c r="D7" s="37">
        <v>11956979</v>
      </c>
      <c r="E7" s="37">
        <v>14152644</v>
      </c>
      <c r="F7" s="10">
        <f>((E7*100)/D7)-100</f>
        <v>18.363041366887074</v>
      </c>
      <c r="G7" s="1"/>
      <c r="H7" s="1"/>
      <c r="I7" s="1"/>
      <c r="N7" s="42"/>
    </row>
    <row r="8" spans="1:14" x14ac:dyDescent="0.25">
      <c r="A8" s="11" t="s">
        <v>45</v>
      </c>
      <c r="B8" s="38">
        <v>154068</v>
      </c>
      <c r="C8" s="38">
        <v>268644.41000000015</v>
      </c>
      <c r="D8" s="38">
        <v>2461723</v>
      </c>
      <c r="E8" s="38">
        <v>2616948.41</v>
      </c>
      <c r="F8" s="13">
        <f t="shared" ref="F8:F35" si="0">((E8*100)/D8)-100</f>
        <v>6.3055595613316342</v>
      </c>
      <c r="G8" s="1"/>
      <c r="H8" s="1"/>
      <c r="I8" s="1"/>
      <c r="N8" s="42"/>
    </row>
    <row r="9" spans="1:14" x14ac:dyDescent="0.25">
      <c r="A9" s="8" t="s">
        <v>46</v>
      </c>
      <c r="B9" s="37">
        <v>538980</v>
      </c>
      <c r="C9" s="37">
        <v>498243</v>
      </c>
      <c r="D9" s="37">
        <v>5140883</v>
      </c>
      <c r="E9" s="37">
        <v>6465011</v>
      </c>
      <c r="F9" s="10">
        <f t="shared" si="0"/>
        <v>25.756820375021178</v>
      </c>
      <c r="G9" s="1"/>
      <c r="H9" s="1"/>
      <c r="I9" s="1"/>
      <c r="N9" s="42"/>
    </row>
    <row r="10" spans="1:14" x14ac:dyDescent="0.25">
      <c r="A10" s="11" t="s">
        <v>47</v>
      </c>
      <c r="B10" s="38">
        <v>447235</v>
      </c>
      <c r="C10" s="38">
        <v>511424.88999999966</v>
      </c>
      <c r="D10" s="38">
        <v>4860386</v>
      </c>
      <c r="E10" s="38">
        <v>5173618.8899999997</v>
      </c>
      <c r="F10" s="13">
        <f t="shared" si="0"/>
        <v>6.4446093376122633</v>
      </c>
      <c r="G10" s="1"/>
      <c r="H10" s="1"/>
      <c r="I10" s="1"/>
      <c r="N10" s="42"/>
    </row>
    <row r="11" spans="1:14" x14ac:dyDescent="0.25">
      <c r="A11" s="8" t="s">
        <v>48</v>
      </c>
      <c r="B11" s="37">
        <v>7612081</v>
      </c>
      <c r="C11" s="37">
        <v>8077714</v>
      </c>
      <c r="D11" s="37">
        <v>94934927</v>
      </c>
      <c r="E11" s="37">
        <v>98224216</v>
      </c>
      <c r="F11" s="10">
        <f t="shared" si="0"/>
        <v>3.4647827769436219</v>
      </c>
      <c r="G11" s="1"/>
      <c r="H11" s="1"/>
      <c r="I11" s="1"/>
      <c r="N11" s="42"/>
    </row>
    <row r="12" spans="1:14" x14ac:dyDescent="0.25">
      <c r="A12" s="11" t="s">
        <v>49</v>
      </c>
      <c r="B12" s="38">
        <v>384631</v>
      </c>
      <c r="C12" s="38">
        <v>224756</v>
      </c>
      <c r="D12" s="38">
        <v>3543330</v>
      </c>
      <c r="E12" s="38">
        <v>3410578</v>
      </c>
      <c r="F12" s="13">
        <f t="shared" si="0"/>
        <v>-3.7465322168694399</v>
      </c>
      <c r="G12" s="1"/>
      <c r="H12" s="1"/>
      <c r="I12" s="1"/>
      <c r="N12" s="42"/>
    </row>
    <row r="13" spans="1:14" x14ac:dyDescent="0.25">
      <c r="A13" s="8" t="s">
        <v>50</v>
      </c>
      <c r="B13" s="37">
        <v>890665</v>
      </c>
      <c r="C13" s="37">
        <v>952185</v>
      </c>
      <c r="D13" s="37">
        <v>12854005</v>
      </c>
      <c r="E13" s="37">
        <v>13526097</v>
      </c>
      <c r="F13" s="10">
        <f t="shared" si="0"/>
        <v>5.2286583053297448</v>
      </c>
      <c r="G13" s="1"/>
      <c r="H13" s="1"/>
      <c r="I13" s="1"/>
      <c r="N13" s="42"/>
    </row>
    <row r="14" spans="1:14" x14ac:dyDescent="0.25">
      <c r="A14" s="11" t="s">
        <v>51</v>
      </c>
      <c r="B14" s="38">
        <v>3303054</v>
      </c>
      <c r="C14" s="38">
        <v>4239787</v>
      </c>
      <c r="D14" s="38">
        <v>46346854</v>
      </c>
      <c r="E14" s="38">
        <v>47049743</v>
      </c>
      <c r="F14" s="13">
        <f t="shared" si="0"/>
        <v>1.5165840598371574</v>
      </c>
      <c r="G14" s="1"/>
      <c r="H14" s="1"/>
      <c r="I14" s="1"/>
      <c r="N14" s="42"/>
    </row>
    <row r="15" spans="1:14" x14ac:dyDescent="0.25">
      <c r="A15" s="8" t="s">
        <v>52</v>
      </c>
      <c r="B15" s="37">
        <v>2759561</v>
      </c>
      <c r="C15" s="37">
        <v>2623079</v>
      </c>
      <c r="D15" s="37">
        <v>31007347</v>
      </c>
      <c r="E15" s="37">
        <v>32874742</v>
      </c>
      <c r="F15" s="10">
        <f t="shared" si="0"/>
        <v>6.0224275233866393</v>
      </c>
      <c r="G15" s="1"/>
      <c r="H15" s="1"/>
      <c r="I15" s="1"/>
      <c r="N15" s="42"/>
    </row>
    <row r="16" spans="1:14" x14ac:dyDescent="0.25">
      <c r="A16" s="11" t="s">
        <v>53</v>
      </c>
      <c r="B16" s="38">
        <v>3258284</v>
      </c>
      <c r="C16" s="38">
        <v>2917884</v>
      </c>
      <c r="D16" s="38">
        <v>32512808</v>
      </c>
      <c r="E16" s="38">
        <v>32670388</v>
      </c>
      <c r="F16" s="13">
        <f t="shared" si="0"/>
        <v>0.48467053353250833</v>
      </c>
      <c r="G16" s="1"/>
      <c r="H16" s="1"/>
      <c r="I16" s="1"/>
      <c r="N16" s="42"/>
    </row>
    <row r="17" spans="1:14" x14ac:dyDescent="0.25">
      <c r="A17" s="8" t="s">
        <v>54</v>
      </c>
      <c r="B17" s="37">
        <v>1262115</v>
      </c>
      <c r="C17" s="37">
        <v>1562077</v>
      </c>
      <c r="D17" s="37">
        <v>15618071</v>
      </c>
      <c r="E17" s="37">
        <v>16474190</v>
      </c>
      <c r="F17" s="10">
        <f t="shared" si="0"/>
        <v>5.4815924450593201</v>
      </c>
      <c r="G17" s="1"/>
      <c r="H17" s="1"/>
      <c r="I17" s="1"/>
      <c r="N17" s="42"/>
    </row>
    <row r="18" spans="1:14" x14ac:dyDescent="0.25">
      <c r="A18" s="11" t="s">
        <v>55</v>
      </c>
      <c r="B18" s="38">
        <v>164014</v>
      </c>
      <c r="C18" s="38">
        <v>191680.81999999983</v>
      </c>
      <c r="D18" s="38">
        <v>2311749</v>
      </c>
      <c r="E18" s="38">
        <v>2110007.8199999998</v>
      </c>
      <c r="F18" s="13">
        <f t="shared" si="0"/>
        <v>-8.7267769987139729</v>
      </c>
      <c r="G18" s="1"/>
      <c r="H18" s="1"/>
      <c r="I18" s="1"/>
      <c r="N18" s="42"/>
    </row>
    <row r="19" spans="1:14" x14ac:dyDescent="0.25">
      <c r="A19" s="8" t="s">
        <v>56</v>
      </c>
      <c r="B19" s="37">
        <v>1325458</v>
      </c>
      <c r="C19" s="37">
        <v>1227928</v>
      </c>
      <c r="D19" s="37">
        <v>13091672</v>
      </c>
      <c r="E19" s="37">
        <v>12777217</v>
      </c>
      <c r="F19" s="10">
        <f t="shared" si="0"/>
        <v>-2.4019468254322334</v>
      </c>
      <c r="G19" s="1"/>
      <c r="H19" s="1"/>
      <c r="I19" s="1"/>
      <c r="N19" s="42"/>
    </row>
    <row r="20" spans="1:14" x14ac:dyDescent="0.25">
      <c r="A20" s="11" t="s">
        <v>57</v>
      </c>
      <c r="B20" s="38">
        <v>1350220</v>
      </c>
      <c r="C20" s="38">
        <v>1896738</v>
      </c>
      <c r="D20" s="38">
        <v>18995803</v>
      </c>
      <c r="E20" s="38">
        <v>21277873</v>
      </c>
      <c r="F20" s="13">
        <f t="shared" si="0"/>
        <v>12.013548466469146</v>
      </c>
      <c r="G20" s="1"/>
      <c r="H20" s="1"/>
      <c r="I20" s="1"/>
      <c r="N20" s="42"/>
    </row>
    <row r="21" spans="1:14" x14ac:dyDescent="0.25">
      <c r="A21" s="8" t="s">
        <v>58</v>
      </c>
      <c r="B21" s="37">
        <v>2377133</v>
      </c>
      <c r="C21" s="37">
        <v>2476044.0500000007</v>
      </c>
      <c r="D21" s="37">
        <v>27443839</v>
      </c>
      <c r="E21" s="37">
        <v>27375435.050000001</v>
      </c>
      <c r="F21" s="10">
        <f t="shared" si="0"/>
        <v>-0.24925066059452661</v>
      </c>
      <c r="G21" s="1"/>
      <c r="H21" s="1"/>
      <c r="I21" s="1"/>
      <c r="N21" s="42"/>
    </row>
    <row r="22" spans="1:14" x14ac:dyDescent="0.25">
      <c r="A22" s="11" t="s">
        <v>59</v>
      </c>
      <c r="B22" s="38">
        <v>1941947</v>
      </c>
      <c r="C22" s="38">
        <v>1866869</v>
      </c>
      <c r="D22" s="38">
        <v>22216940</v>
      </c>
      <c r="E22" s="38">
        <v>23579828</v>
      </c>
      <c r="F22" s="13">
        <f t="shared" si="0"/>
        <v>6.1344541597537727</v>
      </c>
      <c r="G22" s="1"/>
      <c r="H22" s="1"/>
      <c r="I22" s="1"/>
      <c r="N22" s="42"/>
    </row>
    <row r="23" spans="1:14" x14ac:dyDescent="0.25">
      <c r="A23" s="8" t="s">
        <v>60</v>
      </c>
      <c r="B23" s="37">
        <v>199158</v>
      </c>
      <c r="C23" s="37">
        <v>333722.25999999978</v>
      </c>
      <c r="D23" s="37">
        <v>2317157</v>
      </c>
      <c r="E23" s="37">
        <v>2335355.2599999998</v>
      </c>
      <c r="F23" s="10">
        <f t="shared" si="0"/>
        <v>0.78537017560742584</v>
      </c>
      <c r="G23" s="1"/>
      <c r="H23" s="1"/>
      <c r="I23" s="1"/>
      <c r="N23" s="42"/>
    </row>
    <row r="24" spans="1:14" x14ac:dyDescent="0.25">
      <c r="A24" s="11" t="s">
        <v>61</v>
      </c>
      <c r="B24" s="38">
        <v>154208</v>
      </c>
      <c r="C24" s="38">
        <v>205401.4599999995</v>
      </c>
      <c r="D24" s="38">
        <v>1926996</v>
      </c>
      <c r="E24" s="38">
        <v>2142039.4599999995</v>
      </c>
      <c r="F24" s="13">
        <f t="shared" si="0"/>
        <v>11.159517715656875</v>
      </c>
      <c r="G24" s="1"/>
      <c r="H24" s="1"/>
      <c r="I24" s="1"/>
      <c r="N24" s="42"/>
    </row>
    <row r="25" spans="1:14" x14ac:dyDescent="0.25">
      <c r="A25" s="8" t="s">
        <v>62</v>
      </c>
      <c r="B25" s="37">
        <v>77956</v>
      </c>
      <c r="C25" s="37">
        <v>84690</v>
      </c>
      <c r="D25" s="37">
        <v>1005948</v>
      </c>
      <c r="E25" s="37">
        <v>1031531</v>
      </c>
      <c r="F25" s="10">
        <f t="shared" si="0"/>
        <v>2.5431732057720637</v>
      </c>
      <c r="G25" s="1"/>
      <c r="H25" s="1"/>
      <c r="I25" s="1"/>
      <c r="N25" s="42"/>
    </row>
    <row r="26" spans="1:14" x14ac:dyDescent="0.25">
      <c r="A26" s="11" t="s">
        <v>63</v>
      </c>
      <c r="B26" s="38">
        <v>178436</v>
      </c>
      <c r="C26" s="38">
        <v>186204</v>
      </c>
      <c r="D26" s="38">
        <v>1928058</v>
      </c>
      <c r="E26" s="38">
        <v>1987415</v>
      </c>
      <c r="F26" s="13">
        <f t="shared" si="0"/>
        <v>3.0785899594306869</v>
      </c>
      <c r="G26" s="1"/>
      <c r="H26" s="1"/>
      <c r="I26" s="1"/>
      <c r="N26" s="42"/>
    </row>
    <row r="27" spans="1:14" x14ac:dyDescent="0.25">
      <c r="A27" s="8" t="s">
        <v>64</v>
      </c>
      <c r="B27" s="37">
        <v>333061</v>
      </c>
      <c r="C27" s="37">
        <v>357974</v>
      </c>
      <c r="D27" s="37">
        <v>3503230</v>
      </c>
      <c r="E27" s="37">
        <v>3793387</v>
      </c>
      <c r="F27" s="10">
        <f t="shared" si="0"/>
        <v>8.2825563836802019</v>
      </c>
      <c r="G27" s="1"/>
      <c r="H27" s="1"/>
      <c r="I27" s="1"/>
      <c r="N27" s="42"/>
    </row>
    <row r="28" spans="1:14" x14ac:dyDescent="0.25">
      <c r="A28" s="11" t="s">
        <v>65</v>
      </c>
      <c r="B28" s="38">
        <v>1036853</v>
      </c>
      <c r="C28" s="38">
        <v>1015052</v>
      </c>
      <c r="D28" s="38">
        <v>12411315</v>
      </c>
      <c r="E28" s="38">
        <v>12617992</v>
      </c>
      <c r="F28" s="13">
        <f t="shared" si="0"/>
        <v>1.6652304771895672</v>
      </c>
      <c r="G28" s="1"/>
      <c r="H28" s="1"/>
      <c r="I28" s="1"/>
      <c r="N28" s="42"/>
    </row>
    <row r="29" spans="1:14" x14ac:dyDescent="0.25">
      <c r="A29" s="8" t="s">
        <v>66</v>
      </c>
      <c r="B29" s="37">
        <v>362928</v>
      </c>
      <c r="C29" s="37">
        <v>536378</v>
      </c>
      <c r="D29" s="37">
        <v>5317869</v>
      </c>
      <c r="E29" s="37">
        <v>5641300</v>
      </c>
      <c r="F29" s="10">
        <f t="shared" si="0"/>
        <v>6.0819662913847594</v>
      </c>
      <c r="G29" s="1"/>
      <c r="H29" s="1"/>
      <c r="I29" s="1"/>
      <c r="N29" s="42"/>
    </row>
    <row r="30" spans="1:14" x14ac:dyDescent="0.25">
      <c r="A30" s="11" t="s">
        <v>67</v>
      </c>
      <c r="B30" s="38">
        <v>379761</v>
      </c>
      <c r="C30" s="38">
        <v>484706</v>
      </c>
      <c r="D30" s="38">
        <v>4398232</v>
      </c>
      <c r="E30" s="38">
        <v>4689104</v>
      </c>
      <c r="F30" s="13">
        <f t="shared" si="0"/>
        <v>6.6133846509233649</v>
      </c>
      <c r="G30" s="1"/>
      <c r="H30" s="1"/>
      <c r="I30" s="1"/>
      <c r="N30" s="42"/>
    </row>
    <row r="31" spans="1:14" x14ac:dyDescent="0.25">
      <c r="A31" s="8" t="s">
        <v>68</v>
      </c>
      <c r="B31" s="37">
        <v>3103574</v>
      </c>
      <c r="C31" s="37">
        <v>2665418</v>
      </c>
      <c r="D31" s="37">
        <v>31881574</v>
      </c>
      <c r="E31" s="37">
        <v>33034593</v>
      </c>
      <c r="F31" s="10">
        <f t="shared" si="0"/>
        <v>3.6165686173461893</v>
      </c>
      <c r="G31" s="1"/>
      <c r="H31" s="1"/>
      <c r="I31" s="1"/>
      <c r="N31" s="42"/>
    </row>
    <row r="32" spans="1:14" x14ac:dyDescent="0.25">
      <c r="A32" s="11" t="s">
        <v>69</v>
      </c>
      <c r="B32" s="38">
        <v>5757984</v>
      </c>
      <c r="C32" s="38">
        <v>5642095</v>
      </c>
      <c r="D32" s="38">
        <v>67019770</v>
      </c>
      <c r="E32" s="38">
        <v>70083977</v>
      </c>
      <c r="F32" s="13">
        <f t="shared" si="0"/>
        <v>4.5720941745995276</v>
      </c>
      <c r="G32" s="1"/>
      <c r="H32" s="1"/>
      <c r="I32" s="1"/>
      <c r="N32" s="42"/>
    </row>
    <row r="33" spans="1:14" x14ac:dyDescent="0.25">
      <c r="A33" s="8" t="s">
        <v>70</v>
      </c>
      <c r="B33" s="37">
        <v>341469</v>
      </c>
      <c r="C33" s="37">
        <v>348511</v>
      </c>
      <c r="D33" s="37">
        <v>4087398</v>
      </c>
      <c r="E33" s="37">
        <v>4293096</v>
      </c>
      <c r="F33" s="10">
        <f t="shared" si="0"/>
        <v>5.0324925539426317</v>
      </c>
      <c r="G33" s="1"/>
      <c r="H33" s="1"/>
      <c r="I33" s="1"/>
      <c r="N33" s="42"/>
    </row>
    <row r="34" spans="1:14" x14ac:dyDescent="0.25">
      <c r="A34" s="11" t="s">
        <v>71</v>
      </c>
      <c r="B34" s="38">
        <v>64015</v>
      </c>
      <c r="C34" s="38">
        <v>110880.66999999993</v>
      </c>
      <c r="D34" s="38">
        <v>989083</v>
      </c>
      <c r="E34" s="38">
        <v>1029714.6699999999</v>
      </c>
      <c r="F34" s="13">
        <f t="shared" si="0"/>
        <v>4.1080141909223045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40842202</v>
      </c>
      <c r="C35" s="15">
        <f>SUM(C7:C34)</f>
        <v>42637559.560000002</v>
      </c>
      <c r="D35" s="15">
        <f>SUM(D7:D34)</f>
        <v>482083946</v>
      </c>
      <c r="E35" s="15">
        <f>SUM(E7:E34)</f>
        <v>502438041.56</v>
      </c>
      <c r="F35" s="16">
        <f t="shared" si="0"/>
        <v>4.2221060727875823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14152644</v>
      </c>
      <c r="C38" s="41">
        <f>D7</f>
        <v>11956979</v>
      </c>
      <c r="D38" s="41">
        <f>_xlfn.RANK.EQ(B38,$B$38:$B$65)+COUNTIF($B$38:$B$65,B38)-1</f>
        <v>11</v>
      </c>
      <c r="E38" s="42" t="str">
        <f t="shared" ref="E38:E65" si="1">INDEX($A$38:$B$65,MATCH(ROW()-37,$D$38:$D$65,0),1)</f>
        <v>BAHIA DE ALGECIRAS</v>
      </c>
      <c r="F38" s="42">
        <f>LOOKUP(E38,$A$38:$A$65,$B$38:$B$65)</f>
        <v>98224216</v>
      </c>
      <c r="G38" s="42">
        <f>LOOKUP(E38,$A$38:$A$65,$C$38:$C$65)</f>
        <v>94934927</v>
      </c>
    </row>
    <row r="39" spans="1:14" x14ac:dyDescent="0.25">
      <c r="A39" s="42" t="str">
        <f t="shared" ref="A39:A65" si="2">A8</f>
        <v>ALICANTE</v>
      </c>
      <c r="B39" s="41">
        <f t="shared" ref="B39:B65" si="3">E8</f>
        <v>2616948.41</v>
      </c>
      <c r="C39" s="41">
        <f t="shared" ref="C39:C65" si="4">D8</f>
        <v>2461723</v>
      </c>
      <c r="D39" s="41">
        <f t="shared" ref="D39:D65" si="5">_xlfn.RANK.EQ(B39,$B$38:$B$65)+COUNTIF($B$38:$B$65,B39)-1</f>
        <v>22</v>
      </c>
      <c r="E39" s="42" t="str">
        <f t="shared" si="1"/>
        <v>VALENCIA</v>
      </c>
      <c r="F39" s="42">
        <f t="shared" ref="F39:F65" si="6">LOOKUP(E39,$A$38:$A$65,$B$38:$B$65)</f>
        <v>70083977</v>
      </c>
      <c r="G39" s="42">
        <f t="shared" ref="G39:G65" si="7">LOOKUP(E39,$A$38:$A$65,$C$38:$C$65)</f>
        <v>67019770</v>
      </c>
    </row>
    <row r="40" spans="1:14" x14ac:dyDescent="0.25">
      <c r="A40" s="42" t="str">
        <f t="shared" si="2"/>
        <v>ALMERIA</v>
      </c>
      <c r="B40" s="41">
        <f t="shared" si="3"/>
        <v>6465011</v>
      </c>
      <c r="C40" s="41">
        <f t="shared" si="4"/>
        <v>5140883</v>
      </c>
      <c r="D40" s="41">
        <f t="shared" si="5"/>
        <v>15</v>
      </c>
      <c r="E40" s="42" t="str">
        <f t="shared" si="1"/>
        <v>BARCELONA</v>
      </c>
      <c r="F40" s="42">
        <f t="shared" si="6"/>
        <v>47049743</v>
      </c>
      <c r="G40" s="42">
        <f t="shared" si="7"/>
        <v>46346854</v>
      </c>
    </row>
    <row r="41" spans="1:14" x14ac:dyDescent="0.25">
      <c r="A41" s="42" t="str">
        <f t="shared" si="2"/>
        <v>AVILES</v>
      </c>
      <c r="B41" s="41">
        <f t="shared" si="3"/>
        <v>5173618.8899999997</v>
      </c>
      <c r="C41" s="41">
        <f t="shared" si="4"/>
        <v>4860386</v>
      </c>
      <c r="D41" s="41">
        <f t="shared" si="5"/>
        <v>17</v>
      </c>
      <c r="E41" s="42" t="str">
        <f t="shared" si="1"/>
        <v>TARRAGONA</v>
      </c>
      <c r="F41" s="42">
        <f t="shared" si="6"/>
        <v>33034593</v>
      </c>
      <c r="G41" s="42">
        <f t="shared" si="7"/>
        <v>31881574</v>
      </c>
    </row>
    <row r="42" spans="1:14" x14ac:dyDescent="0.25">
      <c r="A42" s="42" t="str">
        <f t="shared" si="2"/>
        <v>BAHIA DE ALGECIRAS</v>
      </c>
      <c r="B42" s="41">
        <f t="shared" si="3"/>
        <v>98224216</v>
      </c>
      <c r="C42" s="41">
        <f t="shared" si="4"/>
        <v>94934927</v>
      </c>
      <c r="D42" s="41">
        <f t="shared" si="5"/>
        <v>1</v>
      </c>
      <c r="E42" s="42" t="str">
        <f t="shared" si="1"/>
        <v>BILBAO</v>
      </c>
      <c r="F42" s="42">
        <f t="shared" si="6"/>
        <v>32874742</v>
      </c>
      <c r="G42" s="42">
        <f t="shared" si="7"/>
        <v>31007347</v>
      </c>
    </row>
    <row r="43" spans="1:14" x14ac:dyDescent="0.25">
      <c r="A43" s="42" t="str">
        <f t="shared" si="2"/>
        <v>BAHIA DE CADIZ</v>
      </c>
      <c r="B43" s="41">
        <f t="shared" si="3"/>
        <v>3410578</v>
      </c>
      <c r="C43" s="41">
        <f t="shared" si="4"/>
        <v>3543330</v>
      </c>
      <c r="D43" s="41">
        <f t="shared" si="5"/>
        <v>21</v>
      </c>
      <c r="E43" s="42" t="str">
        <f t="shared" si="1"/>
        <v>CARTAGENA</v>
      </c>
      <c r="F43" s="42">
        <f t="shared" si="6"/>
        <v>32670388</v>
      </c>
      <c r="G43" s="42">
        <f t="shared" si="7"/>
        <v>32512808</v>
      </c>
    </row>
    <row r="44" spans="1:14" x14ac:dyDescent="0.25">
      <c r="A44" s="42" t="str">
        <f t="shared" si="2"/>
        <v>BALEARES</v>
      </c>
      <c r="B44" s="41">
        <f t="shared" si="3"/>
        <v>13526097</v>
      </c>
      <c r="C44" s="41">
        <f t="shared" si="4"/>
        <v>12854005</v>
      </c>
      <c r="D44" s="41">
        <f t="shared" si="5"/>
        <v>12</v>
      </c>
      <c r="E44" s="42" t="str">
        <f t="shared" si="1"/>
        <v>HUELVA</v>
      </c>
      <c r="F44" s="42">
        <f t="shared" si="6"/>
        <v>27375435.050000001</v>
      </c>
      <c r="G44" s="42">
        <f t="shared" si="7"/>
        <v>27443839</v>
      </c>
    </row>
    <row r="45" spans="1:14" x14ac:dyDescent="0.25">
      <c r="A45" s="42" t="str">
        <f t="shared" si="2"/>
        <v>BARCELONA</v>
      </c>
      <c r="B45" s="41">
        <f t="shared" si="3"/>
        <v>47049743</v>
      </c>
      <c r="C45" s="41">
        <f t="shared" si="4"/>
        <v>46346854</v>
      </c>
      <c r="D45" s="41">
        <f t="shared" si="5"/>
        <v>3</v>
      </c>
      <c r="E45" s="42" t="str">
        <f t="shared" si="1"/>
        <v>LAS PALMAS</v>
      </c>
      <c r="F45" s="42">
        <f t="shared" si="6"/>
        <v>23579828</v>
      </c>
      <c r="G45" s="42">
        <f t="shared" si="7"/>
        <v>22216940</v>
      </c>
    </row>
    <row r="46" spans="1:14" x14ac:dyDescent="0.25">
      <c r="A46" s="42" t="str">
        <f t="shared" si="2"/>
        <v>BILBAO</v>
      </c>
      <c r="B46" s="41">
        <f t="shared" si="3"/>
        <v>32874742</v>
      </c>
      <c r="C46" s="41">
        <f t="shared" si="4"/>
        <v>31007347</v>
      </c>
      <c r="D46" s="41">
        <f t="shared" si="5"/>
        <v>5</v>
      </c>
      <c r="E46" s="42" t="str">
        <f t="shared" si="1"/>
        <v>GIJON</v>
      </c>
      <c r="F46" s="42">
        <f t="shared" si="6"/>
        <v>21277873</v>
      </c>
      <c r="G46" s="42">
        <f t="shared" si="7"/>
        <v>18995803</v>
      </c>
    </row>
    <row r="47" spans="1:14" x14ac:dyDescent="0.25">
      <c r="A47" s="42" t="str">
        <f t="shared" si="2"/>
        <v>CARTAGENA</v>
      </c>
      <c r="B47" s="41">
        <f t="shared" si="3"/>
        <v>32670388</v>
      </c>
      <c r="C47" s="41">
        <f t="shared" si="4"/>
        <v>32512808</v>
      </c>
      <c r="D47" s="41">
        <f t="shared" si="5"/>
        <v>6</v>
      </c>
      <c r="E47" s="42" t="str">
        <f t="shared" si="1"/>
        <v>CASTELLON</v>
      </c>
      <c r="F47" s="42">
        <f t="shared" si="6"/>
        <v>16474190</v>
      </c>
      <c r="G47" s="42">
        <f t="shared" si="7"/>
        <v>15618071</v>
      </c>
    </row>
    <row r="48" spans="1:14" x14ac:dyDescent="0.25">
      <c r="A48" s="42" t="str">
        <f t="shared" si="2"/>
        <v>CASTELLON</v>
      </c>
      <c r="B48" s="41">
        <f t="shared" si="3"/>
        <v>16474190</v>
      </c>
      <c r="C48" s="41">
        <f t="shared" si="4"/>
        <v>15618071</v>
      </c>
      <c r="D48" s="41">
        <f t="shared" si="5"/>
        <v>10</v>
      </c>
      <c r="E48" s="42" t="str">
        <f t="shared" si="1"/>
        <v>A CORUÑA</v>
      </c>
      <c r="F48" s="42">
        <f t="shared" si="6"/>
        <v>14152644</v>
      </c>
      <c r="G48" s="42">
        <f t="shared" si="7"/>
        <v>11956979</v>
      </c>
    </row>
    <row r="49" spans="1:7" x14ac:dyDescent="0.25">
      <c r="A49" s="42" t="str">
        <f t="shared" si="2"/>
        <v>CEUTA</v>
      </c>
      <c r="B49" s="41">
        <f t="shared" si="3"/>
        <v>2110007.8199999998</v>
      </c>
      <c r="C49" s="41">
        <f t="shared" si="4"/>
        <v>2311749</v>
      </c>
      <c r="D49" s="41">
        <f t="shared" si="5"/>
        <v>25</v>
      </c>
      <c r="E49" s="42" t="str">
        <f t="shared" si="1"/>
        <v>BALEARES</v>
      </c>
      <c r="F49" s="42">
        <f t="shared" si="6"/>
        <v>13526097</v>
      </c>
      <c r="G49" s="42">
        <f t="shared" si="7"/>
        <v>12854005</v>
      </c>
    </row>
    <row r="50" spans="1:7" x14ac:dyDescent="0.25">
      <c r="A50" s="42" t="str">
        <f t="shared" si="2"/>
        <v>FERROL-SAN CIBRAO</v>
      </c>
      <c r="B50" s="41">
        <f t="shared" si="3"/>
        <v>12777217</v>
      </c>
      <c r="C50" s="41">
        <f t="shared" si="4"/>
        <v>13091672</v>
      </c>
      <c r="D50" s="41">
        <f t="shared" si="5"/>
        <v>13</v>
      </c>
      <c r="E50" s="42" t="str">
        <f t="shared" si="1"/>
        <v>FERROL-SAN CIBRAO</v>
      </c>
      <c r="F50" s="42">
        <f t="shared" si="6"/>
        <v>12777217</v>
      </c>
      <c r="G50" s="42">
        <f t="shared" si="7"/>
        <v>13091672</v>
      </c>
    </row>
    <row r="51" spans="1:7" x14ac:dyDescent="0.25">
      <c r="A51" s="42" t="str">
        <f t="shared" si="2"/>
        <v>GIJON</v>
      </c>
      <c r="B51" s="41">
        <f t="shared" si="3"/>
        <v>21277873</v>
      </c>
      <c r="C51" s="41">
        <f t="shared" si="4"/>
        <v>18995803</v>
      </c>
      <c r="D51" s="41">
        <f t="shared" si="5"/>
        <v>9</v>
      </c>
      <c r="E51" s="42" t="str">
        <f t="shared" si="1"/>
        <v>SANTA CRUZ DE TENERIFE</v>
      </c>
      <c r="F51" s="42">
        <f t="shared" si="6"/>
        <v>12617992</v>
      </c>
      <c r="G51" s="42">
        <f t="shared" si="7"/>
        <v>12411315</v>
      </c>
    </row>
    <row r="52" spans="1:7" x14ac:dyDescent="0.25">
      <c r="A52" s="42" t="str">
        <f t="shared" si="2"/>
        <v>HUELVA</v>
      </c>
      <c r="B52" s="41">
        <f t="shared" si="3"/>
        <v>27375435.050000001</v>
      </c>
      <c r="C52" s="41">
        <f t="shared" si="4"/>
        <v>27443839</v>
      </c>
      <c r="D52" s="41">
        <f t="shared" si="5"/>
        <v>7</v>
      </c>
      <c r="E52" s="42" t="str">
        <f t="shared" si="1"/>
        <v>ALMERIA</v>
      </c>
      <c r="F52" s="42">
        <f t="shared" si="6"/>
        <v>6465011</v>
      </c>
      <c r="G52" s="42">
        <f t="shared" si="7"/>
        <v>5140883</v>
      </c>
    </row>
    <row r="53" spans="1:7" x14ac:dyDescent="0.25">
      <c r="A53" s="42" t="str">
        <f t="shared" si="2"/>
        <v>LAS PALMAS</v>
      </c>
      <c r="B53" s="41">
        <f t="shared" si="3"/>
        <v>23579828</v>
      </c>
      <c r="C53" s="41">
        <f t="shared" si="4"/>
        <v>22216940</v>
      </c>
      <c r="D53" s="41">
        <f t="shared" si="5"/>
        <v>8</v>
      </c>
      <c r="E53" s="42" t="str">
        <f t="shared" si="1"/>
        <v>SANTANDER</v>
      </c>
      <c r="F53" s="42">
        <f t="shared" si="6"/>
        <v>5641300</v>
      </c>
      <c r="G53" s="42">
        <f t="shared" si="7"/>
        <v>5317869</v>
      </c>
    </row>
    <row r="54" spans="1:7" x14ac:dyDescent="0.25">
      <c r="A54" s="42" t="str">
        <f t="shared" si="2"/>
        <v>MALAGA</v>
      </c>
      <c r="B54" s="41">
        <f t="shared" si="3"/>
        <v>2335355.2599999998</v>
      </c>
      <c r="C54" s="41">
        <f t="shared" si="4"/>
        <v>2317157</v>
      </c>
      <c r="D54" s="41">
        <f t="shared" si="5"/>
        <v>23</v>
      </c>
      <c r="E54" s="42" t="str">
        <f t="shared" si="1"/>
        <v>AVILES</v>
      </c>
      <c r="F54" s="42">
        <f t="shared" si="6"/>
        <v>5173618.8899999997</v>
      </c>
      <c r="G54" s="42">
        <f t="shared" si="7"/>
        <v>4860386</v>
      </c>
    </row>
    <row r="55" spans="1:7" x14ac:dyDescent="0.25">
      <c r="A55" s="42" t="str">
        <f t="shared" si="2"/>
        <v>MARIN Y RIA DE PONTEVEDRA</v>
      </c>
      <c r="B55" s="41">
        <f t="shared" si="3"/>
        <v>2142039.4599999995</v>
      </c>
      <c r="C55" s="41">
        <f t="shared" si="4"/>
        <v>1926996</v>
      </c>
      <c r="D55" s="41">
        <f t="shared" si="5"/>
        <v>24</v>
      </c>
      <c r="E55" s="42" t="str">
        <f t="shared" si="1"/>
        <v>SEVILLA</v>
      </c>
      <c r="F55" s="42">
        <f t="shared" si="6"/>
        <v>4689104</v>
      </c>
      <c r="G55" s="42">
        <f t="shared" si="7"/>
        <v>4398232</v>
      </c>
    </row>
    <row r="56" spans="1:7" x14ac:dyDescent="0.25">
      <c r="A56" s="42" t="str">
        <f t="shared" si="2"/>
        <v>MELILLA</v>
      </c>
      <c r="B56" s="41">
        <f t="shared" si="3"/>
        <v>1031531</v>
      </c>
      <c r="C56" s="41">
        <f t="shared" si="4"/>
        <v>1005948</v>
      </c>
      <c r="D56" s="41">
        <f t="shared" si="5"/>
        <v>27</v>
      </c>
      <c r="E56" s="42" t="str">
        <f t="shared" si="1"/>
        <v>VIGO</v>
      </c>
      <c r="F56" s="42">
        <f t="shared" si="6"/>
        <v>4293096</v>
      </c>
      <c r="G56" s="42">
        <f t="shared" si="7"/>
        <v>4087398</v>
      </c>
    </row>
    <row r="57" spans="1:7" x14ac:dyDescent="0.25">
      <c r="A57" s="42" t="str">
        <f t="shared" si="2"/>
        <v>MOTRIL</v>
      </c>
      <c r="B57" s="41">
        <f t="shared" si="3"/>
        <v>1987415</v>
      </c>
      <c r="C57" s="41">
        <f t="shared" si="4"/>
        <v>1928058</v>
      </c>
      <c r="D57" s="41">
        <f t="shared" si="5"/>
        <v>26</v>
      </c>
      <c r="E57" s="42" t="str">
        <f t="shared" si="1"/>
        <v>PASAIA</v>
      </c>
      <c r="F57" s="42">
        <f t="shared" si="6"/>
        <v>3793387</v>
      </c>
      <c r="G57" s="42">
        <f t="shared" si="7"/>
        <v>3503230</v>
      </c>
    </row>
    <row r="58" spans="1:7" x14ac:dyDescent="0.25">
      <c r="A58" s="42" t="str">
        <f t="shared" si="2"/>
        <v>PASAIA</v>
      </c>
      <c r="B58" s="41">
        <f t="shared" si="3"/>
        <v>3793387</v>
      </c>
      <c r="C58" s="41">
        <f t="shared" si="4"/>
        <v>3503230</v>
      </c>
      <c r="D58" s="41">
        <f t="shared" si="5"/>
        <v>20</v>
      </c>
      <c r="E58" s="42" t="str">
        <f t="shared" si="1"/>
        <v>BAHIA DE CADIZ</v>
      </c>
      <c r="F58" s="42">
        <f t="shared" si="6"/>
        <v>3410578</v>
      </c>
      <c r="G58" s="42">
        <f t="shared" si="7"/>
        <v>3543330</v>
      </c>
    </row>
    <row r="59" spans="1:7" x14ac:dyDescent="0.25">
      <c r="A59" s="42" t="str">
        <f t="shared" si="2"/>
        <v>SANTA CRUZ DE TENERIFE</v>
      </c>
      <c r="B59" s="41">
        <f t="shared" si="3"/>
        <v>12617992</v>
      </c>
      <c r="C59" s="41">
        <f t="shared" si="4"/>
        <v>12411315</v>
      </c>
      <c r="D59" s="41">
        <f t="shared" si="5"/>
        <v>14</v>
      </c>
      <c r="E59" s="42" t="str">
        <f t="shared" si="1"/>
        <v>ALICANTE</v>
      </c>
      <c r="F59" s="42">
        <f t="shared" si="6"/>
        <v>2616948.41</v>
      </c>
      <c r="G59" s="42">
        <f t="shared" si="7"/>
        <v>2461723</v>
      </c>
    </row>
    <row r="60" spans="1:7" x14ac:dyDescent="0.25">
      <c r="A60" s="42" t="str">
        <f t="shared" si="2"/>
        <v>SANTANDER</v>
      </c>
      <c r="B60" s="41">
        <f t="shared" si="3"/>
        <v>5641300</v>
      </c>
      <c r="C60" s="41">
        <f t="shared" si="4"/>
        <v>5317869</v>
      </c>
      <c r="D60" s="41">
        <f t="shared" si="5"/>
        <v>16</v>
      </c>
      <c r="E60" s="42" t="str">
        <f t="shared" si="1"/>
        <v>MALAGA</v>
      </c>
      <c r="F60" s="42">
        <f t="shared" si="6"/>
        <v>2335355.2599999998</v>
      </c>
      <c r="G60" s="42">
        <f t="shared" si="7"/>
        <v>2317157</v>
      </c>
    </row>
    <row r="61" spans="1:7" x14ac:dyDescent="0.25">
      <c r="A61" s="42" t="str">
        <f t="shared" si="2"/>
        <v>SEVILLA</v>
      </c>
      <c r="B61" s="41">
        <f t="shared" si="3"/>
        <v>4689104</v>
      </c>
      <c r="C61" s="41">
        <f t="shared" si="4"/>
        <v>4398232</v>
      </c>
      <c r="D61" s="41">
        <f t="shared" si="5"/>
        <v>18</v>
      </c>
      <c r="E61" s="42" t="str">
        <f t="shared" si="1"/>
        <v>MARIN Y RIA DE PONTEVEDRA</v>
      </c>
      <c r="F61" s="42">
        <f t="shared" si="6"/>
        <v>2142039.4599999995</v>
      </c>
      <c r="G61" s="42">
        <f t="shared" si="7"/>
        <v>1926996</v>
      </c>
    </row>
    <row r="62" spans="1:7" x14ac:dyDescent="0.25">
      <c r="A62" s="42" t="str">
        <f t="shared" si="2"/>
        <v>TARRAGONA</v>
      </c>
      <c r="B62" s="41">
        <f t="shared" si="3"/>
        <v>33034593</v>
      </c>
      <c r="C62" s="41">
        <f t="shared" si="4"/>
        <v>31881574</v>
      </c>
      <c r="D62" s="41">
        <f t="shared" si="5"/>
        <v>4</v>
      </c>
      <c r="E62" s="42" t="str">
        <f t="shared" si="1"/>
        <v>CEUTA</v>
      </c>
      <c r="F62" s="42">
        <f t="shared" si="6"/>
        <v>2110007.8199999998</v>
      </c>
      <c r="G62" s="42">
        <f t="shared" si="7"/>
        <v>2311749</v>
      </c>
    </row>
    <row r="63" spans="1:7" x14ac:dyDescent="0.25">
      <c r="A63" s="42" t="str">
        <f t="shared" si="2"/>
        <v>VALENCIA</v>
      </c>
      <c r="B63" s="41">
        <f t="shared" si="3"/>
        <v>70083977</v>
      </c>
      <c r="C63" s="41">
        <f t="shared" si="4"/>
        <v>67019770</v>
      </c>
      <c r="D63" s="41">
        <f t="shared" si="5"/>
        <v>2</v>
      </c>
      <c r="E63" s="42" t="str">
        <f t="shared" si="1"/>
        <v>MOTRIL</v>
      </c>
      <c r="F63" s="42">
        <f t="shared" si="6"/>
        <v>1987415</v>
      </c>
      <c r="G63" s="42">
        <f t="shared" si="7"/>
        <v>1928058</v>
      </c>
    </row>
    <row r="64" spans="1:7" x14ac:dyDescent="0.25">
      <c r="A64" s="42" t="str">
        <f t="shared" si="2"/>
        <v>VIGO</v>
      </c>
      <c r="B64" s="41">
        <f t="shared" si="3"/>
        <v>4293096</v>
      </c>
      <c r="C64" s="41">
        <f t="shared" si="4"/>
        <v>4087398</v>
      </c>
      <c r="D64" s="41">
        <f t="shared" si="5"/>
        <v>19</v>
      </c>
      <c r="E64" s="42" t="str">
        <f t="shared" si="1"/>
        <v>MELILLA</v>
      </c>
      <c r="F64" s="42">
        <f t="shared" si="6"/>
        <v>1031531</v>
      </c>
      <c r="G64" s="42">
        <f t="shared" si="7"/>
        <v>1005948</v>
      </c>
    </row>
    <row r="65" spans="1:7" x14ac:dyDescent="0.25">
      <c r="A65" s="42" t="str">
        <f t="shared" si="2"/>
        <v>VILAGARCIA</v>
      </c>
      <c r="B65" s="41">
        <f t="shared" si="3"/>
        <v>1029714.6699999999</v>
      </c>
      <c r="C65" s="41">
        <f t="shared" si="4"/>
        <v>989083</v>
      </c>
      <c r="D65" s="41">
        <f t="shared" si="5"/>
        <v>28</v>
      </c>
      <c r="E65" s="42" t="str">
        <f t="shared" si="1"/>
        <v>VILAGARCIA</v>
      </c>
      <c r="F65" s="42">
        <f t="shared" si="6"/>
        <v>1029714.6699999999</v>
      </c>
      <c r="G65" s="42">
        <f t="shared" si="7"/>
        <v>989083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7"/>
  <sheetViews>
    <sheetView workbookViewId="0">
      <selection activeCell="M7" sqref="M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4" s="2" customFormat="1" ht="22.5" customHeight="1" x14ac:dyDescent="0.35">
      <c r="F1" s="3" t="s">
        <v>75</v>
      </c>
      <c r="G1" s="3"/>
      <c r="H1" s="3"/>
      <c r="I1" s="3"/>
      <c r="J1" s="3"/>
    </row>
    <row r="2" spans="1:14" s="2" customFormat="1" ht="21" x14ac:dyDescent="0.35">
      <c r="F2" s="3"/>
      <c r="G2" s="3"/>
      <c r="H2" s="3"/>
      <c r="I2" s="3"/>
      <c r="J2" s="3" t="s">
        <v>76</v>
      </c>
    </row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7">
        <v>1036106</v>
      </c>
      <c r="C7" s="37">
        <v>1077586</v>
      </c>
      <c r="D7" s="37">
        <v>11609992</v>
      </c>
      <c r="E7" s="37">
        <v>13764237</v>
      </c>
      <c r="F7" s="10">
        <f>((E7*100)/D7)-100</f>
        <v>18.555094611606961</v>
      </c>
      <c r="G7" s="1"/>
      <c r="H7" s="1"/>
      <c r="I7" s="1"/>
      <c r="N7" s="42"/>
    </row>
    <row r="8" spans="1:14" x14ac:dyDescent="0.25">
      <c r="A8" s="11" t="s">
        <v>45</v>
      </c>
      <c r="B8" s="38">
        <v>151980</v>
      </c>
      <c r="C8" s="38">
        <v>266590.74000000022</v>
      </c>
      <c r="D8" s="38">
        <v>2450694</v>
      </c>
      <c r="E8" s="38">
        <v>2586875.7400000002</v>
      </c>
      <c r="F8" s="13">
        <f t="shared" ref="F8:F35" si="0">((E8*100)/D8)-100</f>
        <v>5.5568643004797877</v>
      </c>
      <c r="G8" s="1"/>
      <c r="H8" s="1"/>
      <c r="I8" s="1"/>
      <c r="N8" s="42"/>
    </row>
    <row r="9" spans="1:14" x14ac:dyDescent="0.25">
      <c r="A9" s="8" t="s">
        <v>46</v>
      </c>
      <c r="B9" s="37">
        <v>532937</v>
      </c>
      <c r="C9" s="37">
        <v>492571</v>
      </c>
      <c r="D9" s="37">
        <v>5071771</v>
      </c>
      <c r="E9" s="37">
        <v>6390544</v>
      </c>
      <c r="F9" s="10">
        <f t="shared" si="0"/>
        <v>26.002218948765631</v>
      </c>
      <c r="G9" s="1"/>
      <c r="H9" s="1"/>
      <c r="I9" s="1"/>
      <c r="N9" s="42"/>
    </row>
    <row r="10" spans="1:14" x14ac:dyDescent="0.25">
      <c r="A10" s="11" t="s">
        <v>47</v>
      </c>
      <c r="B10" s="38">
        <v>443539</v>
      </c>
      <c r="C10" s="38">
        <v>481898.54000000004</v>
      </c>
      <c r="D10" s="38">
        <v>4804191</v>
      </c>
      <c r="E10" s="38">
        <v>5108851.54</v>
      </c>
      <c r="F10" s="13">
        <f t="shared" si="0"/>
        <v>6.3415576108443616</v>
      </c>
      <c r="G10" s="1"/>
      <c r="H10" s="1"/>
      <c r="I10" s="1"/>
      <c r="N10" s="42"/>
    </row>
    <row r="11" spans="1:14" x14ac:dyDescent="0.25">
      <c r="A11" s="8" t="s">
        <v>48</v>
      </c>
      <c r="B11" s="37">
        <v>7091587</v>
      </c>
      <c r="C11" s="37">
        <v>7508920</v>
      </c>
      <c r="D11" s="37">
        <v>87965346</v>
      </c>
      <c r="E11" s="37">
        <v>91949559</v>
      </c>
      <c r="F11" s="10">
        <f t="shared" si="0"/>
        <v>4.5292983898454793</v>
      </c>
      <c r="G11" s="1"/>
      <c r="H11" s="1"/>
      <c r="I11" s="1"/>
      <c r="N11" s="42"/>
    </row>
    <row r="12" spans="1:14" x14ac:dyDescent="0.25">
      <c r="A12" s="11" t="s">
        <v>49</v>
      </c>
      <c r="B12" s="38">
        <v>372997</v>
      </c>
      <c r="C12" s="38">
        <v>215535</v>
      </c>
      <c r="D12" s="38">
        <v>3409913</v>
      </c>
      <c r="E12" s="38">
        <v>3248105</v>
      </c>
      <c r="F12" s="13">
        <f t="shared" si="0"/>
        <v>-4.745223705120921</v>
      </c>
      <c r="G12" s="1"/>
      <c r="H12" s="1"/>
      <c r="I12" s="1"/>
      <c r="N12" s="42"/>
    </row>
    <row r="13" spans="1:14" x14ac:dyDescent="0.25">
      <c r="A13" s="8" t="s">
        <v>50</v>
      </c>
      <c r="B13" s="37">
        <v>884092</v>
      </c>
      <c r="C13" s="37">
        <v>940657</v>
      </c>
      <c r="D13" s="37">
        <v>12638870</v>
      </c>
      <c r="E13" s="37">
        <v>13317584</v>
      </c>
      <c r="F13" s="10">
        <f t="shared" si="0"/>
        <v>5.3700528607383404</v>
      </c>
      <c r="G13" s="1"/>
      <c r="H13" s="1"/>
      <c r="I13" s="1"/>
      <c r="N13" s="42"/>
    </row>
    <row r="14" spans="1:14" x14ac:dyDescent="0.25">
      <c r="A14" s="11" t="s">
        <v>51</v>
      </c>
      <c r="B14" s="38">
        <v>3263294</v>
      </c>
      <c r="C14" s="38">
        <v>4175604</v>
      </c>
      <c r="D14" s="38">
        <v>45313912</v>
      </c>
      <c r="E14" s="38">
        <v>45921254</v>
      </c>
      <c r="F14" s="13">
        <f t="shared" si="0"/>
        <v>1.340299199945477</v>
      </c>
      <c r="G14" s="1"/>
      <c r="H14" s="1"/>
      <c r="I14" s="1"/>
      <c r="N14" s="42"/>
    </row>
    <row r="15" spans="1:14" x14ac:dyDescent="0.25">
      <c r="A15" s="8" t="s">
        <v>52</v>
      </c>
      <c r="B15" s="37">
        <v>2749359</v>
      </c>
      <c r="C15" s="37">
        <v>2570385</v>
      </c>
      <c r="D15" s="37">
        <v>30820330</v>
      </c>
      <c r="E15" s="37">
        <v>32399823</v>
      </c>
      <c r="F15" s="10">
        <f t="shared" si="0"/>
        <v>5.1248412979354896</v>
      </c>
      <c r="G15" s="1"/>
      <c r="H15" s="1"/>
      <c r="I15" s="1"/>
      <c r="N15" s="42"/>
    </row>
    <row r="16" spans="1:14" x14ac:dyDescent="0.25">
      <c r="A16" s="11" t="s">
        <v>53</v>
      </c>
      <c r="B16" s="38">
        <v>3253403</v>
      </c>
      <c r="C16" s="38">
        <v>2907899</v>
      </c>
      <c r="D16" s="38">
        <v>32445111</v>
      </c>
      <c r="E16" s="38">
        <v>32578858</v>
      </c>
      <c r="F16" s="13">
        <f t="shared" si="0"/>
        <v>0.41222543513566734</v>
      </c>
      <c r="G16" s="1"/>
      <c r="H16" s="1"/>
      <c r="I16" s="1"/>
      <c r="N16" s="42"/>
    </row>
    <row r="17" spans="1:14" x14ac:dyDescent="0.25">
      <c r="A17" s="8" t="s">
        <v>54</v>
      </c>
      <c r="B17" s="37">
        <v>1259602</v>
      </c>
      <c r="C17" s="37">
        <v>1560385</v>
      </c>
      <c r="D17" s="37">
        <v>15590256</v>
      </c>
      <c r="E17" s="37">
        <v>16444770</v>
      </c>
      <c r="F17" s="10">
        <f t="shared" si="0"/>
        <v>5.4810774114292968</v>
      </c>
      <c r="G17" s="1"/>
      <c r="H17" s="1"/>
      <c r="I17" s="1"/>
      <c r="N17" s="42"/>
    </row>
    <row r="18" spans="1:14" x14ac:dyDescent="0.25">
      <c r="A18" s="11" t="s">
        <v>55</v>
      </c>
      <c r="B18" s="38">
        <v>119869</v>
      </c>
      <c r="C18" s="38">
        <v>138336</v>
      </c>
      <c r="D18" s="38">
        <v>1762741</v>
      </c>
      <c r="E18" s="38">
        <v>1649280</v>
      </c>
      <c r="F18" s="13">
        <f t="shared" si="0"/>
        <v>-6.4366234177340829</v>
      </c>
      <c r="G18" s="1"/>
      <c r="H18" s="1"/>
      <c r="I18" s="1"/>
      <c r="N18" s="42"/>
    </row>
    <row r="19" spans="1:14" x14ac:dyDescent="0.25">
      <c r="A19" s="8" t="s">
        <v>56</v>
      </c>
      <c r="B19" s="37">
        <v>1321461</v>
      </c>
      <c r="C19" s="37">
        <v>1226798</v>
      </c>
      <c r="D19" s="37">
        <v>13053105</v>
      </c>
      <c r="E19" s="37">
        <v>12759526</v>
      </c>
      <c r="F19" s="10">
        <f t="shared" si="0"/>
        <v>-2.2491123759442644</v>
      </c>
      <c r="G19" s="1"/>
      <c r="H19" s="1"/>
      <c r="I19" s="1"/>
      <c r="N19" s="42"/>
    </row>
    <row r="20" spans="1:14" x14ac:dyDescent="0.25">
      <c r="A20" s="11" t="s">
        <v>57</v>
      </c>
      <c r="B20" s="38">
        <v>1340791</v>
      </c>
      <c r="C20" s="38">
        <v>1872641</v>
      </c>
      <c r="D20" s="38">
        <v>18896859</v>
      </c>
      <c r="E20" s="38">
        <v>21178589</v>
      </c>
      <c r="F20" s="13">
        <f t="shared" si="0"/>
        <v>12.074652194843594</v>
      </c>
      <c r="G20" s="1"/>
      <c r="H20" s="1"/>
      <c r="I20" s="1"/>
      <c r="N20" s="42"/>
    </row>
    <row r="21" spans="1:14" x14ac:dyDescent="0.25">
      <c r="A21" s="8" t="s">
        <v>58</v>
      </c>
      <c r="B21" s="37">
        <v>2351629</v>
      </c>
      <c r="C21" s="37">
        <v>2461252.8599999994</v>
      </c>
      <c r="D21" s="37">
        <v>27246080</v>
      </c>
      <c r="E21" s="37">
        <v>27216050.859999999</v>
      </c>
      <c r="F21" s="10">
        <f t="shared" si="0"/>
        <v>-0.11021453361364308</v>
      </c>
      <c r="G21" s="1"/>
      <c r="H21" s="1"/>
      <c r="I21" s="1"/>
      <c r="N21" s="42"/>
    </row>
    <row r="22" spans="1:14" x14ac:dyDescent="0.25">
      <c r="A22" s="11" t="s">
        <v>59</v>
      </c>
      <c r="B22" s="38">
        <v>1721697</v>
      </c>
      <c r="C22" s="38">
        <v>1596354</v>
      </c>
      <c r="D22" s="38">
        <v>20069702</v>
      </c>
      <c r="E22" s="38">
        <v>20981431</v>
      </c>
      <c r="F22" s="13">
        <f t="shared" si="0"/>
        <v>4.5428128429609984</v>
      </c>
      <c r="G22" s="1"/>
      <c r="H22" s="1"/>
      <c r="I22" s="1"/>
      <c r="N22" s="42"/>
    </row>
    <row r="23" spans="1:14" x14ac:dyDescent="0.25">
      <c r="A23" s="8" t="s">
        <v>60</v>
      </c>
      <c r="B23" s="37">
        <v>194390</v>
      </c>
      <c r="C23" s="37">
        <v>337510.89999999991</v>
      </c>
      <c r="D23" s="37">
        <v>2215731</v>
      </c>
      <c r="E23" s="37">
        <v>2269522.9</v>
      </c>
      <c r="F23" s="10">
        <f t="shared" si="0"/>
        <v>2.4277270119883667</v>
      </c>
      <c r="G23" s="1"/>
      <c r="H23" s="1"/>
      <c r="I23" s="1"/>
      <c r="N23" s="42"/>
    </row>
    <row r="24" spans="1:14" x14ac:dyDescent="0.25">
      <c r="A24" s="11" t="s">
        <v>61</v>
      </c>
      <c r="B24" s="38">
        <v>152968</v>
      </c>
      <c r="C24" s="38">
        <v>203290.38999999966</v>
      </c>
      <c r="D24" s="38">
        <v>1900463</v>
      </c>
      <c r="E24" s="38">
        <v>2114083.3899999997</v>
      </c>
      <c r="F24" s="13">
        <f t="shared" si="0"/>
        <v>11.240439303474986</v>
      </c>
      <c r="G24" s="1"/>
      <c r="H24" s="1"/>
      <c r="I24" s="1"/>
      <c r="N24" s="42"/>
    </row>
    <row r="25" spans="1:14" x14ac:dyDescent="0.25">
      <c r="A25" s="8" t="s">
        <v>62</v>
      </c>
      <c r="B25" s="37">
        <v>76623</v>
      </c>
      <c r="C25" s="37">
        <v>80575</v>
      </c>
      <c r="D25" s="37">
        <v>983272</v>
      </c>
      <c r="E25" s="37">
        <v>1008701</v>
      </c>
      <c r="F25" s="10">
        <f t="shared" si="0"/>
        <v>2.586161306332329</v>
      </c>
      <c r="G25" s="1"/>
      <c r="H25" s="1"/>
      <c r="I25" s="1"/>
      <c r="N25" s="42"/>
    </row>
    <row r="26" spans="1:14" x14ac:dyDescent="0.25">
      <c r="A26" s="11" t="s">
        <v>63</v>
      </c>
      <c r="B26" s="38">
        <v>176260</v>
      </c>
      <c r="C26" s="38">
        <v>183564</v>
      </c>
      <c r="D26" s="38">
        <v>1897865</v>
      </c>
      <c r="E26" s="38">
        <v>1955676</v>
      </c>
      <c r="F26" s="13">
        <f t="shared" si="0"/>
        <v>3.0461070729477626</v>
      </c>
      <c r="G26" s="1"/>
      <c r="H26" s="1"/>
      <c r="I26" s="1"/>
      <c r="N26" s="42"/>
    </row>
    <row r="27" spans="1:14" x14ac:dyDescent="0.25">
      <c r="A27" s="8" t="s">
        <v>64</v>
      </c>
      <c r="B27" s="37">
        <v>327792</v>
      </c>
      <c r="C27" s="37">
        <v>351809</v>
      </c>
      <c r="D27" s="37">
        <v>3452197</v>
      </c>
      <c r="E27" s="37">
        <v>3738537</v>
      </c>
      <c r="F27" s="10">
        <f t="shared" si="0"/>
        <v>8.2944281569099303</v>
      </c>
      <c r="G27" s="1"/>
      <c r="H27" s="1"/>
      <c r="I27" s="1"/>
      <c r="N27" s="42"/>
    </row>
    <row r="28" spans="1:14" x14ac:dyDescent="0.25">
      <c r="A28" s="11" t="s">
        <v>65</v>
      </c>
      <c r="B28" s="38">
        <v>954437</v>
      </c>
      <c r="C28" s="38">
        <v>956488</v>
      </c>
      <c r="D28" s="38">
        <v>11680678</v>
      </c>
      <c r="E28" s="38">
        <v>12040948</v>
      </c>
      <c r="F28" s="13">
        <f t="shared" si="0"/>
        <v>3.0843243859645781</v>
      </c>
      <c r="G28" s="1"/>
      <c r="H28" s="1"/>
      <c r="I28" s="1"/>
      <c r="N28" s="42"/>
    </row>
    <row r="29" spans="1:14" x14ac:dyDescent="0.25">
      <c r="A29" s="8" t="s">
        <v>66</v>
      </c>
      <c r="B29" s="37">
        <v>359972</v>
      </c>
      <c r="C29" s="37">
        <v>533027</v>
      </c>
      <c r="D29" s="37">
        <v>5270391</v>
      </c>
      <c r="E29" s="37">
        <v>5559820</v>
      </c>
      <c r="F29" s="10">
        <f t="shared" si="0"/>
        <v>5.491603943616326</v>
      </c>
      <c r="G29" s="1"/>
      <c r="H29" s="1"/>
      <c r="I29" s="1"/>
      <c r="N29" s="42"/>
    </row>
    <row r="30" spans="1:14" x14ac:dyDescent="0.25">
      <c r="A30" s="11" t="s">
        <v>67</v>
      </c>
      <c r="B30" s="38">
        <v>378180</v>
      </c>
      <c r="C30" s="38">
        <v>470653</v>
      </c>
      <c r="D30" s="38">
        <v>4371201</v>
      </c>
      <c r="E30" s="38">
        <v>4657062</v>
      </c>
      <c r="F30" s="13">
        <f t="shared" si="0"/>
        <v>6.5396443677607152</v>
      </c>
      <c r="G30" s="1"/>
      <c r="H30" s="1"/>
      <c r="I30" s="1"/>
      <c r="N30" s="42"/>
    </row>
    <row r="31" spans="1:14" x14ac:dyDescent="0.25">
      <c r="A31" s="8" t="s">
        <v>68</v>
      </c>
      <c r="B31" s="37">
        <v>3101262</v>
      </c>
      <c r="C31" s="37">
        <v>2660638</v>
      </c>
      <c r="D31" s="37">
        <v>31771960</v>
      </c>
      <c r="E31" s="37">
        <v>32934769</v>
      </c>
      <c r="F31" s="10">
        <f t="shared" si="0"/>
        <v>3.6598591965997684</v>
      </c>
      <c r="G31" s="1"/>
      <c r="H31" s="1"/>
      <c r="I31" s="1"/>
      <c r="N31" s="42"/>
    </row>
    <row r="32" spans="1:14" x14ac:dyDescent="0.25">
      <c r="A32" s="11" t="s">
        <v>69</v>
      </c>
      <c r="B32" s="38">
        <v>5719139</v>
      </c>
      <c r="C32" s="38">
        <v>5605210</v>
      </c>
      <c r="D32" s="38">
        <v>66628663</v>
      </c>
      <c r="E32" s="38">
        <v>69601336</v>
      </c>
      <c r="F32" s="13">
        <f t="shared" si="0"/>
        <v>4.461552830498789</v>
      </c>
      <c r="G32" s="1"/>
      <c r="H32" s="1"/>
      <c r="I32" s="1"/>
      <c r="N32" s="42"/>
    </row>
    <row r="33" spans="1:14" x14ac:dyDescent="0.25">
      <c r="A33" s="8" t="s">
        <v>70</v>
      </c>
      <c r="B33" s="37">
        <v>314513</v>
      </c>
      <c r="C33" s="37">
        <v>321300</v>
      </c>
      <c r="D33" s="37">
        <v>3797499</v>
      </c>
      <c r="E33" s="37">
        <v>4027462</v>
      </c>
      <c r="F33" s="10">
        <f t="shared" si="0"/>
        <v>6.0556434642905828</v>
      </c>
      <c r="G33" s="1"/>
      <c r="H33" s="1"/>
      <c r="I33" s="1"/>
      <c r="N33" s="42"/>
    </row>
    <row r="34" spans="1:14" x14ac:dyDescent="0.25">
      <c r="A34" s="11" t="s">
        <v>71</v>
      </c>
      <c r="B34" s="38">
        <v>63466</v>
      </c>
      <c r="C34" s="38">
        <v>110300.66999999993</v>
      </c>
      <c r="D34" s="38">
        <v>983278</v>
      </c>
      <c r="E34" s="38">
        <v>1024904.6699999999</v>
      </c>
      <c r="F34" s="13">
        <f t="shared" si="0"/>
        <v>4.2334588997211426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39713345</v>
      </c>
      <c r="C35" s="15">
        <f t="shared" ref="C35:E35" si="1">SUM(C7:C34)</f>
        <v>41307779.100000001</v>
      </c>
      <c r="D35" s="15">
        <f t="shared" si="1"/>
        <v>468102071</v>
      </c>
      <c r="E35" s="15">
        <f t="shared" si="1"/>
        <v>488428160.09999996</v>
      </c>
      <c r="F35" s="16">
        <f t="shared" si="0"/>
        <v>4.342234388448162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13764237</v>
      </c>
      <c r="C38" s="41">
        <f>D7</f>
        <v>11609992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91949559</v>
      </c>
      <c r="G38" s="42">
        <f>LOOKUP(E38,$A$38:$A$65,$C$38:$C$65)</f>
        <v>87965346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2586875.7400000002</v>
      </c>
      <c r="C39" s="41">
        <f t="shared" ref="C39:C65" si="5">D8</f>
        <v>2450694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69601336</v>
      </c>
      <c r="G39" s="42">
        <f t="shared" ref="G39:G65" si="8">LOOKUP(E39,$A$38:$A$65,$C$38:$C$65)</f>
        <v>66628663</v>
      </c>
    </row>
    <row r="40" spans="1:14" x14ac:dyDescent="0.25">
      <c r="A40" s="42" t="str">
        <f t="shared" si="3"/>
        <v>ALMERIA</v>
      </c>
      <c r="B40" s="41">
        <f t="shared" si="4"/>
        <v>6390544</v>
      </c>
      <c r="C40" s="41">
        <f t="shared" si="5"/>
        <v>5071771</v>
      </c>
      <c r="D40" s="41">
        <f t="shared" si="6"/>
        <v>15</v>
      </c>
      <c r="E40" s="42" t="str">
        <f t="shared" si="2"/>
        <v>BARCELONA</v>
      </c>
      <c r="F40" s="42">
        <f t="shared" si="7"/>
        <v>45921254</v>
      </c>
      <c r="G40" s="42">
        <f t="shared" si="8"/>
        <v>45313912</v>
      </c>
    </row>
    <row r="41" spans="1:14" x14ac:dyDescent="0.25">
      <c r="A41" s="42" t="str">
        <f t="shared" si="3"/>
        <v>AVILES</v>
      </c>
      <c r="B41" s="41">
        <f t="shared" si="4"/>
        <v>5108851.54</v>
      </c>
      <c r="C41" s="41">
        <f t="shared" si="5"/>
        <v>4804191</v>
      </c>
      <c r="D41" s="41">
        <f t="shared" si="6"/>
        <v>17</v>
      </c>
      <c r="E41" s="42" t="str">
        <f t="shared" si="2"/>
        <v>TARRAGONA</v>
      </c>
      <c r="F41" s="42">
        <f t="shared" si="7"/>
        <v>32934769</v>
      </c>
      <c r="G41" s="42">
        <f t="shared" si="8"/>
        <v>31771960</v>
      </c>
    </row>
    <row r="42" spans="1:14" x14ac:dyDescent="0.25">
      <c r="A42" s="42" t="str">
        <f t="shared" si="3"/>
        <v>BAHIA DE ALGECIRAS</v>
      </c>
      <c r="B42" s="41">
        <f t="shared" si="4"/>
        <v>91949559</v>
      </c>
      <c r="C42" s="41">
        <f t="shared" si="5"/>
        <v>87965346</v>
      </c>
      <c r="D42" s="41">
        <f t="shared" si="6"/>
        <v>1</v>
      </c>
      <c r="E42" s="42" t="str">
        <f t="shared" si="2"/>
        <v>CARTAGENA</v>
      </c>
      <c r="F42" s="42">
        <f t="shared" si="7"/>
        <v>32578858</v>
      </c>
      <c r="G42" s="42">
        <f t="shared" si="8"/>
        <v>32445111</v>
      </c>
    </row>
    <row r="43" spans="1:14" x14ac:dyDescent="0.25">
      <c r="A43" s="42" t="str">
        <f t="shared" si="3"/>
        <v>BAHIA DE CADIZ</v>
      </c>
      <c r="B43" s="41">
        <f t="shared" si="4"/>
        <v>3248105</v>
      </c>
      <c r="C43" s="41">
        <f t="shared" si="5"/>
        <v>3409913</v>
      </c>
      <c r="D43" s="41">
        <f t="shared" si="6"/>
        <v>21</v>
      </c>
      <c r="E43" s="42" t="str">
        <f t="shared" si="2"/>
        <v>BILBAO</v>
      </c>
      <c r="F43" s="42">
        <f t="shared" si="7"/>
        <v>32399823</v>
      </c>
      <c r="G43" s="42">
        <f t="shared" si="8"/>
        <v>30820330</v>
      </c>
    </row>
    <row r="44" spans="1:14" x14ac:dyDescent="0.25">
      <c r="A44" s="42" t="str">
        <f t="shared" si="3"/>
        <v>BALEARES</v>
      </c>
      <c r="B44" s="41">
        <f t="shared" si="4"/>
        <v>13317584</v>
      </c>
      <c r="C44" s="41">
        <f t="shared" si="5"/>
        <v>12638870</v>
      </c>
      <c r="D44" s="41">
        <f t="shared" si="6"/>
        <v>12</v>
      </c>
      <c r="E44" s="42" t="str">
        <f t="shared" si="2"/>
        <v>HUELVA</v>
      </c>
      <c r="F44" s="42">
        <f t="shared" si="7"/>
        <v>27216050.859999999</v>
      </c>
      <c r="G44" s="42">
        <f t="shared" si="8"/>
        <v>27246080</v>
      </c>
    </row>
    <row r="45" spans="1:14" x14ac:dyDescent="0.25">
      <c r="A45" s="42" t="str">
        <f t="shared" si="3"/>
        <v>BARCELONA</v>
      </c>
      <c r="B45" s="41">
        <f t="shared" si="4"/>
        <v>45921254</v>
      </c>
      <c r="C45" s="41">
        <f t="shared" si="5"/>
        <v>45313912</v>
      </c>
      <c r="D45" s="41">
        <f t="shared" si="6"/>
        <v>3</v>
      </c>
      <c r="E45" s="42" t="str">
        <f t="shared" si="2"/>
        <v>GIJON</v>
      </c>
      <c r="F45" s="42">
        <f t="shared" si="7"/>
        <v>21178589</v>
      </c>
      <c r="G45" s="42">
        <f t="shared" si="8"/>
        <v>18896859</v>
      </c>
    </row>
    <row r="46" spans="1:14" x14ac:dyDescent="0.25">
      <c r="A46" s="42" t="str">
        <f t="shared" si="3"/>
        <v>BILBAO</v>
      </c>
      <c r="B46" s="41">
        <f t="shared" si="4"/>
        <v>32399823</v>
      </c>
      <c r="C46" s="41">
        <f t="shared" si="5"/>
        <v>30820330</v>
      </c>
      <c r="D46" s="41">
        <f t="shared" si="6"/>
        <v>6</v>
      </c>
      <c r="E46" s="42" t="str">
        <f t="shared" si="2"/>
        <v>LAS PALMAS</v>
      </c>
      <c r="F46" s="42">
        <f t="shared" si="7"/>
        <v>20981431</v>
      </c>
      <c r="G46" s="42">
        <f t="shared" si="8"/>
        <v>20069702</v>
      </c>
    </row>
    <row r="47" spans="1:14" x14ac:dyDescent="0.25">
      <c r="A47" s="42" t="str">
        <f t="shared" si="3"/>
        <v>CARTAGENA</v>
      </c>
      <c r="B47" s="41">
        <f t="shared" si="4"/>
        <v>32578858</v>
      </c>
      <c r="C47" s="41">
        <f t="shared" si="5"/>
        <v>32445111</v>
      </c>
      <c r="D47" s="41">
        <f t="shared" si="6"/>
        <v>5</v>
      </c>
      <c r="E47" s="42" t="str">
        <f t="shared" si="2"/>
        <v>CASTELLON</v>
      </c>
      <c r="F47" s="42">
        <f t="shared" si="7"/>
        <v>16444770</v>
      </c>
      <c r="G47" s="42">
        <f t="shared" si="8"/>
        <v>15590256</v>
      </c>
    </row>
    <row r="48" spans="1:14" x14ac:dyDescent="0.25">
      <c r="A48" s="42" t="str">
        <f t="shared" si="3"/>
        <v>CASTELLON</v>
      </c>
      <c r="B48" s="41">
        <f t="shared" si="4"/>
        <v>16444770</v>
      </c>
      <c r="C48" s="41">
        <f t="shared" si="5"/>
        <v>15590256</v>
      </c>
      <c r="D48" s="41">
        <f t="shared" si="6"/>
        <v>10</v>
      </c>
      <c r="E48" s="42" t="str">
        <f t="shared" si="2"/>
        <v>A CORUÑA</v>
      </c>
      <c r="F48" s="42">
        <f t="shared" si="7"/>
        <v>13764237</v>
      </c>
      <c r="G48" s="42">
        <f t="shared" si="8"/>
        <v>11609992</v>
      </c>
    </row>
    <row r="49" spans="1:7" x14ac:dyDescent="0.25">
      <c r="A49" s="42" t="str">
        <f t="shared" si="3"/>
        <v>CEUTA</v>
      </c>
      <c r="B49" s="41">
        <f t="shared" si="4"/>
        <v>1649280</v>
      </c>
      <c r="C49" s="41">
        <f t="shared" si="5"/>
        <v>1762741</v>
      </c>
      <c r="D49" s="41">
        <f t="shared" si="6"/>
        <v>26</v>
      </c>
      <c r="E49" s="42" t="str">
        <f t="shared" si="2"/>
        <v>BALEARES</v>
      </c>
      <c r="F49" s="42">
        <f t="shared" si="7"/>
        <v>13317584</v>
      </c>
      <c r="G49" s="42">
        <f t="shared" si="8"/>
        <v>12638870</v>
      </c>
    </row>
    <row r="50" spans="1:7" x14ac:dyDescent="0.25">
      <c r="A50" s="42" t="str">
        <f t="shared" si="3"/>
        <v>FERROL-SAN CIBRAO</v>
      </c>
      <c r="B50" s="41">
        <f t="shared" si="4"/>
        <v>12759526</v>
      </c>
      <c r="C50" s="41">
        <f t="shared" si="5"/>
        <v>13053105</v>
      </c>
      <c r="D50" s="41">
        <f t="shared" si="6"/>
        <v>13</v>
      </c>
      <c r="E50" s="42" t="str">
        <f t="shared" si="2"/>
        <v>FERROL-SAN CIBRAO</v>
      </c>
      <c r="F50" s="42">
        <f t="shared" si="7"/>
        <v>12759526</v>
      </c>
      <c r="G50" s="42">
        <f t="shared" si="8"/>
        <v>13053105</v>
      </c>
    </row>
    <row r="51" spans="1:7" x14ac:dyDescent="0.25">
      <c r="A51" s="42" t="str">
        <f t="shared" si="3"/>
        <v>GIJON</v>
      </c>
      <c r="B51" s="41">
        <f t="shared" si="4"/>
        <v>21178589</v>
      </c>
      <c r="C51" s="41">
        <f t="shared" si="5"/>
        <v>18896859</v>
      </c>
      <c r="D51" s="41">
        <f t="shared" si="6"/>
        <v>8</v>
      </c>
      <c r="E51" s="42" t="str">
        <f t="shared" si="2"/>
        <v>SANTA CRUZ DE TENERIFE</v>
      </c>
      <c r="F51" s="42">
        <f t="shared" si="7"/>
        <v>12040948</v>
      </c>
      <c r="G51" s="42">
        <f t="shared" si="8"/>
        <v>11680678</v>
      </c>
    </row>
    <row r="52" spans="1:7" x14ac:dyDescent="0.25">
      <c r="A52" s="42" t="str">
        <f t="shared" si="3"/>
        <v>HUELVA</v>
      </c>
      <c r="B52" s="41">
        <f t="shared" si="4"/>
        <v>27216050.859999999</v>
      </c>
      <c r="C52" s="41">
        <f t="shared" si="5"/>
        <v>27246080</v>
      </c>
      <c r="D52" s="41">
        <f t="shared" si="6"/>
        <v>7</v>
      </c>
      <c r="E52" s="42" t="str">
        <f t="shared" si="2"/>
        <v>ALMERIA</v>
      </c>
      <c r="F52" s="42">
        <f t="shared" si="7"/>
        <v>6390544</v>
      </c>
      <c r="G52" s="42">
        <f t="shared" si="8"/>
        <v>5071771</v>
      </c>
    </row>
    <row r="53" spans="1:7" x14ac:dyDescent="0.25">
      <c r="A53" s="42" t="str">
        <f t="shared" si="3"/>
        <v>LAS PALMAS</v>
      </c>
      <c r="B53" s="41">
        <f t="shared" si="4"/>
        <v>20981431</v>
      </c>
      <c r="C53" s="41">
        <f t="shared" si="5"/>
        <v>20069702</v>
      </c>
      <c r="D53" s="41">
        <f t="shared" si="6"/>
        <v>9</v>
      </c>
      <c r="E53" s="42" t="str">
        <f t="shared" si="2"/>
        <v>SANTANDER</v>
      </c>
      <c r="F53" s="42">
        <f t="shared" si="7"/>
        <v>5559820</v>
      </c>
      <c r="G53" s="42">
        <f t="shared" si="8"/>
        <v>5270391</v>
      </c>
    </row>
    <row r="54" spans="1:7" x14ac:dyDescent="0.25">
      <c r="A54" s="42" t="str">
        <f t="shared" si="3"/>
        <v>MALAGA</v>
      </c>
      <c r="B54" s="41">
        <f t="shared" si="4"/>
        <v>2269522.9</v>
      </c>
      <c r="C54" s="41">
        <f t="shared" si="5"/>
        <v>2215731</v>
      </c>
      <c r="D54" s="41">
        <f t="shared" si="6"/>
        <v>23</v>
      </c>
      <c r="E54" s="42" t="str">
        <f t="shared" si="2"/>
        <v>AVILES</v>
      </c>
      <c r="F54" s="42">
        <f t="shared" si="7"/>
        <v>5108851.54</v>
      </c>
      <c r="G54" s="42">
        <f t="shared" si="8"/>
        <v>4804191</v>
      </c>
    </row>
    <row r="55" spans="1:7" x14ac:dyDescent="0.25">
      <c r="A55" s="42" t="str">
        <f t="shared" si="3"/>
        <v>MARIN Y RIA DE PONTEVEDRA</v>
      </c>
      <c r="B55" s="41">
        <f t="shared" si="4"/>
        <v>2114083.3899999997</v>
      </c>
      <c r="C55" s="41">
        <f t="shared" si="5"/>
        <v>1900463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4657062</v>
      </c>
      <c r="G55" s="42">
        <f t="shared" si="8"/>
        <v>4371201</v>
      </c>
    </row>
    <row r="56" spans="1:7" x14ac:dyDescent="0.25">
      <c r="A56" s="42" t="str">
        <f t="shared" si="3"/>
        <v>MELILLA</v>
      </c>
      <c r="B56" s="41">
        <f t="shared" si="4"/>
        <v>1008701</v>
      </c>
      <c r="C56" s="41">
        <f t="shared" si="5"/>
        <v>983272</v>
      </c>
      <c r="D56" s="41">
        <f t="shared" si="6"/>
        <v>28</v>
      </c>
      <c r="E56" s="42" t="str">
        <f t="shared" si="2"/>
        <v>VIGO</v>
      </c>
      <c r="F56" s="42">
        <f t="shared" si="9"/>
        <v>4027462</v>
      </c>
      <c r="G56" s="42">
        <f t="shared" si="8"/>
        <v>3797499</v>
      </c>
    </row>
    <row r="57" spans="1:7" x14ac:dyDescent="0.25">
      <c r="A57" s="42" t="str">
        <f t="shared" si="3"/>
        <v>MOTRIL</v>
      </c>
      <c r="B57" s="41">
        <f t="shared" si="4"/>
        <v>1955676</v>
      </c>
      <c r="C57" s="41">
        <f t="shared" si="5"/>
        <v>1897865</v>
      </c>
      <c r="D57" s="41">
        <f t="shared" si="6"/>
        <v>25</v>
      </c>
      <c r="E57" s="42" t="str">
        <f t="shared" si="2"/>
        <v>PASAIA</v>
      </c>
      <c r="F57" s="42">
        <f t="shared" si="9"/>
        <v>3738537</v>
      </c>
      <c r="G57" s="42">
        <f t="shared" si="8"/>
        <v>3452197</v>
      </c>
    </row>
    <row r="58" spans="1:7" x14ac:dyDescent="0.25">
      <c r="A58" s="42" t="str">
        <f t="shared" si="3"/>
        <v>PASAIA</v>
      </c>
      <c r="B58" s="41">
        <f t="shared" si="4"/>
        <v>3738537</v>
      </c>
      <c r="C58" s="41">
        <f t="shared" si="5"/>
        <v>3452197</v>
      </c>
      <c r="D58" s="41">
        <f t="shared" si="6"/>
        <v>20</v>
      </c>
      <c r="E58" s="42" t="str">
        <f t="shared" si="2"/>
        <v>BAHIA DE CADIZ</v>
      </c>
      <c r="F58" s="42">
        <f t="shared" si="9"/>
        <v>3248105</v>
      </c>
      <c r="G58" s="42">
        <f t="shared" si="8"/>
        <v>3409913</v>
      </c>
    </row>
    <row r="59" spans="1:7" x14ac:dyDescent="0.25">
      <c r="A59" s="42" t="str">
        <f t="shared" si="3"/>
        <v>SANTA CRUZ DE TENERIFE</v>
      </c>
      <c r="B59" s="41">
        <f t="shared" si="4"/>
        <v>12040948</v>
      </c>
      <c r="C59" s="41">
        <f t="shared" si="5"/>
        <v>11680678</v>
      </c>
      <c r="D59" s="41">
        <f t="shared" si="6"/>
        <v>14</v>
      </c>
      <c r="E59" s="42" t="str">
        <f t="shared" si="2"/>
        <v>ALICANTE</v>
      </c>
      <c r="F59" s="42">
        <f t="shared" si="9"/>
        <v>2586875.7400000002</v>
      </c>
      <c r="G59" s="42">
        <f t="shared" si="8"/>
        <v>2450694</v>
      </c>
    </row>
    <row r="60" spans="1:7" x14ac:dyDescent="0.25">
      <c r="A60" s="42" t="str">
        <f t="shared" si="3"/>
        <v>SANTANDER</v>
      </c>
      <c r="B60" s="41">
        <f t="shared" si="4"/>
        <v>5559820</v>
      </c>
      <c r="C60" s="41">
        <f t="shared" si="5"/>
        <v>5270391</v>
      </c>
      <c r="D60" s="41">
        <f t="shared" si="6"/>
        <v>16</v>
      </c>
      <c r="E60" s="42" t="str">
        <f t="shared" si="2"/>
        <v>MALAGA</v>
      </c>
      <c r="F60" s="42">
        <f t="shared" si="9"/>
        <v>2269522.9</v>
      </c>
      <c r="G60" s="42">
        <f t="shared" si="8"/>
        <v>2215731</v>
      </c>
    </row>
    <row r="61" spans="1:7" x14ac:dyDescent="0.25">
      <c r="A61" s="42" t="str">
        <f t="shared" si="3"/>
        <v>SEVILLA</v>
      </c>
      <c r="B61" s="41">
        <f t="shared" si="4"/>
        <v>4657062</v>
      </c>
      <c r="C61" s="41">
        <f t="shared" si="5"/>
        <v>4371201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2114083.3899999997</v>
      </c>
      <c r="G61" s="42">
        <f t="shared" si="8"/>
        <v>1900463</v>
      </c>
    </row>
    <row r="62" spans="1:7" x14ac:dyDescent="0.25">
      <c r="A62" s="42" t="str">
        <f t="shared" si="3"/>
        <v>TARRAGONA</v>
      </c>
      <c r="B62" s="41">
        <f t="shared" si="4"/>
        <v>32934769</v>
      </c>
      <c r="C62" s="41">
        <f t="shared" si="5"/>
        <v>31771960</v>
      </c>
      <c r="D62" s="41">
        <f t="shared" si="6"/>
        <v>4</v>
      </c>
      <c r="E62" s="42" t="str">
        <f t="shared" si="2"/>
        <v>MOTRIL</v>
      </c>
      <c r="F62" s="42">
        <f t="shared" si="9"/>
        <v>1955676</v>
      </c>
      <c r="G62" s="42">
        <f t="shared" si="8"/>
        <v>1897865</v>
      </c>
    </row>
    <row r="63" spans="1:7" x14ac:dyDescent="0.25">
      <c r="A63" s="42" t="str">
        <f t="shared" si="3"/>
        <v>VALENCIA</v>
      </c>
      <c r="B63" s="41">
        <f t="shared" si="4"/>
        <v>69601336</v>
      </c>
      <c r="C63" s="41">
        <f t="shared" si="5"/>
        <v>66628663</v>
      </c>
      <c r="D63" s="41">
        <f t="shared" si="6"/>
        <v>2</v>
      </c>
      <c r="E63" s="42" t="str">
        <f t="shared" si="2"/>
        <v>CEUTA</v>
      </c>
      <c r="F63" s="42">
        <f t="shared" si="9"/>
        <v>1649280</v>
      </c>
      <c r="G63" s="42">
        <f t="shared" si="8"/>
        <v>1762741</v>
      </c>
    </row>
    <row r="64" spans="1:7" x14ac:dyDescent="0.25">
      <c r="A64" s="42" t="str">
        <f t="shared" si="3"/>
        <v>VIGO</v>
      </c>
      <c r="B64" s="41">
        <f t="shared" si="4"/>
        <v>4027462</v>
      </c>
      <c r="C64" s="41">
        <f t="shared" si="5"/>
        <v>3797499</v>
      </c>
      <c r="D64" s="41">
        <f t="shared" si="6"/>
        <v>19</v>
      </c>
      <c r="E64" s="42" t="str">
        <f t="shared" si="2"/>
        <v>VILAGARCIA</v>
      </c>
      <c r="F64" s="42">
        <f t="shared" si="9"/>
        <v>1024904.6699999999</v>
      </c>
      <c r="G64" s="42">
        <f t="shared" si="8"/>
        <v>983278</v>
      </c>
    </row>
    <row r="65" spans="1:7" x14ac:dyDescent="0.25">
      <c r="A65" s="42" t="str">
        <f t="shared" si="3"/>
        <v>VILAGARCIA</v>
      </c>
      <c r="B65" s="41">
        <f t="shared" si="4"/>
        <v>1024904.6699999999</v>
      </c>
      <c r="C65" s="41">
        <f t="shared" si="5"/>
        <v>983278</v>
      </c>
      <c r="D65" s="41">
        <f t="shared" si="6"/>
        <v>27</v>
      </c>
      <c r="E65" s="42" t="str">
        <f t="shared" si="2"/>
        <v>MELILLA</v>
      </c>
      <c r="F65" s="42">
        <f t="shared" si="9"/>
        <v>1008701</v>
      </c>
      <c r="G65" s="42">
        <f t="shared" si="8"/>
        <v>983272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7"/>
  <sheetViews>
    <sheetView workbookViewId="0">
      <selection activeCell="N5" sqref="N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4" s="2" customFormat="1" ht="22.5" customHeight="1" x14ac:dyDescent="0.35">
      <c r="F1" s="3" t="s">
        <v>77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7">
        <v>534470</v>
      </c>
      <c r="C7" s="37">
        <v>531444</v>
      </c>
      <c r="D7" s="37">
        <v>6255873</v>
      </c>
      <c r="E7" s="37">
        <v>7913588</v>
      </c>
      <c r="F7" s="10">
        <f>((E7*100)/D7)-100</f>
        <v>26.498539852071801</v>
      </c>
      <c r="G7" s="1"/>
      <c r="H7" s="1"/>
      <c r="I7" s="1"/>
      <c r="N7" s="42"/>
    </row>
    <row r="8" spans="1:14" x14ac:dyDescent="0.25">
      <c r="A8" s="11" t="s">
        <v>45</v>
      </c>
      <c r="B8" s="38">
        <v>5497</v>
      </c>
      <c r="C8" s="38">
        <v>15015</v>
      </c>
      <c r="D8" s="38">
        <v>59353</v>
      </c>
      <c r="E8" s="38">
        <v>56821</v>
      </c>
      <c r="F8" s="13">
        <f t="shared" ref="F8:F35" si="0">((E8*100)/D8)-100</f>
        <v>-4.2660017185314985</v>
      </c>
      <c r="G8" s="1"/>
      <c r="H8" s="1"/>
      <c r="I8" s="1"/>
      <c r="N8" s="42"/>
    </row>
    <row r="9" spans="1:14" x14ac:dyDescent="0.25">
      <c r="A9" s="8" t="s">
        <v>46</v>
      </c>
      <c r="B9" s="37">
        <v>0</v>
      </c>
      <c r="C9" s="37">
        <v>0</v>
      </c>
      <c r="D9" s="37">
        <v>12451</v>
      </c>
      <c r="E9" s="37">
        <v>22926</v>
      </c>
      <c r="F9" s="10">
        <f t="shared" si="0"/>
        <v>84.129788771986199</v>
      </c>
      <c r="G9" s="1"/>
      <c r="H9" s="1"/>
      <c r="I9" s="1"/>
      <c r="N9" s="42"/>
    </row>
    <row r="10" spans="1:14" x14ac:dyDescent="0.25">
      <c r="A10" s="11" t="s">
        <v>47</v>
      </c>
      <c r="B10" s="38">
        <v>66489</v>
      </c>
      <c r="C10" s="38">
        <v>69174</v>
      </c>
      <c r="D10" s="38">
        <v>610734</v>
      </c>
      <c r="E10" s="38">
        <v>630851</v>
      </c>
      <c r="F10" s="13">
        <f t="shared" si="0"/>
        <v>3.293905366329696</v>
      </c>
      <c r="G10" s="1"/>
      <c r="H10" s="1"/>
      <c r="I10" s="1"/>
      <c r="N10" s="42"/>
    </row>
    <row r="11" spans="1:14" x14ac:dyDescent="0.25">
      <c r="A11" s="8" t="s">
        <v>48</v>
      </c>
      <c r="B11" s="37">
        <v>2327363</v>
      </c>
      <c r="C11" s="37">
        <v>1963200</v>
      </c>
      <c r="D11" s="37">
        <v>25178849</v>
      </c>
      <c r="E11" s="37">
        <v>27344044</v>
      </c>
      <c r="F11" s="10">
        <f t="shared" si="0"/>
        <v>8.5992612291371984</v>
      </c>
      <c r="G11" s="1"/>
      <c r="H11" s="1"/>
      <c r="I11" s="1"/>
      <c r="N11" s="42"/>
    </row>
    <row r="12" spans="1:14" x14ac:dyDescent="0.25">
      <c r="A12" s="11" t="s">
        <v>49</v>
      </c>
      <c r="B12" s="38">
        <v>29081</v>
      </c>
      <c r="C12" s="38">
        <v>29781</v>
      </c>
      <c r="D12" s="38">
        <v>157509</v>
      </c>
      <c r="E12" s="38">
        <v>296224</v>
      </c>
      <c r="F12" s="13">
        <f t="shared" si="0"/>
        <v>88.067983416820624</v>
      </c>
      <c r="G12" s="1"/>
      <c r="H12" s="1"/>
      <c r="I12" s="1"/>
      <c r="N12" s="42"/>
    </row>
    <row r="13" spans="1:14" x14ac:dyDescent="0.25">
      <c r="A13" s="8" t="s">
        <v>50</v>
      </c>
      <c r="B13" s="37">
        <v>96418</v>
      </c>
      <c r="C13" s="37">
        <v>114663</v>
      </c>
      <c r="D13" s="37">
        <v>1447365</v>
      </c>
      <c r="E13" s="37">
        <v>1524756</v>
      </c>
      <c r="F13" s="10">
        <f t="shared" si="0"/>
        <v>5.3470271838824317</v>
      </c>
      <c r="G13" s="1"/>
      <c r="H13" s="1"/>
      <c r="I13" s="1"/>
      <c r="N13" s="42"/>
    </row>
    <row r="14" spans="1:14" x14ac:dyDescent="0.25">
      <c r="A14" s="11" t="s">
        <v>51</v>
      </c>
      <c r="B14" s="38">
        <v>784635</v>
      </c>
      <c r="C14" s="38">
        <v>1268034</v>
      </c>
      <c r="D14" s="38">
        <v>12949028</v>
      </c>
      <c r="E14" s="38">
        <v>12055321</v>
      </c>
      <c r="F14" s="13">
        <f t="shared" si="0"/>
        <v>-6.9017303847053171</v>
      </c>
      <c r="G14" s="1"/>
      <c r="H14" s="1"/>
      <c r="I14" s="1"/>
      <c r="N14" s="42"/>
    </row>
    <row r="15" spans="1:14" x14ac:dyDescent="0.25">
      <c r="A15" s="8" t="s">
        <v>52</v>
      </c>
      <c r="B15" s="37">
        <v>1376119</v>
      </c>
      <c r="C15" s="37">
        <v>1335794</v>
      </c>
      <c r="D15" s="37">
        <v>16344900</v>
      </c>
      <c r="E15" s="37">
        <v>18199807</v>
      </c>
      <c r="F15" s="10">
        <f t="shared" si="0"/>
        <v>11.348536852473856</v>
      </c>
      <c r="G15" s="1"/>
      <c r="H15" s="1"/>
      <c r="I15" s="1"/>
      <c r="N15" s="42"/>
    </row>
    <row r="16" spans="1:14" x14ac:dyDescent="0.25">
      <c r="A16" s="11" t="s">
        <v>53</v>
      </c>
      <c r="B16" s="38">
        <v>2562850</v>
      </c>
      <c r="C16" s="38">
        <v>2215734</v>
      </c>
      <c r="D16" s="38">
        <v>25918606</v>
      </c>
      <c r="E16" s="38">
        <v>25741107</v>
      </c>
      <c r="F16" s="13">
        <f t="shared" si="0"/>
        <v>-0.6848323555672664</v>
      </c>
      <c r="G16" s="1"/>
      <c r="H16" s="1"/>
      <c r="I16" s="1"/>
      <c r="N16" s="42"/>
    </row>
    <row r="17" spans="1:14" x14ac:dyDescent="0.25">
      <c r="A17" s="8" t="s">
        <v>54</v>
      </c>
      <c r="B17" s="37">
        <v>717340</v>
      </c>
      <c r="C17" s="37">
        <v>890637</v>
      </c>
      <c r="D17" s="37">
        <v>8396473</v>
      </c>
      <c r="E17" s="37">
        <v>8654177</v>
      </c>
      <c r="F17" s="10">
        <f t="shared" si="0"/>
        <v>3.0691934577768478</v>
      </c>
      <c r="G17" s="1"/>
      <c r="H17" s="1"/>
      <c r="I17" s="1"/>
      <c r="N17" s="42"/>
    </row>
    <row r="18" spans="1:14" x14ac:dyDescent="0.25">
      <c r="A18" s="11" t="s">
        <v>55</v>
      </c>
      <c r="B18" s="38">
        <v>42683</v>
      </c>
      <c r="C18" s="38">
        <v>52145</v>
      </c>
      <c r="D18" s="38">
        <v>766708</v>
      </c>
      <c r="E18" s="38">
        <v>626803</v>
      </c>
      <c r="F18" s="13">
        <f t="shared" si="0"/>
        <v>-18.247494482906134</v>
      </c>
      <c r="G18" s="1"/>
      <c r="H18" s="1"/>
      <c r="I18" s="1"/>
      <c r="N18" s="42"/>
    </row>
    <row r="19" spans="1:14" x14ac:dyDescent="0.25">
      <c r="A19" s="8" t="s">
        <v>56</v>
      </c>
      <c r="B19" s="37">
        <v>165349</v>
      </c>
      <c r="C19" s="37">
        <v>183366</v>
      </c>
      <c r="D19" s="37">
        <v>2659099</v>
      </c>
      <c r="E19" s="37">
        <v>2194480</v>
      </c>
      <c r="F19" s="10">
        <f t="shared" si="0"/>
        <v>-17.472798116956156</v>
      </c>
      <c r="G19" s="1"/>
      <c r="H19" s="1"/>
      <c r="I19" s="1"/>
      <c r="N19" s="42"/>
    </row>
    <row r="20" spans="1:14" x14ac:dyDescent="0.25">
      <c r="A20" s="11" t="s">
        <v>57</v>
      </c>
      <c r="B20" s="38">
        <v>73658</v>
      </c>
      <c r="C20" s="38">
        <v>82628</v>
      </c>
      <c r="D20" s="38">
        <v>860913</v>
      </c>
      <c r="E20" s="38">
        <v>914521</v>
      </c>
      <c r="F20" s="13">
        <f t="shared" si="0"/>
        <v>6.2268777449056927</v>
      </c>
      <c r="G20" s="1"/>
      <c r="H20" s="1"/>
      <c r="I20" s="1"/>
      <c r="N20" s="42"/>
    </row>
    <row r="21" spans="1:14" x14ac:dyDescent="0.25">
      <c r="A21" s="8" t="s">
        <v>58</v>
      </c>
      <c r="B21" s="37">
        <v>1948273</v>
      </c>
      <c r="C21" s="37">
        <v>1910458</v>
      </c>
      <c r="D21" s="37">
        <v>21863372</v>
      </c>
      <c r="E21" s="37">
        <v>21598676</v>
      </c>
      <c r="F21" s="10">
        <f t="shared" si="0"/>
        <v>-1.210682414405241</v>
      </c>
      <c r="G21" s="1"/>
      <c r="H21" s="1"/>
      <c r="I21" s="1"/>
      <c r="N21" s="42"/>
    </row>
    <row r="22" spans="1:14" x14ac:dyDescent="0.25">
      <c r="A22" s="11" t="s">
        <v>59</v>
      </c>
      <c r="B22" s="38">
        <v>472606</v>
      </c>
      <c r="C22" s="38">
        <v>564369</v>
      </c>
      <c r="D22" s="38">
        <v>4845160</v>
      </c>
      <c r="E22" s="38">
        <v>6385970</v>
      </c>
      <c r="F22" s="13">
        <f t="shared" si="0"/>
        <v>31.801013795210054</v>
      </c>
      <c r="G22" s="1"/>
      <c r="H22" s="1"/>
      <c r="I22" s="1"/>
      <c r="N22" s="42"/>
    </row>
    <row r="23" spans="1:14" x14ac:dyDescent="0.25">
      <c r="A23" s="8" t="s">
        <v>60</v>
      </c>
      <c r="B23" s="37">
        <v>10823</v>
      </c>
      <c r="C23" s="37">
        <v>33917</v>
      </c>
      <c r="D23" s="37">
        <v>138362</v>
      </c>
      <c r="E23" s="37">
        <v>105717</v>
      </c>
      <c r="F23" s="10">
        <f t="shared" si="0"/>
        <v>-23.593905841199174</v>
      </c>
      <c r="G23" s="1"/>
      <c r="H23" s="1"/>
      <c r="I23" s="1"/>
      <c r="N23" s="42"/>
    </row>
    <row r="24" spans="1:14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26</v>
      </c>
      <c r="F24" s="17" t="e">
        <f t="shared" si="0"/>
        <v>#DIV/0!</v>
      </c>
      <c r="G24" s="1"/>
      <c r="H24" s="1"/>
      <c r="I24" s="1"/>
      <c r="N24" s="42"/>
    </row>
    <row r="25" spans="1:14" x14ac:dyDescent="0.25">
      <c r="A25" s="8" t="s">
        <v>62</v>
      </c>
      <c r="B25" s="37">
        <v>7210</v>
      </c>
      <c r="C25" s="37">
        <v>5334</v>
      </c>
      <c r="D25" s="37">
        <v>71614</v>
      </c>
      <c r="E25" s="37">
        <v>70147</v>
      </c>
      <c r="F25" s="10">
        <f t="shared" si="0"/>
        <v>-2.0484821403636175</v>
      </c>
      <c r="G25" s="1"/>
      <c r="H25" s="1"/>
      <c r="I25" s="1"/>
      <c r="N25" s="42"/>
    </row>
    <row r="26" spans="1:14" x14ac:dyDescent="0.25">
      <c r="A26" s="11" t="s">
        <v>63</v>
      </c>
      <c r="B26" s="38">
        <v>107140</v>
      </c>
      <c r="C26" s="38">
        <v>108209</v>
      </c>
      <c r="D26" s="38">
        <v>1150264</v>
      </c>
      <c r="E26" s="38">
        <v>1162031</v>
      </c>
      <c r="F26" s="13">
        <f t="shared" si="0"/>
        <v>1.0229825500928484</v>
      </c>
      <c r="G26" s="1"/>
      <c r="H26" s="1"/>
      <c r="I26" s="1"/>
      <c r="N26" s="42"/>
    </row>
    <row r="27" spans="1:14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38">
        <v>463136</v>
      </c>
      <c r="C28" s="38">
        <v>412079</v>
      </c>
      <c r="D28" s="38">
        <v>5735977</v>
      </c>
      <c r="E28" s="38">
        <v>5732686</v>
      </c>
      <c r="F28" s="13">
        <f t="shared" si="0"/>
        <v>-5.7374707046420781E-2</v>
      </c>
      <c r="G28" s="1"/>
      <c r="H28" s="1"/>
      <c r="I28" s="1"/>
      <c r="N28" s="42"/>
    </row>
    <row r="29" spans="1:14" x14ac:dyDescent="0.25">
      <c r="A29" s="8" t="s">
        <v>66</v>
      </c>
      <c r="B29" s="37">
        <v>5482</v>
      </c>
      <c r="C29" s="37">
        <v>24998</v>
      </c>
      <c r="D29" s="37">
        <v>234386</v>
      </c>
      <c r="E29" s="37">
        <v>270926</v>
      </c>
      <c r="F29" s="10">
        <f t="shared" si="0"/>
        <v>15.589668324899947</v>
      </c>
      <c r="G29" s="1"/>
      <c r="H29" s="1"/>
      <c r="I29" s="1"/>
      <c r="N29" s="42"/>
    </row>
    <row r="30" spans="1:14" x14ac:dyDescent="0.25">
      <c r="A30" s="11" t="s">
        <v>67</v>
      </c>
      <c r="B30" s="38">
        <v>17164</v>
      </c>
      <c r="C30" s="38">
        <v>54977</v>
      </c>
      <c r="D30" s="38">
        <v>257958</v>
      </c>
      <c r="E30" s="38">
        <v>274365</v>
      </c>
      <c r="F30" s="13">
        <f t="shared" si="0"/>
        <v>6.3603377293978127</v>
      </c>
      <c r="G30" s="1"/>
      <c r="H30" s="1"/>
      <c r="I30" s="1"/>
      <c r="N30" s="42"/>
    </row>
    <row r="31" spans="1:14" x14ac:dyDescent="0.25">
      <c r="A31" s="8" t="s">
        <v>68</v>
      </c>
      <c r="B31" s="37">
        <v>1943406</v>
      </c>
      <c r="C31" s="37">
        <v>1812612</v>
      </c>
      <c r="D31" s="37">
        <v>19387114</v>
      </c>
      <c r="E31" s="37">
        <v>22306303</v>
      </c>
      <c r="F31" s="10">
        <f t="shared" si="0"/>
        <v>15.057367486465495</v>
      </c>
      <c r="G31" s="1"/>
      <c r="H31" s="1"/>
      <c r="I31" s="1"/>
      <c r="N31" s="42"/>
    </row>
    <row r="32" spans="1:14" x14ac:dyDescent="0.25">
      <c r="A32" s="11" t="s">
        <v>69</v>
      </c>
      <c r="B32" s="38">
        <v>360323</v>
      </c>
      <c r="C32" s="38">
        <v>316585</v>
      </c>
      <c r="D32" s="38">
        <v>5220698</v>
      </c>
      <c r="E32" s="38">
        <v>3814375</v>
      </c>
      <c r="F32" s="13">
        <f t="shared" si="0"/>
        <v>-26.937451658762868</v>
      </c>
      <c r="G32" s="1"/>
      <c r="H32" s="1"/>
      <c r="I32" s="1"/>
      <c r="N32" s="42"/>
    </row>
    <row r="33" spans="1:14" x14ac:dyDescent="0.25">
      <c r="A33" s="8" t="s">
        <v>70</v>
      </c>
      <c r="B33" s="37">
        <v>3850</v>
      </c>
      <c r="C33" s="37">
        <v>8480</v>
      </c>
      <c r="D33" s="37">
        <v>64598</v>
      </c>
      <c r="E33" s="37">
        <v>59580</v>
      </c>
      <c r="F33" s="10">
        <f t="shared" si="0"/>
        <v>-7.7680423542524579</v>
      </c>
      <c r="G33" s="1"/>
      <c r="H33" s="1"/>
      <c r="I33" s="1"/>
      <c r="N33" s="42"/>
    </row>
    <row r="34" spans="1:14" x14ac:dyDescent="0.25">
      <c r="A34" s="11" t="s">
        <v>71</v>
      </c>
      <c r="B34" s="38">
        <v>6004</v>
      </c>
      <c r="C34" s="38">
        <v>9172</v>
      </c>
      <c r="D34" s="38">
        <v>125845</v>
      </c>
      <c r="E34" s="38">
        <v>94857</v>
      </c>
      <c r="F34" s="13">
        <f t="shared" si="0"/>
        <v>-24.623942151058841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14127369</v>
      </c>
      <c r="C35" s="15">
        <f t="shared" ref="C35:E35" si="1">SUM(C7:C34)</f>
        <v>14012805</v>
      </c>
      <c r="D35" s="15">
        <f t="shared" si="1"/>
        <v>160713209</v>
      </c>
      <c r="E35" s="15">
        <f t="shared" si="1"/>
        <v>168051085</v>
      </c>
      <c r="F35" s="16">
        <f t="shared" si="0"/>
        <v>4.5658201000765217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7913588</v>
      </c>
      <c r="C38" s="41">
        <f>D7</f>
        <v>6255873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27344044</v>
      </c>
      <c r="G38" s="42">
        <f>LOOKUP(E38,$A$38:$A$65,$C$38:$C$65)</f>
        <v>25178849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56821</v>
      </c>
      <c r="C39" s="41">
        <f t="shared" ref="C39:C65" si="5">D8</f>
        <v>59353</v>
      </c>
      <c r="D39" s="41">
        <f t="shared" ref="D39:D65" si="6">_xlfn.RANK.EQ(B39,$B$38:$B$65)+COUNTIF($B$38:$B$65,B39)-1</f>
        <v>25</v>
      </c>
      <c r="E39" s="42" t="str">
        <f t="shared" si="2"/>
        <v>CARTAGENA</v>
      </c>
      <c r="F39" s="42">
        <f t="shared" ref="F39:F54" si="7">LOOKUP(E39,$A$38:$A$65,$B$38:$B$65)</f>
        <v>25741107</v>
      </c>
      <c r="G39" s="42">
        <f t="shared" ref="G39:G65" si="8">LOOKUP(E39,$A$38:$A$65,$C$38:$C$65)</f>
        <v>25918606</v>
      </c>
    </row>
    <row r="40" spans="1:14" x14ac:dyDescent="0.25">
      <c r="A40" s="42" t="str">
        <f t="shared" si="3"/>
        <v>ALMERIA</v>
      </c>
      <c r="B40" s="41">
        <f t="shared" si="4"/>
        <v>22926</v>
      </c>
      <c r="C40" s="41">
        <f t="shared" si="5"/>
        <v>12451</v>
      </c>
      <c r="D40" s="41">
        <f t="shared" si="6"/>
        <v>26</v>
      </c>
      <c r="E40" s="42" t="str">
        <f t="shared" si="2"/>
        <v>TARRAGONA</v>
      </c>
      <c r="F40" s="42">
        <f t="shared" si="7"/>
        <v>22306303</v>
      </c>
      <c r="G40" s="42">
        <f t="shared" si="8"/>
        <v>19387114</v>
      </c>
    </row>
    <row r="41" spans="1:14" x14ac:dyDescent="0.25">
      <c r="A41" s="42" t="str">
        <f t="shared" si="3"/>
        <v>AVILES</v>
      </c>
      <c r="B41" s="41">
        <f t="shared" si="4"/>
        <v>630851</v>
      </c>
      <c r="C41" s="41">
        <f t="shared" si="5"/>
        <v>610734</v>
      </c>
      <c r="D41" s="41">
        <f t="shared" si="6"/>
        <v>16</v>
      </c>
      <c r="E41" s="42" t="str">
        <f t="shared" si="2"/>
        <v>HUELVA</v>
      </c>
      <c r="F41" s="42">
        <f t="shared" si="7"/>
        <v>21598676</v>
      </c>
      <c r="G41" s="42">
        <f t="shared" si="8"/>
        <v>21863372</v>
      </c>
    </row>
    <row r="42" spans="1:14" x14ac:dyDescent="0.25">
      <c r="A42" s="42" t="str">
        <f t="shared" si="3"/>
        <v>BAHIA DE ALGECIRAS</v>
      </c>
      <c r="B42" s="41">
        <f t="shared" si="4"/>
        <v>27344044</v>
      </c>
      <c r="C42" s="41">
        <f t="shared" si="5"/>
        <v>25178849</v>
      </c>
      <c r="D42" s="41">
        <f t="shared" si="6"/>
        <v>1</v>
      </c>
      <c r="E42" s="42" t="str">
        <f t="shared" si="2"/>
        <v>BILBAO</v>
      </c>
      <c r="F42" s="42">
        <f t="shared" si="7"/>
        <v>18199807</v>
      </c>
      <c r="G42" s="42">
        <f t="shared" si="8"/>
        <v>16344900</v>
      </c>
    </row>
    <row r="43" spans="1:14" x14ac:dyDescent="0.25">
      <c r="A43" s="42" t="str">
        <f t="shared" si="3"/>
        <v>BAHIA DE CADIZ</v>
      </c>
      <c r="B43" s="41">
        <f t="shared" si="4"/>
        <v>296224</v>
      </c>
      <c r="C43" s="41">
        <f t="shared" si="5"/>
        <v>157509</v>
      </c>
      <c r="D43" s="41">
        <f t="shared" si="6"/>
        <v>18</v>
      </c>
      <c r="E43" s="42" t="str">
        <f t="shared" si="2"/>
        <v>BARCELONA</v>
      </c>
      <c r="F43" s="42">
        <f t="shared" si="7"/>
        <v>12055321</v>
      </c>
      <c r="G43" s="42">
        <f t="shared" si="8"/>
        <v>12949028</v>
      </c>
    </row>
    <row r="44" spans="1:14" x14ac:dyDescent="0.25">
      <c r="A44" s="42" t="str">
        <f t="shared" si="3"/>
        <v>BALEARES</v>
      </c>
      <c r="B44" s="41">
        <f t="shared" si="4"/>
        <v>1524756</v>
      </c>
      <c r="C44" s="41">
        <f t="shared" si="5"/>
        <v>1447365</v>
      </c>
      <c r="D44" s="41">
        <f t="shared" si="6"/>
        <v>13</v>
      </c>
      <c r="E44" s="42" t="str">
        <f t="shared" si="2"/>
        <v>CASTELLON</v>
      </c>
      <c r="F44" s="42">
        <f t="shared" si="7"/>
        <v>8654177</v>
      </c>
      <c r="G44" s="42">
        <f t="shared" si="8"/>
        <v>8396473</v>
      </c>
    </row>
    <row r="45" spans="1:14" x14ac:dyDescent="0.25">
      <c r="A45" s="42" t="str">
        <f t="shared" si="3"/>
        <v>BARCELONA</v>
      </c>
      <c r="B45" s="41">
        <f t="shared" si="4"/>
        <v>12055321</v>
      </c>
      <c r="C45" s="41">
        <f t="shared" si="5"/>
        <v>12949028</v>
      </c>
      <c r="D45" s="41">
        <f t="shared" si="6"/>
        <v>6</v>
      </c>
      <c r="E45" s="42" t="str">
        <f t="shared" si="2"/>
        <v>A CORUÑA</v>
      </c>
      <c r="F45" s="42">
        <f t="shared" si="7"/>
        <v>7913588</v>
      </c>
      <c r="G45" s="42">
        <f t="shared" si="8"/>
        <v>6255873</v>
      </c>
    </row>
    <row r="46" spans="1:14" x14ac:dyDescent="0.25">
      <c r="A46" s="42" t="str">
        <f t="shared" si="3"/>
        <v>BILBAO</v>
      </c>
      <c r="B46" s="41">
        <f t="shared" si="4"/>
        <v>18199807</v>
      </c>
      <c r="C46" s="41">
        <f t="shared" si="5"/>
        <v>16344900</v>
      </c>
      <c r="D46" s="41">
        <f t="shared" si="6"/>
        <v>5</v>
      </c>
      <c r="E46" s="42" t="str">
        <f t="shared" si="2"/>
        <v>LAS PALMAS</v>
      </c>
      <c r="F46" s="42">
        <f t="shared" si="7"/>
        <v>6385970</v>
      </c>
      <c r="G46" s="42">
        <f t="shared" si="8"/>
        <v>4845160</v>
      </c>
    </row>
    <row r="47" spans="1:14" x14ac:dyDescent="0.25">
      <c r="A47" s="42" t="str">
        <f t="shared" si="3"/>
        <v>CARTAGENA</v>
      </c>
      <c r="B47" s="41">
        <f t="shared" si="4"/>
        <v>25741107</v>
      </c>
      <c r="C47" s="41">
        <f t="shared" si="5"/>
        <v>25918606</v>
      </c>
      <c r="D47" s="41">
        <f t="shared" si="6"/>
        <v>2</v>
      </c>
      <c r="E47" s="42" t="str">
        <f t="shared" si="2"/>
        <v>SANTA CRUZ DE TENERIFE</v>
      </c>
      <c r="F47" s="42">
        <f t="shared" si="7"/>
        <v>5732686</v>
      </c>
      <c r="G47" s="42">
        <f t="shared" si="8"/>
        <v>5735977</v>
      </c>
    </row>
    <row r="48" spans="1:14" x14ac:dyDescent="0.25">
      <c r="A48" s="42" t="str">
        <f t="shared" si="3"/>
        <v>CASTELLON</v>
      </c>
      <c r="B48" s="41">
        <f t="shared" si="4"/>
        <v>8654177</v>
      </c>
      <c r="C48" s="41">
        <f t="shared" si="5"/>
        <v>8396473</v>
      </c>
      <c r="D48" s="41">
        <f t="shared" si="6"/>
        <v>7</v>
      </c>
      <c r="E48" s="42" t="str">
        <f t="shared" si="2"/>
        <v>VALENCIA</v>
      </c>
      <c r="F48" s="42">
        <f t="shared" si="7"/>
        <v>3814375</v>
      </c>
      <c r="G48" s="42">
        <f t="shared" si="8"/>
        <v>5220698</v>
      </c>
    </row>
    <row r="49" spans="1:7" x14ac:dyDescent="0.25">
      <c r="A49" s="42" t="str">
        <f t="shared" si="3"/>
        <v>CEUTA</v>
      </c>
      <c r="B49" s="41">
        <f t="shared" si="4"/>
        <v>626803</v>
      </c>
      <c r="C49" s="41">
        <f t="shared" si="5"/>
        <v>766708</v>
      </c>
      <c r="D49" s="41">
        <f t="shared" si="6"/>
        <v>17</v>
      </c>
      <c r="E49" s="42" t="str">
        <f t="shared" si="2"/>
        <v>FERROL-SAN CIBRAO</v>
      </c>
      <c r="F49" s="42">
        <f t="shared" si="7"/>
        <v>2194480</v>
      </c>
      <c r="G49" s="42">
        <f t="shared" si="8"/>
        <v>2659099</v>
      </c>
    </row>
    <row r="50" spans="1:7" x14ac:dyDescent="0.25">
      <c r="A50" s="42" t="str">
        <f t="shared" si="3"/>
        <v>FERROL-SAN CIBRAO</v>
      </c>
      <c r="B50" s="41">
        <f t="shared" si="4"/>
        <v>2194480</v>
      </c>
      <c r="C50" s="41">
        <f t="shared" si="5"/>
        <v>2659099</v>
      </c>
      <c r="D50" s="41">
        <f t="shared" si="6"/>
        <v>12</v>
      </c>
      <c r="E50" s="42" t="str">
        <f t="shared" si="2"/>
        <v>BALEARES</v>
      </c>
      <c r="F50" s="42">
        <f t="shared" si="7"/>
        <v>1524756</v>
      </c>
      <c r="G50" s="42">
        <f t="shared" si="8"/>
        <v>1447365</v>
      </c>
    </row>
    <row r="51" spans="1:7" x14ac:dyDescent="0.25">
      <c r="A51" s="42" t="str">
        <f t="shared" si="3"/>
        <v>GIJON</v>
      </c>
      <c r="B51" s="41">
        <f t="shared" si="4"/>
        <v>914521</v>
      </c>
      <c r="C51" s="41">
        <f t="shared" si="5"/>
        <v>860913</v>
      </c>
      <c r="D51" s="41">
        <f t="shared" si="6"/>
        <v>15</v>
      </c>
      <c r="E51" s="42" t="str">
        <f t="shared" si="2"/>
        <v>MOTRIL</v>
      </c>
      <c r="F51" s="42">
        <f t="shared" si="7"/>
        <v>1162031</v>
      </c>
      <c r="G51" s="42">
        <f t="shared" si="8"/>
        <v>1150264</v>
      </c>
    </row>
    <row r="52" spans="1:7" x14ac:dyDescent="0.25">
      <c r="A52" s="42" t="str">
        <f t="shared" si="3"/>
        <v>HUELVA</v>
      </c>
      <c r="B52" s="41">
        <f t="shared" si="4"/>
        <v>21598676</v>
      </c>
      <c r="C52" s="41">
        <f t="shared" si="5"/>
        <v>21863372</v>
      </c>
      <c r="D52" s="41">
        <f t="shared" si="6"/>
        <v>4</v>
      </c>
      <c r="E52" s="42" t="str">
        <f t="shared" si="2"/>
        <v>GIJON</v>
      </c>
      <c r="F52" s="42">
        <f t="shared" si="7"/>
        <v>914521</v>
      </c>
      <c r="G52" s="42">
        <f t="shared" si="8"/>
        <v>860913</v>
      </c>
    </row>
    <row r="53" spans="1:7" x14ac:dyDescent="0.25">
      <c r="A53" s="42" t="str">
        <f t="shared" si="3"/>
        <v>LAS PALMAS</v>
      </c>
      <c r="B53" s="41">
        <f t="shared" si="4"/>
        <v>6385970</v>
      </c>
      <c r="C53" s="41">
        <f t="shared" si="5"/>
        <v>4845160</v>
      </c>
      <c r="D53" s="41">
        <f t="shared" si="6"/>
        <v>9</v>
      </c>
      <c r="E53" s="42" t="str">
        <f t="shared" si="2"/>
        <v>AVILES</v>
      </c>
      <c r="F53" s="42">
        <f t="shared" si="7"/>
        <v>630851</v>
      </c>
      <c r="G53" s="42">
        <f t="shared" si="8"/>
        <v>610734</v>
      </c>
    </row>
    <row r="54" spans="1:7" x14ac:dyDescent="0.25">
      <c r="A54" s="42" t="str">
        <f t="shared" si="3"/>
        <v>MALAGA</v>
      </c>
      <c r="B54" s="41">
        <f t="shared" si="4"/>
        <v>105717</v>
      </c>
      <c r="C54" s="41">
        <f t="shared" si="5"/>
        <v>138362</v>
      </c>
      <c r="D54" s="41">
        <f t="shared" si="6"/>
        <v>21</v>
      </c>
      <c r="E54" s="42" t="str">
        <f t="shared" si="2"/>
        <v>CEUTA</v>
      </c>
      <c r="F54" s="42">
        <f t="shared" si="7"/>
        <v>626803</v>
      </c>
      <c r="G54" s="42">
        <f t="shared" si="8"/>
        <v>766708</v>
      </c>
    </row>
    <row r="55" spans="1:7" x14ac:dyDescent="0.25">
      <c r="A55" s="42" t="str">
        <f t="shared" si="3"/>
        <v>MARIN Y RIA DE PONTEVEDRA</v>
      </c>
      <c r="B55" s="41">
        <f t="shared" si="4"/>
        <v>26</v>
      </c>
      <c r="C55" s="41">
        <f t="shared" si="5"/>
        <v>0</v>
      </c>
      <c r="D55" s="41">
        <f t="shared" si="6"/>
        <v>27</v>
      </c>
      <c r="E55" s="42" t="str">
        <f t="shared" si="2"/>
        <v>BAHIA DE CADIZ</v>
      </c>
      <c r="F55" s="42">
        <f t="shared" ref="F55:F65" si="9">LOOKUP(E55,$A$38:$A$65,$B$38:$B$65)</f>
        <v>296224</v>
      </c>
      <c r="G55" s="42">
        <f t="shared" si="8"/>
        <v>157509</v>
      </c>
    </row>
    <row r="56" spans="1:7" x14ac:dyDescent="0.25">
      <c r="A56" s="42" t="str">
        <f t="shared" si="3"/>
        <v>MELILLA</v>
      </c>
      <c r="B56" s="41">
        <f t="shared" si="4"/>
        <v>70147</v>
      </c>
      <c r="C56" s="41">
        <f t="shared" si="5"/>
        <v>71614</v>
      </c>
      <c r="D56" s="41">
        <f t="shared" si="6"/>
        <v>23</v>
      </c>
      <c r="E56" s="42" t="str">
        <f t="shared" si="2"/>
        <v>SEVILLA</v>
      </c>
      <c r="F56" s="42">
        <f t="shared" si="9"/>
        <v>274365</v>
      </c>
      <c r="G56" s="42">
        <f t="shared" si="8"/>
        <v>257958</v>
      </c>
    </row>
    <row r="57" spans="1:7" x14ac:dyDescent="0.25">
      <c r="A57" s="42" t="str">
        <f t="shared" si="3"/>
        <v>MOTRIL</v>
      </c>
      <c r="B57" s="41">
        <f t="shared" si="4"/>
        <v>1162031</v>
      </c>
      <c r="C57" s="41">
        <f t="shared" si="5"/>
        <v>1150264</v>
      </c>
      <c r="D57" s="41">
        <f t="shared" si="6"/>
        <v>14</v>
      </c>
      <c r="E57" s="42" t="str">
        <f t="shared" si="2"/>
        <v>SANTANDER</v>
      </c>
      <c r="F57" s="42">
        <f t="shared" si="9"/>
        <v>270926</v>
      </c>
      <c r="G57" s="42">
        <f t="shared" si="8"/>
        <v>234386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105717</v>
      </c>
      <c r="G58" s="42">
        <f t="shared" si="8"/>
        <v>138362</v>
      </c>
    </row>
    <row r="59" spans="1:7" x14ac:dyDescent="0.25">
      <c r="A59" s="42" t="str">
        <f t="shared" si="3"/>
        <v>SANTA CRUZ DE TENERIFE</v>
      </c>
      <c r="B59" s="41">
        <f t="shared" si="4"/>
        <v>5732686</v>
      </c>
      <c r="C59" s="41">
        <f t="shared" si="5"/>
        <v>5735977</v>
      </c>
      <c r="D59" s="41">
        <f t="shared" si="6"/>
        <v>10</v>
      </c>
      <c r="E59" s="42" t="str">
        <f t="shared" si="2"/>
        <v>VILAGARCIA</v>
      </c>
      <c r="F59" s="42">
        <f t="shared" si="9"/>
        <v>94857</v>
      </c>
      <c r="G59" s="42">
        <f t="shared" si="8"/>
        <v>125845</v>
      </c>
    </row>
    <row r="60" spans="1:7" x14ac:dyDescent="0.25">
      <c r="A60" s="42" t="str">
        <f t="shared" si="3"/>
        <v>SANTANDER</v>
      </c>
      <c r="B60" s="41">
        <f t="shared" si="4"/>
        <v>270926</v>
      </c>
      <c r="C60" s="41">
        <f t="shared" si="5"/>
        <v>234386</v>
      </c>
      <c r="D60" s="41">
        <f t="shared" si="6"/>
        <v>20</v>
      </c>
      <c r="E60" s="42" t="str">
        <f t="shared" si="2"/>
        <v>MELILLA</v>
      </c>
      <c r="F60" s="42">
        <f t="shared" si="9"/>
        <v>70147</v>
      </c>
      <c r="G60" s="42">
        <f t="shared" si="8"/>
        <v>71614</v>
      </c>
    </row>
    <row r="61" spans="1:7" x14ac:dyDescent="0.25">
      <c r="A61" s="42" t="str">
        <f t="shared" si="3"/>
        <v>SEVILLA</v>
      </c>
      <c r="B61" s="41">
        <f t="shared" si="4"/>
        <v>274365</v>
      </c>
      <c r="C61" s="41">
        <f t="shared" si="5"/>
        <v>257958</v>
      </c>
      <c r="D61" s="41">
        <f t="shared" si="6"/>
        <v>19</v>
      </c>
      <c r="E61" s="42" t="str">
        <f t="shared" si="2"/>
        <v>VIGO</v>
      </c>
      <c r="F61" s="42">
        <f t="shared" si="9"/>
        <v>59580</v>
      </c>
      <c r="G61" s="42">
        <f t="shared" si="8"/>
        <v>64598</v>
      </c>
    </row>
    <row r="62" spans="1:7" x14ac:dyDescent="0.25">
      <c r="A62" s="42" t="str">
        <f t="shared" si="3"/>
        <v>TARRAGONA</v>
      </c>
      <c r="B62" s="41">
        <f t="shared" si="4"/>
        <v>22306303</v>
      </c>
      <c r="C62" s="41">
        <f t="shared" si="5"/>
        <v>19387114</v>
      </c>
      <c r="D62" s="41">
        <f t="shared" si="6"/>
        <v>3</v>
      </c>
      <c r="E62" s="42" t="str">
        <f t="shared" si="2"/>
        <v>ALICANTE</v>
      </c>
      <c r="F62" s="42">
        <f t="shared" si="9"/>
        <v>56821</v>
      </c>
      <c r="G62" s="42">
        <f t="shared" si="8"/>
        <v>59353</v>
      </c>
    </row>
    <row r="63" spans="1:7" x14ac:dyDescent="0.25">
      <c r="A63" s="42" t="str">
        <f t="shared" si="3"/>
        <v>VALENCIA</v>
      </c>
      <c r="B63" s="41">
        <f t="shared" si="4"/>
        <v>3814375</v>
      </c>
      <c r="C63" s="41">
        <f t="shared" si="5"/>
        <v>5220698</v>
      </c>
      <c r="D63" s="41">
        <f t="shared" si="6"/>
        <v>11</v>
      </c>
      <c r="E63" s="42" t="str">
        <f t="shared" si="2"/>
        <v>ALMERIA</v>
      </c>
      <c r="F63" s="42">
        <f t="shared" si="9"/>
        <v>22926</v>
      </c>
      <c r="G63" s="42">
        <f t="shared" si="8"/>
        <v>12451</v>
      </c>
    </row>
    <row r="64" spans="1:7" x14ac:dyDescent="0.25">
      <c r="A64" s="42" t="str">
        <f t="shared" si="3"/>
        <v>VIGO</v>
      </c>
      <c r="B64" s="41">
        <f t="shared" si="4"/>
        <v>59580</v>
      </c>
      <c r="C64" s="41">
        <f t="shared" si="5"/>
        <v>64598</v>
      </c>
      <c r="D64" s="41">
        <f t="shared" si="6"/>
        <v>24</v>
      </c>
      <c r="E64" s="42" t="str">
        <f t="shared" si="2"/>
        <v>MARIN Y RIA DE PONTEVEDRA</v>
      </c>
      <c r="F64" s="42">
        <f t="shared" si="9"/>
        <v>26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94857</v>
      </c>
      <c r="C65" s="41">
        <f t="shared" si="5"/>
        <v>125845</v>
      </c>
      <c r="D65" s="41">
        <f t="shared" si="6"/>
        <v>22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7"/>
  <sheetViews>
    <sheetView workbookViewId="0">
      <selection activeCell="D38" sqref="D38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4" s="2" customFormat="1" ht="22.5" customHeight="1" x14ac:dyDescent="0.35">
      <c r="F1" s="3" t="s">
        <v>78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19">
        <v>454570</v>
      </c>
      <c r="C7" s="19">
        <v>454207</v>
      </c>
      <c r="D7" s="19">
        <v>4310507</v>
      </c>
      <c r="E7" s="19">
        <v>4912338</v>
      </c>
      <c r="F7" s="10">
        <f>((E7*100)/D7)-100</f>
        <v>13.961953895446641</v>
      </c>
      <c r="G7" s="1"/>
      <c r="H7" s="1"/>
      <c r="I7" s="1"/>
      <c r="N7" s="42"/>
    </row>
    <row r="8" spans="1:14" x14ac:dyDescent="0.25">
      <c r="A8" s="11" t="s">
        <v>45</v>
      </c>
      <c r="B8" s="20">
        <v>56431</v>
      </c>
      <c r="C8" s="20">
        <v>144550.99</v>
      </c>
      <c r="D8" s="20">
        <v>1109761</v>
      </c>
      <c r="E8" s="20">
        <v>1244008.99</v>
      </c>
      <c r="F8" s="13">
        <f t="shared" ref="F8:F35" si="0">((E8*100)/D8)-100</f>
        <v>12.097018186798778</v>
      </c>
      <c r="G8" s="1"/>
      <c r="H8" s="1"/>
      <c r="I8" s="1"/>
      <c r="N8" s="42"/>
    </row>
    <row r="9" spans="1:14" x14ac:dyDescent="0.25">
      <c r="A9" s="8" t="s">
        <v>46</v>
      </c>
      <c r="B9" s="19">
        <v>474757</v>
      </c>
      <c r="C9" s="19">
        <v>438631</v>
      </c>
      <c r="D9" s="19">
        <v>4406405</v>
      </c>
      <c r="E9" s="19">
        <v>5762813</v>
      </c>
      <c r="F9" s="10">
        <f t="shared" si="0"/>
        <v>30.782644809090414</v>
      </c>
      <c r="G9" s="1"/>
      <c r="H9" s="1"/>
      <c r="I9" s="1"/>
      <c r="N9" s="42"/>
    </row>
    <row r="10" spans="1:14" x14ac:dyDescent="0.25">
      <c r="A10" s="11" t="s">
        <v>47</v>
      </c>
      <c r="B10" s="20">
        <v>228417</v>
      </c>
      <c r="C10" s="20">
        <v>343379.14000000013</v>
      </c>
      <c r="D10" s="20">
        <v>3012751</v>
      </c>
      <c r="E10" s="20">
        <v>3260161.14</v>
      </c>
      <c r="F10" s="13">
        <f t="shared" si="0"/>
        <v>8.2121005021656259</v>
      </c>
      <c r="G10" s="1"/>
      <c r="H10" s="1"/>
      <c r="I10" s="1"/>
      <c r="N10" s="42"/>
    </row>
    <row r="11" spans="1:14" x14ac:dyDescent="0.25">
      <c r="A11" s="8" t="s">
        <v>48</v>
      </c>
      <c r="B11" s="19">
        <v>65873</v>
      </c>
      <c r="C11" s="19">
        <v>48755</v>
      </c>
      <c r="D11" s="19">
        <v>1603174</v>
      </c>
      <c r="E11" s="19">
        <v>2130519</v>
      </c>
      <c r="F11" s="10">
        <f t="shared" si="0"/>
        <v>32.893809405591668</v>
      </c>
      <c r="G11" s="1"/>
      <c r="H11" s="1"/>
      <c r="I11" s="1"/>
      <c r="N11" s="42"/>
    </row>
    <row r="12" spans="1:14" x14ac:dyDescent="0.25">
      <c r="A12" s="11" t="s">
        <v>49</v>
      </c>
      <c r="B12" s="20">
        <v>216653</v>
      </c>
      <c r="C12" s="20">
        <v>66219</v>
      </c>
      <c r="D12" s="20">
        <v>1776315</v>
      </c>
      <c r="E12" s="20">
        <v>1623696</v>
      </c>
      <c r="F12" s="13">
        <f t="shared" si="0"/>
        <v>-8.591888263061449</v>
      </c>
      <c r="G12" s="1"/>
      <c r="H12" s="1"/>
      <c r="I12" s="1"/>
      <c r="N12" s="42"/>
    </row>
    <row r="13" spans="1:14" x14ac:dyDescent="0.25">
      <c r="A13" s="8" t="s">
        <v>50</v>
      </c>
      <c r="B13" s="19">
        <v>113837</v>
      </c>
      <c r="C13" s="19">
        <v>68331</v>
      </c>
      <c r="D13" s="19">
        <v>1319455</v>
      </c>
      <c r="E13" s="19">
        <v>1215735</v>
      </c>
      <c r="F13" s="10">
        <f t="shared" si="0"/>
        <v>-7.8608213239557188</v>
      </c>
      <c r="G13" s="1"/>
      <c r="H13" s="1"/>
      <c r="I13" s="1"/>
      <c r="N13" s="42"/>
    </row>
    <row r="14" spans="1:14" x14ac:dyDescent="0.25">
      <c r="A14" s="11" t="s">
        <v>51</v>
      </c>
      <c r="B14" s="20">
        <v>332229</v>
      </c>
      <c r="C14" s="20">
        <v>458483</v>
      </c>
      <c r="D14" s="20">
        <v>4764706</v>
      </c>
      <c r="E14" s="20">
        <v>4426087</v>
      </c>
      <c r="F14" s="13">
        <f t="shared" si="0"/>
        <v>-7.1068183430415246</v>
      </c>
      <c r="G14" s="1"/>
      <c r="H14" s="1"/>
      <c r="I14" s="1"/>
      <c r="N14" s="42"/>
    </row>
    <row r="15" spans="1:14" x14ac:dyDescent="0.25">
      <c r="A15" s="8" t="s">
        <v>52</v>
      </c>
      <c r="B15" s="19">
        <v>445078</v>
      </c>
      <c r="C15" s="19">
        <v>318012</v>
      </c>
      <c r="D15" s="19">
        <v>4593976</v>
      </c>
      <c r="E15" s="19">
        <v>4528219</v>
      </c>
      <c r="F15" s="10">
        <f t="shared" si="0"/>
        <v>-1.4313744782297562</v>
      </c>
      <c r="G15" s="1"/>
      <c r="H15" s="1"/>
      <c r="I15" s="1"/>
      <c r="N15" s="42"/>
    </row>
    <row r="16" spans="1:14" x14ac:dyDescent="0.25">
      <c r="A16" s="11" t="s">
        <v>53</v>
      </c>
      <c r="B16" s="20">
        <v>615441</v>
      </c>
      <c r="C16" s="20">
        <v>580816</v>
      </c>
      <c r="D16" s="20">
        <v>5308274</v>
      </c>
      <c r="E16" s="20">
        <v>5554193</v>
      </c>
      <c r="F16" s="13">
        <f t="shared" si="0"/>
        <v>4.6327487993272456</v>
      </c>
      <c r="G16" s="1"/>
      <c r="H16" s="1"/>
      <c r="I16" s="1"/>
      <c r="N16" s="42"/>
    </row>
    <row r="17" spans="1:14" x14ac:dyDescent="0.25">
      <c r="A17" s="8" t="s">
        <v>54</v>
      </c>
      <c r="B17" s="19">
        <v>303368</v>
      </c>
      <c r="C17" s="19">
        <v>410019</v>
      </c>
      <c r="D17" s="19">
        <v>4192762</v>
      </c>
      <c r="E17" s="19">
        <v>4636911</v>
      </c>
      <c r="F17" s="10">
        <f t="shared" si="0"/>
        <v>10.593231860048334</v>
      </c>
      <c r="G17" s="1"/>
      <c r="H17" s="1"/>
      <c r="I17" s="1"/>
      <c r="N17" s="42"/>
    </row>
    <row r="18" spans="1:14" x14ac:dyDescent="0.25">
      <c r="A18" s="11" t="s">
        <v>55</v>
      </c>
      <c r="B18" s="20">
        <v>0</v>
      </c>
      <c r="C18" s="20">
        <v>1500</v>
      </c>
      <c r="D18" s="20">
        <v>32645</v>
      </c>
      <c r="E18" s="20">
        <v>25625</v>
      </c>
      <c r="F18" s="13">
        <f t="shared" si="0"/>
        <v>-21.504058814519837</v>
      </c>
      <c r="G18" s="1"/>
      <c r="H18" s="1"/>
      <c r="I18" s="1"/>
      <c r="N18" s="42"/>
    </row>
    <row r="19" spans="1:14" x14ac:dyDescent="0.25">
      <c r="A19" s="8" t="s">
        <v>56</v>
      </c>
      <c r="B19" s="19">
        <v>1087583</v>
      </c>
      <c r="C19" s="19">
        <v>997563</v>
      </c>
      <c r="D19" s="19">
        <v>9498616</v>
      </c>
      <c r="E19" s="19">
        <v>9839879</v>
      </c>
      <c r="F19" s="10">
        <f t="shared" si="0"/>
        <v>3.5927655144707416</v>
      </c>
      <c r="G19" s="1"/>
      <c r="H19" s="1"/>
      <c r="I19" s="1"/>
      <c r="N19" s="42"/>
    </row>
    <row r="20" spans="1:14" x14ac:dyDescent="0.25">
      <c r="A20" s="11" t="s">
        <v>57</v>
      </c>
      <c r="B20" s="20">
        <v>1160527</v>
      </c>
      <c r="C20" s="20">
        <v>1678397</v>
      </c>
      <c r="D20" s="20">
        <v>16218571</v>
      </c>
      <c r="E20" s="20">
        <v>18905283</v>
      </c>
      <c r="F20" s="13">
        <f t="shared" si="0"/>
        <v>16.565651807424956</v>
      </c>
      <c r="G20" s="1"/>
      <c r="H20" s="1"/>
      <c r="I20" s="1"/>
      <c r="N20" s="42"/>
    </row>
    <row r="21" spans="1:14" x14ac:dyDescent="0.25">
      <c r="A21" s="8" t="s">
        <v>58</v>
      </c>
      <c r="B21" s="19">
        <v>363240</v>
      </c>
      <c r="C21" s="19">
        <v>524342.37000000011</v>
      </c>
      <c r="D21" s="19">
        <v>4662814</v>
      </c>
      <c r="E21" s="19">
        <v>5137350.37</v>
      </c>
      <c r="F21" s="10">
        <f t="shared" si="0"/>
        <v>10.177038372107489</v>
      </c>
      <c r="G21" s="1"/>
      <c r="H21" s="1"/>
      <c r="I21" s="1"/>
      <c r="N21" s="42"/>
    </row>
    <row r="22" spans="1:14" x14ac:dyDescent="0.25">
      <c r="A22" s="11" t="s">
        <v>59</v>
      </c>
      <c r="B22" s="20">
        <v>27845</v>
      </c>
      <c r="C22" s="20">
        <v>45336</v>
      </c>
      <c r="D22" s="20">
        <v>477533</v>
      </c>
      <c r="E22" s="20">
        <v>483909</v>
      </c>
      <c r="F22" s="13">
        <f t="shared" si="0"/>
        <v>1.3351956828114453</v>
      </c>
      <c r="G22" s="1"/>
      <c r="H22" s="1"/>
      <c r="I22" s="1"/>
      <c r="N22" s="42"/>
    </row>
    <row r="23" spans="1:14" x14ac:dyDescent="0.25">
      <c r="A23" s="8" t="s">
        <v>60</v>
      </c>
      <c r="B23" s="19">
        <v>114975</v>
      </c>
      <c r="C23" s="19">
        <v>222571.32000000007</v>
      </c>
      <c r="D23" s="19">
        <v>1095103</v>
      </c>
      <c r="E23" s="19">
        <v>1370093.32</v>
      </c>
      <c r="F23" s="10">
        <f t="shared" si="0"/>
        <v>25.110909202148108</v>
      </c>
      <c r="G23" s="1"/>
      <c r="H23" s="1"/>
      <c r="I23" s="1"/>
      <c r="N23" s="42"/>
    </row>
    <row r="24" spans="1:14" x14ac:dyDescent="0.25">
      <c r="A24" s="11" t="s">
        <v>61</v>
      </c>
      <c r="B24" s="20">
        <v>54913</v>
      </c>
      <c r="C24" s="20">
        <v>96529.599999999977</v>
      </c>
      <c r="D24" s="20">
        <v>853972</v>
      </c>
      <c r="E24" s="20">
        <v>998816.6</v>
      </c>
      <c r="F24" s="13">
        <f t="shared" si="0"/>
        <v>16.961282102926091</v>
      </c>
      <c r="G24" s="1"/>
      <c r="H24" s="1"/>
      <c r="I24" s="1"/>
      <c r="N24" s="42"/>
    </row>
    <row r="25" spans="1:14" x14ac:dyDescent="0.25">
      <c r="A25" s="8" t="s">
        <v>62</v>
      </c>
      <c r="B25" s="19">
        <v>0</v>
      </c>
      <c r="C25" s="19">
        <v>0</v>
      </c>
      <c r="D25" s="19">
        <v>6815</v>
      </c>
      <c r="E25" s="19">
        <v>3425</v>
      </c>
      <c r="F25" s="10">
        <f t="shared" si="0"/>
        <v>-49.743213499633164</v>
      </c>
      <c r="G25" s="1"/>
      <c r="H25" s="1"/>
      <c r="I25" s="1"/>
      <c r="N25" s="42"/>
    </row>
    <row r="26" spans="1:14" x14ac:dyDescent="0.25">
      <c r="A26" s="11" t="s">
        <v>63</v>
      </c>
      <c r="B26" s="20">
        <v>41937</v>
      </c>
      <c r="C26" s="20">
        <v>52879</v>
      </c>
      <c r="D26" s="20">
        <v>430807</v>
      </c>
      <c r="E26" s="20">
        <v>452358</v>
      </c>
      <c r="F26" s="13">
        <f t="shared" si="0"/>
        <v>5.0024721046779632</v>
      </c>
      <c r="G26" s="1"/>
      <c r="H26" s="1"/>
      <c r="I26" s="1"/>
      <c r="N26" s="42"/>
    </row>
    <row r="27" spans="1:14" x14ac:dyDescent="0.25">
      <c r="A27" s="8" t="s">
        <v>64</v>
      </c>
      <c r="B27" s="19">
        <v>144705</v>
      </c>
      <c r="C27" s="19">
        <v>152221</v>
      </c>
      <c r="D27" s="19">
        <v>1509001</v>
      </c>
      <c r="E27" s="19">
        <v>1694292</v>
      </c>
      <c r="F27" s="10">
        <f t="shared" si="0"/>
        <v>12.279050842245965</v>
      </c>
      <c r="G27" s="1"/>
      <c r="H27" s="1"/>
      <c r="I27" s="1"/>
      <c r="N27" s="42"/>
    </row>
    <row r="28" spans="1:14" x14ac:dyDescent="0.25">
      <c r="A28" s="11" t="s">
        <v>65</v>
      </c>
      <c r="B28" s="20">
        <v>16622</v>
      </c>
      <c r="C28" s="20">
        <v>26763</v>
      </c>
      <c r="D28" s="20">
        <v>437559</v>
      </c>
      <c r="E28" s="20">
        <v>406750</v>
      </c>
      <c r="F28" s="13">
        <f t="shared" si="0"/>
        <v>-7.0411075992037695</v>
      </c>
      <c r="G28" s="1"/>
      <c r="H28" s="1"/>
      <c r="I28" s="1"/>
      <c r="N28" s="42"/>
    </row>
    <row r="29" spans="1:14" x14ac:dyDescent="0.25">
      <c r="A29" s="8" t="s">
        <v>66</v>
      </c>
      <c r="B29" s="19">
        <v>188019</v>
      </c>
      <c r="C29" s="19">
        <v>325123</v>
      </c>
      <c r="D29" s="19">
        <v>3189256</v>
      </c>
      <c r="E29" s="19">
        <v>3518578</v>
      </c>
      <c r="F29" s="10">
        <f t="shared" si="0"/>
        <v>10.325981984513007</v>
      </c>
      <c r="G29" s="1"/>
      <c r="H29" s="1"/>
      <c r="I29" s="1"/>
      <c r="N29" s="42"/>
    </row>
    <row r="30" spans="1:14" x14ac:dyDescent="0.25">
      <c r="A30" s="11" t="s">
        <v>67</v>
      </c>
      <c r="B30" s="20">
        <v>132566</v>
      </c>
      <c r="C30" s="20">
        <v>234697</v>
      </c>
      <c r="D30" s="20">
        <v>1739610</v>
      </c>
      <c r="E30" s="20">
        <v>2073690</v>
      </c>
      <c r="F30" s="13">
        <f t="shared" si="0"/>
        <v>19.204304413058097</v>
      </c>
      <c r="G30" s="1"/>
      <c r="H30" s="1"/>
      <c r="I30" s="1"/>
      <c r="N30" s="42"/>
    </row>
    <row r="31" spans="1:14" x14ac:dyDescent="0.25">
      <c r="A31" s="8" t="s">
        <v>68</v>
      </c>
      <c r="B31" s="19">
        <v>982169</v>
      </c>
      <c r="C31" s="19">
        <v>663038</v>
      </c>
      <c r="D31" s="19">
        <v>9708015</v>
      </c>
      <c r="E31" s="19">
        <v>8391029</v>
      </c>
      <c r="F31" s="10">
        <f t="shared" si="0"/>
        <v>-13.565965853987663</v>
      </c>
      <c r="G31" s="1"/>
      <c r="H31" s="1"/>
      <c r="I31" s="1"/>
      <c r="N31" s="42"/>
    </row>
    <row r="32" spans="1:14" x14ac:dyDescent="0.25">
      <c r="A32" s="11" t="s">
        <v>69</v>
      </c>
      <c r="B32" s="20">
        <v>264513</v>
      </c>
      <c r="C32" s="20">
        <v>241139</v>
      </c>
      <c r="D32" s="20">
        <v>2680192</v>
      </c>
      <c r="E32" s="20">
        <v>2684864</v>
      </c>
      <c r="F32" s="13">
        <f t="shared" si="0"/>
        <v>0.17431586990782932</v>
      </c>
      <c r="G32" s="1"/>
      <c r="H32" s="1"/>
      <c r="I32" s="1"/>
      <c r="N32" s="42"/>
    </row>
    <row r="33" spans="1:14" x14ac:dyDescent="0.25">
      <c r="A33" s="8" t="s">
        <v>70</v>
      </c>
      <c r="B33" s="19">
        <v>29606</v>
      </c>
      <c r="C33" s="19">
        <v>16275</v>
      </c>
      <c r="D33" s="19">
        <v>299331</v>
      </c>
      <c r="E33" s="19">
        <v>287939</v>
      </c>
      <c r="F33" s="10">
        <f t="shared" si="0"/>
        <v>-3.8058203126305017</v>
      </c>
      <c r="G33" s="1"/>
      <c r="H33" s="1"/>
      <c r="I33" s="1"/>
      <c r="N33" s="42"/>
    </row>
    <row r="34" spans="1:14" x14ac:dyDescent="0.25">
      <c r="A34" s="11" t="s">
        <v>71</v>
      </c>
      <c r="B34" s="20">
        <v>21665</v>
      </c>
      <c r="C34" s="20">
        <v>62574.359999999986</v>
      </c>
      <c r="D34" s="20">
        <v>323047</v>
      </c>
      <c r="E34" s="20">
        <v>403439.35999999999</v>
      </c>
      <c r="F34" s="13">
        <f t="shared" si="0"/>
        <v>24.885654409420297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7937539</v>
      </c>
      <c r="C35" s="15">
        <f t="shared" ref="C35:E35" si="1">SUM(C7:C34)</f>
        <v>8672351.7799999993</v>
      </c>
      <c r="D35" s="15">
        <f t="shared" si="1"/>
        <v>89560973</v>
      </c>
      <c r="E35" s="15">
        <f t="shared" si="1"/>
        <v>95972001.779999986</v>
      </c>
      <c r="F35" s="16">
        <f t="shared" si="0"/>
        <v>7.1582839771068336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4912338</v>
      </c>
      <c r="C38" s="41">
        <f>D7</f>
        <v>4310507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18905283</v>
      </c>
      <c r="G38" s="42">
        <f>LOOKUP(E38,$A$38:$A$65,$C$38:$C$65)</f>
        <v>16218571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1244008.99</v>
      </c>
      <c r="C39" s="41">
        <f t="shared" ref="C39:C65" si="5">D8</f>
        <v>1109761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9839879</v>
      </c>
      <c r="G39" s="42">
        <f t="shared" ref="G39:G65" si="8">LOOKUP(E39,$A$38:$A$65,$C$38:$C$65)</f>
        <v>9498616</v>
      </c>
    </row>
    <row r="40" spans="1:14" x14ac:dyDescent="0.25">
      <c r="A40" s="42" t="str">
        <f t="shared" si="3"/>
        <v>ALMERIA</v>
      </c>
      <c r="B40" s="41">
        <f t="shared" si="4"/>
        <v>5762813</v>
      </c>
      <c r="C40" s="41">
        <f t="shared" si="5"/>
        <v>4406405</v>
      </c>
      <c r="D40" s="41">
        <f t="shared" si="6"/>
        <v>4</v>
      </c>
      <c r="E40" s="42" t="str">
        <f t="shared" si="2"/>
        <v>TARRAGONA</v>
      </c>
      <c r="F40" s="42">
        <f t="shared" si="7"/>
        <v>8391029</v>
      </c>
      <c r="G40" s="42">
        <f t="shared" si="8"/>
        <v>9708015</v>
      </c>
    </row>
    <row r="41" spans="1:14" x14ac:dyDescent="0.25">
      <c r="A41" s="42" t="str">
        <f t="shared" si="3"/>
        <v>AVILES</v>
      </c>
      <c r="B41" s="41">
        <f t="shared" si="4"/>
        <v>3260161.14</v>
      </c>
      <c r="C41" s="41">
        <f t="shared" si="5"/>
        <v>3012751</v>
      </c>
      <c r="D41" s="41">
        <f t="shared" si="6"/>
        <v>12</v>
      </c>
      <c r="E41" s="42" t="str">
        <f t="shared" si="2"/>
        <v>ALMERIA</v>
      </c>
      <c r="F41" s="42">
        <f t="shared" si="7"/>
        <v>5762813</v>
      </c>
      <c r="G41" s="42">
        <f t="shared" si="8"/>
        <v>4406405</v>
      </c>
    </row>
    <row r="42" spans="1:14" x14ac:dyDescent="0.25">
      <c r="A42" s="42" t="str">
        <f t="shared" si="3"/>
        <v>BAHIA DE ALGECIRAS</v>
      </c>
      <c r="B42" s="41">
        <f t="shared" si="4"/>
        <v>2130519</v>
      </c>
      <c r="C42" s="41">
        <f t="shared" si="5"/>
        <v>1603174</v>
      </c>
      <c r="D42" s="41">
        <f t="shared" si="6"/>
        <v>14</v>
      </c>
      <c r="E42" s="42" t="str">
        <f t="shared" si="2"/>
        <v>CARTAGENA</v>
      </c>
      <c r="F42" s="42">
        <f t="shared" si="7"/>
        <v>5554193</v>
      </c>
      <c r="G42" s="42">
        <f t="shared" si="8"/>
        <v>5308274</v>
      </c>
    </row>
    <row r="43" spans="1:14" x14ac:dyDescent="0.25">
      <c r="A43" s="42" t="str">
        <f t="shared" si="3"/>
        <v>BAHIA DE CADIZ</v>
      </c>
      <c r="B43" s="41">
        <f t="shared" si="4"/>
        <v>1623696</v>
      </c>
      <c r="C43" s="41">
        <f t="shared" si="5"/>
        <v>1776315</v>
      </c>
      <c r="D43" s="41">
        <f t="shared" si="6"/>
        <v>17</v>
      </c>
      <c r="E43" s="42" t="str">
        <f t="shared" si="2"/>
        <v>HUELVA</v>
      </c>
      <c r="F43" s="42">
        <f t="shared" si="7"/>
        <v>5137350.37</v>
      </c>
      <c r="G43" s="42">
        <f t="shared" si="8"/>
        <v>4662814</v>
      </c>
    </row>
    <row r="44" spans="1:14" x14ac:dyDescent="0.25">
      <c r="A44" s="42" t="str">
        <f t="shared" si="3"/>
        <v>BALEARES</v>
      </c>
      <c r="B44" s="41">
        <f t="shared" si="4"/>
        <v>1215735</v>
      </c>
      <c r="C44" s="41">
        <f t="shared" si="5"/>
        <v>1319455</v>
      </c>
      <c r="D44" s="41">
        <f t="shared" si="6"/>
        <v>20</v>
      </c>
      <c r="E44" s="42" t="str">
        <f t="shared" si="2"/>
        <v>A CORUÑA</v>
      </c>
      <c r="F44" s="42">
        <f t="shared" si="7"/>
        <v>4912338</v>
      </c>
      <c r="G44" s="42">
        <f t="shared" si="8"/>
        <v>4310507</v>
      </c>
    </row>
    <row r="45" spans="1:14" x14ac:dyDescent="0.25">
      <c r="A45" s="42" t="str">
        <f t="shared" si="3"/>
        <v>BARCELONA</v>
      </c>
      <c r="B45" s="41">
        <f t="shared" si="4"/>
        <v>4426087</v>
      </c>
      <c r="C45" s="41">
        <f t="shared" si="5"/>
        <v>4764706</v>
      </c>
      <c r="D45" s="41">
        <f t="shared" si="6"/>
        <v>10</v>
      </c>
      <c r="E45" s="42" t="str">
        <f t="shared" si="2"/>
        <v>CASTELLON</v>
      </c>
      <c r="F45" s="42">
        <f t="shared" si="7"/>
        <v>4636911</v>
      </c>
      <c r="G45" s="42">
        <f t="shared" si="8"/>
        <v>4192762</v>
      </c>
    </row>
    <row r="46" spans="1:14" x14ac:dyDescent="0.25">
      <c r="A46" s="42" t="str">
        <f t="shared" si="3"/>
        <v>BILBAO</v>
      </c>
      <c r="B46" s="41">
        <f t="shared" si="4"/>
        <v>4528219</v>
      </c>
      <c r="C46" s="41">
        <f t="shared" si="5"/>
        <v>4593976</v>
      </c>
      <c r="D46" s="41">
        <f t="shared" si="6"/>
        <v>9</v>
      </c>
      <c r="E46" s="42" t="str">
        <f t="shared" si="2"/>
        <v>BILBAO</v>
      </c>
      <c r="F46" s="42">
        <f t="shared" si="7"/>
        <v>4528219</v>
      </c>
      <c r="G46" s="42">
        <f t="shared" si="8"/>
        <v>4593976</v>
      </c>
    </row>
    <row r="47" spans="1:14" x14ac:dyDescent="0.25">
      <c r="A47" s="42" t="str">
        <f t="shared" si="3"/>
        <v>CARTAGENA</v>
      </c>
      <c r="B47" s="41">
        <f t="shared" si="4"/>
        <v>5554193</v>
      </c>
      <c r="C47" s="41">
        <f t="shared" si="5"/>
        <v>5308274</v>
      </c>
      <c r="D47" s="41">
        <f t="shared" si="6"/>
        <v>5</v>
      </c>
      <c r="E47" s="42" t="str">
        <f t="shared" si="2"/>
        <v>BARCELONA</v>
      </c>
      <c r="F47" s="42">
        <f t="shared" si="7"/>
        <v>4426087</v>
      </c>
      <c r="G47" s="42">
        <f t="shared" si="8"/>
        <v>4764706</v>
      </c>
    </row>
    <row r="48" spans="1:14" x14ac:dyDescent="0.25">
      <c r="A48" s="42" t="str">
        <f t="shared" si="3"/>
        <v>CASTELLON</v>
      </c>
      <c r="B48" s="41">
        <f t="shared" si="4"/>
        <v>4636911</v>
      </c>
      <c r="C48" s="41">
        <f t="shared" si="5"/>
        <v>4192762</v>
      </c>
      <c r="D48" s="41">
        <f t="shared" si="6"/>
        <v>8</v>
      </c>
      <c r="E48" s="42" t="str">
        <f t="shared" si="2"/>
        <v>SANTANDER</v>
      </c>
      <c r="F48" s="42">
        <f t="shared" si="7"/>
        <v>3518578</v>
      </c>
      <c r="G48" s="42">
        <f t="shared" si="8"/>
        <v>3189256</v>
      </c>
    </row>
    <row r="49" spans="1:7" x14ac:dyDescent="0.25">
      <c r="A49" s="42" t="str">
        <f t="shared" si="3"/>
        <v>CEUTA</v>
      </c>
      <c r="B49" s="41">
        <f t="shared" si="4"/>
        <v>25625</v>
      </c>
      <c r="C49" s="41">
        <f t="shared" si="5"/>
        <v>32645</v>
      </c>
      <c r="D49" s="41">
        <f t="shared" si="6"/>
        <v>27</v>
      </c>
      <c r="E49" s="42" t="str">
        <f t="shared" si="2"/>
        <v>AVILES</v>
      </c>
      <c r="F49" s="42">
        <f t="shared" si="7"/>
        <v>3260161.14</v>
      </c>
      <c r="G49" s="42">
        <f t="shared" si="8"/>
        <v>3012751</v>
      </c>
    </row>
    <row r="50" spans="1:7" x14ac:dyDescent="0.25">
      <c r="A50" s="42" t="str">
        <f t="shared" si="3"/>
        <v>FERROL-SAN CIBRAO</v>
      </c>
      <c r="B50" s="41">
        <f t="shared" si="4"/>
        <v>9839879</v>
      </c>
      <c r="C50" s="41">
        <f t="shared" si="5"/>
        <v>9498616</v>
      </c>
      <c r="D50" s="41">
        <f t="shared" si="6"/>
        <v>2</v>
      </c>
      <c r="E50" s="42" t="str">
        <f t="shared" si="2"/>
        <v>VALENCIA</v>
      </c>
      <c r="F50" s="42">
        <f t="shared" si="7"/>
        <v>2684864</v>
      </c>
      <c r="G50" s="42">
        <f t="shared" si="8"/>
        <v>2680192</v>
      </c>
    </row>
    <row r="51" spans="1:7" x14ac:dyDescent="0.25">
      <c r="A51" s="42" t="str">
        <f t="shared" si="3"/>
        <v>GIJON</v>
      </c>
      <c r="B51" s="41">
        <f t="shared" si="4"/>
        <v>18905283</v>
      </c>
      <c r="C51" s="41">
        <f t="shared" si="5"/>
        <v>16218571</v>
      </c>
      <c r="D51" s="41">
        <f t="shared" si="6"/>
        <v>1</v>
      </c>
      <c r="E51" s="42" t="str">
        <f t="shared" si="2"/>
        <v>BAHIA DE ALGECIRAS</v>
      </c>
      <c r="F51" s="42">
        <f t="shared" si="7"/>
        <v>2130519</v>
      </c>
      <c r="G51" s="42">
        <f t="shared" si="8"/>
        <v>1603174</v>
      </c>
    </row>
    <row r="52" spans="1:7" x14ac:dyDescent="0.25">
      <c r="A52" s="42" t="str">
        <f t="shared" si="3"/>
        <v>HUELVA</v>
      </c>
      <c r="B52" s="41">
        <f t="shared" si="4"/>
        <v>5137350.37</v>
      </c>
      <c r="C52" s="41">
        <f t="shared" si="5"/>
        <v>4662814</v>
      </c>
      <c r="D52" s="41">
        <f t="shared" si="6"/>
        <v>6</v>
      </c>
      <c r="E52" s="42" t="str">
        <f t="shared" si="2"/>
        <v>SEVILLA</v>
      </c>
      <c r="F52" s="42">
        <f t="shared" si="7"/>
        <v>2073690</v>
      </c>
      <c r="G52" s="42">
        <f t="shared" si="8"/>
        <v>1739610</v>
      </c>
    </row>
    <row r="53" spans="1:7" x14ac:dyDescent="0.25">
      <c r="A53" s="42" t="str">
        <f t="shared" si="3"/>
        <v>LAS PALMAS</v>
      </c>
      <c r="B53" s="41">
        <f t="shared" si="4"/>
        <v>483909</v>
      </c>
      <c r="C53" s="41">
        <f t="shared" si="5"/>
        <v>477533</v>
      </c>
      <c r="D53" s="41">
        <f t="shared" si="6"/>
        <v>22</v>
      </c>
      <c r="E53" s="42" t="str">
        <f t="shared" si="2"/>
        <v>PASAIA</v>
      </c>
      <c r="F53" s="42">
        <f t="shared" si="7"/>
        <v>1694292</v>
      </c>
      <c r="G53" s="42">
        <f t="shared" si="8"/>
        <v>1509001</v>
      </c>
    </row>
    <row r="54" spans="1:7" x14ac:dyDescent="0.25">
      <c r="A54" s="42" t="str">
        <f t="shared" si="3"/>
        <v>MALAGA</v>
      </c>
      <c r="B54" s="41">
        <f t="shared" si="4"/>
        <v>1370093.32</v>
      </c>
      <c r="C54" s="41">
        <f t="shared" si="5"/>
        <v>1095103</v>
      </c>
      <c r="D54" s="41">
        <f t="shared" si="6"/>
        <v>18</v>
      </c>
      <c r="E54" s="42" t="str">
        <f t="shared" si="2"/>
        <v>BAHIA DE CADIZ</v>
      </c>
      <c r="F54" s="42">
        <f t="shared" si="7"/>
        <v>1623696</v>
      </c>
      <c r="G54" s="42">
        <f t="shared" si="8"/>
        <v>1776315</v>
      </c>
    </row>
    <row r="55" spans="1:7" x14ac:dyDescent="0.25">
      <c r="A55" s="42" t="str">
        <f t="shared" si="3"/>
        <v>MARIN Y RIA DE PONTEVEDRA</v>
      </c>
      <c r="B55" s="41">
        <f t="shared" si="4"/>
        <v>998816.6</v>
      </c>
      <c r="C55" s="41">
        <f t="shared" si="5"/>
        <v>853972</v>
      </c>
      <c r="D55" s="41">
        <f t="shared" si="6"/>
        <v>21</v>
      </c>
      <c r="E55" s="42" t="str">
        <f t="shared" si="2"/>
        <v>MALAGA</v>
      </c>
      <c r="F55" s="42">
        <f t="shared" ref="F55:F65" si="9">LOOKUP(E55,$A$38:$A$65,$B$38:$B$65)</f>
        <v>1370093.32</v>
      </c>
      <c r="G55" s="42">
        <f t="shared" si="8"/>
        <v>1095103</v>
      </c>
    </row>
    <row r="56" spans="1:7" x14ac:dyDescent="0.25">
      <c r="A56" s="42" t="str">
        <f t="shared" si="3"/>
        <v>MELILLA</v>
      </c>
      <c r="B56" s="41">
        <f t="shared" si="4"/>
        <v>3425</v>
      </c>
      <c r="C56" s="41">
        <f t="shared" si="5"/>
        <v>6815</v>
      </c>
      <c r="D56" s="41">
        <f t="shared" si="6"/>
        <v>28</v>
      </c>
      <c r="E56" s="42" t="str">
        <f t="shared" si="2"/>
        <v>ALICANTE</v>
      </c>
      <c r="F56" s="42">
        <f t="shared" si="9"/>
        <v>1244008.99</v>
      </c>
      <c r="G56" s="42">
        <f t="shared" si="8"/>
        <v>1109761</v>
      </c>
    </row>
    <row r="57" spans="1:7" x14ac:dyDescent="0.25">
      <c r="A57" s="42" t="str">
        <f t="shared" si="3"/>
        <v>MOTRIL</v>
      </c>
      <c r="B57" s="41">
        <f t="shared" si="4"/>
        <v>452358</v>
      </c>
      <c r="C57" s="41">
        <f t="shared" si="5"/>
        <v>430807</v>
      </c>
      <c r="D57" s="41">
        <f t="shared" si="6"/>
        <v>23</v>
      </c>
      <c r="E57" s="42" t="str">
        <f t="shared" si="2"/>
        <v>BALEARES</v>
      </c>
      <c r="F57" s="42">
        <f t="shared" si="9"/>
        <v>1215735</v>
      </c>
      <c r="G57" s="42">
        <f t="shared" si="8"/>
        <v>1319455</v>
      </c>
    </row>
    <row r="58" spans="1:7" x14ac:dyDescent="0.25">
      <c r="A58" s="42" t="str">
        <f t="shared" si="3"/>
        <v>PASAIA</v>
      </c>
      <c r="B58" s="41">
        <f t="shared" si="4"/>
        <v>1694292</v>
      </c>
      <c r="C58" s="41">
        <f t="shared" si="5"/>
        <v>1509001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998816.6</v>
      </c>
      <c r="G58" s="42">
        <f t="shared" si="8"/>
        <v>853972</v>
      </c>
    </row>
    <row r="59" spans="1:7" x14ac:dyDescent="0.25">
      <c r="A59" s="42" t="str">
        <f t="shared" si="3"/>
        <v>SANTA CRUZ DE TENERIFE</v>
      </c>
      <c r="B59" s="41">
        <f t="shared" si="4"/>
        <v>406750</v>
      </c>
      <c r="C59" s="41">
        <f t="shared" si="5"/>
        <v>437559</v>
      </c>
      <c r="D59" s="41">
        <f t="shared" si="6"/>
        <v>24</v>
      </c>
      <c r="E59" s="42" t="str">
        <f t="shared" si="2"/>
        <v>LAS PALMAS</v>
      </c>
      <c r="F59" s="42">
        <f t="shared" si="9"/>
        <v>483909</v>
      </c>
      <c r="G59" s="42">
        <f t="shared" si="8"/>
        <v>477533</v>
      </c>
    </row>
    <row r="60" spans="1:7" x14ac:dyDescent="0.25">
      <c r="A60" s="42" t="str">
        <f t="shared" si="3"/>
        <v>SANTANDER</v>
      </c>
      <c r="B60" s="41">
        <f t="shared" si="4"/>
        <v>3518578</v>
      </c>
      <c r="C60" s="41">
        <f t="shared" si="5"/>
        <v>3189256</v>
      </c>
      <c r="D60" s="41">
        <f t="shared" si="6"/>
        <v>11</v>
      </c>
      <c r="E60" s="42" t="str">
        <f t="shared" si="2"/>
        <v>MOTRIL</v>
      </c>
      <c r="F60" s="42">
        <f t="shared" si="9"/>
        <v>452358</v>
      </c>
      <c r="G60" s="42">
        <f t="shared" si="8"/>
        <v>430807</v>
      </c>
    </row>
    <row r="61" spans="1:7" x14ac:dyDescent="0.25">
      <c r="A61" s="42" t="str">
        <f t="shared" si="3"/>
        <v>SEVILLA</v>
      </c>
      <c r="B61" s="41">
        <f t="shared" si="4"/>
        <v>2073690</v>
      </c>
      <c r="C61" s="41">
        <f t="shared" si="5"/>
        <v>1739610</v>
      </c>
      <c r="D61" s="41">
        <f t="shared" si="6"/>
        <v>15</v>
      </c>
      <c r="E61" s="42" t="str">
        <f t="shared" si="2"/>
        <v>SANTA CRUZ DE TENERIFE</v>
      </c>
      <c r="F61" s="42">
        <f t="shared" si="9"/>
        <v>406750</v>
      </c>
      <c r="G61" s="42">
        <f t="shared" si="8"/>
        <v>437559</v>
      </c>
    </row>
    <row r="62" spans="1:7" x14ac:dyDescent="0.25">
      <c r="A62" s="42" t="str">
        <f t="shared" si="3"/>
        <v>TARRAGONA</v>
      </c>
      <c r="B62" s="41">
        <f t="shared" si="4"/>
        <v>8391029</v>
      </c>
      <c r="C62" s="41">
        <f t="shared" si="5"/>
        <v>9708015</v>
      </c>
      <c r="D62" s="41">
        <f t="shared" si="6"/>
        <v>3</v>
      </c>
      <c r="E62" s="42" t="str">
        <f t="shared" si="2"/>
        <v>VILAGARCIA</v>
      </c>
      <c r="F62" s="42">
        <f t="shared" si="9"/>
        <v>403439.35999999999</v>
      </c>
      <c r="G62" s="42">
        <f t="shared" si="8"/>
        <v>323047</v>
      </c>
    </row>
    <row r="63" spans="1:7" x14ac:dyDescent="0.25">
      <c r="A63" s="42" t="str">
        <f t="shared" si="3"/>
        <v>VALENCIA</v>
      </c>
      <c r="B63" s="41">
        <f t="shared" si="4"/>
        <v>2684864</v>
      </c>
      <c r="C63" s="41">
        <f t="shared" si="5"/>
        <v>2680192</v>
      </c>
      <c r="D63" s="41">
        <f t="shared" si="6"/>
        <v>13</v>
      </c>
      <c r="E63" s="42" t="str">
        <f t="shared" si="2"/>
        <v>VIGO</v>
      </c>
      <c r="F63" s="42">
        <f t="shared" si="9"/>
        <v>287939</v>
      </c>
      <c r="G63" s="42">
        <f t="shared" si="8"/>
        <v>299331</v>
      </c>
    </row>
    <row r="64" spans="1:7" x14ac:dyDescent="0.25">
      <c r="A64" s="42" t="str">
        <f t="shared" si="3"/>
        <v>VIGO</v>
      </c>
      <c r="B64" s="41">
        <f t="shared" si="4"/>
        <v>287939</v>
      </c>
      <c r="C64" s="41">
        <f t="shared" si="5"/>
        <v>299331</v>
      </c>
      <c r="D64" s="41">
        <f t="shared" si="6"/>
        <v>26</v>
      </c>
      <c r="E64" s="42" t="str">
        <f t="shared" si="2"/>
        <v>CEUTA</v>
      </c>
      <c r="F64" s="42">
        <f t="shared" si="9"/>
        <v>25625</v>
      </c>
      <c r="G64" s="42">
        <f t="shared" si="8"/>
        <v>32645</v>
      </c>
    </row>
    <row r="65" spans="1:7" x14ac:dyDescent="0.25">
      <c r="A65" s="42" t="str">
        <f t="shared" si="3"/>
        <v>VILAGARCIA</v>
      </c>
      <c r="B65" s="41">
        <f t="shared" si="4"/>
        <v>403439.35999999999</v>
      </c>
      <c r="C65" s="41">
        <f t="shared" si="5"/>
        <v>323047</v>
      </c>
      <c r="D65" s="41">
        <f t="shared" si="6"/>
        <v>25</v>
      </c>
      <c r="E65" s="42" t="str">
        <f t="shared" si="2"/>
        <v>MELILLA</v>
      </c>
      <c r="F65" s="42">
        <f t="shared" si="9"/>
        <v>3425</v>
      </c>
      <c r="G65" s="42">
        <f t="shared" si="8"/>
        <v>6815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7"/>
  <sheetViews>
    <sheetView workbookViewId="0">
      <selection activeCell="C33" sqref="C3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4" s="2" customFormat="1" ht="22.5" customHeight="1" x14ac:dyDescent="0.35">
      <c r="F1" s="3" t="s">
        <v>79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21">
        <v>47066</v>
      </c>
      <c r="C7" s="21">
        <v>91935</v>
      </c>
      <c r="D7" s="21">
        <v>1043612</v>
      </c>
      <c r="E7" s="21">
        <v>938311</v>
      </c>
      <c r="F7" s="10">
        <f>((E7*100)/D7)-100</f>
        <v>-10.09005262492191</v>
      </c>
      <c r="G7" s="1"/>
      <c r="H7" s="1"/>
      <c r="I7" s="1"/>
      <c r="N7" s="42"/>
    </row>
    <row r="8" spans="1:14" x14ac:dyDescent="0.25">
      <c r="A8" s="11" t="s">
        <v>45</v>
      </c>
      <c r="B8" s="22">
        <v>90052</v>
      </c>
      <c r="C8" s="22">
        <v>107025</v>
      </c>
      <c r="D8" s="22">
        <v>1281580</v>
      </c>
      <c r="E8" s="22">
        <v>1286046</v>
      </c>
      <c r="F8" s="13">
        <f t="shared" ref="F8:F35" si="0">((E8*100)/D8)-100</f>
        <v>0.34847609981429173</v>
      </c>
      <c r="G8" s="1"/>
      <c r="H8" s="1"/>
      <c r="I8" s="1"/>
      <c r="N8" s="42"/>
    </row>
    <row r="9" spans="1:14" x14ac:dyDescent="0.25">
      <c r="A9" s="8" t="s">
        <v>46</v>
      </c>
      <c r="B9" s="21">
        <v>58180</v>
      </c>
      <c r="C9" s="21">
        <v>53940</v>
      </c>
      <c r="D9" s="21">
        <v>652915</v>
      </c>
      <c r="E9" s="21">
        <v>604805</v>
      </c>
      <c r="F9" s="10">
        <f t="shared" si="0"/>
        <v>-7.368493601770524</v>
      </c>
      <c r="G9" s="1"/>
      <c r="H9" s="1"/>
      <c r="I9" s="1"/>
      <c r="N9" s="42"/>
    </row>
    <row r="10" spans="1:14" x14ac:dyDescent="0.25">
      <c r="A10" s="11" t="s">
        <v>47</v>
      </c>
      <c r="B10" s="22">
        <v>148633</v>
      </c>
      <c r="C10" s="22">
        <v>69345</v>
      </c>
      <c r="D10" s="22">
        <v>1180706</v>
      </c>
      <c r="E10" s="22">
        <v>1217839</v>
      </c>
      <c r="F10" s="13">
        <f t="shared" si="0"/>
        <v>3.144982747610328</v>
      </c>
      <c r="G10" s="1"/>
      <c r="H10" s="1"/>
      <c r="I10" s="1"/>
      <c r="N10" s="42"/>
    </row>
    <row r="11" spans="1:14" x14ac:dyDescent="0.25">
      <c r="A11" s="8" t="s">
        <v>48</v>
      </c>
      <c r="B11" s="21">
        <v>4698351</v>
      </c>
      <c r="C11" s="21">
        <v>5496965</v>
      </c>
      <c r="D11" s="21">
        <v>61183323</v>
      </c>
      <c r="E11" s="21">
        <v>62474996</v>
      </c>
      <c r="F11" s="10">
        <f t="shared" si="0"/>
        <v>2.1111520863291418</v>
      </c>
      <c r="G11" s="1"/>
      <c r="H11" s="1"/>
      <c r="I11" s="1"/>
      <c r="N11" s="42"/>
    </row>
    <row r="12" spans="1:14" x14ac:dyDescent="0.25">
      <c r="A12" s="11" t="s">
        <v>49</v>
      </c>
      <c r="B12" s="22">
        <v>127263</v>
      </c>
      <c r="C12" s="22">
        <v>119535</v>
      </c>
      <c r="D12" s="22">
        <v>1476089</v>
      </c>
      <c r="E12" s="22">
        <v>1328185</v>
      </c>
      <c r="F12" s="13">
        <f t="shared" si="0"/>
        <v>-10.019992019451408</v>
      </c>
      <c r="G12" s="1"/>
      <c r="H12" s="1"/>
      <c r="I12" s="1"/>
      <c r="N12" s="42"/>
    </row>
    <row r="13" spans="1:14" x14ac:dyDescent="0.25">
      <c r="A13" s="8" t="s">
        <v>50</v>
      </c>
      <c r="B13" s="21">
        <v>673837</v>
      </c>
      <c r="C13" s="21">
        <v>757663</v>
      </c>
      <c r="D13" s="21">
        <v>9872050</v>
      </c>
      <c r="E13" s="21">
        <v>10577093</v>
      </c>
      <c r="F13" s="10">
        <f t="shared" si="0"/>
        <v>7.1418094519375472</v>
      </c>
      <c r="G13" s="1"/>
      <c r="H13" s="1"/>
      <c r="I13" s="1"/>
      <c r="N13" s="42"/>
    </row>
    <row r="14" spans="1:14" x14ac:dyDescent="0.25">
      <c r="A14" s="11" t="s">
        <v>51</v>
      </c>
      <c r="B14" s="22">
        <v>2146430</v>
      </c>
      <c r="C14" s="22">
        <v>2449087</v>
      </c>
      <c r="D14" s="22">
        <v>27600178</v>
      </c>
      <c r="E14" s="22">
        <v>29439846</v>
      </c>
      <c r="F14" s="13">
        <f t="shared" si="0"/>
        <v>6.6654207809819184</v>
      </c>
      <c r="G14" s="1"/>
      <c r="H14" s="1"/>
      <c r="I14" s="1"/>
      <c r="N14" s="42"/>
    </row>
    <row r="15" spans="1:14" x14ac:dyDescent="0.25">
      <c r="A15" s="8" t="s">
        <v>52</v>
      </c>
      <c r="B15" s="21">
        <v>928162</v>
      </c>
      <c r="C15" s="21">
        <v>916579</v>
      </c>
      <c r="D15" s="21">
        <v>9881454</v>
      </c>
      <c r="E15" s="21">
        <v>9671797</v>
      </c>
      <c r="F15" s="10">
        <f t="shared" si="0"/>
        <v>-2.1217221676081266</v>
      </c>
      <c r="G15" s="1"/>
      <c r="H15" s="1"/>
      <c r="I15" s="1"/>
      <c r="N15" s="42"/>
    </row>
    <row r="16" spans="1:14" x14ac:dyDescent="0.25">
      <c r="A16" s="11" t="s">
        <v>53</v>
      </c>
      <c r="B16" s="22">
        <v>75112</v>
      </c>
      <c r="C16" s="22">
        <v>111349</v>
      </c>
      <c r="D16" s="22">
        <v>1218231</v>
      </c>
      <c r="E16" s="22">
        <v>1283558</v>
      </c>
      <c r="F16" s="13">
        <f t="shared" si="0"/>
        <v>5.3624476802839496</v>
      </c>
      <c r="G16" s="1"/>
      <c r="H16" s="1"/>
      <c r="I16" s="1"/>
      <c r="N16" s="42"/>
    </row>
    <row r="17" spans="1:14" x14ac:dyDescent="0.25">
      <c r="A17" s="8" t="s">
        <v>54</v>
      </c>
      <c r="B17" s="21">
        <v>238894</v>
      </c>
      <c r="C17" s="21">
        <v>259729</v>
      </c>
      <c r="D17" s="21">
        <v>3001021</v>
      </c>
      <c r="E17" s="21">
        <v>3153682</v>
      </c>
      <c r="F17" s="10">
        <f t="shared" si="0"/>
        <v>5.0869687349738655</v>
      </c>
      <c r="G17" s="1"/>
      <c r="H17" s="1"/>
      <c r="I17" s="1"/>
      <c r="N17" s="42"/>
    </row>
    <row r="18" spans="1:14" x14ac:dyDescent="0.25">
      <c r="A18" s="11" t="s">
        <v>55</v>
      </c>
      <c r="B18" s="22">
        <v>77186</v>
      </c>
      <c r="C18" s="22">
        <v>84691</v>
      </c>
      <c r="D18" s="22">
        <v>963388</v>
      </c>
      <c r="E18" s="22">
        <v>996852</v>
      </c>
      <c r="F18" s="13">
        <f t="shared" si="0"/>
        <v>3.4735745099586097</v>
      </c>
      <c r="G18" s="1"/>
      <c r="H18" s="1"/>
      <c r="I18" s="1"/>
      <c r="N18" s="42"/>
    </row>
    <row r="19" spans="1:14" x14ac:dyDescent="0.25">
      <c r="A19" s="8" t="s">
        <v>56</v>
      </c>
      <c r="B19" s="21">
        <v>68529</v>
      </c>
      <c r="C19" s="21">
        <v>45869</v>
      </c>
      <c r="D19" s="21">
        <v>895390</v>
      </c>
      <c r="E19" s="21">
        <v>725167</v>
      </c>
      <c r="F19" s="10">
        <f t="shared" si="0"/>
        <v>-19.011045466221418</v>
      </c>
      <c r="G19" s="1"/>
      <c r="H19" s="1"/>
      <c r="I19" s="1"/>
      <c r="N19" s="42"/>
    </row>
    <row r="20" spans="1:14" x14ac:dyDescent="0.25">
      <c r="A20" s="11" t="s">
        <v>57</v>
      </c>
      <c r="B20" s="22">
        <v>106606</v>
      </c>
      <c r="C20" s="22">
        <v>111616</v>
      </c>
      <c r="D20" s="22">
        <v>1817375</v>
      </c>
      <c r="E20" s="22">
        <v>1358785</v>
      </c>
      <c r="F20" s="13">
        <f t="shared" si="0"/>
        <v>-25.23364743104753</v>
      </c>
      <c r="G20" s="1"/>
      <c r="H20" s="1"/>
      <c r="I20" s="1"/>
      <c r="N20" s="42"/>
    </row>
    <row r="21" spans="1:14" x14ac:dyDescent="0.25">
      <c r="A21" s="8" t="s">
        <v>58</v>
      </c>
      <c r="B21" s="21">
        <v>40116</v>
      </c>
      <c r="C21" s="21">
        <v>26452</v>
      </c>
      <c r="D21" s="21">
        <v>719894</v>
      </c>
      <c r="E21" s="21">
        <v>480024</v>
      </c>
      <c r="F21" s="10">
        <f t="shared" si="0"/>
        <v>-33.320183249200582</v>
      </c>
      <c r="G21" s="1"/>
      <c r="H21" s="1"/>
      <c r="I21" s="1"/>
      <c r="N21" s="42"/>
    </row>
    <row r="22" spans="1:14" x14ac:dyDescent="0.25">
      <c r="A22" s="11" t="s">
        <v>59</v>
      </c>
      <c r="B22" s="22">
        <v>1221246</v>
      </c>
      <c r="C22" s="22">
        <v>986649</v>
      </c>
      <c r="D22" s="22">
        <v>14747009</v>
      </c>
      <c r="E22" s="22">
        <v>14111552</v>
      </c>
      <c r="F22" s="13">
        <f t="shared" si="0"/>
        <v>-4.3090568399327651</v>
      </c>
      <c r="G22" s="1"/>
      <c r="H22" s="1"/>
      <c r="I22" s="1"/>
      <c r="N22" s="42"/>
    </row>
    <row r="23" spans="1:14" x14ac:dyDescent="0.25">
      <c r="A23" s="8" t="s">
        <v>60</v>
      </c>
      <c r="B23" s="21">
        <v>68592</v>
      </c>
      <c r="C23" s="21">
        <v>81022</v>
      </c>
      <c r="D23" s="21">
        <v>982266</v>
      </c>
      <c r="E23" s="21">
        <v>793712</v>
      </c>
      <c r="F23" s="10">
        <f t="shared" si="0"/>
        <v>-19.195818647901888</v>
      </c>
      <c r="G23" s="1"/>
      <c r="H23" s="1"/>
      <c r="I23" s="1"/>
      <c r="N23" s="42"/>
    </row>
    <row r="24" spans="1:14" x14ac:dyDescent="0.25">
      <c r="A24" s="11" t="s">
        <v>61</v>
      </c>
      <c r="B24" s="22">
        <v>98055</v>
      </c>
      <c r="C24" s="22">
        <v>106761</v>
      </c>
      <c r="D24" s="22">
        <v>1046491</v>
      </c>
      <c r="E24" s="22">
        <v>1115241</v>
      </c>
      <c r="F24" s="13">
        <f t="shared" si="0"/>
        <v>6.5695739380462896</v>
      </c>
      <c r="G24" s="1"/>
      <c r="H24" s="1"/>
      <c r="I24" s="1"/>
      <c r="N24" s="42"/>
    </row>
    <row r="25" spans="1:14" x14ac:dyDescent="0.25">
      <c r="A25" s="8" t="s">
        <v>62</v>
      </c>
      <c r="B25" s="21">
        <v>69413</v>
      </c>
      <c r="C25" s="21">
        <v>75241</v>
      </c>
      <c r="D25" s="21">
        <v>904843</v>
      </c>
      <c r="E25" s="21">
        <v>935129</v>
      </c>
      <c r="F25" s="10">
        <f t="shared" si="0"/>
        <v>3.3470999941426243</v>
      </c>
      <c r="G25" s="1"/>
      <c r="H25" s="1"/>
      <c r="I25" s="1"/>
      <c r="N25" s="42"/>
    </row>
    <row r="26" spans="1:14" x14ac:dyDescent="0.25">
      <c r="A26" s="11" t="s">
        <v>63</v>
      </c>
      <c r="B26" s="22">
        <v>27183</v>
      </c>
      <c r="C26" s="22">
        <v>22476</v>
      </c>
      <c r="D26" s="22">
        <v>316794</v>
      </c>
      <c r="E26" s="22">
        <v>341287</v>
      </c>
      <c r="F26" s="13">
        <f t="shared" si="0"/>
        <v>7.7315226929802918</v>
      </c>
      <c r="G26" s="1"/>
      <c r="H26" s="1"/>
      <c r="I26" s="1"/>
      <c r="N26" s="42"/>
    </row>
    <row r="27" spans="1:14" x14ac:dyDescent="0.25">
      <c r="A27" s="8" t="s">
        <v>64</v>
      </c>
      <c r="B27" s="21">
        <v>183087</v>
      </c>
      <c r="C27" s="21">
        <v>199588</v>
      </c>
      <c r="D27" s="21">
        <v>1943196</v>
      </c>
      <c r="E27" s="21">
        <v>2044245</v>
      </c>
      <c r="F27" s="10">
        <f t="shared" si="0"/>
        <v>5.2001445042085237</v>
      </c>
      <c r="G27" s="1"/>
      <c r="H27" s="1"/>
      <c r="I27" s="1"/>
      <c r="N27" s="42"/>
    </row>
    <row r="28" spans="1:14" x14ac:dyDescent="0.25">
      <c r="A28" s="11" t="s">
        <v>65</v>
      </c>
      <c r="B28" s="22">
        <v>474679</v>
      </c>
      <c r="C28" s="22">
        <v>517646</v>
      </c>
      <c r="D28" s="22">
        <v>5507142</v>
      </c>
      <c r="E28" s="22">
        <v>5901512</v>
      </c>
      <c r="F28" s="13">
        <f t="shared" si="0"/>
        <v>7.1610646683887893</v>
      </c>
      <c r="G28" s="1"/>
      <c r="H28" s="1"/>
      <c r="I28" s="1"/>
      <c r="N28" s="42"/>
    </row>
    <row r="29" spans="1:14" x14ac:dyDescent="0.25">
      <c r="A29" s="8" t="s">
        <v>66</v>
      </c>
      <c r="B29" s="21">
        <v>166471</v>
      </c>
      <c r="C29" s="21">
        <v>182906</v>
      </c>
      <c r="D29" s="21">
        <v>1846749</v>
      </c>
      <c r="E29" s="21">
        <v>1770316</v>
      </c>
      <c r="F29" s="10">
        <f t="shared" si="0"/>
        <v>-4.1387865920057294</v>
      </c>
      <c r="G29" s="1"/>
      <c r="H29" s="1"/>
      <c r="I29" s="1"/>
      <c r="N29" s="42"/>
    </row>
    <row r="30" spans="1:14" x14ac:dyDescent="0.25">
      <c r="A30" s="11" t="s">
        <v>67</v>
      </c>
      <c r="B30" s="22">
        <v>228450</v>
      </c>
      <c r="C30" s="22">
        <v>180979</v>
      </c>
      <c r="D30" s="22">
        <v>2373633</v>
      </c>
      <c r="E30" s="22">
        <v>2309007</v>
      </c>
      <c r="F30" s="13">
        <f t="shared" si="0"/>
        <v>-2.7226618436801289</v>
      </c>
      <c r="G30" s="1"/>
      <c r="H30" s="1"/>
      <c r="I30" s="1"/>
      <c r="N30" s="42"/>
    </row>
    <row r="31" spans="1:14" x14ac:dyDescent="0.25">
      <c r="A31" s="8" t="s">
        <v>68</v>
      </c>
      <c r="B31" s="21">
        <v>175687</v>
      </c>
      <c r="C31" s="21">
        <v>184988</v>
      </c>
      <c r="D31" s="21">
        <v>2676831</v>
      </c>
      <c r="E31" s="21">
        <v>2237437</v>
      </c>
      <c r="F31" s="10">
        <f t="shared" si="0"/>
        <v>-16.414708287523567</v>
      </c>
      <c r="G31" s="1"/>
      <c r="H31" s="1"/>
      <c r="I31" s="1"/>
      <c r="N31" s="42"/>
    </row>
    <row r="32" spans="1:14" x14ac:dyDescent="0.25">
      <c r="A32" s="11" t="s">
        <v>69</v>
      </c>
      <c r="B32" s="22">
        <v>5094303</v>
      </c>
      <c r="C32" s="22">
        <v>5047486</v>
      </c>
      <c r="D32" s="22">
        <v>58727773</v>
      </c>
      <c r="E32" s="22">
        <v>63102097</v>
      </c>
      <c r="F32" s="13">
        <f t="shared" si="0"/>
        <v>7.4484758684787806</v>
      </c>
      <c r="G32" s="1"/>
      <c r="H32" s="1"/>
      <c r="I32" s="1"/>
      <c r="N32" s="42"/>
    </row>
    <row r="33" spans="1:14" x14ac:dyDescent="0.25">
      <c r="A33" s="8" t="s">
        <v>70</v>
      </c>
      <c r="B33" s="21">
        <v>281057</v>
      </c>
      <c r="C33" s="21">
        <v>296545</v>
      </c>
      <c r="D33" s="21">
        <v>3433570</v>
      </c>
      <c r="E33" s="21">
        <v>3679943</v>
      </c>
      <c r="F33" s="10">
        <f t="shared" si="0"/>
        <v>7.1754180051666339</v>
      </c>
      <c r="G33" s="1"/>
      <c r="H33" s="1"/>
      <c r="I33" s="1"/>
      <c r="N33" s="42"/>
    </row>
    <row r="34" spans="1:14" x14ac:dyDescent="0.25">
      <c r="A34" s="11" t="s">
        <v>71</v>
      </c>
      <c r="B34" s="22">
        <v>35797</v>
      </c>
      <c r="C34" s="22">
        <v>38555</v>
      </c>
      <c r="D34" s="22">
        <v>534386</v>
      </c>
      <c r="E34" s="22">
        <v>526609</v>
      </c>
      <c r="F34" s="13">
        <f t="shared" si="0"/>
        <v>-1.4553150718768819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17648437</v>
      </c>
      <c r="C35" s="15">
        <f t="shared" ref="C35:E35" si="1">SUM(C7:C34)</f>
        <v>18622622</v>
      </c>
      <c r="D35" s="15">
        <f t="shared" si="1"/>
        <v>217827889</v>
      </c>
      <c r="E35" s="15">
        <f t="shared" si="1"/>
        <v>224405073</v>
      </c>
      <c r="F35" s="16">
        <f t="shared" si="0"/>
        <v>3.0194407291896397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938311</v>
      </c>
      <c r="C38" s="41">
        <f>D7</f>
        <v>1043612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63102097</v>
      </c>
      <c r="G38" s="42">
        <f>LOOKUP(E38,$A$38:$A$65,$C$38:$C$65)</f>
        <v>58727773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1286046</v>
      </c>
      <c r="C39" s="41">
        <f t="shared" ref="C39:C65" si="5">D8</f>
        <v>1281580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62474996</v>
      </c>
      <c r="G39" s="42">
        <f t="shared" ref="G39:G65" si="8">LOOKUP(E39,$A$38:$A$65,$C$38:$C$65)</f>
        <v>61183323</v>
      </c>
    </row>
    <row r="40" spans="1:14" x14ac:dyDescent="0.25">
      <c r="A40" s="42" t="str">
        <f t="shared" si="3"/>
        <v>ALMERIA</v>
      </c>
      <c r="B40" s="41">
        <f t="shared" si="4"/>
        <v>604805</v>
      </c>
      <c r="C40" s="41">
        <f t="shared" si="5"/>
        <v>652915</v>
      </c>
      <c r="D40" s="41">
        <f t="shared" si="6"/>
        <v>25</v>
      </c>
      <c r="E40" s="42" t="str">
        <f t="shared" si="2"/>
        <v>BARCELONA</v>
      </c>
      <c r="F40" s="42">
        <f t="shared" si="7"/>
        <v>29439846</v>
      </c>
      <c r="G40" s="42">
        <f t="shared" si="8"/>
        <v>27600178</v>
      </c>
    </row>
    <row r="41" spans="1:14" x14ac:dyDescent="0.25">
      <c r="A41" s="42" t="str">
        <f t="shared" si="3"/>
        <v>AVILES</v>
      </c>
      <c r="B41" s="41">
        <f t="shared" si="4"/>
        <v>1217839</v>
      </c>
      <c r="C41" s="41">
        <f t="shared" si="5"/>
        <v>1180706</v>
      </c>
      <c r="D41" s="41">
        <f t="shared" si="6"/>
        <v>18</v>
      </c>
      <c r="E41" s="42" t="str">
        <f t="shared" si="2"/>
        <v>LAS PALMAS</v>
      </c>
      <c r="F41" s="42">
        <f t="shared" si="7"/>
        <v>14111552</v>
      </c>
      <c r="G41" s="42">
        <f t="shared" si="8"/>
        <v>14747009</v>
      </c>
    </row>
    <row r="42" spans="1:14" x14ac:dyDescent="0.25">
      <c r="A42" s="42" t="str">
        <f t="shared" si="3"/>
        <v>BAHIA DE ALGECIRAS</v>
      </c>
      <c r="B42" s="41">
        <f t="shared" si="4"/>
        <v>62474996</v>
      </c>
      <c r="C42" s="41">
        <f t="shared" si="5"/>
        <v>61183323</v>
      </c>
      <c r="D42" s="41">
        <f t="shared" si="6"/>
        <v>2</v>
      </c>
      <c r="E42" s="42" t="str">
        <f t="shared" si="2"/>
        <v>BALEARES</v>
      </c>
      <c r="F42" s="42">
        <f t="shared" si="7"/>
        <v>10577093</v>
      </c>
      <c r="G42" s="42">
        <f t="shared" si="8"/>
        <v>9872050</v>
      </c>
    </row>
    <row r="43" spans="1:14" x14ac:dyDescent="0.25">
      <c r="A43" s="42" t="str">
        <f t="shared" si="3"/>
        <v>BAHIA DE CADIZ</v>
      </c>
      <c r="B43" s="41">
        <f t="shared" si="4"/>
        <v>1328185</v>
      </c>
      <c r="C43" s="41">
        <f t="shared" si="5"/>
        <v>1476089</v>
      </c>
      <c r="D43" s="41">
        <f t="shared" si="6"/>
        <v>15</v>
      </c>
      <c r="E43" s="42" t="str">
        <f t="shared" si="2"/>
        <v>BILBAO</v>
      </c>
      <c r="F43" s="42">
        <f t="shared" si="7"/>
        <v>9671797</v>
      </c>
      <c r="G43" s="42">
        <f t="shared" si="8"/>
        <v>9881454</v>
      </c>
    </row>
    <row r="44" spans="1:14" x14ac:dyDescent="0.25">
      <c r="A44" s="42" t="str">
        <f t="shared" si="3"/>
        <v>BALEARES</v>
      </c>
      <c r="B44" s="41">
        <f t="shared" si="4"/>
        <v>10577093</v>
      </c>
      <c r="C44" s="41">
        <f t="shared" si="5"/>
        <v>9872050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5901512</v>
      </c>
      <c r="G44" s="42">
        <f t="shared" si="8"/>
        <v>5507142</v>
      </c>
    </row>
    <row r="45" spans="1:14" x14ac:dyDescent="0.25">
      <c r="A45" s="42" t="str">
        <f t="shared" si="3"/>
        <v>BARCELONA</v>
      </c>
      <c r="B45" s="41">
        <f t="shared" si="4"/>
        <v>29439846</v>
      </c>
      <c r="C45" s="41">
        <f t="shared" si="5"/>
        <v>27600178</v>
      </c>
      <c r="D45" s="41">
        <f t="shared" si="6"/>
        <v>3</v>
      </c>
      <c r="E45" s="42" t="str">
        <f t="shared" si="2"/>
        <v>VIGO</v>
      </c>
      <c r="F45" s="42">
        <f t="shared" si="7"/>
        <v>3679943</v>
      </c>
      <c r="G45" s="42">
        <f t="shared" si="8"/>
        <v>3433570</v>
      </c>
    </row>
    <row r="46" spans="1:14" x14ac:dyDescent="0.25">
      <c r="A46" s="42" t="str">
        <f t="shared" si="3"/>
        <v>BILBAO</v>
      </c>
      <c r="B46" s="41">
        <f t="shared" si="4"/>
        <v>9671797</v>
      </c>
      <c r="C46" s="41">
        <f t="shared" si="5"/>
        <v>9881454</v>
      </c>
      <c r="D46" s="41">
        <f t="shared" si="6"/>
        <v>6</v>
      </c>
      <c r="E46" s="42" t="str">
        <f t="shared" si="2"/>
        <v>CASTELLON</v>
      </c>
      <c r="F46" s="42">
        <f t="shared" si="7"/>
        <v>3153682</v>
      </c>
      <c r="G46" s="42">
        <f t="shared" si="8"/>
        <v>3001021</v>
      </c>
    </row>
    <row r="47" spans="1:14" x14ac:dyDescent="0.25">
      <c r="A47" s="42" t="str">
        <f t="shared" si="3"/>
        <v>CARTAGENA</v>
      </c>
      <c r="B47" s="41">
        <f t="shared" si="4"/>
        <v>1283558</v>
      </c>
      <c r="C47" s="41">
        <f t="shared" si="5"/>
        <v>1218231</v>
      </c>
      <c r="D47" s="41">
        <f t="shared" si="6"/>
        <v>17</v>
      </c>
      <c r="E47" s="42" t="str">
        <f t="shared" si="2"/>
        <v>SEVILLA</v>
      </c>
      <c r="F47" s="42">
        <f t="shared" si="7"/>
        <v>2309007</v>
      </c>
      <c r="G47" s="42">
        <f t="shared" si="8"/>
        <v>2373633</v>
      </c>
    </row>
    <row r="48" spans="1:14" x14ac:dyDescent="0.25">
      <c r="A48" s="42" t="str">
        <f t="shared" si="3"/>
        <v>CASTELLON</v>
      </c>
      <c r="B48" s="41">
        <f t="shared" si="4"/>
        <v>3153682</v>
      </c>
      <c r="C48" s="41">
        <f t="shared" si="5"/>
        <v>3001021</v>
      </c>
      <c r="D48" s="41">
        <f t="shared" si="6"/>
        <v>9</v>
      </c>
      <c r="E48" s="42" t="str">
        <f t="shared" si="2"/>
        <v>TARRAGONA</v>
      </c>
      <c r="F48" s="42">
        <f t="shared" si="7"/>
        <v>2237437</v>
      </c>
      <c r="G48" s="42">
        <f t="shared" si="8"/>
        <v>2676831</v>
      </c>
    </row>
    <row r="49" spans="1:7" x14ac:dyDescent="0.25">
      <c r="A49" s="42" t="str">
        <f t="shared" si="3"/>
        <v>CEUTA</v>
      </c>
      <c r="B49" s="41">
        <f t="shared" si="4"/>
        <v>996852</v>
      </c>
      <c r="C49" s="41">
        <f t="shared" si="5"/>
        <v>963388</v>
      </c>
      <c r="D49" s="41">
        <f t="shared" si="6"/>
        <v>20</v>
      </c>
      <c r="E49" s="42" t="str">
        <f t="shared" si="2"/>
        <v>PASAIA</v>
      </c>
      <c r="F49" s="42">
        <f t="shared" si="7"/>
        <v>2044245</v>
      </c>
      <c r="G49" s="42">
        <f t="shared" si="8"/>
        <v>1943196</v>
      </c>
    </row>
    <row r="50" spans="1:7" x14ac:dyDescent="0.25">
      <c r="A50" s="42" t="str">
        <f t="shared" si="3"/>
        <v>FERROL-SAN CIBRAO</v>
      </c>
      <c r="B50" s="41">
        <f t="shared" si="4"/>
        <v>725167</v>
      </c>
      <c r="C50" s="41">
        <f t="shared" si="5"/>
        <v>895390</v>
      </c>
      <c r="D50" s="41">
        <f t="shared" si="6"/>
        <v>24</v>
      </c>
      <c r="E50" s="42" t="str">
        <f t="shared" si="2"/>
        <v>SANTANDER</v>
      </c>
      <c r="F50" s="42">
        <f t="shared" si="7"/>
        <v>1770316</v>
      </c>
      <c r="G50" s="42">
        <f t="shared" si="8"/>
        <v>1846749</v>
      </c>
    </row>
    <row r="51" spans="1:7" x14ac:dyDescent="0.25">
      <c r="A51" s="42" t="str">
        <f t="shared" si="3"/>
        <v>GIJON</v>
      </c>
      <c r="B51" s="41">
        <f t="shared" si="4"/>
        <v>1358785</v>
      </c>
      <c r="C51" s="41">
        <f t="shared" si="5"/>
        <v>1817375</v>
      </c>
      <c r="D51" s="41">
        <f t="shared" si="6"/>
        <v>14</v>
      </c>
      <c r="E51" s="42" t="str">
        <f t="shared" si="2"/>
        <v>GIJON</v>
      </c>
      <c r="F51" s="42">
        <f t="shared" si="7"/>
        <v>1358785</v>
      </c>
      <c r="G51" s="42">
        <f t="shared" si="8"/>
        <v>1817375</v>
      </c>
    </row>
    <row r="52" spans="1:7" x14ac:dyDescent="0.25">
      <c r="A52" s="42" t="str">
        <f t="shared" si="3"/>
        <v>HUELVA</v>
      </c>
      <c r="B52" s="41">
        <f t="shared" si="4"/>
        <v>480024</v>
      </c>
      <c r="C52" s="41">
        <f t="shared" si="5"/>
        <v>719894</v>
      </c>
      <c r="D52" s="41">
        <f t="shared" si="6"/>
        <v>27</v>
      </c>
      <c r="E52" s="42" t="str">
        <f t="shared" si="2"/>
        <v>BAHIA DE CADIZ</v>
      </c>
      <c r="F52" s="42">
        <f t="shared" si="7"/>
        <v>1328185</v>
      </c>
      <c r="G52" s="42">
        <f t="shared" si="8"/>
        <v>1476089</v>
      </c>
    </row>
    <row r="53" spans="1:7" x14ac:dyDescent="0.25">
      <c r="A53" s="42" t="str">
        <f t="shared" si="3"/>
        <v>LAS PALMAS</v>
      </c>
      <c r="B53" s="41">
        <f t="shared" si="4"/>
        <v>14111552</v>
      </c>
      <c r="C53" s="41">
        <f t="shared" si="5"/>
        <v>14747009</v>
      </c>
      <c r="D53" s="41">
        <f t="shared" si="6"/>
        <v>4</v>
      </c>
      <c r="E53" s="42" t="str">
        <f t="shared" si="2"/>
        <v>ALICANTE</v>
      </c>
      <c r="F53" s="42">
        <f t="shared" si="7"/>
        <v>1286046</v>
      </c>
      <c r="G53" s="42">
        <f t="shared" si="8"/>
        <v>1281580</v>
      </c>
    </row>
    <row r="54" spans="1:7" x14ac:dyDescent="0.25">
      <c r="A54" s="42" t="str">
        <f t="shared" si="3"/>
        <v>MALAGA</v>
      </c>
      <c r="B54" s="41">
        <f t="shared" si="4"/>
        <v>793712</v>
      </c>
      <c r="C54" s="41">
        <f t="shared" si="5"/>
        <v>982266</v>
      </c>
      <c r="D54" s="41">
        <f t="shared" si="6"/>
        <v>23</v>
      </c>
      <c r="E54" s="42" t="str">
        <f t="shared" si="2"/>
        <v>CARTAGENA</v>
      </c>
      <c r="F54" s="42">
        <f t="shared" si="7"/>
        <v>1283558</v>
      </c>
      <c r="G54" s="42">
        <f t="shared" si="8"/>
        <v>1218231</v>
      </c>
    </row>
    <row r="55" spans="1:7" x14ac:dyDescent="0.25">
      <c r="A55" s="42" t="str">
        <f t="shared" si="3"/>
        <v>MARIN Y RIA DE PONTEVEDRA</v>
      </c>
      <c r="B55" s="41">
        <f t="shared" si="4"/>
        <v>1115241</v>
      </c>
      <c r="C55" s="41">
        <f t="shared" si="5"/>
        <v>1046491</v>
      </c>
      <c r="D55" s="41">
        <f t="shared" si="6"/>
        <v>19</v>
      </c>
      <c r="E55" s="42" t="str">
        <f t="shared" si="2"/>
        <v>AVILES</v>
      </c>
      <c r="F55" s="42">
        <f t="shared" ref="F55:F65" si="9">LOOKUP(E55,$A$38:$A$65,$B$38:$B$65)</f>
        <v>1217839</v>
      </c>
      <c r="G55" s="42">
        <f t="shared" si="8"/>
        <v>1180706</v>
      </c>
    </row>
    <row r="56" spans="1:7" x14ac:dyDescent="0.25">
      <c r="A56" s="42" t="str">
        <f t="shared" si="3"/>
        <v>MELILLA</v>
      </c>
      <c r="B56" s="41">
        <f t="shared" si="4"/>
        <v>935129</v>
      </c>
      <c r="C56" s="41">
        <f t="shared" si="5"/>
        <v>904843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1115241</v>
      </c>
      <c r="G56" s="42">
        <f t="shared" si="8"/>
        <v>1046491</v>
      </c>
    </row>
    <row r="57" spans="1:7" x14ac:dyDescent="0.25">
      <c r="A57" s="42" t="str">
        <f t="shared" si="3"/>
        <v>MOTRIL</v>
      </c>
      <c r="B57" s="41">
        <f t="shared" si="4"/>
        <v>341287</v>
      </c>
      <c r="C57" s="41">
        <f t="shared" si="5"/>
        <v>316794</v>
      </c>
      <c r="D57" s="41">
        <f t="shared" si="6"/>
        <v>28</v>
      </c>
      <c r="E57" s="42" t="str">
        <f t="shared" si="2"/>
        <v>CEUTA</v>
      </c>
      <c r="F57" s="42">
        <f t="shared" si="9"/>
        <v>996852</v>
      </c>
      <c r="G57" s="42">
        <f t="shared" si="8"/>
        <v>963388</v>
      </c>
    </row>
    <row r="58" spans="1:7" x14ac:dyDescent="0.25">
      <c r="A58" s="42" t="str">
        <f t="shared" si="3"/>
        <v>PASAIA</v>
      </c>
      <c r="B58" s="41">
        <f t="shared" si="4"/>
        <v>2044245</v>
      </c>
      <c r="C58" s="41">
        <f t="shared" si="5"/>
        <v>1943196</v>
      </c>
      <c r="D58" s="41">
        <f t="shared" si="6"/>
        <v>12</v>
      </c>
      <c r="E58" s="42" t="str">
        <f t="shared" si="2"/>
        <v>A CORUÑA</v>
      </c>
      <c r="F58" s="42">
        <f t="shared" si="9"/>
        <v>938311</v>
      </c>
      <c r="G58" s="42">
        <f t="shared" si="8"/>
        <v>1043612</v>
      </c>
    </row>
    <row r="59" spans="1:7" x14ac:dyDescent="0.25">
      <c r="A59" s="42" t="str">
        <f t="shared" si="3"/>
        <v>SANTA CRUZ DE TENERIFE</v>
      </c>
      <c r="B59" s="41">
        <f t="shared" si="4"/>
        <v>5901512</v>
      </c>
      <c r="C59" s="41">
        <f t="shared" si="5"/>
        <v>5507142</v>
      </c>
      <c r="D59" s="41">
        <f t="shared" si="6"/>
        <v>7</v>
      </c>
      <c r="E59" s="42" t="str">
        <f t="shared" si="2"/>
        <v>MELILLA</v>
      </c>
      <c r="F59" s="42">
        <f t="shared" si="9"/>
        <v>935129</v>
      </c>
      <c r="G59" s="42">
        <f t="shared" si="8"/>
        <v>904843</v>
      </c>
    </row>
    <row r="60" spans="1:7" x14ac:dyDescent="0.25">
      <c r="A60" s="42" t="str">
        <f t="shared" si="3"/>
        <v>SANTANDER</v>
      </c>
      <c r="B60" s="41">
        <f t="shared" si="4"/>
        <v>1770316</v>
      </c>
      <c r="C60" s="41">
        <f t="shared" si="5"/>
        <v>1846749</v>
      </c>
      <c r="D60" s="41">
        <f t="shared" si="6"/>
        <v>13</v>
      </c>
      <c r="E60" s="42" t="str">
        <f t="shared" si="2"/>
        <v>MALAGA</v>
      </c>
      <c r="F60" s="42">
        <f t="shared" si="9"/>
        <v>793712</v>
      </c>
      <c r="G60" s="42">
        <f t="shared" si="8"/>
        <v>982266</v>
      </c>
    </row>
    <row r="61" spans="1:7" x14ac:dyDescent="0.25">
      <c r="A61" s="42" t="str">
        <f t="shared" si="3"/>
        <v>SEVILLA</v>
      </c>
      <c r="B61" s="41">
        <f t="shared" si="4"/>
        <v>2309007</v>
      </c>
      <c r="C61" s="41">
        <f t="shared" si="5"/>
        <v>2373633</v>
      </c>
      <c r="D61" s="41">
        <f t="shared" si="6"/>
        <v>10</v>
      </c>
      <c r="E61" s="42" t="str">
        <f t="shared" si="2"/>
        <v>FERROL-SAN CIBRAO</v>
      </c>
      <c r="F61" s="42">
        <f t="shared" si="9"/>
        <v>725167</v>
      </c>
      <c r="G61" s="42">
        <f t="shared" si="8"/>
        <v>895390</v>
      </c>
    </row>
    <row r="62" spans="1:7" x14ac:dyDescent="0.25">
      <c r="A62" s="42" t="str">
        <f t="shared" si="3"/>
        <v>TARRAGONA</v>
      </c>
      <c r="B62" s="41">
        <f t="shared" si="4"/>
        <v>2237437</v>
      </c>
      <c r="C62" s="41">
        <f t="shared" si="5"/>
        <v>2676831</v>
      </c>
      <c r="D62" s="41">
        <f t="shared" si="6"/>
        <v>11</v>
      </c>
      <c r="E62" s="42" t="str">
        <f t="shared" si="2"/>
        <v>ALMERIA</v>
      </c>
      <c r="F62" s="42">
        <f t="shared" si="9"/>
        <v>604805</v>
      </c>
      <c r="G62" s="42">
        <f t="shared" si="8"/>
        <v>652915</v>
      </c>
    </row>
    <row r="63" spans="1:7" x14ac:dyDescent="0.25">
      <c r="A63" s="42" t="str">
        <f t="shared" si="3"/>
        <v>VALENCIA</v>
      </c>
      <c r="B63" s="41">
        <f t="shared" si="4"/>
        <v>63102097</v>
      </c>
      <c r="C63" s="41">
        <f t="shared" si="5"/>
        <v>58727773</v>
      </c>
      <c r="D63" s="41">
        <f t="shared" si="6"/>
        <v>1</v>
      </c>
      <c r="E63" s="42" t="str">
        <f t="shared" si="2"/>
        <v>VILAGARCIA</v>
      </c>
      <c r="F63" s="42">
        <f t="shared" si="9"/>
        <v>526609</v>
      </c>
      <c r="G63" s="42">
        <f t="shared" si="8"/>
        <v>534386</v>
      </c>
    </row>
    <row r="64" spans="1:7" x14ac:dyDescent="0.25">
      <c r="A64" s="42" t="str">
        <f t="shared" si="3"/>
        <v>VIGO</v>
      </c>
      <c r="B64" s="41">
        <f t="shared" si="4"/>
        <v>3679943</v>
      </c>
      <c r="C64" s="41">
        <f t="shared" si="5"/>
        <v>3433570</v>
      </c>
      <c r="D64" s="41">
        <f t="shared" si="6"/>
        <v>8</v>
      </c>
      <c r="E64" s="42" t="str">
        <f t="shared" si="2"/>
        <v>HUELVA</v>
      </c>
      <c r="F64" s="42">
        <f t="shared" si="9"/>
        <v>480024</v>
      </c>
      <c r="G64" s="42">
        <f t="shared" si="8"/>
        <v>719894</v>
      </c>
    </row>
    <row r="65" spans="1:7" x14ac:dyDescent="0.25">
      <c r="A65" s="42" t="str">
        <f t="shared" si="3"/>
        <v>VILAGARCIA</v>
      </c>
      <c r="B65" s="41">
        <f t="shared" si="4"/>
        <v>526609</v>
      </c>
      <c r="C65" s="41">
        <f t="shared" si="5"/>
        <v>534386</v>
      </c>
      <c r="D65" s="41">
        <f t="shared" si="6"/>
        <v>26</v>
      </c>
      <c r="E65" s="42" t="str">
        <f t="shared" si="2"/>
        <v>MOTRIL</v>
      </c>
      <c r="F65" s="42">
        <f t="shared" si="9"/>
        <v>341287</v>
      </c>
      <c r="G65" s="42">
        <f t="shared" si="8"/>
        <v>316794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7"/>
  <sheetViews>
    <sheetView workbookViewId="0">
      <selection activeCell="C30" sqref="C30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4" s="2" customFormat="1" ht="22.5" customHeight="1" x14ac:dyDescent="0.35">
      <c r="F1" s="3" t="s">
        <v>80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23">
        <v>3009</v>
      </c>
      <c r="C7" s="23">
        <v>1481</v>
      </c>
      <c r="D7" s="23">
        <v>56473</v>
      </c>
      <c r="E7" s="23">
        <v>43739</v>
      </c>
      <c r="F7" s="10">
        <f>((E7*100)/D7)-100</f>
        <v>-22.548828643776673</v>
      </c>
      <c r="G7" s="1"/>
      <c r="H7" s="1"/>
      <c r="I7" s="1"/>
      <c r="N7" s="42"/>
    </row>
    <row r="8" spans="1:14" x14ac:dyDescent="0.25">
      <c r="A8" s="11" t="s">
        <v>45</v>
      </c>
      <c r="B8" s="24">
        <v>0</v>
      </c>
      <c r="C8" s="24">
        <v>18</v>
      </c>
      <c r="D8" s="24">
        <v>85</v>
      </c>
      <c r="E8" s="24">
        <v>227</v>
      </c>
      <c r="F8" s="13">
        <f t="shared" ref="F8:F35" si="0">((E8*100)/D8)-100</f>
        <v>167.05882352941177</v>
      </c>
      <c r="G8" s="1"/>
      <c r="H8" s="1"/>
      <c r="I8" s="1"/>
      <c r="N8" s="42"/>
    </row>
    <row r="9" spans="1:14" x14ac:dyDescent="0.25">
      <c r="A9" s="8" t="s">
        <v>46</v>
      </c>
      <c r="B9" s="23">
        <v>535</v>
      </c>
      <c r="C9" s="23">
        <v>222</v>
      </c>
      <c r="D9" s="23">
        <v>4004</v>
      </c>
      <c r="E9" s="23">
        <v>2717</v>
      </c>
      <c r="F9" s="10">
        <f t="shared" si="0"/>
        <v>-32.142857142857139</v>
      </c>
      <c r="G9" s="1"/>
      <c r="H9" s="1"/>
      <c r="I9" s="1"/>
      <c r="N9" s="42"/>
    </row>
    <row r="10" spans="1:14" x14ac:dyDescent="0.25">
      <c r="A10" s="11" t="s">
        <v>47</v>
      </c>
      <c r="B10" s="24">
        <v>802</v>
      </c>
      <c r="C10" s="24">
        <v>1057</v>
      </c>
      <c r="D10" s="24">
        <v>15894</v>
      </c>
      <c r="E10" s="24">
        <v>16673</v>
      </c>
      <c r="F10" s="13">
        <f t="shared" si="0"/>
        <v>4.9012205863847953</v>
      </c>
      <c r="G10" s="1"/>
      <c r="H10" s="1"/>
      <c r="I10" s="1"/>
      <c r="N10" s="42"/>
    </row>
    <row r="11" spans="1:14" x14ac:dyDescent="0.25">
      <c r="A11" s="8" t="s">
        <v>48</v>
      </c>
      <c r="B11" s="23">
        <v>102</v>
      </c>
      <c r="C11" s="23">
        <v>34</v>
      </c>
      <c r="D11" s="23">
        <v>1246</v>
      </c>
      <c r="E11" s="23">
        <v>1102</v>
      </c>
      <c r="F11" s="10">
        <f t="shared" si="0"/>
        <v>-11.5569823434992</v>
      </c>
      <c r="G11" s="1"/>
      <c r="H11" s="1"/>
      <c r="I11" s="1"/>
      <c r="N11" s="42"/>
    </row>
    <row r="12" spans="1:14" x14ac:dyDescent="0.25">
      <c r="A12" s="11" t="s">
        <v>49</v>
      </c>
      <c r="B12" s="24">
        <v>427</v>
      </c>
      <c r="C12" s="24">
        <v>977</v>
      </c>
      <c r="D12" s="24">
        <v>13653</v>
      </c>
      <c r="E12" s="24">
        <v>12926</v>
      </c>
      <c r="F12" s="13">
        <f t="shared" si="0"/>
        <v>-5.3248370321541074</v>
      </c>
      <c r="G12" s="1"/>
      <c r="H12" s="1"/>
      <c r="I12" s="1"/>
      <c r="N12" s="42"/>
    </row>
    <row r="13" spans="1:14" x14ac:dyDescent="0.25">
      <c r="A13" s="8" t="s">
        <v>50</v>
      </c>
      <c r="B13" s="23">
        <v>167</v>
      </c>
      <c r="C13" s="23">
        <v>886</v>
      </c>
      <c r="D13" s="23">
        <v>3177</v>
      </c>
      <c r="E13" s="23">
        <v>3057</v>
      </c>
      <c r="F13" s="10">
        <f t="shared" si="0"/>
        <v>-3.7771482530689298</v>
      </c>
      <c r="G13" s="1"/>
      <c r="H13" s="1"/>
      <c r="I13" s="1"/>
      <c r="N13" s="42"/>
    </row>
    <row r="14" spans="1:14" x14ac:dyDescent="0.25">
      <c r="A14" s="11" t="s">
        <v>51</v>
      </c>
      <c r="B14" s="24">
        <v>38</v>
      </c>
      <c r="C14" s="24">
        <v>62</v>
      </c>
      <c r="D14" s="24">
        <v>2514</v>
      </c>
      <c r="E14" s="24">
        <v>3378</v>
      </c>
      <c r="F14" s="13">
        <f t="shared" si="0"/>
        <v>34.367541766109781</v>
      </c>
      <c r="G14" s="1"/>
      <c r="H14" s="1"/>
      <c r="I14" s="1"/>
      <c r="N14" s="42"/>
    </row>
    <row r="15" spans="1:14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  <c r="N15" s="42"/>
    </row>
    <row r="16" spans="1:14" x14ac:dyDescent="0.25">
      <c r="A16" s="11" t="s">
        <v>53</v>
      </c>
      <c r="B16" s="24">
        <v>34</v>
      </c>
      <c r="C16" s="24">
        <v>30</v>
      </c>
      <c r="D16" s="24">
        <v>631</v>
      </c>
      <c r="E16" s="24">
        <v>598</v>
      </c>
      <c r="F16" s="13">
        <f t="shared" si="0"/>
        <v>-5.2297939778129887</v>
      </c>
      <c r="G16" s="1"/>
      <c r="H16" s="1"/>
      <c r="I16" s="1"/>
      <c r="N16" s="42"/>
    </row>
    <row r="17" spans="1:14" x14ac:dyDescent="0.25">
      <c r="A17" s="8" t="s">
        <v>54</v>
      </c>
      <c r="B17" s="23">
        <v>144</v>
      </c>
      <c r="C17" s="23">
        <v>130</v>
      </c>
      <c r="D17" s="23">
        <v>4483</v>
      </c>
      <c r="E17" s="23">
        <v>4138</v>
      </c>
      <c r="F17" s="10">
        <f t="shared" si="0"/>
        <v>-7.6957394601829066</v>
      </c>
      <c r="G17" s="1"/>
      <c r="H17" s="1"/>
      <c r="I17" s="1"/>
      <c r="N17" s="42"/>
    </row>
    <row r="18" spans="1:14" x14ac:dyDescent="0.25">
      <c r="A18" s="11" t="s">
        <v>55</v>
      </c>
      <c r="B18" s="24">
        <v>0</v>
      </c>
      <c r="C18" s="24">
        <v>40</v>
      </c>
      <c r="D18" s="24">
        <v>18</v>
      </c>
      <c r="E18" s="24">
        <v>48</v>
      </c>
      <c r="F18" s="13">
        <f t="shared" si="0"/>
        <v>166.66666666666669</v>
      </c>
      <c r="G18" s="1"/>
      <c r="H18" s="1"/>
      <c r="I18" s="1"/>
      <c r="N18" s="42"/>
    </row>
    <row r="19" spans="1:14" x14ac:dyDescent="0.25">
      <c r="A19" s="8" t="s">
        <v>56</v>
      </c>
      <c r="B19" s="23">
        <v>26</v>
      </c>
      <c r="C19" s="23">
        <v>32</v>
      </c>
      <c r="D19" s="23">
        <v>276</v>
      </c>
      <c r="E19" s="23">
        <v>268</v>
      </c>
      <c r="F19" s="10">
        <f t="shared" si="0"/>
        <v>-2.8985507246376869</v>
      </c>
      <c r="G19" s="1"/>
      <c r="H19" s="1"/>
      <c r="I19" s="1"/>
      <c r="N19" s="42"/>
    </row>
    <row r="20" spans="1:14" x14ac:dyDescent="0.25">
      <c r="A20" s="11" t="s">
        <v>57</v>
      </c>
      <c r="B20" s="24">
        <v>162</v>
      </c>
      <c r="C20" s="24">
        <v>1807</v>
      </c>
      <c r="D20" s="24">
        <v>6700</v>
      </c>
      <c r="E20" s="24">
        <v>6781</v>
      </c>
      <c r="F20" s="13">
        <f t="shared" si="0"/>
        <v>1.2089552238805936</v>
      </c>
      <c r="G20" s="1"/>
      <c r="H20" s="1"/>
      <c r="I20" s="1"/>
      <c r="N20" s="42"/>
    </row>
    <row r="21" spans="1:14" x14ac:dyDescent="0.25">
      <c r="A21" s="8" t="s">
        <v>58</v>
      </c>
      <c r="B21" s="23">
        <v>211</v>
      </c>
      <c r="C21" s="23">
        <v>185</v>
      </c>
      <c r="D21" s="23">
        <v>2374</v>
      </c>
      <c r="E21" s="23">
        <v>2294</v>
      </c>
      <c r="F21" s="10">
        <f t="shared" si="0"/>
        <v>-3.3698399326031989</v>
      </c>
      <c r="G21" s="1"/>
      <c r="H21" s="1"/>
      <c r="I21" s="1"/>
      <c r="N21" s="42"/>
    </row>
    <row r="22" spans="1:14" x14ac:dyDescent="0.25">
      <c r="A22" s="11" t="s">
        <v>59</v>
      </c>
      <c r="B22" s="24">
        <v>90</v>
      </c>
      <c r="C22" s="24">
        <v>93</v>
      </c>
      <c r="D22" s="24">
        <v>1544</v>
      </c>
      <c r="E22" s="24">
        <v>1785</v>
      </c>
      <c r="F22" s="13">
        <f t="shared" si="0"/>
        <v>15.608808290155437</v>
      </c>
      <c r="G22" s="1"/>
      <c r="H22" s="1"/>
      <c r="I22" s="1"/>
      <c r="N22" s="42"/>
    </row>
    <row r="23" spans="1:14" x14ac:dyDescent="0.25">
      <c r="A23" s="8" t="s">
        <v>60</v>
      </c>
      <c r="B23" s="23">
        <v>87</v>
      </c>
      <c r="C23" s="23">
        <v>132</v>
      </c>
      <c r="D23" s="23">
        <v>640</v>
      </c>
      <c r="E23" s="23">
        <v>619</v>
      </c>
      <c r="F23" s="10">
        <f t="shared" si="0"/>
        <v>-3.28125</v>
      </c>
      <c r="G23" s="1"/>
      <c r="H23" s="1"/>
      <c r="I23" s="1"/>
      <c r="N23" s="42"/>
    </row>
    <row r="24" spans="1:14" x14ac:dyDescent="0.25">
      <c r="A24" s="11" t="s">
        <v>61</v>
      </c>
      <c r="B24" s="24">
        <v>135</v>
      </c>
      <c r="C24" s="24">
        <v>144</v>
      </c>
      <c r="D24" s="24">
        <v>1822</v>
      </c>
      <c r="E24" s="24">
        <v>1796</v>
      </c>
      <c r="F24" s="13">
        <f t="shared" si="0"/>
        <v>-1.4270032930845247</v>
      </c>
      <c r="G24" s="1"/>
      <c r="H24" s="1"/>
      <c r="I24" s="1"/>
      <c r="N24" s="42"/>
    </row>
    <row r="25" spans="1:14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  <c r="N25" s="42"/>
    </row>
    <row r="26" spans="1:14" x14ac:dyDescent="0.25">
      <c r="A26" s="11" t="s">
        <v>63</v>
      </c>
      <c r="B26" s="24">
        <v>152</v>
      </c>
      <c r="C26" s="24">
        <v>109</v>
      </c>
      <c r="D26" s="24">
        <v>1154</v>
      </c>
      <c r="E26" s="24">
        <v>1325</v>
      </c>
      <c r="F26" s="13">
        <f t="shared" si="0"/>
        <v>14.818024263431539</v>
      </c>
      <c r="G26" s="1"/>
      <c r="H26" s="1"/>
      <c r="I26" s="1"/>
      <c r="N26" s="42"/>
    </row>
    <row r="27" spans="1:14" x14ac:dyDescent="0.25">
      <c r="A27" s="8" t="s">
        <v>64</v>
      </c>
      <c r="B27" s="23">
        <v>2182</v>
      </c>
      <c r="C27" s="23">
        <v>2225</v>
      </c>
      <c r="D27" s="23">
        <v>22737</v>
      </c>
      <c r="E27" s="23">
        <v>23216</v>
      </c>
      <c r="F27" s="10">
        <f t="shared" si="0"/>
        <v>2.1066983331134281</v>
      </c>
      <c r="G27" s="1"/>
      <c r="H27" s="1"/>
      <c r="I27" s="1"/>
      <c r="N27" s="42"/>
    </row>
    <row r="28" spans="1:14" x14ac:dyDescent="0.25">
      <c r="A28" s="11" t="s">
        <v>65</v>
      </c>
      <c r="B28" s="24">
        <v>158</v>
      </c>
      <c r="C28" s="24">
        <v>296</v>
      </c>
      <c r="D28" s="24">
        <v>6526</v>
      </c>
      <c r="E28" s="24">
        <v>5469</v>
      </c>
      <c r="F28" s="13">
        <f t="shared" si="0"/>
        <v>-16.196751455715599</v>
      </c>
      <c r="G28" s="1"/>
      <c r="H28" s="1"/>
      <c r="I28" s="1"/>
      <c r="N28" s="42"/>
    </row>
    <row r="29" spans="1:14" x14ac:dyDescent="0.25">
      <c r="A29" s="8" t="s">
        <v>66</v>
      </c>
      <c r="B29" s="23">
        <v>318</v>
      </c>
      <c r="C29" s="23">
        <v>201</v>
      </c>
      <c r="D29" s="23">
        <v>3876</v>
      </c>
      <c r="E29" s="23">
        <v>4215</v>
      </c>
      <c r="F29" s="10">
        <f t="shared" si="0"/>
        <v>8.7461300309597476</v>
      </c>
      <c r="G29" s="1"/>
      <c r="H29" s="1"/>
      <c r="I29" s="1"/>
      <c r="N29" s="42"/>
    </row>
    <row r="30" spans="1:14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  <c r="N30" s="42"/>
    </row>
    <row r="31" spans="1:14" x14ac:dyDescent="0.25">
      <c r="A31" s="8" t="s">
        <v>68</v>
      </c>
      <c r="B31" s="23">
        <v>145</v>
      </c>
      <c r="C31" s="23">
        <v>392</v>
      </c>
      <c r="D31" s="23">
        <v>4887</v>
      </c>
      <c r="E31" s="23">
        <v>4005</v>
      </c>
      <c r="F31" s="10">
        <f t="shared" si="0"/>
        <v>-18.047882136279924</v>
      </c>
      <c r="G31" s="1"/>
      <c r="H31" s="1"/>
      <c r="I31" s="1"/>
      <c r="N31" s="42"/>
    </row>
    <row r="32" spans="1:14" x14ac:dyDescent="0.25">
      <c r="A32" s="11" t="s">
        <v>69</v>
      </c>
      <c r="B32" s="24">
        <v>76</v>
      </c>
      <c r="C32" s="24">
        <v>97</v>
      </c>
      <c r="D32" s="24">
        <v>2507</v>
      </c>
      <c r="E32" s="24">
        <v>1891</v>
      </c>
      <c r="F32" s="13">
        <f t="shared" si="0"/>
        <v>-24.571200638213</v>
      </c>
      <c r="G32" s="1"/>
      <c r="H32" s="1"/>
      <c r="I32" s="1"/>
      <c r="N32" s="42"/>
    </row>
    <row r="33" spans="1:14" x14ac:dyDescent="0.25">
      <c r="A33" s="8" t="s">
        <v>70</v>
      </c>
      <c r="B33" s="23">
        <v>11052</v>
      </c>
      <c r="C33" s="23">
        <v>10340</v>
      </c>
      <c r="D33" s="23">
        <v>79979</v>
      </c>
      <c r="E33" s="23">
        <v>77863</v>
      </c>
      <c r="F33" s="10">
        <f t="shared" si="0"/>
        <v>-2.6456944948048857</v>
      </c>
      <c r="G33" s="1"/>
      <c r="H33" s="1"/>
      <c r="I33" s="1"/>
      <c r="N33" s="42"/>
    </row>
    <row r="34" spans="1:14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20052</v>
      </c>
      <c r="C35" s="15">
        <f t="shared" ref="C35:E35" si="1">SUM(C7:C34)</f>
        <v>20990</v>
      </c>
      <c r="D35" s="15">
        <f t="shared" si="1"/>
        <v>237200</v>
      </c>
      <c r="E35" s="15">
        <f t="shared" si="1"/>
        <v>220130</v>
      </c>
      <c r="F35" s="16">
        <f t="shared" si="0"/>
        <v>-7.1964586846543028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43739</v>
      </c>
      <c r="C38" s="41">
        <f>D7</f>
        <v>56473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77863</v>
      </c>
      <c r="G38" s="42">
        <f>LOOKUP(E38,$A$38:$A$65,$C$38:$C$65)</f>
        <v>79979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227</v>
      </c>
      <c r="C39" s="41">
        <f t="shared" ref="C39:C65" si="5">D8</f>
        <v>85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43739</v>
      </c>
      <c r="G39" s="42">
        <f t="shared" ref="G39:G65" si="8">LOOKUP(E39,$A$38:$A$65,$C$38:$C$65)</f>
        <v>56473</v>
      </c>
    </row>
    <row r="40" spans="1:14" x14ac:dyDescent="0.25">
      <c r="A40" s="42" t="str">
        <f t="shared" si="3"/>
        <v>ALMERIA</v>
      </c>
      <c r="B40" s="41">
        <f t="shared" si="4"/>
        <v>2717</v>
      </c>
      <c r="C40" s="41">
        <f t="shared" si="5"/>
        <v>4004</v>
      </c>
      <c r="D40" s="41">
        <f t="shared" si="6"/>
        <v>13</v>
      </c>
      <c r="E40" s="42" t="str">
        <f t="shared" si="2"/>
        <v>PASAIA</v>
      </c>
      <c r="F40" s="42">
        <f t="shared" si="7"/>
        <v>23216</v>
      </c>
      <c r="G40" s="42">
        <f t="shared" si="8"/>
        <v>22737</v>
      </c>
    </row>
    <row r="41" spans="1:14" x14ac:dyDescent="0.25">
      <c r="A41" s="42" t="str">
        <f t="shared" si="3"/>
        <v>AVILES</v>
      </c>
      <c r="B41" s="41">
        <f t="shared" si="4"/>
        <v>16673</v>
      </c>
      <c r="C41" s="41">
        <f t="shared" si="5"/>
        <v>15894</v>
      </c>
      <c r="D41" s="41">
        <f t="shared" si="6"/>
        <v>4</v>
      </c>
      <c r="E41" s="42" t="str">
        <f t="shared" si="2"/>
        <v>AVILES</v>
      </c>
      <c r="F41" s="42">
        <f t="shared" si="7"/>
        <v>16673</v>
      </c>
      <c r="G41" s="42">
        <f t="shared" si="8"/>
        <v>15894</v>
      </c>
    </row>
    <row r="42" spans="1:14" x14ac:dyDescent="0.25">
      <c r="A42" s="42" t="str">
        <f t="shared" si="3"/>
        <v>BAHIA DE ALGECIRAS</v>
      </c>
      <c r="B42" s="41">
        <f t="shared" si="4"/>
        <v>1102</v>
      </c>
      <c r="C42" s="41">
        <f t="shared" si="5"/>
        <v>1246</v>
      </c>
      <c r="D42" s="41">
        <f t="shared" si="6"/>
        <v>19</v>
      </c>
      <c r="E42" s="42" t="str">
        <f t="shared" si="2"/>
        <v>BAHIA DE CADIZ</v>
      </c>
      <c r="F42" s="42">
        <f t="shared" si="7"/>
        <v>12926</v>
      </c>
      <c r="G42" s="42">
        <f t="shared" si="8"/>
        <v>13653</v>
      </c>
    </row>
    <row r="43" spans="1:14" x14ac:dyDescent="0.25">
      <c r="A43" s="42" t="str">
        <f t="shared" si="3"/>
        <v>BAHIA DE CADIZ</v>
      </c>
      <c r="B43" s="41">
        <f t="shared" si="4"/>
        <v>12926</v>
      </c>
      <c r="C43" s="41">
        <f t="shared" si="5"/>
        <v>13653</v>
      </c>
      <c r="D43" s="41">
        <f t="shared" si="6"/>
        <v>5</v>
      </c>
      <c r="E43" s="42" t="str">
        <f t="shared" si="2"/>
        <v>GIJON</v>
      </c>
      <c r="F43" s="42">
        <f t="shared" si="7"/>
        <v>6781</v>
      </c>
      <c r="G43" s="42">
        <f t="shared" si="8"/>
        <v>6700</v>
      </c>
    </row>
    <row r="44" spans="1:14" x14ac:dyDescent="0.25">
      <c r="A44" s="42" t="str">
        <f t="shared" si="3"/>
        <v>BALEARES</v>
      </c>
      <c r="B44" s="41">
        <f t="shared" si="4"/>
        <v>3057</v>
      </c>
      <c r="C44" s="41">
        <f t="shared" si="5"/>
        <v>3177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5469</v>
      </c>
      <c r="G44" s="42">
        <f t="shared" si="8"/>
        <v>6526</v>
      </c>
    </row>
    <row r="45" spans="1:14" x14ac:dyDescent="0.25">
      <c r="A45" s="42" t="str">
        <f t="shared" si="3"/>
        <v>BARCELONA</v>
      </c>
      <c r="B45" s="41">
        <f t="shared" si="4"/>
        <v>3378</v>
      </c>
      <c r="C45" s="41">
        <f t="shared" si="5"/>
        <v>2514</v>
      </c>
      <c r="D45" s="41">
        <f t="shared" si="6"/>
        <v>11</v>
      </c>
      <c r="E45" s="42" t="str">
        <f t="shared" si="2"/>
        <v>SANTANDER</v>
      </c>
      <c r="F45" s="42">
        <f t="shared" si="7"/>
        <v>4215</v>
      </c>
      <c r="G45" s="42">
        <f t="shared" si="8"/>
        <v>3876</v>
      </c>
    </row>
    <row r="46" spans="1:14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4138</v>
      </c>
      <c r="G46" s="42">
        <f t="shared" si="8"/>
        <v>4483</v>
      </c>
    </row>
    <row r="47" spans="1:14" x14ac:dyDescent="0.25">
      <c r="A47" s="42" t="str">
        <f t="shared" si="3"/>
        <v>CARTAGENA</v>
      </c>
      <c r="B47" s="41">
        <f t="shared" si="4"/>
        <v>598</v>
      </c>
      <c r="C47" s="41">
        <f t="shared" si="5"/>
        <v>631</v>
      </c>
      <c r="D47" s="41">
        <f t="shared" si="6"/>
        <v>21</v>
      </c>
      <c r="E47" s="42" t="str">
        <f t="shared" si="2"/>
        <v>TARRAGONA</v>
      </c>
      <c r="F47" s="42">
        <f t="shared" si="7"/>
        <v>4005</v>
      </c>
      <c r="G47" s="42">
        <f t="shared" si="8"/>
        <v>4887</v>
      </c>
    </row>
    <row r="48" spans="1:14" x14ac:dyDescent="0.25">
      <c r="A48" s="42" t="str">
        <f t="shared" si="3"/>
        <v>CASTELLON</v>
      </c>
      <c r="B48" s="41">
        <f t="shared" si="4"/>
        <v>4138</v>
      </c>
      <c r="C48" s="41">
        <f t="shared" si="5"/>
        <v>4483</v>
      </c>
      <c r="D48" s="41">
        <f t="shared" si="6"/>
        <v>9</v>
      </c>
      <c r="E48" s="42" t="str">
        <f t="shared" si="2"/>
        <v>BARCELONA</v>
      </c>
      <c r="F48" s="42">
        <f t="shared" si="7"/>
        <v>3378</v>
      </c>
      <c r="G48" s="42">
        <f t="shared" si="8"/>
        <v>2514</v>
      </c>
    </row>
    <row r="49" spans="1:7" x14ac:dyDescent="0.25">
      <c r="A49" s="42" t="str">
        <f t="shared" si="3"/>
        <v>CEUTA</v>
      </c>
      <c r="B49" s="41">
        <f t="shared" si="4"/>
        <v>48</v>
      </c>
      <c r="C49" s="41">
        <f t="shared" si="5"/>
        <v>18</v>
      </c>
      <c r="D49" s="41">
        <f t="shared" si="6"/>
        <v>24</v>
      </c>
      <c r="E49" s="42" t="str">
        <f t="shared" si="2"/>
        <v>BALEARES</v>
      </c>
      <c r="F49" s="42">
        <f t="shared" si="7"/>
        <v>3057</v>
      </c>
      <c r="G49" s="42">
        <f t="shared" si="8"/>
        <v>3177</v>
      </c>
    </row>
    <row r="50" spans="1:7" x14ac:dyDescent="0.25">
      <c r="A50" s="42" t="str">
        <f t="shared" si="3"/>
        <v>FERROL-SAN CIBRAO</v>
      </c>
      <c r="B50" s="41">
        <f t="shared" si="4"/>
        <v>268</v>
      </c>
      <c r="C50" s="41">
        <f t="shared" si="5"/>
        <v>276</v>
      </c>
      <c r="D50" s="41">
        <f t="shared" si="6"/>
        <v>22</v>
      </c>
      <c r="E50" s="42" t="str">
        <f t="shared" si="2"/>
        <v>ALMERIA</v>
      </c>
      <c r="F50" s="42">
        <f t="shared" si="7"/>
        <v>2717</v>
      </c>
      <c r="G50" s="42">
        <f t="shared" si="8"/>
        <v>4004</v>
      </c>
    </row>
    <row r="51" spans="1:7" x14ac:dyDescent="0.25">
      <c r="A51" s="42" t="str">
        <f t="shared" si="3"/>
        <v>GIJON</v>
      </c>
      <c r="B51" s="41">
        <f t="shared" si="4"/>
        <v>6781</v>
      </c>
      <c r="C51" s="41">
        <f t="shared" si="5"/>
        <v>6700</v>
      </c>
      <c r="D51" s="41">
        <f t="shared" si="6"/>
        <v>6</v>
      </c>
      <c r="E51" s="42" t="str">
        <f t="shared" si="2"/>
        <v>HUELVA</v>
      </c>
      <c r="F51" s="42">
        <f t="shared" si="7"/>
        <v>2294</v>
      </c>
      <c r="G51" s="42">
        <f t="shared" si="8"/>
        <v>2374</v>
      </c>
    </row>
    <row r="52" spans="1:7" x14ac:dyDescent="0.25">
      <c r="A52" s="42" t="str">
        <f t="shared" si="3"/>
        <v>HUELVA</v>
      </c>
      <c r="B52" s="41">
        <f t="shared" si="4"/>
        <v>2294</v>
      </c>
      <c r="C52" s="41">
        <f t="shared" si="5"/>
        <v>2374</v>
      </c>
      <c r="D52" s="41">
        <f t="shared" si="6"/>
        <v>14</v>
      </c>
      <c r="E52" s="42" t="str">
        <f t="shared" si="2"/>
        <v>VALENCIA</v>
      </c>
      <c r="F52" s="42">
        <f t="shared" si="7"/>
        <v>1891</v>
      </c>
      <c r="G52" s="42">
        <f t="shared" si="8"/>
        <v>2507</v>
      </c>
    </row>
    <row r="53" spans="1:7" x14ac:dyDescent="0.25">
      <c r="A53" s="42" t="str">
        <f t="shared" si="3"/>
        <v>LAS PALMAS</v>
      </c>
      <c r="B53" s="41">
        <f t="shared" si="4"/>
        <v>1785</v>
      </c>
      <c r="C53" s="41">
        <f t="shared" si="5"/>
        <v>1544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1796</v>
      </c>
      <c r="G53" s="42">
        <f t="shared" si="8"/>
        <v>1822</v>
      </c>
    </row>
    <row r="54" spans="1:7" x14ac:dyDescent="0.25">
      <c r="A54" s="42" t="str">
        <f t="shared" si="3"/>
        <v>MALAGA</v>
      </c>
      <c r="B54" s="41">
        <f t="shared" si="4"/>
        <v>619</v>
      </c>
      <c r="C54" s="41">
        <f t="shared" si="5"/>
        <v>640</v>
      </c>
      <c r="D54" s="41">
        <f t="shared" si="6"/>
        <v>20</v>
      </c>
      <c r="E54" s="42" t="str">
        <f t="shared" si="2"/>
        <v>LAS PALMAS</v>
      </c>
      <c r="F54" s="42">
        <f t="shared" si="7"/>
        <v>1785</v>
      </c>
      <c r="G54" s="42">
        <f t="shared" si="8"/>
        <v>1544</v>
      </c>
    </row>
    <row r="55" spans="1:7" x14ac:dyDescent="0.25">
      <c r="A55" s="42" t="str">
        <f t="shared" si="3"/>
        <v>MARIN Y RIA DE PONTEVEDRA</v>
      </c>
      <c r="B55" s="41">
        <f t="shared" si="4"/>
        <v>1796</v>
      </c>
      <c r="C55" s="41">
        <f t="shared" si="5"/>
        <v>1822</v>
      </c>
      <c r="D55" s="41">
        <f t="shared" si="6"/>
        <v>16</v>
      </c>
      <c r="E55" s="42" t="str">
        <f t="shared" si="2"/>
        <v>MOTRIL</v>
      </c>
      <c r="F55" s="42">
        <f t="shared" ref="F55:F65" si="9">LOOKUP(E55,$A$38:$A$65,$B$38:$B$65)</f>
        <v>1325</v>
      </c>
      <c r="G55" s="42">
        <f t="shared" si="8"/>
        <v>1154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1102</v>
      </c>
      <c r="G56" s="42">
        <f t="shared" si="8"/>
        <v>1246</v>
      </c>
    </row>
    <row r="57" spans="1:7" x14ac:dyDescent="0.25">
      <c r="A57" s="42" t="str">
        <f t="shared" si="3"/>
        <v>MOTRIL</v>
      </c>
      <c r="B57" s="41">
        <f t="shared" si="4"/>
        <v>1325</v>
      </c>
      <c r="C57" s="41">
        <f t="shared" si="5"/>
        <v>1154</v>
      </c>
      <c r="D57" s="41">
        <f t="shared" si="6"/>
        <v>18</v>
      </c>
      <c r="E57" s="42" t="str">
        <f t="shared" si="2"/>
        <v>MALAGA</v>
      </c>
      <c r="F57" s="42">
        <f t="shared" si="9"/>
        <v>619</v>
      </c>
      <c r="G57" s="42">
        <f t="shared" si="8"/>
        <v>640</v>
      </c>
    </row>
    <row r="58" spans="1:7" x14ac:dyDescent="0.25">
      <c r="A58" s="42" t="str">
        <f t="shared" si="3"/>
        <v>PASAIA</v>
      </c>
      <c r="B58" s="41">
        <f t="shared" si="4"/>
        <v>23216</v>
      </c>
      <c r="C58" s="41">
        <f t="shared" si="5"/>
        <v>22737</v>
      </c>
      <c r="D58" s="41">
        <f t="shared" si="6"/>
        <v>3</v>
      </c>
      <c r="E58" s="42" t="str">
        <f t="shared" si="2"/>
        <v>CARTAGENA</v>
      </c>
      <c r="F58" s="42">
        <f t="shared" si="9"/>
        <v>598</v>
      </c>
      <c r="G58" s="42">
        <f t="shared" si="8"/>
        <v>631</v>
      </c>
    </row>
    <row r="59" spans="1:7" x14ac:dyDescent="0.25">
      <c r="A59" s="42" t="str">
        <f t="shared" si="3"/>
        <v>SANTA CRUZ DE TENERIFE</v>
      </c>
      <c r="B59" s="41">
        <f t="shared" si="4"/>
        <v>5469</v>
      </c>
      <c r="C59" s="41">
        <f t="shared" si="5"/>
        <v>6526</v>
      </c>
      <c r="D59" s="41">
        <f t="shared" si="6"/>
        <v>7</v>
      </c>
      <c r="E59" s="42" t="str">
        <f t="shared" si="2"/>
        <v>FERROL-SAN CIBRAO</v>
      </c>
      <c r="F59" s="42">
        <f t="shared" si="9"/>
        <v>268</v>
      </c>
      <c r="G59" s="42">
        <f t="shared" si="8"/>
        <v>276</v>
      </c>
    </row>
    <row r="60" spans="1:7" x14ac:dyDescent="0.25">
      <c r="A60" s="42" t="str">
        <f t="shared" si="3"/>
        <v>SANTANDER</v>
      </c>
      <c r="B60" s="41">
        <f t="shared" si="4"/>
        <v>4215</v>
      </c>
      <c r="C60" s="41">
        <f t="shared" si="5"/>
        <v>3876</v>
      </c>
      <c r="D60" s="41">
        <f t="shared" si="6"/>
        <v>8</v>
      </c>
      <c r="E60" s="42" t="str">
        <f t="shared" si="2"/>
        <v>ALICANTE</v>
      </c>
      <c r="F60" s="42">
        <f t="shared" si="9"/>
        <v>227</v>
      </c>
      <c r="G60" s="42">
        <f t="shared" si="8"/>
        <v>85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48</v>
      </c>
      <c r="G61" s="42">
        <f t="shared" si="8"/>
        <v>18</v>
      </c>
    </row>
    <row r="62" spans="1:7" x14ac:dyDescent="0.25">
      <c r="A62" s="42" t="str">
        <f t="shared" si="3"/>
        <v>TARRAGONA</v>
      </c>
      <c r="B62" s="41">
        <f t="shared" si="4"/>
        <v>4005</v>
      </c>
      <c r="C62" s="41">
        <f t="shared" si="5"/>
        <v>4887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1891</v>
      </c>
      <c r="C63" s="41">
        <f t="shared" si="5"/>
        <v>2507</v>
      </c>
      <c r="D63" s="41">
        <f t="shared" si="6"/>
        <v>15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77863</v>
      </c>
      <c r="C64" s="41">
        <f t="shared" si="5"/>
        <v>79979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7"/>
  <sheetViews>
    <sheetView workbookViewId="0">
      <selection activeCell="I35" sqref="I34:I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81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25">
        <v>20243</v>
      </c>
      <c r="C7" s="25">
        <v>28851</v>
      </c>
      <c r="D7" s="25">
        <v>79730</v>
      </c>
      <c r="E7" s="25">
        <v>73466</v>
      </c>
      <c r="F7" s="10">
        <f>((E7*100)/D7)-100</f>
        <v>-7.8565157406246016</v>
      </c>
      <c r="G7" s="1"/>
      <c r="H7" s="1"/>
      <c r="I7" s="1"/>
      <c r="N7" s="42"/>
    </row>
    <row r="8" spans="1:14" x14ac:dyDescent="0.25">
      <c r="A8" s="11" t="s">
        <v>45</v>
      </c>
      <c r="B8" s="26">
        <v>2088</v>
      </c>
      <c r="C8" s="26">
        <v>2233</v>
      </c>
      <c r="D8" s="26">
        <v>10944</v>
      </c>
      <c r="E8" s="26">
        <v>29832</v>
      </c>
      <c r="F8" s="13">
        <f t="shared" ref="F8:F35" si="0">((E8*100)/D8)-100</f>
        <v>172.58771929824559</v>
      </c>
      <c r="G8" s="1"/>
      <c r="H8" s="1"/>
      <c r="I8" s="1"/>
      <c r="N8" s="42"/>
    </row>
    <row r="9" spans="1:14" x14ac:dyDescent="0.25">
      <c r="A9" s="8" t="s">
        <v>46</v>
      </c>
      <c r="B9" s="25">
        <v>5508</v>
      </c>
      <c r="C9" s="25">
        <v>5450</v>
      </c>
      <c r="D9" s="25">
        <v>65108</v>
      </c>
      <c r="E9" s="25">
        <v>71750</v>
      </c>
      <c r="F9" s="10">
        <f t="shared" si="0"/>
        <v>10.201511335012597</v>
      </c>
      <c r="G9" s="1"/>
      <c r="H9" s="1"/>
      <c r="I9" s="1"/>
      <c r="N9" s="42"/>
    </row>
    <row r="10" spans="1:14" x14ac:dyDescent="0.25">
      <c r="A10" s="11" t="s">
        <v>47</v>
      </c>
      <c r="B10" s="26">
        <v>2894</v>
      </c>
      <c r="C10" s="26">
        <v>28469</v>
      </c>
      <c r="D10" s="26">
        <v>40302</v>
      </c>
      <c r="E10" s="26">
        <v>48094</v>
      </c>
      <c r="F10" s="13">
        <f t="shared" si="0"/>
        <v>19.334028087936076</v>
      </c>
      <c r="G10" s="1"/>
      <c r="H10" s="1"/>
      <c r="I10" s="1"/>
      <c r="N10" s="42"/>
    </row>
    <row r="11" spans="1:14" x14ac:dyDescent="0.25">
      <c r="A11" s="8" t="s">
        <v>48</v>
      </c>
      <c r="B11" s="25">
        <v>276521</v>
      </c>
      <c r="C11" s="25">
        <v>282213</v>
      </c>
      <c r="D11" s="25">
        <v>3718475</v>
      </c>
      <c r="E11" s="25">
        <v>3340394</v>
      </c>
      <c r="F11" s="10">
        <f t="shared" si="0"/>
        <v>-10.167635926018065</v>
      </c>
      <c r="G11" s="1"/>
      <c r="H11" s="1"/>
      <c r="I11" s="1"/>
      <c r="N11" s="42"/>
    </row>
    <row r="12" spans="1:14" x14ac:dyDescent="0.25">
      <c r="A12" s="11" t="s">
        <v>49</v>
      </c>
      <c r="B12" s="26">
        <v>11207</v>
      </c>
      <c r="C12" s="26">
        <v>8744</v>
      </c>
      <c r="D12" s="26">
        <v>119764</v>
      </c>
      <c r="E12" s="26">
        <v>149547</v>
      </c>
      <c r="F12" s="13">
        <f t="shared" si="0"/>
        <v>24.868073878627968</v>
      </c>
      <c r="G12" s="1"/>
      <c r="H12" s="1"/>
      <c r="I12" s="1"/>
      <c r="N12" s="42"/>
    </row>
    <row r="13" spans="1:14" x14ac:dyDescent="0.25">
      <c r="A13" s="8" t="s">
        <v>50</v>
      </c>
      <c r="B13" s="25">
        <v>6406</v>
      </c>
      <c r="C13" s="25">
        <v>10699</v>
      </c>
      <c r="D13" s="25">
        <v>211958</v>
      </c>
      <c r="E13" s="25">
        <v>205456</v>
      </c>
      <c r="F13" s="10">
        <f t="shared" si="0"/>
        <v>-3.0675888619443441</v>
      </c>
      <c r="G13" s="1"/>
      <c r="H13" s="1"/>
      <c r="I13" s="1"/>
      <c r="N13" s="42"/>
    </row>
    <row r="14" spans="1:14" x14ac:dyDescent="0.25">
      <c r="A14" s="11" t="s">
        <v>51</v>
      </c>
      <c r="B14" s="26">
        <v>39722</v>
      </c>
      <c r="C14" s="26">
        <v>64122</v>
      </c>
      <c r="D14" s="26">
        <v>1030429</v>
      </c>
      <c r="E14" s="26">
        <v>1125112</v>
      </c>
      <c r="F14" s="13">
        <f t="shared" si="0"/>
        <v>9.1886971348826592</v>
      </c>
      <c r="G14" s="1"/>
      <c r="H14" s="1"/>
      <c r="I14" s="1"/>
      <c r="N14" s="42"/>
    </row>
    <row r="15" spans="1:14" x14ac:dyDescent="0.25">
      <c r="A15" s="8" t="s">
        <v>52</v>
      </c>
      <c r="B15" s="25">
        <v>10202</v>
      </c>
      <c r="C15" s="25">
        <v>8996</v>
      </c>
      <c r="D15" s="25">
        <v>126392</v>
      </c>
      <c r="E15" s="25">
        <v>115903</v>
      </c>
      <c r="F15" s="10">
        <f t="shared" si="0"/>
        <v>-8.2987847332109652</v>
      </c>
      <c r="G15" s="1"/>
      <c r="H15" s="1"/>
      <c r="I15" s="1"/>
      <c r="N15" s="42"/>
    </row>
    <row r="16" spans="1:14" x14ac:dyDescent="0.25">
      <c r="A16" s="11" t="s">
        <v>53</v>
      </c>
      <c r="B16" s="26">
        <v>4847</v>
      </c>
      <c r="C16" s="26">
        <v>9955</v>
      </c>
      <c r="D16" s="26">
        <v>67066</v>
      </c>
      <c r="E16" s="26">
        <v>90932</v>
      </c>
      <c r="F16" s="13">
        <f t="shared" si="0"/>
        <v>35.585840813526971</v>
      </c>
      <c r="G16" s="1"/>
      <c r="H16" s="1"/>
      <c r="I16" s="1"/>
      <c r="N16" s="42"/>
    </row>
    <row r="17" spans="1:14" x14ac:dyDescent="0.25">
      <c r="A17" s="8" t="s">
        <v>54</v>
      </c>
      <c r="B17" s="25">
        <v>2369</v>
      </c>
      <c r="C17" s="25">
        <v>1562</v>
      </c>
      <c r="D17" s="25">
        <v>23332</v>
      </c>
      <c r="E17" s="25">
        <v>25282</v>
      </c>
      <c r="F17" s="10">
        <f t="shared" si="0"/>
        <v>8.3576204354534553</v>
      </c>
      <c r="G17" s="1"/>
      <c r="H17" s="1"/>
      <c r="I17" s="1"/>
      <c r="N17" s="42"/>
    </row>
    <row r="18" spans="1:14" x14ac:dyDescent="0.25">
      <c r="A18" s="11" t="s">
        <v>55</v>
      </c>
      <c r="B18" s="26">
        <v>44145</v>
      </c>
      <c r="C18" s="26">
        <v>53305</v>
      </c>
      <c r="D18" s="26">
        <v>548990</v>
      </c>
      <c r="E18" s="26">
        <v>460680</v>
      </c>
      <c r="F18" s="13">
        <f t="shared" si="0"/>
        <v>-16.085903204065644</v>
      </c>
      <c r="G18" s="1"/>
      <c r="H18" s="1"/>
      <c r="I18" s="1"/>
      <c r="N18" s="42"/>
    </row>
    <row r="19" spans="1:14" x14ac:dyDescent="0.25">
      <c r="A19" s="8" t="s">
        <v>56</v>
      </c>
      <c r="B19" s="25">
        <v>1364</v>
      </c>
      <c r="C19" s="25">
        <v>1098</v>
      </c>
      <c r="D19" s="25">
        <v>14768</v>
      </c>
      <c r="E19" s="25">
        <v>17423</v>
      </c>
      <c r="F19" s="10">
        <f t="shared" si="0"/>
        <v>17.978060671722645</v>
      </c>
      <c r="G19" s="1"/>
      <c r="H19" s="1"/>
      <c r="I19" s="1"/>
      <c r="N19" s="42"/>
    </row>
    <row r="20" spans="1:14" x14ac:dyDescent="0.25">
      <c r="A20" s="11" t="s">
        <v>57</v>
      </c>
      <c r="B20" s="26">
        <v>9267</v>
      </c>
      <c r="C20" s="87">
        <v>22270</v>
      </c>
      <c r="D20" s="26">
        <v>92242</v>
      </c>
      <c r="E20" s="26">
        <v>92420</v>
      </c>
      <c r="F20" s="13">
        <f t="shared" si="0"/>
        <v>0.1929706641226403</v>
      </c>
      <c r="G20" s="1"/>
      <c r="H20" s="1"/>
      <c r="I20" s="1"/>
      <c r="N20" s="42"/>
    </row>
    <row r="21" spans="1:14" x14ac:dyDescent="0.25">
      <c r="A21" s="8" t="s">
        <v>58</v>
      </c>
      <c r="B21" s="25">
        <v>15295</v>
      </c>
      <c r="C21" s="25">
        <v>14607</v>
      </c>
      <c r="D21" s="25">
        <v>140882</v>
      </c>
      <c r="E21" s="25">
        <v>140844</v>
      </c>
      <c r="F21" s="10">
        <f t="shared" si="0"/>
        <v>-2.6972927698352578E-2</v>
      </c>
      <c r="G21" s="1"/>
      <c r="H21" s="1"/>
      <c r="I21" s="1"/>
      <c r="N21" s="42"/>
    </row>
    <row r="22" spans="1:14" x14ac:dyDescent="0.25">
      <c r="A22" s="11" t="s">
        <v>59</v>
      </c>
      <c r="B22" s="26">
        <v>220160</v>
      </c>
      <c r="C22" s="26">
        <v>270422</v>
      </c>
      <c r="D22" s="26">
        <v>2145694</v>
      </c>
      <c r="E22" s="26">
        <v>2596612</v>
      </c>
      <c r="F22" s="13">
        <f t="shared" si="0"/>
        <v>21.015018916956478</v>
      </c>
      <c r="G22" s="1"/>
      <c r="H22" s="1"/>
      <c r="I22" s="1"/>
      <c r="N22" s="42"/>
    </row>
    <row r="23" spans="1:14" x14ac:dyDescent="0.25">
      <c r="A23" s="8" t="s">
        <v>60</v>
      </c>
      <c r="B23" s="25">
        <v>4681</v>
      </c>
      <c r="C23" s="86">
        <v>6053</v>
      </c>
      <c r="D23" s="25">
        <v>100786</v>
      </c>
      <c r="E23" s="25">
        <v>65213</v>
      </c>
      <c r="F23" s="10">
        <f t="shared" si="0"/>
        <v>-35.295576766614417</v>
      </c>
      <c r="G23" s="1"/>
      <c r="H23" s="1"/>
      <c r="I23" s="1"/>
      <c r="N23" s="42"/>
    </row>
    <row r="24" spans="1:14" x14ac:dyDescent="0.25">
      <c r="A24" s="11" t="s">
        <v>61</v>
      </c>
      <c r="B24" s="26">
        <v>1105</v>
      </c>
      <c r="C24" s="26">
        <v>1967</v>
      </c>
      <c r="D24" s="26">
        <v>24711</v>
      </c>
      <c r="E24" s="26">
        <v>26160</v>
      </c>
      <c r="F24" s="13">
        <f t="shared" si="0"/>
        <v>5.8637853587471227</v>
      </c>
      <c r="G24" s="1"/>
      <c r="H24" s="1"/>
      <c r="I24" s="1"/>
      <c r="N24" s="42"/>
    </row>
    <row r="25" spans="1:14" x14ac:dyDescent="0.25">
      <c r="A25" s="8" t="s">
        <v>62</v>
      </c>
      <c r="B25" s="25">
        <v>1333</v>
      </c>
      <c r="C25" s="25">
        <v>4115</v>
      </c>
      <c r="D25" s="25">
        <v>22676</v>
      </c>
      <c r="E25" s="25">
        <v>22830</v>
      </c>
      <c r="F25" s="10">
        <f t="shared" si="0"/>
        <v>0.67913212206738649</v>
      </c>
      <c r="G25" s="1"/>
      <c r="H25" s="1"/>
      <c r="I25" s="1"/>
      <c r="N25" s="42"/>
    </row>
    <row r="26" spans="1:14" x14ac:dyDescent="0.25">
      <c r="A26" s="11" t="s">
        <v>63</v>
      </c>
      <c r="B26" s="26">
        <v>2024</v>
      </c>
      <c r="C26" s="26">
        <v>2531</v>
      </c>
      <c r="D26" s="26">
        <v>29039</v>
      </c>
      <c r="E26" s="26">
        <v>30414</v>
      </c>
      <c r="F26" s="13">
        <f t="shared" si="0"/>
        <v>4.7350115362099245</v>
      </c>
      <c r="G26" s="1"/>
      <c r="H26" s="1"/>
      <c r="I26" s="1"/>
      <c r="N26" s="42"/>
    </row>
    <row r="27" spans="1:14" x14ac:dyDescent="0.25">
      <c r="A27" s="8" t="s">
        <v>64</v>
      </c>
      <c r="B27" s="25">
        <v>3087</v>
      </c>
      <c r="C27" s="25">
        <v>3940</v>
      </c>
      <c r="D27" s="25">
        <v>28296</v>
      </c>
      <c r="E27" s="25">
        <v>31634</v>
      </c>
      <c r="F27" s="10">
        <f t="shared" si="0"/>
        <v>11.796720384506642</v>
      </c>
      <c r="G27" s="1"/>
      <c r="H27" s="1"/>
      <c r="I27" s="1"/>
      <c r="N27" s="42"/>
    </row>
    <row r="28" spans="1:14" x14ac:dyDescent="0.25">
      <c r="A28" s="11" t="s">
        <v>65</v>
      </c>
      <c r="B28" s="26">
        <v>82243</v>
      </c>
      <c r="C28" s="26">
        <v>58062</v>
      </c>
      <c r="D28" s="26">
        <v>723916</v>
      </c>
      <c r="E28" s="26">
        <v>569417</v>
      </c>
      <c r="F28" s="13">
        <f t="shared" si="0"/>
        <v>-21.342117041203679</v>
      </c>
      <c r="G28" s="1"/>
      <c r="H28" s="1"/>
      <c r="I28" s="1"/>
      <c r="N28" s="42"/>
    </row>
    <row r="29" spans="1:14" x14ac:dyDescent="0.25">
      <c r="A29" s="8" t="s">
        <v>66</v>
      </c>
      <c r="B29" s="25">
        <v>2638</v>
      </c>
      <c r="C29" s="25">
        <v>3152</v>
      </c>
      <c r="D29" s="25">
        <v>43602</v>
      </c>
      <c r="E29" s="25">
        <v>77265</v>
      </c>
      <c r="F29" s="10">
        <f t="shared" si="0"/>
        <v>77.205174074583738</v>
      </c>
      <c r="G29" s="1"/>
      <c r="H29" s="1"/>
      <c r="I29" s="1"/>
      <c r="N29" s="42"/>
    </row>
    <row r="30" spans="1:14" x14ac:dyDescent="0.25">
      <c r="A30" s="11" t="s">
        <v>67</v>
      </c>
      <c r="B30" s="26">
        <v>1581</v>
      </c>
      <c r="C30" s="26">
        <v>3079</v>
      </c>
      <c r="D30" s="26">
        <v>27031</v>
      </c>
      <c r="E30" s="26">
        <v>32042</v>
      </c>
      <c r="F30" s="13">
        <f t="shared" si="0"/>
        <v>18.537974917687094</v>
      </c>
      <c r="G30" s="1"/>
      <c r="H30" s="1"/>
      <c r="I30" s="1"/>
      <c r="N30" s="42"/>
    </row>
    <row r="31" spans="1:14" x14ac:dyDescent="0.25">
      <c r="A31" s="8" t="s">
        <v>68</v>
      </c>
      <c r="B31" s="25">
        <v>2167</v>
      </c>
      <c r="C31" s="25">
        <v>4445</v>
      </c>
      <c r="D31" s="25">
        <v>60753</v>
      </c>
      <c r="E31" s="25">
        <v>70418</v>
      </c>
      <c r="F31" s="10">
        <f t="shared" si="0"/>
        <v>15.908679406778262</v>
      </c>
      <c r="G31" s="1"/>
      <c r="H31" s="1"/>
      <c r="I31" s="1"/>
      <c r="N31" s="42"/>
    </row>
    <row r="32" spans="1:14" x14ac:dyDescent="0.25">
      <c r="A32" s="11" t="s">
        <v>69</v>
      </c>
      <c r="B32" s="26">
        <v>38769</v>
      </c>
      <c r="C32" s="26">
        <v>36788</v>
      </c>
      <c r="D32" s="26">
        <v>388600</v>
      </c>
      <c r="E32" s="26">
        <v>480750</v>
      </c>
      <c r="F32" s="13">
        <f t="shared" si="0"/>
        <v>23.713329902213076</v>
      </c>
      <c r="G32" s="1"/>
      <c r="H32" s="1"/>
      <c r="I32" s="1"/>
      <c r="N32" s="42"/>
    </row>
    <row r="33" spans="1:14" x14ac:dyDescent="0.25">
      <c r="A33" s="8" t="s">
        <v>70</v>
      </c>
      <c r="B33" s="25">
        <v>15804</v>
      </c>
      <c r="C33" s="25">
        <v>16871</v>
      </c>
      <c r="D33" s="25">
        <v>209340</v>
      </c>
      <c r="E33" s="25">
        <v>187771</v>
      </c>
      <c r="F33" s="10">
        <f t="shared" si="0"/>
        <v>-10.303334288716925</v>
      </c>
      <c r="G33" s="1"/>
      <c r="H33" s="1"/>
      <c r="I33" s="1"/>
      <c r="N33" s="42"/>
    </row>
    <row r="34" spans="1:14" x14ac:dyDescent="0.25">
      <c r="A34" s="11" t="s">
        <v>71</v>
      </c>
      <c r="B34" s="26">
        <v>549</v>
      </c>
      <c r="C34" s="26">
        <v>580</v>
      </c>
      <c r="D34" s="26">
        <v>5805</v>
      </c>
      <c r="E34" s="26">
        <v>4810</v>
      </c>
      <c r="F34" s="13">
        <f t="shared" si="0"/>
        <v>-17.140396210163658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828219</v>
      </c>
      <c r="C35" s="15">
        <f>SUM(C7:C34)</f>
        <v>954579</v>
      </c>
      <c r="D35" s="15">
        <f t="shared" ref="D35:E35" si="1">SUM(D7:D34)</f>
        <v>10100631</v>
      </c>
      <c r="E35" s="15">
        <f t="shared" si="1"/>
        <v>10182471</v>
      </c>
      <c r="F35" s="16">
        <f t="shared" si="0"/>
        <v>0.81024640935798686</v>
      </c>
      <c r="G35" s="1"/>
      <c r="H35" s="1"/>
      <c r="I35" s="1"/>
    </row>
    <row r="36" spans="1:14" x14ac:dyDescent="0.25">
      <c r="A36" s="42"/>
      <c r="B36" s="42"/>
      <c r="C36" s="42"/>
      <c r="D36" s="42"/>
      <c r="E36" s="42"/>
      <c r="F36" s="42"/>
      <c r="G36" s="1"/>
      <c r="H36" s="1"/>
      <c r="I36" s="1"/>
    </row>
    <row r="37" spans="1:14" x14ac:dyDescent="0.25">
      <c r="A37" s="42"/>
      <c r="B37" s="42">
        <f>E6</f>
        <v>2015</v>
      </c>
      <c r="C37" s="42">
        <v>954579</v>
      </c>
      <c r="D37" s="42"/>
      <c r="E37" s="42"/>
      <c r="F37" s="42">
        <f>B37</f>
        <v>2015</v>
      </c>
      <c r="G37" s="89">
        <f>C37</f>
        <v>954579</v>
      </c>
      <c r="H37" s="1"/>
      <c r="I37" s="1"/>
    </row>
    <row r="38" spans="1:14" x14ac:dyDescent="0.25">
      <c r="A38" s="42" t="str">
        <f>A7</f>
        <v>A CORUÑA</v>
      </c>
      <c r="B38" s="41">
        <f>E7</f>
        <v>73466</v>
      </c>
      <c r="C38" s="41">
        <f>D7</f>
        <v>79730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3340394</v>
      </c>
      <c r="G38" s="42">
        <f>LOOKUP(E38,$A$38:$A$65,$C$38:$C$65)</f>
        <v>3718475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29832</v>
      </c>
      <c r="C39" s="41">
        <f t="shared" ref="C39:C65" si="5">D8</f>
        <v>10944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2596612</v>
      </c>
      <c r="G39" s="42">
        <f t="shared" ref="G39:G65" si="8">LOOKUP(E39,$A$38:$A$65,$C$38:$C$65)</f>
        <v>2145694</v>
      </c>
    </row>
    <row r="40" spans="1:14" x14ac:dyDescent="0.25">
      <c r="A40" s="42" t="str">
        <f t="shared" si="3"/>
        <v>ALMERIA</v>
      </c>
      <c r="B40" s="41">
        <f t="shared" si="4"/>
        <v>71750</v>
      </c>
      <c r="C40" s="41">
        <f t="shared" si="5"/>
        <v>65108</v>
      </c>
      <c r="D40" s="41">
        <f t="shared" si="6"/>
        <v>16</v>
      </c>
      <c r="E40" s="42" t="str">
        <f t="shared" si="2"/>
        <v>BARCELONA</v>
      </c>
      <c r="F40" s="42">
        <f t="shared" si="7"/>
        <v>1125112</v>
      </c>
      <c r="G40" s="42">
        <f t="shared" si="8"/>
        <v>1030429</v>
      </c>
    </row>
    <row r="41" spans="1:14" x14ac:dyDescent="0.25">
      <c r="A41" s="42" t="str">
        <f t="shared" si="3"/>
        <v>AVILES</v>
      </c>
      <c r="B41" s="41">
        <f t="shared" si="4"/>
        <v>48094</v>
      </c>
      <c r="C41" s="41">
        <f t="shared" si="5"/>
        <v>40302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569417</v>
      </c>
      <c r="G41" s="42">
        <f t="shared" si="8"/>
        <v>723916</v>
      </c>
    </row>
    <row r="42" spans="1:14" x14ac:dyDescent="0.25">
      <c r="A42" s="42" t="str">
        <f t="shared" si="3"/>
        <v>BAHIA DE ALGECIRAS</v>
      </c>
      <c r="B42" s="41">
        <f t="shared" si="4"/>
        <v>3340394</v>
      </c>
      <c r="C42" s="41">
        <f t="shared" si="5"/>
        <v>3718475</v>
      </c>
      <c r="D42" s="41">
        <f t="shared" si="6"/>
        <v>1</v>
      </c>
      <c r="E42" s="42" t="str">
        <f t="shared" si="2"/>
        <v>VALENCIA</v>
      </c>
      <c r="F42" s="42">
        <f t="shared" si="7"/>
        <v>480750</v>
      </c>
      <c r="G42" s="42">
        <f t="shared" si="8"/>
        <v>388600</v>
      </c>
    </row>
    <row r="43" spans="1:14" x14ac:dyDescent="0.25">
      <c r="A43" s="42" t="str">
        <f t="shared" si="3"/>
        <v>BAHIA DE CADIZ</v>
      </c>
      <c r="B43" s="41">
        <f t="shared" si="4"/>
        <v>149547</v>
      </c>
      <c r="C43" s="41">
        <f t="shared" si="5"/>
        <v>119764</v>
      </c>
      <c r="D43" s="41">
        <f t="shared" si="6"/>
        <v>9</v>
      </c>
      <c r="E43" s="42" t="str">
        <f t="shared" si="2"/>
        <v>CEUTA</v>
      </c>
      <c r="F43" s="42">
        <f t="shared" si="7"/>
        <v>460680</v>
      </c>
      <c r="G43" s="42">
        <f t="shared" si="8"/>
        <v>548990</v>
      </c>
    </row>
    <row r="44" spans="1:14" x14ac:dyDescent="0.25">
      <c r="A44" s="42" t="str">
        <f t="shared" si="3"/>
        <v>BALEARES</v>
      </c>
      <c r="B44" s="41">
        <f t="shared" si="4"/>
        <v>205456</v>
      </c>
      <c r="C44" s="41">
        <f t="shared" si="5"/>
        <v>211958</v>
      </c>
      <c r="D44" s="41">
        <f t="shared" si="6"/>
        <v>7</v>
      </c>
      <c r="E44" s="42" t="str">
        <f t="shared" si="2"/>
        <v>BALEARES</v>
      </c>
      <c r="F44" s="42">
        <f t="shared" si="7"/>
        <v>205456</v>
      </c>
      <c r="G44" s="42">
        <f t="shared" si="8"/>
        <v>211958</v>
      </c>
    </row>
    <row r="45" spans="1:14" x14ac:dyDescent="0.25">
      <c r="A45" s="42" t="str">
        <f t="shared" si="3"/>
        <v>BARCELONA</v>
      </c>
      <c r="B45" s="41">
        <f t="shared" si="4"/>
        <v>1125112</v>
      </c>
      <c r="C45" s="41">
        <f t="shared" si="5"/>
        <v>1030429</v>
      </c>
      <c r="D45" s="41">
        <f t="shared" si="6"/>
        <v>3</v>
      </c>
      <c r="E45" s="42" t="str">
        <f t="shared" si="2"/>
        <v>VIGO</v>
      </c>
      <c r="F45" s="42">
        <f t="shared" si="7"/>
        <v>187771</v>
      </c>
      <c r="G45" s="42">
        <f t="shared" si="8"/>
        <v>209340</v>
      </c>
    </row>
    <row r="46" spans="1:14" x14ac:dyDescent="0.25">
      <c r="A46" s="42" t="str">
        <f t="shared" si="3"/>
        <v>BILBAO</v>
      </c>
      <c r="B46" s="41">
        <f t="shared" si="4"/>
        <v>115903</v>
      </c>
      <c r="C46" s="41">
        <f t="shared" si="5"/>
        <v>126392</v>
      </c>
      <c r="D46" s="41">
        <f t="shared" si="6"/>
        <v>11</v>
      </c>
      <c r="E46" s="42" t="str">
        <f t="shared" si="2"/>
        <v>BAHIA DE CADIZ</v>
      </c>
      <c r="F46" s="42">
        <f t="shared" si="7"/>
        <v>149547</v>
      </c>
      <c r="G46" s="42">
        <f t="shared" si="8"/>
        <v>119764</v>
      </c>
    </row>
    <row r="47" spans="1:14" x14ac:dyDescent="0.25">
      <c r="A47" s="42" t="str">
        <f t="shared" si="3"/>
        <v>CARTAGENA</v>
      </c>
      <c r="B47" s="41">
        <f t="shared" si="4"/>
        <v>90932</v>
      </c>
      <c r="C47" s="41">
        <f t="shared" si="5"/>
        <v>67066</v>
      </c>
      <c r="D47" s="41">
        <f t="shared" si="6"/>
        <v>13</v>
      </c>
      <c r="E47" s="42" t="str">
        <f t="shared" si="2"/>
        <v>HUELVA</v>
      </c>
      <c r="F47" s="42">
        <f t="shared" si="7"/>
        <v>140844</v>
      </c>
      <c r="G47" s="42">
        <f t="shared" si="8"/>
        <v>140882</v>
      </c>
    </row>
    <row r="48" spans="1:14" x14ac:dyDescent="0.25">
      <c r="A48" s="42" t="str">
        <f t="shared" si="3"/>
        <v>CASTELLON</v>
      </c>
      <c r="B48" s="41">
        <f t="shared" si="4"/>
        <v>25282</v>
      </c>
      <c r="C48" s="41">
        <f t="shared" si="5"/>
        <v>23332</v>
      </c>
      <c r="D48" s="41">
        <f t="shared" si="6"/>
        <v>25</v>
      </c>
      <c r="E48" s="42" t="str">
        <f t="shared" si="2"/>
        <v>BILBAO</v>
      </c>
      <c r="F48" s="42">
        <f t="shared" si="7"/>
        <v>115903</v>
      </c>
      <c r="G48" s="42">
        <f t="shared" si="8"/>
        <v>126392</v>
      </c>
    </row>
    <row r="49" spans="1:7" x14ac:dyDescent="0.25">
      <c r="A49" s="42" t="str">
        <f t="shared" si="3"/>
        <v>CEUTA</v>
      </c>
      <c r="B49" s="41">
        <f t="shared" si="4"/>
        <v>460680</v>
      </c>
      <c r="C49" s="41">
        <f t="shared" si="5"/>
        <v>548990</v>
      </c>
      <c r="D49" s="41">
        <f t="shared" si="6"/>
        <v>6</v>
      </c>
      <c r="E49" s="42" t="str">
        <f t="shared" si="2"/>
        <v>GIJON</v>
      </c>
      <c r="F49" s="42">
        <f t="shared" si="7"/>
        <v>92420</v>
      </c>
      <c r="G49" s="42">
        <f t="shared" si="8"/>
        <v>92242</v>
      </c>
    </row>
    <row r="50" spans="1:7" x14ac:dyDescent="0.25">
      <c r="A50" s="42" t="str">
        <f t="shared" si="3"/>
        <v>FERROL-SAN CIBRAO</v>
      </c>
      <c r="B50" s="41">
        <f t="shared" si="4"/>
        <v>17423</v>
      </c>
      <c r="C50" s="41">
        <f t="shared" si="5"/>
        <v>14768</v>
      </c>
      <c r="D50" s="41">
        <f t="shared" si="6"/>
        <v>27</v>
      </c>
      <c r="E50" s="42" t="str">
        <f t="shared" si="2"/>
        <v>CARTAGENA</v>
      </c>
      <c r="F50" s="42">
        <f t="shared" si="7"/>
        <v>90932</v>
      </c>
      <c r="G50" s="42">
        <f t="shared" si="8"/>
        <v>67066</v>
      </c>
    </row>
    <row r="51" spans="1:7" x14ac:dyDescent="0.25">
      <c r="A51" s="42" t="str">
        <f t="shared" si="3"/>
        <v>GIJON</v>
      </c>
      <c r="B51" s="41">
        <f t="shared" si="4"/>
        <v>92420</v>
      </c>
      <c r="C51" s="41">
        <f t="shared" si="5"/>
        <v>92242</v>
      </c>
      <c r="D51" s="41">
        <f t="shared" si="6"/>
        <v>12</v>
      </c>
      <c r="E51" s="42" t="str">
        <f t="shared" si="2"/>
        <v>SANTANDER</v>
      </c>
      <c r="F51" s="42">
        <f t="shared" si="7"/>
        <v>77265</v>
      </c>
      <c r="G51" s="42">
        <f t="shared" si="8"/>
        <v>43602</v>
      </c>
    </row>
    <row r="52" spans="1:7" x14ac:dyDescent="0.25">
      <c r="A52" s="42" t="str">
        <f t="shared" si="3"/>
        <v>HUELVA</v>
      </c>
      <c r="B52" s="41">
        <f t="shared" si="4"/>
        <v>140844</v>
      </c>
      <c r="C52" s="41">
        <f t="shared" si="5"/>
        <v>140882</v>
      </c>
      <c r="D52" s="41">
        <f t="shared" si="6"/>
        <v>10</v>
      </c>
      <c r="E52" s="42" t="str">
        <f t="shared" si="2"/>
        <v>A CORUÑA</v>
      </c>
      <c r="F52" s="42">
        <f t="shared" si="7"/>
        <v>73466</v>
      </c>
      <c r="G52" s="42">
        <f t="shared" si="8"/>
        <v>79730</v>
      </c>
    </row>
    <row r="53" spans="1:7" x14ac:dyDescent="0.25">
      <c r="A53" s="42" t="str">
        <f t="shared" si="3"/>
        <v>LAS PALMAS</v>
      </c>
      <c r="B53" s="41">
        <f t="shared" si="4"/>
        <v>2596612</v>
      </c>
      <c r="C53" s="41">
        <f t="shared" si="5"/>
        <v>2145694</v>
      </c>
      <c r="D53" s="41">
        <f t="shared" si="6"/>
        <v>2</v>
      </c>
      <c r="E53" s="42" t="str">
        <f t="shared" si="2"/>
        <v>ALMERIA</v>
      </c>
      <c r="F53" s="42">
        <f t="shared" si="7"/>
        <v>71750</v>
      </c>
      <c r="G53" s="42">
        <f t="shared" si="8"/>
        <v>65108</v>
      </c>
    </row>
    <row r="54" spans="1:7" x14ac:dyDescent="0.25">
      <c r="A54" s="42" t="str">
        <f t="shared" si="3"/>
        <v>MALAGA</v>
      </c>
      <c r="B54" s="41">
        <f t="shared" si="4"/>
        <v>65213</v>
      </c>
      <c r="C54" s="41">
        <f t="shared" si="5"/>
        <v>100786</v>
      </c>
      <c r="D54" s="41">
        <f t="shared" si="6"/>
        <v>18</v>
      </c>
      <c r="E54" s="42" t="str">
        <f t="shared" si="2"/>
        <v>TARRAGONA</v>
      </c>
      <c r="F54" s="42">
        <f t="shared" si="7"/>
        <v>70418</v>
      </c>
      <c r="G54" s="42">
        <f t="shared" si="8"/>
        <v>60753</v>
      </c>
    </row>
    <row r="55" spans="1:7" x14ac:dyDescent="0.25">
      <c r="A55" s="42" t="str">
        <f t="shared" si="3"/>
        <v>MARIN Y RIA DE PONTEVEDRA</v>
      </c>
      <c r="B55" s="41">
        <f t="shared" si="4"/>
        <v>26160</v>
      </c>
      <c r="C55" s="41">
        <f t="shared" si="5"/>
        <v>24711</v>
      </c>
      <c r="D55" s="41">
        <f t="shared" si="6"/>
        <v>24</v>
      </c>
      <c r="E55" s="42" t="str">
        <f t="shared" si="2"/>
        <v>MALAGA</v>
      </c>
      <c r="F55" s="42">
        <f t="shared" ref="F55:F65" si="9">LOOKUP(E55,$A$38:$A$65,$B$38:$B$65)</f>
        <v>65213</v>
      </c>
      <c r="G55" s="42">
        <f t="shared" si="8"/>
        <v>100786</v>
      </c>
    </row>
    <row r="56" spans="1:7" x14ac:dyDescent="0.25">
      <c r="A56" s="42" t="str">
        <f t="shared" si="3"/>
        <v>MELILLA</v>
      </c>
      <c r="B56" s="41">
        <f t="shared" si="4"/>
        <v>22830</v>
      </c>
      <c r="C56" s="41">
        <f t="shared" si="5"/>
        <v>22676</v>
      </c>
      <c r="D56" s="41">
        <f t="shared" si="6"/>
        <v>26</v>
      </c>
      <c r="E56" s="42" t="str">
        <f t="shared" si="2"/>
        <v>AVILES</v>
      </c>
      <c r="F56" s="42">
        <f t="shared" si="9"/>
        <v>48094</v>
      </c>
      <c r="G56" s="42">
        <f t="shared" si="8"/>
        <v>40302</v>
      </c>
    </row>
    <row r="57" spans="1:7" x14ac:dyDescent="0.25">
      <c r="A57" s="42" t="str">
        <f t="shared" si="3"/>
        <v>MOTRIL</v>
      </c>
      <c r="B57" s="41">
        <f t="shared" si="4"/>
        <v>30414</v>
      </c>
      <c r="C57" s="41">
        <f t="shared" si="5"/>
        <v>29039</v>
      </c>
      <c r="D57" s="41">
        <f t="shared" si="6"/>
        <v>22</v>
      </c>
      <c r="E57" s="42" t="str">
        <f t="shared" si="2"/>
        <v>SEVILLA</v>
      </c>
      <c r="F57" s="42">
        <f t="shared" si="9"/>
        <v>32042</v>
      </c>
      <c r="G57" s="42">
        <f t="shared" si="8"/>
        <v>27031</v>
      </c>
    </row>
    <row r="58" spans="1:7" x14ac:dyDescent="0.25">
      <c r="A58" s="42" t="str">
        <f t="shared" si="3"/>
        <v>PASAIA</v>
      </c>
      <c r="B58" s="41">
        <f t="shared" si="4"/>
        <v>31634</v>
      </c>
      <c r="C58" s="41">
        <f t="shared" si="5"/>
        <v>28296</v>
      </c>
      <c r="D58" s="41">
        <f t="shared" si="6"/>
        <v>21</v>
      </c>
      <c r="E58" s="42" t="str">
        <f t="shared" si="2"/>
        <v>PASAIA</v>
      </c>
      <c r="F58" s="42">
        <f t="shared" si="9"/>
        <v>31634</v>
      </c>
      <c r="G58" s="42">
        <f t="shared" si="8"/>
        <v>28296</v>
      </c>
    </row>
    <row r="59" spans="1:7" x14ac:dyDescent="0.25">
      <c r="A59" s="42" t="str">
        <f t="shared" si="3"/>
        <v>SANTA CRUZ DE TENERIFE</v>
      </c>
      <c r="B59" s="41">
        <f t="shared" si="4"/>
        <v>569417</v>
      </c>
      <c r="C59" s="41">
        <f t="shared" si="5"/>
        <v>723916</v>
      </c>
      <c r="D59" s="41">
        <f t="shared" si="6"/>
        <v>4</v>
      </c>
      <c r="E59" s="42" t="str">
        <f t="shared" si="2"/>
        <v>MOTRIL</v>
      </c>
      <c r="F59" s="42">
        <f t="shared" si="9"/>
        <v>30414</v>
      </c>
      <c r="G59" s="42">
        <f t="shared" si="8"/>
        <v>29039</v>
      </c>
    </row>
    <row r="60" spans="1:7" x14ac:dyDescent="0.25">
      <c r="A60" s="42" t="str">
        <f t="shared" si="3"/>
        <v>SANTANDER</v>
      </c>
      <c r="B60" s="41">
        <f t="shared" si="4"/>
        <v>77265</v>
      </c>
      <c r="C60" s="41">
        <f t="shared" si="5"/>
        <v>43602</v>
      </c>
      <c r="D60" s="41">
        <f t="shared" si="6"/>
        <v>14</v>
      </c>
      <c r="E60" s="42" t="str">
        <f t="shared" si="2"/>
        <v>ALICANTE</v>
      </c>
      <c r="F60" s="42">
        <f t="shared" si="9"/>
        <v>29832</v>
      </c>
      <c r="G60" s="42">
        <f t="shared" si="8"/>
        <v>10944</v>
      </c>
    </row>
    <row r="61" spans="1:7" x14ac:dyDescent="0.25">
      <c r="A61" s="42" t="str">
        <f t="shared" si="3"/>
        <v>SEVILLA</v>
      </c>
      <c r="B61" s="41">
        <f t="shared" si="4"/>
        <v>32042</v>
      </c>
      <c r="C61" s="41">
        <f t="shared" si="5"/>
        <v>27031</v>
      </c>
      <c r="D61" s="41">
        <f t="shared" si="6"/>
        <v>20</v>
      </c>
      <c r="E61" s="42" t="str">
        <f t="shared" si="2"/>
        <v>MARIN Y RIA DE PONTEVEDRA</v>
      </c>
      <c r="F61" s="42">
        <f t="shared" si="9"/>
        <v>26160</v>
      </c>
      <c r="G61" s="42">
        <f t="shared" si="8"/>
        <v>24711</v>
      </c>
    </row>
    <row r="62" spans="1:7" x14ac:dyDescent="0.25">
      <c r="A62" s="42" t="str">
        <f t="shared" si="3"/>
        <v>TARRAGONA</v>
      </c>
      <c r="B62" s="41">
        <f t="shared" si="4"/>
        <v>70418</v>
      </c>
      <c r="C62" s="41">
        <f t="shared" si="5"/>
        <v>60753</v>
      </c>
      <c r="D62" s="41">
        <f t="shared" si="6"/>
        <v>17</v>
      </c>
      <c r="E62" s="42" t="str">
        <f t="shared" si="2"/>
        <v>CASTELLON</v>
      </c>
      <c r="F62" s="42">
        <f t="shared" si="9"/>
        <v>25282</v>
      </c>
      <c r="G62" s="42">
        <f t="shared" si="8"/>
        <v>23332</v>
      </c>
    </row>
    <row r="63" spans="1:7" x14ac:dyDescent="0.25">
      <c r="A63" s="42" t="str">
        <f t="shared" si="3"/>
        <v>VALENCIA</v>
      </c>
      <c r="B63" s="41">
        <f t="shared" si="4"/>
        <v>480750</v>
      </c>
      <c r="C63" s="41">
        <f t="shared" si="5"/>
        <v>388600</v>
      </c>
      <c r="D63" s="41">
        <f t="shared" si="6"/>
        <v>5</v>
      </c>
      <c r="E63" s="42" t="str">
        <f t="shared" si="2"/>
        <v>MELILLA</v>
      </c>
      <c r="F63" s="42">
        <f t="shared" si="9"/>
        <v>22830</v>
      </c>
      <c r="G63" s="42">
        <f t="shared" si="8"/>
        <v>22676</v>
      </c>
    </row>
    <row r="64" spans="1:7" x14ac:dyDescent="0.25">
      <c r="A64" s="42" t="str">
        <f t="shared" si="3"/>
        <v>VIGO</v>
      </c>
      <c r="B64" s="41">
        <f t="shared" si="4"/>
        <v>187771</v>
      </c>
      <c r="C64" s="41">
        <f t="shared" si="5"/>
        <v>209340</v>
      </c>
      <c r="D64" s="41">
        <f t="shared" si="6"/>
        <v>8</v>
      </c>
      <c r="E64" s="42" t="str">
        <f t="shared" si="2"/>
        <v>FERROL-SAN CIBRAO</v>
      </c>
      <c r="F64" s="42">
        <f t="shared" si="9"/>
        <v>17423</v>
      </c>
      <c r="G64" s="42">
        <f t="shared" si="8"/>
        <v>14768</v>
      </c>
    </row>
    <row r="65" spans="1:7" x14ac:dyDescent="0.25">
      <c r="A65" s="42" t="str">
        <f t="shared" si="3"/>
        <v>VILAGARCIA</v>
      </c>
      <c r="B65" s="41">
        <f t="shared" si="4"/>
        <v>4810</v>
      </c>
      <c r="C65" s="41">
        <f t="shared" si="5"/>
        <v>5805</v>
      </c>
      <c r="D65" s="41">
        <f t="shared" si="6"/>
        <v>28</v>
      </c>
      <c r="E65" s="42" t="str">
        <f t="shared" si="2"/>
        <v>VILAGARCIA</v>
      </c>
      <c r="F65" s="42">
        <f t="shared" si="9"/>
        <v>4810</v>
      </c>
      <c r="G65" s="42">
        <f t="shared" si="8"/>
        <v>5805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7"/>
  <sheetViews>
    <sheetView workbookViewId="0">
      <selection activeCell="G37" sqref="G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  <col min="8" max="8" width="11.7109375" bestFit="1" customWidth="1"/>
    <col min="10" max="10" width="11.7109375" bestFit="1" customWidth="1"/>
  </cols>
  <sheetData>
    <row r="1" spans="1:14" s="2" customFormat="1" ht="22.5" customHeight="1" x14ac:dyDescent="0.35">
      <c r="F1" s="3" t="s">
        <v>82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27">
        <v>0</v>
      </c>
      <c r="C7" s="27">
        <v>0</v>
      </c>
      <c r="D7" s="27">
        <v>190</v>
      </c>
      <c r="E7" s="27">
        <v>2500</v>
      </c>
      <c r="F7" s="10">
        <f>((E7*100)/D7)-100</f>
        <v>1215.7894736842106</v>
      </c>
      <c r="G7" s="1"/>
      <c r="H7" s="1"/>
      <c r="I7" s="1"/>
      <c r="N7" s="42"/>
    </row>
    <row r="8" spans="1:14" x14ac:dyDescent="0.25">
      <c r="A8" s="11" t="s">
        <v>45</v>
      </c>
      <c r="B8" s="28">
        <v>37</v>
      </c>
      <c r="C8" s="28">
        <v>2830.5599999999995</v>
      </c>
      <c r="D8" s="28">
        <v>18177</v>
      </c>
      <c r="E8" s="28">
        <v>5526.5599999999995</v>
      </c>
      <c r="F8" s="13">
        <f t="shared" ref="F8:F35" si="0">((E8*100)/D8)-100</f>
        <v>-69.59586290366947</v>
      </c>
      <c r="G8" s="1"/>
      <c r="H8" s="1"/>
      <c r="I8" s="1"/>
      <c r="N8" s="42"/>
    </row>
    <row r="9" spans="1:14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  <c r="N9" s="42"/>
    </row>
    <row r="10" spans="1:14" x14ac:dyDescent="0.25">
      <c r="A10" s="11" t="s">
        <v>47</v>
      </c>
      <c r="B10" s="28">
        <v>0</v>
      </c>
      <c r="C10" s="87">
        <v>0</v>
      </c>
      <c r="D10" s="28">
        <v>0</v>
      </c>
      <c r="E10" s="28">
        <v>18826.64</v>
      </c>
      <c r="F10" s="13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27">
        <v>4744743</v>
      </c>
      <c r="C11" s="27">
        <v>5310534</v>
      </c>
      <c r="D11" s="27">
        <v>59832599</v>
      </c>
      <c r="E11" s="27">
        <v>61928104</v>
      </c>
      <c r="F11" s="10">
        <f t="shared" si="0"/>
        <v>3.5022797522133402</v>
      </c>
      <c r="G11" s="1"/>
      <c r="H11" s="1"/>
      <c r="I11" s="1"/>
      <c r="N11" s="42"/>
    </row>
    <row r="12" spans="1:14" x14ac:dyDescent="0.25">
      <c r="A12" s="11" t="s">
        <v>49</v>
      </c>
      <c r="B12" s="28">
        <v>12418</v>
      </c>
      <c r="C12" s="28">
        <v>18663</v>
      </c>
      <c r="D12" s="28">
        <v>244771</v>
      </c>
      <c r="E12" s="28">
        <v>360303</v>
      </c>
      <c r="F12" s="13">
        <f t="shared" si="0"/>
        <v>47.200035951971444</v>
      </c>
      <c r="G12" s="1"/>
      <c r="H12" s="1"/>
      <c r="I12" s="1"/>
      <c r="N12" s="42"/>
    </row>
    <row r="13" spans="1:14" x14ac:dyDescent="0.25">
      <c r="A13" s="8" t="s">
        <v>50</v>
      </c>
      <c r="B13" s="27">
        <v>1918</v>
      </c>
      <c r="C13" s="86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  <c r="N13" s="42"/>
    </row>
    <row r="14" spans="1:14" x14ac:dyDescent="0.25">
      <c r="A14" s="11" t="s">
        <v>51</v>
      </c>
      <c r="B14" s="28">
        <v>554472</v>
      </c>
      <c r="C14" s="28">
        <v>606843</v>
      </c>
      <c r="D14" s="28">
        <v>8375758</v>
      </c>
      <c r="E14" s="28">
        <v>7675451</v>
      </c>
      <c r="F14" s="13">
        <f t="shared" si="0"/>
        <v>-8.3611178833008353</v>
      </c>
      <c r="G14" s="1"/>
      <c r="H14" s="1"/>
      <c r="I14" s="1"/>
      <c r="N14" s="42"/>
    </row>
    <row r="15" spans="1:14" x14ac:dyDescent="0.25">
      <c r="A15" s="8" t="s">
        <v>52</v>
      </c>
      <c r="B15" s="27">
        <v>11564</v>
      </c>
      <c r="C15" s="27">
        <v>5761</v>
      </c>
      <c r="D15" s="27">
        <v>33592</v>
      </c>
      <c r="E15" s="27">
        <v>30002</v>
      </c>
      <c r="F15" s="10">
        <f t="shared" si="0"/>
        <v>-10.687068349607046</v>
      </c>
      <c r="G15" s="1"/>
      <c r="H15" s="1"/>
      <c r="I15" s="1"/>
      <c r="N15" s="42"/>
    </row>
    <row r="16" spans="1:14" x14ac:dyDescent="0.25">
      <c r="A16" s="11" t="s">
        <v>53</v>
      </c>
      <c r="B16" s="28">
        <v>146548</v>
      </c>
      <c r="C16" s="28">
        <v>10600</v>
      </c>
      <c r="D16" s="28">
        <v>277391</v>
      </c>
      <c r="E16" s="28">
        <v>167190</v>
      </c>
      <c r="F16" s="13">
        <f t="shared" si="0"/>
        <v>-39.727676817200269</v>
      </c>
      <c r="G16" s="1"/>
      <c r="H16" s="1"/>
      <c r="I16" s="1"/>
      <c r="N16" s="42"/>
    </row>
    <row r="17" spans="1:14" x14ac:dyDescent="0.25">
      <c r="A17" s="8" t="s">
        <v>54</v>
      </c>
      <c r="B17" s="27">
        <v>2540</v>
      </c>
      <c r="C17" s="27">
        <v>5341</v>
      </c>
      <c r="D17" s="27">
        <v>118692</v>
      </c>
      <c r="E17" s="27">
        <v>108294</v>
      </c>
      <c r="F17" s="10">
        <f t="shared" si="0"/>
        <v>-8.7604893337377376</v>
      </c>
      <c r="G17" s="1"/>
      <c r="H17" s="1"/>
      <c r="I17" s="1"/>
      <c r="N17" s="42"/>
    </row>
    <row r="18" spans="1:14" x14ac:dyDescent="0.25">
      <c r="A18" s="11" t="s">
        <v>55</v>
      </c>
      <c r="B18" s="28">
        <v>0</v>
      </c>
      <c r="C18" s="28">
        <v>0</v>
      </c>
      <c r="D18" s="28">
        <v>0</v>
      </c>
      <c r="E18" s="28">
        <v>0</v>
      </c>
      <c r="F18" s="13" t="e">
        <f t="shared" si="0"/>
        <v>#DIV/0!</v>
      </c>
      <c r="G18" s="1"/>
      <c r="H18" s="1"/>
      <c r="I18" s="1"/>
      <c r="N18" s="42"/>
    </row>
    <row r="19" spans="1:14" x14ac:dyDescent="0.25">
      <c r="A19" s="8" t="s">
        <v>56</v>
      </c>
      <c r="B19" s="27">
        <v>0</v>
      </c>
      <c r="C19" s="27">
        <v>1</v>
      </c>
      <c r="D19" s="27">
        <v>0</v>
      </c>
      <c r="E19" s="27">
        <v>3605</v>
      </c>
      <c r="F19" s="18" t="e">
        <f t="shared" si="0"/>
        <v>#DIV/0!</v>
      </c>
      <c r="G19" s="1"/>
      <c r="H19" s="1"/>
      <c r="I19" s="1"/>
      <c r="N19" s="42"/>
    </row>
    <row r="20" spans="1:14" x14ac:dyDescent="0.25">
      <c r="A20" s="11" t="s">
        <v>57</v>
      </c>
      <c r="B20" s="28">
        <v>42817</v>
      </c>
      <c r="C20" s="28">
        <v>42093</v>
      </c>
      <c r="D20" s="28">
        <v>1265123</v>
      </c>
      <c r="E20" s="28">
        <v>282610</v>
      </c>
      <c r="F20" s="13">
        <f t="shared" si="0"/>
        <v>-77.661460585255355</v>
      </c>
      <c r="G20" s="1"/>
      <c r="H20" s="1"/>
      <c r="I20" s="1"/>
      <c r="N20" s="42"/>
    </row>
    <row r="21" spans="1:14" x14ac:dyDescent="0.25">
      <c r="A21" s="8" t="s">
        <v>58</v>
      </c>
      <c r="B21" s="27">
        <v>96069</v>
      </c>
      <c r="C21" s="27">
        <v>74561.240000000224</v>
      </c>
      <c r="D21" s="27">
        <v>1118464</v>
      </c>
      <c r="E21" s="27">
        <v>1564880.2400000002</v>
      </c>
      <c r="F21" s="10">
        <f t="shared" si="0"/>
        <v>39.913331139848964</v>
      </c>
      <c r="G21" s="1"/>
      <c r="H21" s="1"/>
      <c r="I21" s="1"/>
      <c r="N21" s="42"/>
    </row>
    <row r="22" spans="1:14" x14ac:dyDescent="0.25">
      <c r="A22" s="11" t="s">
        <v>59</v>
      </c>
      <c r="B22" s="28">
        <v>792566</v>
      </c>
      <c r="C22" s="28">
        <v>646229</v>
      </c>
      <c r="D22" s="28">
        <v>8778058</v>
      </c>
      <c r="E22" s="28">
        <v>8956695</v>
      </c>
      <c r="F22" s="13">
        <f t="shared" si="0"/>
        <v>2.0350400965680535</v>
      </c>
      <c r="G22" s="1"/>
      <c r="H22" s="1"/>
      <c r="I22" s="1"/>
      <c r="N22" s="42"/>
    </row>
    <row r="23" spans="1:14" x14ac:dyDescent="0.25">
      <c r="A23" s="8" t="s">
        <v>60</v>
      </c>
      <c r="B23" s="27">
        <v>0</v>
      </c>
      <c r="C23" s="27">
        <v>22896.46</v>
      </c>
      <c r="D23" s="27">
        <v>180868</v>
      </c>
      <c r="E23" s="27">
        <v>23582.46</v>
      </c>
      <c r="F23" s="10">
        <f t="shared" si="0"/>
        <v>-86.961507839971688</v>
      </c>
      <c r="G23" s="1"/>
      <c r="H23" s="1"/>
      <c r="I23" s="1"/>
      <c r="N23" s="42"/>
    </row>
    <row r="24" spans="1:14" x14ac:dyDescent="0.25">
      <c r="A24" s="11" t="s">
        <v>61</v>
      </c>
      <c r="B24" s="28">
        <v>1510</v>
      </c>
      <c r="C24" s="28">
        <v>331.70000000000073</v>
      </c>
      <c r="D24" s="28">
        <v>19701</v>
      </c>
      <c r="E24" s="28">
        <v>17750.7</v>
      </c>
      <c r="F24" s="13">
        <f t="shared" si="0"/>
        <v>-9.8994974874371877</v>
      </c>
      <c r="G24" s="1"/>
      <c r="H24" s="1"/>
      <c r="I24" s="1"/>
      <c r="N24" s="42"/>
    </row>
    <row r="25" spans="1:14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  <c r="N25" s="42"/>
    </row>
    <row r="26" spans="1:14" x14ac:dyDescent="0.25">
      <c r="A26" s="11" t="s">
        <v>63</v>
      </c>
      <c r="B26" s="28">
        <v>0</v>
      </c>
      <c r="C26" s="28">
        <v>0</v>
      </c>
      <c r="D26" s="28">
        <v>90</v>
      </c>
      <c r="E26" s="28">
        <v>5</v>
      </c>
      <c r="F26" s="13">
        <f t="shared" si="0"/>
        <v>-94.444444444444443</v>
      </c>
      <c r="G26" s="1"/>
      <c r="H26" s="1"/>
      <c r="I26" s="1"/>
      <c r="N26" s="42"/>
    </row>
    <row r="27" spans="1:14" x14ac:dyDescent="0.25">
      <c r="A27" s="8" t="s">
        <v>64</v>
      </c>
      <c r="B27" s="27">
        <v>586</v>
      </c>
      <c r="C27" s="27">
        <v>414</v>
      </c>
      <c r="D27" s="27">
        <v>8446</v>
      </c>
      <c r="E27" s="27">
        <v>8042</v>
      </c>
      <c r="F27" s="10">
        <f t="shared" si="0"/>
        <v>-4.783329386691932</v>
      </c>
      <c r="G27" s="1"/>
      <c r="H27" s="1"/>
      <c r="I27" s="1"/>
      <c r="N27" s="42"/>
    </row>
    <row r="28" spans="1:14" x14ac:dyDescent="0.25">
      <c r="A28" s="11" t="s">
        <v>65</v>
      </c>
      <c r="B28" s="28">
        <v>3148</v>
      </c>
      <c r="C28" s="28">
        <v>5115</v>
      </c>
      <c r="D28" s="28">
        <v>33830</v>
      </c>
      <c r="E28" s="28">
        <v>30693</v>
      </c>
      <c r="F28" s="13">
        <f t="shared" si="0"/>
        <v>-9.2728347620455196</v>
      </c>
      <c r="G28" s="1"/>
      <c r="H28" s="1"/>
      <c r="I28" s="1"/>
      <c r="N28" s="42"/>
    </row>
    <row r="29" spans="1:14" x14ac:dyDescent="0.25">
      <c r="A29" s="8" t="s">
        <v>66</v>
      </c>
      <c r="B29" s="27">
        <v>450</v>
      </c>
      <c r="C29" s="27">
        <v>693</v>
      </c>
      <c r="D29" s="27">
        <v>1667</v>
      </c>
      <c r="E29" s="27">
        <v>5903</v>
      </c>
      <c r="F29" s="10">
        <f t="shared" si="0"/>
        <v>254.10917816436711</v>
      </c>
      <c r="G29" s="1"/>
      <c r="H29" s="1"/>
      <c r="I29" s="1"/>
      <c r="N29" s="42"/>
    </row>
    <row r="30" spans="1:14" x14ac:dyDescent="0.25">
      <c r="A30" s="11" t="s">
        <v>67</v>
      </c>
      <c r="B30" s="28">
        <v>0</v>
      </c>
      <c r="C30" s="87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  <c r="N30" s="42"/>
    </row>
    <row r="31" spans="1:14" x14ac:dyDescent="0.25">
      <c r="A31" s="8" t="s">
        <v>68</v>
      </c>
      <c r="B31" s="27">
        <v>548150</v>
      </c>
      <c r="C31" s="27">
        <v>253094</v>
      </c>
      <c r="D31" s="27">
        <v>4652925</v>
      </c>
      <c r="E31" s="27">
        <v>5125517</v>
      </c>
      <c r="F31" s="10">
        <f t="shared" si="0"/>
        <v>10.156879812161165</v>
      </c>
      <c r="G31" s="1"/>
      <c r="H31" s="1"/>
      <c r="I31" s="1"/>
      <c r="N31" s="42"/>
    </row>
    <row r="32" spans="1:14" x14ac:dyDescent="0.25">
      <c r="A32" s="11" t="s">
        <v>69</v>
      </c>
      <c r="B32" s="28">
        <v>2770446</v>
      </c>
      <c r="C32" s="28">
        <v>2581913</v>
      </c>
      <c r="D32" s="28">
        <v>30604034</v>
      </c>
      <c r="E32" s="28">
        <v>32084550</v>
      </c>
      <c r="F32" s="13">
        <f t="shared" si="0"/>
        <v>4.8376498340055463</v>
      </c>
      <c r="G32" s="1"/>
      <c r="H32" s="1"/>
      <c r="I32" s="1"/>
      <c r="N32" s="42"/>
    </row>
    <row r="33" spans="1:14" x14ac:dyDescent="0.25">
      <c r="A33" s="8" t="s">
        <v>70</v>
      </c>
      <c r="B33" s="27">
        <v>15545</v>
      </c>
      <c r="C33" s="27">
        <v>15056</v>
      </c>
      <c r="D33" s="27">
        <v>200743</v>
      </c>
      <c r="E33" s="27">
        <v>205368</v>
      </c>
      <c r="F33" s="10">
        <f t="shared" si="0"/>
        <v>2.3039408597061879</v>
      </c>
      <c r="G33" s="1"/>
      <c r="H33" s="1"/>
      <c r="I33" s="1"/>
      <c r="N33" s="42"/>
    </row>
    <row r="34" spans="1:14" x14ac:dyDescent="0.25">
      <c r="A34" s="11" t="s">
        <v>71</v>
      </c>
      <c r="B34" s="28">
        <v>0</v>
      </c>
      <c r="C34" s="28">
        <v>99.830000000000013</v>
      </c>
      <c r="D34" s="28">
        <v>21883</v>
      </c>
      <c r="E34" s="28">
        <v>198.83</v>
      </c>
      <c r="F34" s="13">
        <f t="shared" si="0"/>
        <v>-99.091395146917705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9745527</v>
      </c>
      <c r="C35" s="15">
        <f t="shared" ref="C35:E35" si="1">SUM(C7:C34)</f>
        <v>9603069.790000001</v>
      </c>
      <c r="D35" s="15">
        <f t="shared" si="1"/>
        <v>115787002</v>
      </c>
      <c r="E35" s="15">
        <f t="shared" si="1"/>
        <v>118605597.42999999</v>
      </c>
      <c r="F35" s="16">
        <f t="shared" si="0"/>
        <v>2.4342934710409025</v>
      </c>
      <c r="G35" s="1"/>
      <c r="H35" s="1"/>
      <c r="I35" s="1"/>
      <c r="J35" s="88"/>
    </row>
    <row r="36" spans="1:14" x14ac:dyDescent="0.25">
      <c r="G36" s="1"/>
      <c r="H36" s="1"/>
      <c r="I36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2500</v>
      </c>
      <c r="C38" s="41">
        <f>D7</f>
        <v>190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61928104</v>
      </c>
      <c r="G38" s="42">
        <f>LOOKUP(E38,$A$38:$A$65,$C$38:$C$65)</f>
        <v>59832599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5526.5599999999995</v>
      </c>
      <c r="C39" s="41">
        <f t="shared" ref="C39:C65" si="5">D8</f>
        <v>18177</v>
      </c>
      <c r="D39" s="41">
        <f t="shared" ref="D39:D65" si="6">_xlfn.RANK.EQ(B39,$B$38:$B$65)+COUNTIF($B$38:$B$65,B39)-1</f>
        <v>19</v>
      </c>
      <c r="E39" s="42" t="str">
        <f t="shared" si="2"/>
        <v>VALENCIA</v>
      </c>
      <c r="F39" s="42">
        <f t="shared" ref="F39:F54" si="7">LOOKUP(E39,$A$38:$A$65,$B$38:$B$65)</f>
        <v>32084550</v>
      </c>
      <c r="G39" s="42">
        <f t="shared" ref="G39:G65" si="8">LOOKUP(E39,$A$38:$A$65,$C$38:$C$65)</f>
        <v>30604034</v>
      </c>
    </row>
    <row r="40" spans="1:14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8956695</v>
      </c>
      <c r="G40" s="42">
        <f t="shared" si="8"/>
        <v>8778058</v>
      </c>
    </row>
    <row r="41" spans="1:14" x14ac:dyDescent="0.25">
      <c r="A41" s="42" t="str">
        <f t="shared" si="3"/>
        <v>AVILES</v>
      </c>
      <c r="B41" s="41">
        <f t="shared" si="4"/>
        <v>18826.64</v>
      </c>
      <c r="C41" s="41">
        <f t="shared" si="5"/>
        <v>0</v>
      </c>
      <c r="D41" s="41">
        <f t="shared" si="6"/>
        <v>15</v>
      </c>
      <c r="E41" s="42" t="str">
        <f t="shared" si="2"/>
        <v>BARCELONA</v>
      </c>
      <c r="F41" s="42">
        <f t="shared" si="7"/>
        <v>7675451</v>
      </c>
      <c r="G41" s="42">
        <f t="shared" si="8"/>
        <v>8375758</v>
      </c>
    </row>
    <row r="42" spans="1:14" x14ac:dyDescent="0.25">
      <c r="A42" s="42" t="str">
        <f t="shared" si="3"/>
        <v>BAHIA DE ALGECIRAS</v>
      </c>
      <c r="B42" s="41">
        <f t="shared" si="4"/>
        <v>61928104</v>
      </c>
      <c r="C42" s="41">
        <f t="shared" si="5"/>
        <v>59832599</v>
      </c>
      <c r="D42" s="41">
        <f t="shared" si="6"/>
        <v>1</v>
      </c>
      <c r="E42" s="42" t="str">
        <f t="shared" si="2"/>
        <v>TARRAGONA</v>
      </c>
      <c r="F42" s="42">
        <f t="shared" si="7"/>
        <v>5125517</v>
      </c>
      <c r="G42" s="42">
        <f t="shared" si="8"/>
        <v>4652925</v>
      </c>
    </row>
    <row r="43" spans="1:14" x14ac:dyDescent="0.25">
      <c r="A43" s="42" t="str">
        <f t="shared" si="3"/>
        <v>BAHIA DE CADIZ</v>
      </c>
      <c r="B43" s="41">
        <f t="shared" si="4"/>
        <v>360303</v>
      </c>
      <c r="C43" s="41">
        <f t="shared" si="5"/>
        <v>244771</v>
      </c>
      <c r="D43" s="41">
        <f t="shared" si="6"/>
        <v>7</v>
      </c>
      <c r="E43" s="42" t="str">
        <f t="shared" si="2"/>
        <v>HUELVA</v>
      </c>
      <c r="F43" s="42">
        <f t="shared" si="7"/>
        <v>1564880.2400000002</v>
      </c>
      <c r="G43" s="42">
        <f t="shared" si="8"/>
        <v>1118464</v>
      </c>
    </row>
    <row r="44" spans="1:14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BAHIA DE CADIZ</v>
      </c>
      <c r="F44" s="42">
        <f t="shared" si="7"/>
        <v>360303</v>
      </c>
      <c r="G44" s="42">
        <f t="shared" si="8"/>
        <v>244771</v>
      </c>
    </row>
    <row r="45" spans="1:14" x14ac:dyDescent="0.25">
      <c r="A45" s="42" t="str">
        <f t="shared" si="3"/>
        <v>BARCELONA</v>
      </c>
      <c r="B45" s="41">
        <f t="shared" si="4"/>
        <v>7675451</v>
      </c>
      <c r="C45" s="41">
        <f t="shared" si="5"/>
        <v>8375758</v>
      </c>
      <c r="D45" s="41">
        <f t="shared" si="6"/>
        <v>4</v>
      </c>
      <c r="E45" s="42" t="str">
        <f t="shared" si="2"/>
        <v>GIJON</v>
      </c>
      <c r="F45" s="42">
        <f t="shared" si="7"/>
        <v>282610</v>
      </c>
      <c r="G45" s="42">
        <f t="shared" si="8"/>
        <v>1265123</v>
      </c>
    </row>
    <row r="46" spans="1:14" x14ac:dyDescent="0.25">
      <c r="A46" s="42" t="str">
        <f t="shared" si="3"/>
        <v>BILBAO</v>
      </c>
      <c r="B46" s="41">
        <f t="shared" si="4"/>
        <v>30002</v>
      </c>
      <c r="C46" s="41">
        <f t="shared" si="5"/>
        <v>33592</v>
      </c>
      <c r="D46" s="41">
        <f t="shared" si="6"/>
        <v>13</v>
      </c>
      <c r="E46" s="42" t="str">
        <f t="shared" si="2"/>
        <v>VIGO</v>
      </c>
      <c r="F46" s="42">
        <f t="shared" si="7"/>
        <v>205368</v>
      </c>
      <c r="G46" s="42">
        <f t="shared" si="8"/>
        <v>200743</v>
      </c>
    </row>
    <row r="47" spans="1:14" x14ac:dyDescent="0.25">
      <c r="A47" s="42" t="str">
        <f t="shared" si="3"/>
        <v>CARTAGENA</v>
      </c>
      <c r="B47" s="41">
        <f t="shared" si="4"/>
        <v>167190</v>
      </c>
      <c r="C47" s="41">
        <f t="shared" si="5"/>
        <v>277391</v>
      </c>
      <c r="D47" s="41">
        <f t="shared" si="6"/>
        <v>10</v>
      </c>
      <c r="E47" s="42" t="str">
        <f t="shared" si="2"/>
        <v>CARTAGENA</v>
      </c>
      <c r="F47" s="42">
        <f t="shared" si="7"/>
        <v>167190</v>
      </c>
      <c r="G47" s="42">
        <f t="shared" si="8"/>
        <v>277391</v>
      </c>
    </row>
    <row r="48" spans="1:14" x14ac:dyDescent="0.25">
      <c r="A48" s="42" t="str">
        <f t="shared" si="3"/>
        <v>CASTELLON</v>
      </c>
      <c r="B48" s="41">
        <f t="shared" si="4"/>
        <v>108294</v>
      </c>
      <c r="C48" s="41">
        <f t="shared" si="5"/>
        <v>118692</v>
      </c>
      <c r="D48" s="41">
        <f t="shared" si="6"/>
        <v>11</v>
      </c>
      <c r="E48" s="42" t="str">
        <f t="shared" si="2"/>
        <v>CASTELLON</v>
      </c>
      <c r="F48" s="42">
        <f t="shared" si="7"/>
        <v>108294</v>
      </c>
      <c r="G48" s="42">
        <f t="shared" si="8"/>
        <v>118692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SANTA CRUZ DE TENERIFE</v>
      </c>
      <c r="F49" s="42">
        <f t="shared" si="7"/>
        <v>30693</v>
      </c>
      <c r="G49" s="42">
        <f t="shared" si="8"/>
        <v>33830</v>
      </c>
    </row>
    <row r="50" spans="1:7" x14ac:dyDescent="0.25">
      <c r="A50" s="42" t="str">
        <f t="shared" si="3"/>
        <v>FERROL-SAN CIBRAO</v>
      </c>
      <c r="B50" s="41">
        <f t="shared" si="4"/>
        <v>3605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30002</v>
      </c>
      <c r="G50" s="42">
        <f t="shared" si="8"/>
        <v>33592</v>
      </c>
    </row>
    <row r="51" spans="1:7" x14ac:dyDescent="0.25">
      <c r="A51" s="42" t="str">
        <f t="shared" si="3"/>
        <v>GIJON</v>
      </c>
      <c r="B51" s="41">
        <f t="shared" si="4"/>
        <v>282610</v>
      </c>
      <c r="C51" s="41">
        <f t="shared" si="5"/>
        <v>1265123</v>
      </c>
      <c r="D51" s="41">
        <f t="shared" si="6"/>
        <v>8</v>
      </c>
      <c r="E51" s="42" t="str">
        <f t="shared" si="2"/>
        <v>MALAGA</v>
      </c>
      <c r="F51" s="42">
        <f t="shared" si="7"/>
        <v>23582.46</v>
      </c>
      <c r="G51" s="42">
        <f t="shared" si="8"/>
        <v>180868</v>
      </c>
    </row>
    <row r="52" spans="1:7" x14ac:dyDescent="0.25">
      <c r="A52" s="42" t="str">
        <f t="shared" si="3"/>
        <v>HUELVA</v>
      </c>
      <c r="B52" s="41">
        <f t="shared" si="4"/>
        <v>1564880.2400000002</v>
      </c>
      <c r="C52" s="41">
        <f t="shared" si="5"/>
        <v>1118464</v>
      </c>
      <c r="D52" s="41">
        <f t="shared" si="6"/>
        <v>6</v>
      </c>
      <c r="E52" s="42" t="str">
        <f t="shared" si="2"/>
        <v>AVILES</v>
      </c>
      <c r="F52" s="42">
        <f t="shared" si="7"/>
        <v>18826.64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8956695</v>
      </c>
      <c r="C53" s="41">
        <f t="shared" si="5"/>
        <v>8778058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17750.7</v>
      </c>
      <c r="G53" s="42">
        <f t="shared" si="8"/>
        <v>19701</v>
      </c>
    </row>
    <row r="54" spans="1:7" x14ac:dyDescent="0.25">
      <c r="A54" s="42" t="str">
        <f t="shared" si="3"/>
        <v>MALAGA</v>
      </c>
      <c r="B54" s="41">
        <f t="shared" si="4"/>
        <v>23582.46</v>
      </c>
      <c r="C54" s="41">
        <f t="shared" si="5"/>
        <v>180868</v>
      </c>
      <c r="D54" s="41">
        <f t="shared" si="6"/>
        <v>14</v>
      </c>
      <c r="E54" s="42" t="str">
        <f t="shared" si="2"/>
        <v>PASAIA</v>
      </c>
      <c r="F54" s="42">
        <f t="shared" si="7"/>
        <v>8042</v>
      </c>
      <c r="G54" s="42">
        <f t="shared" si="8"/>
        <v>8446</v>
      </c>
    </row>
    <row r="55" spans="1:7" x14ac:dyDescent="0.25">
      <c r="A55" s="42" t="str">
        <f t="shared" si="3"/>
        <v>MARIN Y RIA DE PONTEVEDRA</v>
      </c>
      <c r="B55" s="41">
        <f t="shared" si="4"/>
        <v>17750.7</v>
      </c>
      <c r="C55" s="41">
        <f t="shared" si="5"/>
        <v>19701</v>
      </c>
      <c r="D55" s="41">
        <f t="shared" si="6"/>
        <v>16</v>
      </c>
      <c r="E55" s="42" t="str">
        <f t="shared" si="2"/>
        <v>SANTANDER</v>
      </c>
      <c r="F55" s="42">
        <f t="shared" ref="F55:F65" si="9">LOOKUP(E55,$A$38:$A$65,$B$38:$B$65)</f>
        <v>5903</v>
      </c>
      <c r="G55" s="42">
        <f t="shared" si="8"/>
        <v>1667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ALICANTE</v>
      </c>
      <c r="F56" s="42">
        <f t="shared" si="9"/>
        <v>5526.5599999999995</v>
      </c>
      <c r="G56" s="42">
        <f t="shared" si="8"/>
        <v>18177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90</v>
      </c>
      <c r="D57" s="41">
        <f t="shared" si="6"/>
        <v>23</v>
      </c>
      <c r="E57" s="42" t="str">
        <f t="shared" si="2"/>
        <v>FERROL-SAN CIBRAO</v>
      </c>
      <c r="F57" s="42">
        <f t="shared" si="9"/>
        <v>3605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8042</v>
      </c>
      <c r="C58" s="41">
        <f t="shared" si="5"/>
        <v>8446</v>
      </c>
      <c r="D58" s="41">
        <f t="shared" si="6"/>
        <v>17</v>
      </c>
      <c r="E58" s="42" t="str">
        <f t="shared" si="2"/>
        <v>A CORUÑA</v>
      </c>
      <c r="F58" s="42">
        <f t="shared" si="9"/>
        <v>2500</v>
      </c>
      <c r="G58" s="42">
        <f t="shared" si="8"/>
        <v>190</v>
      </c>
    </row>
    <row r="59" spans="1:7" x14ac:dyDescent="0.25">
      <c r="A59" s="42" t="str">
        <f t="shared" si="3"/>
        <v>SANTA CRUZ DE TENERIFE</v>
      </c>
      <c r="B59" s="41">
        <f t="shared" si="4"/>
        <v>30693</v>
      </c>
      <c r="C59" s="41">
        <f t="shared" si="5"/>
        <v>33830</v>
      </c>
      <c r="D59" s="41">
        <f t="shared" si="6"/>
        <v>12</v>
      </c>
      <c r="E59" s="42" t="str">
        <f t="shared" si="2"/>
        <v>VILAGARCIA</v>
      </c>
      <c r="F59" s="42">
        <f t="shared" si="9"/>
        <v>198.83</v>
      </c>
      <c r="G59" s="42">
        <f t="shared" si="8"/>
        <v>21883</v>
      </c>
    </row>
    <row r="60" spans="1:7" x14ac:dyDescent="0.25">
      <c r="A60" s="42" t="str">
        <f t="shared" si="3"/>
        <v>SANTANDER</v>
      </c>
      <c r="B60" s="41">
        <f t="shared" si="4"/>
        <v>5903</v>
      </c>
      <c r="C60" s="41">
        <f t="shared" si="5"/>
        <v>1667</v>
      </c>
      <c r="D60" s="41">
        <f t="shared" si="6"/>
        <v>18</v>
      </c>
      <c r="E60" s="42" t="str">
        <f t="shared" si="2"/>
        <v>MOTRIL</v>
      </c>
      <c r="F60" s="42">
        <f t="shared" si="9"/>
        <v>5</v>
      </c>
      <c r="G60" s="42">
        <f t="shared" si="8"/>
        <v>90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5125517</v>
      </c>
      <c r="C62" s="41">
        <f t="shared" si="5"/>
        <v>4652925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32084550</v>
      </c>
      <c r="C63" s="41">
        <f t="shared" si="5"/>
        <v>30604034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205368</v>
      </c>
      <c r="C64" s="41">
        <f t="shared" si="5"/>
        <v>200743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198.83</v>
      </c>
      <c r="C65" s="41">
        <f t="shared" si="5"/>
        <v>21883</v>
      </c>
      <c r="D65" s="41">
        <f t="shared" si="6"/>
        <v>22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67"/>
  <sheetViews>
    <sheetView workbookViewId="0">
      <selection activeCell="N13" sqref="N1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4" s="2" customFormat="1" ht="22.5" customHeight="1" x14ac:dyDescent="0.35">
      <c r="F1" s="3" t="s">
        <v>83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29">
        <v>0</v>
      </c>
      <c r="C7" s="29">
        <v>0</v>
      </c>
      <c r="D7" s="29">
        <v>190</v>
      </c>
      <c r="E7" s="29">
        <v>0</v>
      </c>
      <c r="F7" s="10">
        <f>((E7*100)/D7)-100</f>
        <v>-100</v>
      </c>
      <c r="G7" s="1"/>
      <c r="H7" s="1"/>
      <c r="I7" s="1"/>
      <c r="N7" s="42"/>
    </row>
    <row r="8" spans="1:14" x14ac:dyDescent="0.25">
      <c r="A8" s="11" t="s">
        <v>45</v>
      </c>
      <c r="B8" s="30">
        <v>37</v>
      </c>
      <c r="C8" s="30">
        <v>2831</v>
      </c>
      <c r="D8" s="30">
        <v>18177</v>
      </c>
      <c r="E8" s="30">
        <v>5527</v>
      </c>
      <c r="F8" s="13">
        <f t="shared" ref="F8:F35" si="0">((E8*100)/D8)-100</f>
        <v>-69.593442262199488</v>
      </c>
      <c r="G8" s="1"/>
      <c r="H8" s="1"/>
      <c r="I8" s="1"/>
      <c r="N8" s="42"/>
    </row>
    <row r="9" spans="1:14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  <c r="N9" s="42"/>
    </row>
    <row r="10" spans="1:14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29">
        <v>3850600</v>
      </c>
      <c r="C11" s="29">
        <v>4503147</v>
      </c>
      <c r="D11" s="29">
        <v>50915107</v>
      </c>
      <c r="E11" s="29">
        <v>51565711</v>
      </c>
      <c r="F11" s="10">
        <f t="shared" si="0"/>
        <v>1.2778211386259102</v>
      </c>
      <c r="G11" s="1"/>
      <c r="H11" s="1"/>
      <c r="I11" s="1"/>
      <c r="N11" s="42"/>
    </row>
    <row r="12" spans="1:14" x14ac:dyDescent="0.25">
      <c r="A12" s="11" t="s">
        <v>49</v>
      </c>
      <c r="B12" s="30">
        <v>663</v>
      </c>
      <c r="C12" s="30">
        <v>0</v>
      </c>
      <c r="D12" s="30">
        <v>10091</v>
      </c>
      <c r="E12" s="30">
        <v>0</v>
      </c>
      <c r="F12" s="13">
        <f t="shared" si="0"/>
        <v>-100</v>
      </c>
      <c r="G12" s="1"/>
      <c r="H12" s="1"/>
      <c r="I12" s="1"/>
      <c r="N12" s="42"/>
    </row>
    <row r="13" spans="1:14" x14ac:dyDescent="0.25">
      <c r="A13" s="8" t="s">
        <v>50</v>
      </c>
      <c r="B13" s="29">
        <v>0</v>
      </c>
      <c r="C13" s="29">
        <v>0</v>
      </c>
      <c r="D13" s="29">
        <v>107</v>
      </c>
      <c r="E13" s="29">
        <v>0</v>
      </c>
      <c r="F13" s="10">
        <f t="shared" si="0"/>
        <v>-100</v>
      </c>
      <c r="G13" s="1"/>
      <c r="H13" s="1"/>
      <c r="I13" s="1"/>
      <c r="N13" s="42"/>
    </row>
    <row r="14" spans="1:14" x14ac:dyDescent="0.25">
      <c r="A14" s="11" t="s">
        <v>51</v>
      </c>
      <c r="B14" s="30">
        <v>237329</v>
      </c>
      <c r="C14" s="30">
        <v>277591</v>
      </c>
      <c r="D14" s="30">
        <v>3061426</v>
      </c>
      <c r="E14" s="30">
        <v>3013634</v>
      </c>
      <c r="F14" s="13">
        <f t="shared" si="0"/>
        <v>-1.5611025711547484</v>
      </c>
      <c r="G14" s="1"/>
      <c r="H14" s="1"/>
      <c r="I14" s="1"/>
      <c r="N14" s="42"/>
    </row>
    <row r="15" spans="1:14" x14ac:dyDescent="0.25">
      <c r="A15" s="8" t="s">
        <v>52</v>
      </c>
      <c r="B15" s="29">
        <v>2831</v>
      </c>
      <c r="C15" s="29">
        <v>5761</v>
      </c>
      <c r="D15" s="29">
        <v>22809</v>
      </c>
      <c r="E15" s="29">
        <v>29387</v>
      </c>
      <c r="F15" s="10">
        <f t="shared" si="0"/>
        <v>28.839493182515668</v>
      </c>
      <c r="G15" s="1"/>
      <c r="H15" s="1"/>
      <c r="I15" s="1"/>
      <c r="N15" s="42"/>
    </row>
    <row r="16" spans="1:14" x14ac:dyDescent="0.25">
      <c r="A16" s="11" t="s">
        <v>53</v>
      </c>
      <c r="B16" s="30">
        <v>0</v>
      </c>
      <c r="C16" s="30">
        <v>10600</v>
      </c>
      <c r="D16" s="30">
        <v>1007</v>
      </c>
      <c r="E16" s="30">
        <v>10600</v>
      </c>
      <c r="F16" s="13">
        <f t="shared" si="0"/>
        <v>952.63157894736833</v>
      </c>
      <c r="G16" s="1"/>
      <c r="H16" s="1"/>
      <c r="I16" s="1"/>
      <c r="N16" s="42"/>
    </row>
    <row r="17" spans="1:14" x14ac:dyDescent="0.25">
      <c r="A17" s="8" t="s">
        <v>54</v>
      </c>
      <c r="B17" s="29">
        <v>2540</v>
      </c>
      <c r="C17" s="29">
        <v>8340</v>
      </c>
      <c r="D17" s="29">
        <v>114528</v>
      </c>
      <c r="E17" s="29">
        <v>108257</v>
      </c>
      <c r="F17" s="10">
        <f t="shared" si="0"/>
        <v>-5.4755169041631717</v>
      </c>
      <c r="G17" s="1"/>
      <c r="H17" s="1"/>
      <c r="I17" s="1"/>
      <c r="N17" s="42"/>
    </row>
    <row r="18" spans="1:14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  <c r="N18" s="42"/>
    </row>
    <row r="19" spans="1:14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30</v>
      </c>
      <c r="F19" s="18" t="e">
        <f t="shared" si="0"/>
        <v>#DIV/0!</v>
      </c>
      <c r="G19" s="1"/>
      <c r="H19" s="1"/>
      <c r="I19" s="1"/>
      <c r="N19" s="42"/>
    </row>
    <row r="20" spans="1:14" x14ac:dyDescent="0.25">
      <c r="A20" s="11" t="s">
        <v>57</v>
      </c>
      <c r="B20" s="30">
        <v>0</v>
      </c>
      <c r="C20" s="30">
        <v>1</v>
      </c>
      <c r="D20" s="30">
        <v>0</v>
      </c>
      <c r="E20" s="30">
        <v>21</v>
      </c>
      <c r="F20" s="17" t="e">
        <f t="shared" si="0"/>
        <v>#DIV/0!</v>
      </c>
      <c r="G20" s="1"/>
      <c r="H20" s="1"/>
      <c r="I20" s="1"/>
      <c r="N20" s="42"/>
    </row>
    <row r="21" spans="1:14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  <c r="N21" s="42"/>
    </row>
    <row r="22" spans="1:14" x14ac:dyDescent="0.25">
      <c r="A22" s="11" t="s">
        <v>59</v>
      </c>
      <c r="B22" s="30">
        <v>612308</v>
      </c>
      <c r="C22" s="30">
        <v>579159</v>
      </c>
      <c r="D22" s="30">
        <v>7729643</v>
      </c>
      <c r="E22" s="30">
        <v>6799324</v>
      </c>
      <c r="F22" s="13">
        <f t="shared" si="0"/>
        <v>-12.035730498808292</v>
      </c>
      <c r="G22" s="1"/>
      <c r="H22" s="1"/>
      <c r="I22" s="1"/>
      <c r="N22" s="42"/>
    </row>
    <row r="23" spans="1:14" x14ac:dyDescent="0.25">
      <c r="A23" s="8" t="s">
        <v>60</v>
      </c>
      <c r="B23" s="29">
        <v>0</v>
      </c>
      <c r="C23" s="29">
        <v>15317</v>
      </c>
      <c r="D23" s="29">
        <v>179979</v>
      </c>
      <c r="E23" s="29">
        <v>16397</v>
      </c>
      <c r="F23" s="10">
        <f t="shared" si="0"/>
        <v>-90.889492663032911</v>
      </c>
      <c r="G23" s="1"/>
      <c r="H23" s="1"/>
      <c r="I23" s="1"/>
      <c r="N23" s="42"/>
    </row>
    <row r="24" spans="1:14" x14ac:dyDescent="0.25">
      <c r="A24" s="11" t="s">
        <v>61</v>
      </c>
      <c r="B24" s="30">
        <v>1510</v>
      </c>
      <c r="C24" s="30">
        <v>331</v>
      </c>
      <c r="D24" s="30">
        <v>19701</v>
      </c>
      <c r="E24" s="30">
        <v>17747</v>
      </c>
      <c r="F24" s="13">
        <f t="shared" si="0"/>
        <v>-9.9182782599868062</v>
      </c>
      <c r="G24" s="1"/>
      <c r="H24" s="1"/>
      <c r="I24" s="1"/>
      <c r="N24" s="42"/>
    </row>
    <row r="25" spans="1:14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  <c r="N25" s="42"/>
    </row>
    <row r="26" spans="1:14" x14ac:dyDescent="0.25">
      <c r="A26" s="11" t="s">
        <v>63</v>
      </c>
      <c r="B26" s="30">
        <v>0</v>
      </c>
      <c r="C26" s="30">
        <v>0</v>
      </c>
      <c r="D26" s="30">
        <v>90</v>
      </c>
      <c r="E26" s="30">
        <v>0</v>
      </c>
      <c r="F26" s="13">
        <f t="shared" si="0"/>
        <v>-100</v>
      </c>
      <c r="G26" s="1"/>
      <c r="H26" s="1"/>
      <c r="I26" s="1"/>
      <c r="N26" s="42"/>
    </row>
    <row r="27" spans="1:14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30">
        <v>2946</v>
      </c>
      <c r="C28" s="30">
        <v>3862</v>
      </c>
      <c r="D28" s="30">
        <v>30915</v>
      </c>
      <c r="E28" s="30">
        <v>26029</v>
      </c>
      <c r="F28" s="13">
        <f t="shared" si="0"/>
        <v>-15.80462558628497</v>
      </c>
      <c r="G28" s="1"/>
      <c r="H28" s="1"/>
      <c r="I28" s="1"/>
      <c r="N28" s="42"/>
    </row>
    <row r="29" spans="1:14" x14ac:dyDescent="0.25">
      <c r="A29" s="8" t="s">
        <v>66</v>
      </c>
      <c r="B29" s="29">
        <v>77</v>
      </c>
      <c r="C29" s="29">
        <v>17</v>
      </c>
      <c r="D29" s="29">
        <v>77</v>
      </c>
      <c r="E29" s="29">
        <v>199</v>
      </c>
      <c r="F29" s="18">
        <f t="shared" si="0"/>
        <v>158.44155844155841</v>
      </c>
      <c r="G29" s="1"/>
      <c r="H29" s="1"/>
      <c r="I29" s="1"/>
      <c r="N29" s="42"/>
    </row>
    <row r="30" spans="1:14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  <c r="N30" s="42"/>
    </row>
    <row r="31" spans="1:14" x14ac:dyDescent="0.25">
      <c r="A31" s="8" t="s">
        <v>68</v>
      </c>
      <c r="B31" s="29">
        <v>32577</v>
      </c>
      <c r="C31" s="29">
        <v>22267</v>
      </c>
      <c r="D31" s="29">
        <v>792427</v>
      </c>
      <c r="E31" s="29">
        <v>307880</v>
      </c>
      <c r="F31" s="10">
        <f t="shared" si="0"/>
        <v>-61.147209774528129</v>
      </c>
      <c r="G31" s="1"/>
      <c r="H31" s="1"/>
      <c r="I31" s="1"/>
      <c r="N31" s="42"/>
    </row>
    <row r="32" spans="1:14" x14ac:dyDescent="0.25">
      <c r="A32" s="11" t="s">
        <v>69</v>
      </c>
      <c r="B32" s="30">
        <v>2760892</v>
      </c>
      <c r="C32" s="30">
        <v>2570501</v>
      </c>
      <c r="D32" s="30">
        <v>30518642</v>
      </c>
      <c r="E32" s="30">
        <v>31947401</v>
      </c>
      <c r="F32" s="13">
        <f t="shared" si="0"/>
        <v>4.6815942858794273</v>
      </c>
      <c r="G32" s="1"/>
      <c r="H32" s="1"/>
      <c r="I32" s="1"/>
      <c r="N32" s="42"/>
    </row>
    <row r="33" spans="1:14" x14ac:dyDescent="0.25">
      <c r="A33" s="8" t="s">
        <v>70</v>
      </c>
      <c r="B33" s="29">
        <v>7236</v>
      </c>
      <c r="C33" s="29">
        <v>6225</v>
      </c>
      <c r="D33" s="29">
        <v>98878</v>
      </c>
      <c r="E33" s="29">
        <v>99017</v>
      </c>
      <c r="F33" s="10">
        <f t="shared" si="0"/>
        <v>0.14057727704847878</v>
      </c>
      <c r="G33" s="1"/>
      <c r="H33" s="1"/>
      <c r="I33" s="1"/>
      <c r="N33" s="42"/>
    </row>
    <row r="34" spans="1:14" x14ac:dyDescent="0.25">
      <c r="A34" s="11" t="s">
        <v>71</v>
      </c>
      <c r="B34" s="30">
        <v>0</v>
      </c>
      <c r="C34" s="30">
        <v>100</v>
      </c>
      <c r="D34" s="30">
        <v>94</v>
      </c>
      <c r="E34" s="30">
        <v>199</v>
      </c>
      <c r="F34" s="13">
        <f t="shared" si="0"/>
        <v>111.70212765957447</v>
      </c>
      <c r="G34" s="1"/>
      <c r="H34" s="1"/>
      <c r="I34" s="1"/>
      <c r="J34" s="90"/>
      <c r="K34" s="90"/>
      <c r="N34" s="42"/>
    </row>
    <row r="35" spans="1:14" x14ac:dyDescent="0.25">
      <c r="A35" s="14" t="s">
        <v>72</v>
      </c>
      <c r="B35" s="15">
        <f>SUM(B7:B34)</f>
        <v>7511546</v>
      </c>
      <c r="C35" s="15">
        <f t="shared" ref="C35:E35" si="1">SUM(C7:C34)</f>
        <v>8006050</v>
      </c>
      <c r="D35" s="15">
        <f t="shared" si="1"/>
        <v>93513888</v>
      </c>
      <c r="E35" s="15">
        <f t="shared" si="1"/>
        <v>93947360</v>
      </c>
      <c r="F35" s="16">
        <f t="shared" si="0"/>
        <v>0.46353756567152971</v>
      </c>
      <c r="G35" s="1"/>
      <c r="H35" s="1"/>
      <c r="I35" s="1"/>
      <c r="J35" s="88"/>
      <c r="K35" s="90"/>
    </row>
    <row r="36" spans="1:14" x14ac:dyDescent="0.25">
      <c r="G36" s="1"/>
      <c r="H36" s="1"/>
      <c r="I36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0</v>
      </c>
      <c r="C38" s="41">
        <f>D7</f>
        <v>190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51565711</v>
      </c>
      <c r="G38" s="42">
        <f>LOOKUP(E38,$A$38:$A$65,$C$38:$C$65)</f>
        <v>50915107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5527</v>
      </c>
      <c r="C39" s="41">
        <f t="shared" ref="C39:C65" si="5">D8</f>
        <v>18177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31947401</v>
      </c>
      <c r="G39" s="42">
        <f t="shared" ref="G39:G65" si="8">LOOKUP(E39,$A$38:$A$65,$C$38:$C$65)</f>
        <v>30518642</v>
      </c>
    </row>
    <row r="40" spans="1:14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6799324</v>
      </c>
      <c r="G40" s="42">
        <f t="shared" si="8"/>
        <v>7729643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3013634</v>
      </c>
      <c r="G41" s="42">
        <f t="shared" si="8"/>
        <v>3061426</v>
      </c>
    </row>
    <row r="42" spans="1:14" x14ac:dyDescent="0.25">
      <c r="A42" s="42" t="str">
        <f t="shared" si="3"/>
        <v>BAHIA DE ALGECIRAS</v>
      </c>
      <c r="B42" s="41">
        <f t="shared" si="4"/>
        <v>51565711</v>
      </c>
      <c r="C42" s="41">
        <f t="shared" si="5"/>
        <v>50915107</v>
      </c>
      <c r="D42" s="41">
        <f t="shared" si="6"/>
        <v>1</v>
      </c>
      <c r="E42" s="42" t="str">
        <f t="shared" si="2"/>
        <v>TARRAGONA</v>
      </c>
      <c r="F42" s="42">
        <f t="shared" si="7"/>
        <v>307880</v>
      </c>
      <c r="G42" s="42">
        <f t="shared" si="8"/>
        <v>792427</v>
      </c>
    </row>
    <row r="43" spans="1:14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10091</v>
      </c>
      <c r="D43" s="41">
        <f t="shared" si="6"/>
        <v>28</v>
      </c>
      <c r="E43" s="42" t="str">
        <f t="shared" si="2"/>
        <v>CASTELLON</v>
      </c>
      <c r="F43" s="42">
        <f t="shared" si="7"/>
        <v>108257</v>
      </c>
      <c r="G43" s="42">
        <f t="shared" si="8"/>
        <v>114528</v>
      </c>
    </row>
    <row r="44" spans="1:14" x14ac:dyDescent="0.25">
      <c r="A44" s="42" t="str">
        <f t="shared" si="3"/>
        <v>BALEARES</v>
      </c>
      <c r="B44" s="41">
        <f t="shared" si="4"/>
        <v>0</v>
      </c>
      <c r="C44" s="41">
        <f t="shared" si="5"/>
        <v>107</v>
      </c>
      <c r="D44" s="41">
        <f t="shared" si="6"/>
        <v>28</v>
      </c>
      <c r="E44" s="42" t="str">
        <f t="shared" si="2"/>
        <v>VIGO</v>
      </c>
      <c r="F44" s="42">
        <f t="shared" si="7"/>
        <v>99017</v>
      </c>
      <c r="G44" s="42">
        <f t="shared" si="8"/>
        <v>98878</v>
      </c>
    </row>
    <row r="45" spans="1:14" x14ac:dyDescent="0.25">
      <c r="A45" s="42" t="str">
        <f t="shared" si="3"/>
        <v>BARCELONA</v>
      </c>
      <c r="B45" s="41">
        <f t="shared" si="4"/>
        <v>3013634</v>
      </c>
      <c r="C45" s="41">
        <f t="shared" si="5"/>
        <v>3061426</v>
      </c>
      <c r="D45" s="41">
        <f t="shared" si="6"/>
        <v>4</v>
      </c>
      <c r="E45" s="42" t="str">
        <f t="shared" si="2"/>
        <v>BILBAO</v>
      </c>
      <c r="F45" s="42">
        <f t="shared" si="7"/>
        <v>29387</v>
      </c>
      <c r="G45" s="42">
        <f t="shared" si="8"/>
        <v>22809</v>
      </c>
    </row>
    <row r="46" spans="1:14" x14ac:dyDescent="0.25">
      <c r="A46" s="42" t="str">
        <f t="shared" si="3"/>
        <v>BILBAO</v>
      </c>
      <c r="B46" s="41">
        <f t="shared" si="4"/>
        <v>29387</v>
      </c>
      <c r="C46" s="41">
        <f t="shared" si="5"/>
        <v>22809</v>
      </c>
      <c r="D46" s="41">
        <f t="shared" si="6"/>
        <v>8</v>
      </c>
      <c r="E46" s="42" t="str">
        <f t="shared" si="2"/>
        <v>SANTA CRUZ DE TENERIFE</v>
      </c>
      <c r="F46" s="42">
        <f t="shared" si="7"/>
        <v>26029</v>
      </c>
      <c r="G46" s="42">
        <f t="shared" si="8"/>
        <v>30915</v>
      </c>
    </row>
    <row r="47" spans="1:14" x14ac:dyDescent="0.25">
      <c r="A47" s="42" t="str">
        <f t="shared" si="3"/>
        <v>CARTAGENA</v>
      </c>
      <c r="B47" s="41">
        <f t="shared" si="4"/>
        <v>10600</v>
      </c>
      <c r="C47" s="41">
        <f t="shared" si="5"/>
        <v>1007</v>
      </c>
      <c r="D47" s="41">
        <f t="shared" si="6"/>
        <v>12</v>
      </c>
      <c r="E47" s="42" t="str">
        <f t="shared" si="2"/>
        <v>MARIN Y RIA DE PONTEVEDRA</v>
      </c>
      <c r="F47" s="42">
        <f t="shared" si="7"/>
        <v>17747</v>
      </c>
      <c r="G47" s="42">
        <f t="shared" si="8"/>
        <v>19701</v>
      </c>
    </row>
    <row r="48" spans="1:14" x14ac:dyDescent="0.25">
      <c r="A48" s="42" t="str">
        <f t="shared" si="3"/>
        <v>CASTELLON</v>
      </c>
      <c r="B48" s="41">
        <f t="shared" si="4"/>
        <v>108257</v>
      </c>
      <c r="C48" s="41">
        <f t="shared" si="5"/>
        <v>114528</v>
      </c>
      <c r="D48" s="41">
        <f t="shared" si="6"/>
        <v>6</v>
      </c>
      <c r="E48" s="42" t="str">
        <f t="shared" si="2"/>
        <v>MALAGA</v>
      </c>
      <c r="F48" s="42">
        <f t="shared" si="7"/>
        <v>16397</v>
      </c>
      <c r="G48" s="42">
        <f t="shared" si="8"/>
        <v>179979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CARTAGENA</v>
      </c>
      <c r="F49" s="42">
        <f t="shared" si="7"/>
        <v>10600</v>
      </c>
      <c r="G49" s="42">
        <f t="shared" si="8"/>
        <v>1007</v>
      </c>
    </row>
    <row r="50" spans="1:7" x14ac:dyDescent="0.25">
      <c r="A50" s="42" t="str">
        <f t="shared" si="3"/>
        <v>FERROL-SAN CIBRAO</v>
      </c>
      <c r="B50" s="41">
        <f t="shared" si="4"/>
        <v>30</v>
      </c>
      <c r="C50" s="41">
        <f t="shared" si="5"/>
        <v>0</v>
      </c>
      <c r="D50" s="41">
        <f t="shared" si="6"/>
        <v>16</v>
      </c>
      <c r="E50" s="42" t="str">
        <f t="shared" si="2"/>
        <v>ALICANTE</v>
      </c>
      <c r="F50" s="42">
        <f t="shared" si="7"/>
        <v>5527</v>
      </c>
      <c r="G50" s="42">
        <f t="shared" si="8"/>
        <v>18177</v>
      </c>
    </row>
    <row r="51" spans="1:7" x14ac:dyDescent="0.25">
      <c r="A51" s="42" t="str">
        <f t="shared" si="3"/>
        <v>GIJON</v>
      </c>
      <c r="B51" s="41">
        <f t="shared" si="4"/>
        <v>21</v>
      </c>
      <c r="C51" s="41">
        <f t="shared" si="5"/>
        <v>0</v>
      </c>
      <c r="D51" s="41">
        <f t="shared" si="6"/>
        <v>17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199</v>
      </c>
      <c r="G52" s="42">
        <f t="shared" si="8"/>
        <v>77</v>
      </c>
    </row>
    <row r="53" spans="1:7" x14ac:dyDescent="0.25">
      <c r="A53" s="42" t="str">
        <f t="shared" si="3"/>
        <v>LAS PALMAS</v>
      </c>
      <c r="B53" s="41">
        <f t="shared" si="4"/>
        <v>6799324</v>
      </c>
      <c r="C53" s="41">
        <f t="shared" si="5"/>
        <v>7729643</v>
      </c>
      <c r="D53" s="41">
        <f t="shared" si="6"/>
        <v>3</v>
      </c>
      <c r="E53" s="42" t="str">
        <f t="shared" si="2"/>
        <v>FERROL-SAN CIBRAO</v>
      </c>
      <c r="F53" s="42">
        <f t="shared" si="7"/>
        <v>30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16397</v>
      </c>
      <c r="C54" s="41">
        <f t="shared" si="5"/>
        <v>179979</v>
      </c>
      <c r="D54" s="41">
        <f t="shared" si="6"/>
        <v>11</v>
      </c>
      <c r="E54" s="42" t="str">
        <f t="shared" si="2"/>
        <v>GIJON</v>
      </c>
      <c r="F54" s="42">
        <f t="shared" si="7"/>
        <v>21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17747</v>
      </c>
      <c r="C55" s="41">
        <f t="shared" si="5"/>
        <v>19701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90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26029</v>
      </c>
      <c r="C59" s="41">
        <f t="shared" si="5"/>
        <v>30915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199</v>
      </c>
      <c r="C60" s="41">
        <f t="shared" si="5"/>
        <v>77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307880</v>
      </c>
      <c r="C62" s="41">
        <f t="shared" si="5"/>
        <v>792427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31947401</v>
      </c>
      <c r="C63" s="41">
        <f t="shared" si="5"/>
        <v>30518642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99017</v>
      </c>
      <c r="C64" s="41">
        <f t="shared" si="5"/>
        <v>98878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199</v>
      </c>
      <c r="C65" s="41">
        <f t="shared" si="5"/>
        <v>94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190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67"/>
  <sheetViews>
    <sheetView workbookViewId="0">
      <selection activeCell="C33" sqref="C33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4" s="2" customFormat="1" ht="22.5" customHeight="1" x14ac:dyDescent="0.35">
      <c r="F1" s="3" t="s">
        <v>84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1">
        <v>0</v>
      </c>
      <c r="C7" s="31">
        <v>1</v>
      </c>
      <c r="D7" s="31">
        <v>22818</v>
      </c>
      <c r="E7" s="31">
        <v>305</v>
      </c>
      <c r="F7" s="10">
        <f>((E7*100)/D7)-100</f>
        <v>-98.663335962836356</v>
      </c>
      <c r="G7" s="1"/>
      <c r="H7" s="1"/>
      <c r="I7" s="1"/>
      <c r="N7" s="42"/>
    </row>
    <row r="8" spans="1:14" x14ac:dyDescent="0.25">
      <c r="A8" s="11" t="s">
        <v>45</v>
      </c>
      <c r="B8" s="32">
        <v>69679</v>
      </c>
      <c r="C8" s="32">
        <v>88153.069999999832</v>
      </c>
      <c r="D8" s="32">
        <v>1027318</v>
      </c>
      <c r="E8" s="32">
        <v>983206.06999999983</v>
      </c>
      <c r="F8" s="13">
        <f t="shared" ref="F8:F35" si="0">((E8*100)/D8)-100</f>
        <v>-4.2938924461559225</v>
      </c>
      <c r="G8" s="1"/>
      <c r="H8" s="1"/>
      <c r="I8" s="1"/>
      <c r="N8" s="42"/>
    </row>
    <row r="9" spans="1:14" x14ac:dyDescent="0.25">
      <c r="A9" s="8" t="s">
        <v>46</v>
      </c>
      <c r="B9" s="31">
        <v>5274</v>
      </c>
      <c r="C9" s="31">
        <v>3670</v>
      </c>
      <c r="D9" s="31">
        <v>74140</v>
      </c>
      <c r="E9" s="31">
        <v>61606</v>
      </c>
      <c r="F9" s="10">
        <f t="shared" si="0"/>
        <v>-16.905853790126784</v>
      </c>
      <c r="G9" s="1"/>
      <c r="H9" s="1"/>
      <c r="I9" s="1"/>
      <c r="N9" s="42"/>
    </row>
    <row r="10" spans="1:14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31">
        <v>4138961</v>
      </c>
      <c r="C11" s="31">
        <v>4844393</v>
      </c>
      <c r="D11" s="31">
        <v>54624427</v>
      </c>
      <c r="E11" s="31">
        <v>55476501</v>
      </c>
      <c r="F11" s="10">
        <f t="shared" si="0"/>
        <v>1.5598772322133527</v>
      </c>
      <c r="G11" s="1"/>
      <c r="H11" s="1"/>
      <c r="I11" s="1"/>
      <c r="N11" s="42"/>
    </row>
    <row r="12" spans="1:14" x14ac:dyDescent="0.25">
      <c r="A12" s="11" t="s">
        <v>49</v>
      </c>
      <c r="B12" s="32">
        <v>59580</v>
      </c>
      <c r="C12" s="32">
        <v>40711</v>
      </c>
      <c r="D12" s="32">
        <v>799822</v>
      </c>
      <c r="E12" s="32">
        <v>620533</v>
      </c>
      <c r="F12" s="13">
        <f t="shared" si="0"/>
        <v>-22.416112585050172</v>
      </c>
      <c r="G12" s="1"/>
      <c r="H12" s="1"/>
      <c r="I12" s="1"/>
      <c r="N12" s="42"/>
    </row>
    <row r="13" spans="1:14" x14ac:dyDescent="0.25">
      <c r="A13" s="8" t="s">
        <v>50</v>
      </c>
      <c r="B13" s="31">
        <v>20045</v>
      </c>
      <c r="C13" s="31">
        <v>196677</v>
      </c>
      <c r="D13" s="31">
        <v>286230</v>
      </c>
      <c r="E13" s="31">
        <v>643312</v>
      </c>
      <c r="F13" s="10">
        <f t="shared" si="0"/>
        <v>124.75351989658665</v>
      </c>
      <c r="G13" s="1"/>
      <c r="H13" s="1"/>
      <c r="I13" s="1"/>
      <c r="N13" s="42"/>
    </row>
    <row r="14" spans="1:14" x14ac:dyDescent="0.25">
      <c r="A14" s="11" t="s">
        <v>51</v>
      </c>
      <c r="B14" s="32">
        <v>1468530</v>
      </c>
      <c r="C14" s="32">
        <v>1626818</v>
      </c>
      <c r="D14" s="32">
        <v>17806952</v>
      </c>
      <c r="E14" s="32">
        <v>18717104</v>
      </c>
      <c r="F14" s="13">
        <f t="shared" si="0"/>
        <v>5.1112172369532942</v>
      </c>
      <c r="G14" s="1"/>
      <c r="H14" s="1"/>
      <c r="I14" s="1"/>
      <c r="N14" s="42"/>
    </row>
    <row r="15" spans="1:14" x14ac:dyDescent="0.25">
      <c r="A15" s="8" t="s">
        <v>52</v>
      </c>
      <c r="B15" s="31">
        <v>624347</v>
      </c>
      <c r="C15" s="31">
        <v>602073</v>
      </c>
      <c r="D15" s="31">
        <v>6608117</v>
      </c>
      <c r="E15" s="31">
        <v>6462608</v>
      </c>
      <c r="F15" s="10">
        <f t="shared" si="0"/>
        <v>-2.2019737241335093</v>
      </c>
      <c r="G15" s="1"/>
      <c r="H15" s="1"/>
      <c r="I15" s="1"/>
      <c r="N15" s="42"/>
    </row>
    <row r="16" spans="1:14" x14ac:dyDescent="0.25">
      <c r="A16" s="11" t="s">
        <v>53</v>
      </c>
      <c r="B16" s="32">
        <v>66657</v>
      </c>
      <c r="C16" s="32">
        <v>95782</v>
      </c>
      <c r="D16" s="32">
        <v>1062840</v>
      </c>
      <c r="E16" s="32">
        <v>1106910</v>
      </c>
      <c r="F16" s="13">
        <f t="shared" si="0"/>
        <v>4.1464378457717004</v>
      </c>
      <c r="G16" s="1"/>
      <c r="H16" s="1"/>
      <c r="I16" s="1"/>
      <c r="N16" s="42"/>
    </row>
    <row r="17" spans="1:14" x14ac:dyDescent="0.25">
      <c r="A17" s="8" t="s">
        <v>54</v>
      </c>
      <c r="B17" s="31">
        <v>200220</v>
      </c>
      <c r="C17" s="31">
        <v>221028</v>
      </c>
      <c r="D17" s="31">
        <v>2706931</v>
      </c>
      <c r="E17" s="31">
        <v>2853623</v>
      </c>
      <c r="F17" s="10">
        <f t="shared" si="0"/>
        <v>5.4191259400405869</v>
      </c>
      <c r="G17" s="1"/>
      <c r="H17" s="1"/>
      <c r="I17" s="1"/>
      <c r="N17" s="42"/>
    </row>
    <row r="18" spans="1:14" x14ac:dyDescent="0.25">
      <c r="A18" s="11" t="s">
        <v>55</v>
      </c>
      <c r="B18" s="32">
        <v>9083</v>
      </c>
      <c r="C18" s="32">
        <v>11375</v>
      </c>
      <c r="D18" s="32">
        <v>114988</v>
      </c>
      <c r="E18" s="32">
        <v>117469</v>
      </c>
      <c r="F18" s="13">
        <f t="shared" si="0"/>
        <v>2.1576164469335879</v>
      </c>
      <c r="G18" s="1"/>
      <c r="H18" s="1"/>
      <c r="I18" s="1"/>
      <c r="N18" s="42"/>
    </row>
    <row r="19" spans="1:14" x14ac:dyDescent="0.25">
      <c r="A19" s="8" t="s">
        <v>56</v>
      </c>
      <c r="B19" s="31">
        <v>58</v>
      </c>
      <c r="C19" s="31">
        <v>799</v>
      </c>
      <c r="D19" s="31">
        <v>5446</v>
      </c>
      <c r="E19" s="31">
        <v>5536</v>
      </c>
      <c r="F19" s="10">
        <f t="shared" si="0"/>
        <v>1.6525890561880345</v>
      </c>
      <c r="G19" s="1"/>
      <c r="H19" s="1"/>
      <c r="I19" s="1"/>
      <c r="N19" s="42"/>
    </row>
    <row r="20" spans="1:14" x14ac:dyDescent="0.25">
      <c r="A20" s="11" t="s">
        <v>57</v>
      </c>
      <c r="B20" s="32">
        <v>58359</v>
      </c>
      <c r="C20" s="32">
        <v>88553</v>
      </c>
      <c r="D20" s="32">
        <v>698595</v>
      </c>
      <c r="E20" s="32">
        <v>788209</v>
      </c>
      <c r="F20" s="13">
        <f t="shared" si="0"/>
        <v>12.827747121007164</v>
      </c>
      <c r="G20" s="1"/>
      <c r="H20" s="1"/>
      <c r="I20" s="1"/>
      <c r="N20" s="42"/>
    </row>
    <row r="21" spans="1:14" x14ac:dyDescent="0.25">
      <c r="A21" s="8" t="s">
        <v>58</v>
      </c>
      <c r="B21" s="31">
        <v>8591</v>
      </c>
      <c r="C21" s="31">
        <v>10073.830000000002</v>
      </c>
      <c r="D21" s="31">
        <v>69067</v>
      </c>
      <c r="E21" s="31">
        <v>105183.83</v>
      </c>
      <c r="F21" s="10">
        <f t="shared" si="0"/>
        <v>52.292455152243463</v>
      </c>
      <c r="G21" s="1"/>
      <c r="H21" s="1"/>
      <c r="I21" s="1"/>
      <c r="N21" s="42"/>
    </row>
    <row r="22" spans="1:14" x14ac:dyDescent="0.25">
      <c r="A22" s="11" t="s">
        <v>59</v>
      </c>
      <c r="B22" s="32">
        <v>905101</v>
      </c>
      <c r="C22" s="32">
        <v>918487</v>
      </c>
      <c r="D22" s="32">
        <v>11192596</v>
      </c>
      <c r="E22" s="32">
        <v>10332427</v>
      </c>
      <c r="F22" s="13">
        <f t="shared" si="0"/>
        <v>-7.6851607973699743</v>
      </c>
      <c r="G22" s="1"/>
      <c r="H22" s="1"/>
      <c r="I22" s="1"/>
      <c r="N22" s="42"/>
    </row>
    <row r="23" spans="1:14" x14ac:dyDescent="0.25">
      <c r="A23" s="8" t="s">
        <v>60</v>
      </c>
      <c r="B23" s="31">
        <v>22261</v>
      </c>
      <c r="C23" s="31">
        <v>46531.489999999991</v>
      </c>
      <c r="D23" s="31">
        <v>501434</v>
      </c>
      <c r="E23" s="31">
        <v>352578.49</v>
      </c>
      <c r="F23" s="10">
        <f t="shared" si="0"/>
        <v>-29.685962659093718</v>
      </c>
      <c r="G23" s="1"/>
      <c r="H23" s="1"/>
      <c r="I23" s="1"/>
      <c r="N23" s="42"/>
    </row>
    <row r="24" spans="1:14" x14ac:dyDescent="0.25">
      <c r="A24" s="11" t="s">
        <v>61</v>
      </c>
      <c r="B24" s="32">
        <v>26192</v>
      </c>
      <c r="C24" s="32">
        <v>38708.239999999991</v>
      </c>
      <c r="D24" s="32">
        <v>250924</v>
      </c>
      <c r="E24" s="32">
        <v>354665.24</v>
      </c>
      <c r="F24" s="13">
        <f t="shared" si="0"/>
        <v>41.343689722784575</v>
      </c>
      <c r="G24" s="1"/>
      <c r="H24" s="1"/>
      <c r="I24" s="1"/>
      <c r="N24" s="42"/>
    </row>
    <row r="25" spans="1:14" x14ac:dyDescent="0.25">
      <c r="A25" s="8" t="s">
        <v>62</v>
      </c>
      <c r="B25" s="31">
        <v>16911</v>
      </c>
      <c r="C25" s="31">
        <v>19737</v>
      </c>
      <c r="D25" s="31">
        <v>265767</v>
      </c>
      <c r="E25" s="31">
        <v>258541</v>
      </c>
      <c r="F25" s="10">
        <f t="shared" si="0"/>
        <v>-2.7189229663577521</v>
      </c>
      <c r="G25" s="1"/>
      <c r="H25" s="1"/>
      <c r="I25" s="1"/>
      <c r="N25" s="42"/>
    </row>
    <row r="26" spans="1:14" x14ac:dyDescent="0.25">
      <c r="A26" s="11" t="s">
        <v>63</v>
      </c>
      <c r="B26" s="32">
        <v>0</v>
      </c>
      <c r="C26" s="32">
        <v>424</v>
      </c>
      <c r="D26" s="32">
        <v>15377</v>
      </c>
      <c r="E26" s="32">
        <v>424</v>
      </c>
      <c r="F26" s="13">
        <f t="shared" si="0"/>
        <v>-97.24263510437666</v>
      </c>
      <c r="G26" s="1"/>
      <c r="H26" s="1"/>
      <c r="I26" s="1"/>
      <c r="N26" s="42"/>
    </row>
    <row r="27" spans="1:14" x14ac:dyDescent="0.25">
      <c r="A27" s="8" t="s">
        <v>64</v>
      </c>
      <c r="B27" s="31">
        <v>142</v>
      </c>
      <c r="C27" s="31">
        <v>3738</v>
      </c>
      <c r="D27" s="31">
        <v>401</v>
      </c>
      <c r="E27" s="31">
        <v>38628</v>
      </c>
      <c r="F27" s="10">
        <f t="shared" si="0"/>
        <v>9532.917705735661</v>
      </c>
      <c r="G27" s="1"/>
      <c r="H27" s="1"/>
      <c r="I27" s="1"/>
      <c r="N27" s="42"/>
    </row>
    <row r="28" spans="1:14" x14ac:dyDescent="0.25">
      <c r="A28" s="11" t="s">
        <v>65</v>
      </c>
      <c r="B28" s="32">
        <v>213715</v>
      </c>
      <c r="C28" s="32">
        <v>238521</v>
      </c>
      <c r="D28" s="32">
        <v>2483855</v>
      </c>
      <c r="E28" s="32">
        <v>2628614</v>
      </c>
      <c r="F28" s="13">
        <f t="shared" si="0"/>
        <v>5.8279972059560663</v>
      </c>
      <c r="G28" s="1"/>
      <c r="H28" s="1"/>
      <c r="I28" s="1"/>
      <c r="N28" s="42"/>
    </row>
    <row r="29" spans="1:14" x14ac:dyDescent="0.25">
      <c r="A29" s="8" t="s">
        <v>66</v>
      </c>
      <c r="B29" s="31">
        <v>2005</v>
      </c>
      <c r="C29" s="31">
        <v>1023</v>
      </c>
      <c r="D29" s="31">
        <v>12210</v>
      </c>
      <c r="E29" s="31">
        <v>18702</v>
      </c>
      <c r="F29" s="10">
        <f t="shared" si="0"/>
        <v>53.169533169533167</v>
      </c>
      <c r="G29" s="1"/>
      <c r="H29" s="1"/>
      <c r="I29" s="1"/>
      <c r="N29" s="42"/>
    </row>
    <row r="30" spans="1:14" x14ac:dyDescent="0.25">
      <c r="A30" s="11" t="s">
        <v>67</v>
      </c>
      <c r="B30" s="32">
        <v>100904</v>
      </c>
      <c r="C30" s="32">
        <v>92724</v>
      </c>
      <c r="D30" s="32">
        <v>1270088</v>
      </c>
      <c r="E30" s="32">
        <v>1250313</v>
      </c>
      <c r="F30" s="13">
        <f t="shared" si="0"/>
        <v>-1.5569787290329486</v>
      </c>
      <c r="G30" s="1"/>
      <c r="H30" s="1"/>
      <c r="I30" s="1"/>
      <c r="N30" s="42"/>
    </row>
    <row r="31" spans="1:14" x14ac:dyDescent="0.25">
      <c r="A31" s="8" t="s">
        <v>68</v>
      </c>
      <c r="B31" s="31">
        <v>84405</v>
      </c>
      <c r="C31" s="31">
        <v>67019</v>
      </c>
      <c r="D31" s="31">
        <v>1610213</v>
      </c>
      <c r="E31" s="31">
        <v>936390</v>
      </c>
      <c r="F31" s="10">
        <f t="shared" si="0"/>
        <v>-41.846823991608566</v>
      </c>
      <c r="G31" s="1"/>
      <c r="H31" s="1"/>
      <c r="I31" s="1"/>
      <c r="N31" s="42"/>
    </row>
    <row r="32" spans="1:14" x14ac:dyDescent="0.25">
      <c r="A32" s="11" t="s">
        <v>69</v>
      </c>
      <c r="B32" s="32">
        <v>4337124</v>
      </c>
      <c r="C32" s="32">
        <v>4151436</v>
      </c>
      <c r="D32" s="32">
        <v>49289732</v>
      </c>
      <c r="E32" s="32">
        <v>52267244</v>
      </c>
      <c r="F32" s="13">
        <f t="shared" si="0"/>
        <v>6.0408362536846454</v>
      </c>
      <c r="G32" s="1"/>
      <c r="H32" s="1"/>
      <c r="I32" s="1"/>
      <c r="N32" s="42"/>
    </row>
    <row r="33" spans="1:14" x14ac:dyDescent="0.25">
      <c r="A33" s="8" t="s">
        <v>70</v>
      </c>
      <c r="B33" s="31">
        <v>206957</v>
      </c>
      <c r="C33" s="31">
        <v>211258</v>
      </c>
      <c r="D33" s="31">
        <v>2402495</v>
      </c>
      <c r="E33" s="31">
        <v>2630832</v>
      </c>
      <c r="F33" s="10">
        <f t="shared" si="0"/>
        <v>9.504161298982936</v>
      </c>
      <c r="G33" s="1"/>
      <c r="H33" s="1"/>
      <c r="I33" s="1"/>
      <c r="N33" s="42"/>
    </row>
    <row r="34" spans="1:14" x14ac:dyDescent="0.25">
      <c r="A34" s="11" t="s">
        <v>71</v>
      </c>
      <c r="B34" s="32">
        <v>18957</v>
      </c>
      <c r="C34" s="32">
        <v>16403.289999999979</v>
      </c>
      <c r="D34" s="32">
        <v>285894</v>
      </c>
      <c r="E34" s="32">
        <v>264673.28999999998</v>
      </c>
      <c r="F34" s="13">
        <f t="shared" si="0"/>
        <v>-7.4225796973703666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12664058</v>
      </c>
      <c r="C35" s="15">
        <f t="shared" ref="C35:E35" si="1">SUM(C7:C34)</f>
        <v>13636116.92</v>
      </c>
      <c r="D35" s="15">
        <f t="shared" si="1"/>
        <v>155488677</v>
      </c>
      <c r="E35" s="15">
        <f t="shared" si="1"/>
        <v>159276137.91999999</v>
      </c>
      <c r="F35" s="16">
        <f t="shared" si="0"/>
        <v>2.435843556634012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305</v>
      </c>
      <c r="C38" s="41">
        <f>D7</f>
        <v>22818</v>
      </c>
      <c r="D38" s="41">
        <f>_xlfn.RANK.EQ(B38,$B$38:$B$65)+COUNTIF($B$38:$B$65,B38)-1</f>
        <v>27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55476501</v>
      </c>
      <c r="G38" s="42">
        <f>LOOKUP(E38,$A$38:$A$65,$C$38:$C$65)</f>
        <v>54624427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983206.06999999983</v>
      </c>
      <c r="C39" s="41">
        <f t="shared" ref="C39:C65" si="5">D8</f>
        <v>1027318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52267244</v>
      </c>
      <c r="G39" s="42">
        <f t="shared" ref="G39:G65" si="8">LOOKUP(E39,$A$38:$A$65,$C$38:$C$65)</f>
        <v>49289732</v>
      </c>
    </row>
    <row r="40" spans="1:14" x14ac:dyDescent="0.25">
      <c r="A40" s="42" t="str">
        <f t="shared" si="3"/>
        <v>ALMERIA</v>
      </c>
      <c r="B40" s="41">
        <f t="shared" si="4"/>
        <v>61606</v>
      </c>
      <c r="C40" s="41">
        <f t="shared" si="5"/>
        <v>74140</v>
      </c>
      <c r="D40" s="41">
        <f t="shared" si="6"/>
        <v>22</v>
      </c>
      <c r="E40" s="42" t="str">
        <f t="shared" si="2"/>
        <v>BARCELONA</v>
      </c>
      <c r="F40" s="42">
        <f t="shared" si="7"/>
        <v>18717104</v>
      </c>
      <c r="G40" s="42">
        <f t="shared" si="8"/>
        <v>17806952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10332427</v>
      </c>
      <c r="G41" s="42">
        <f t="shared" si="8"/>
        <v>11192596</v>
      </c>
    </row>
    <row r="42" spans="1:14" x14ac:dyDescent="0.25">
      <c r="A42" s="42" t="str">
        <f t="shared" si="3"/>
        <v>BAHIA DE ALGECIRAS</v>
      </c>
      <c r="B42" s="41">
        <f t="shared" si="4"/>
        <v>55476501</v>
      </c>
      <c r="C42" s="41">
        <f t="shared" si="5"/>
        <v>54624427</v>
      </c>
      <c r="D42" s="41">
        <f t="shared" si="6"/>
        <v>1</v>
      </c>
      <c r="E42" s="42" t="str">
        <f t="shared" si="2"/>
        <v>BILBAO</v>
      </c>
      <c r="F42" s="42">
        <f t="shared" si="7"/>
        <v>6462608</v>
      </c>
      <c r="G42" s="42">
        <f t="shared" si="8"/>
        <v>6608117</v>
      </c>
    </row>
    <row r="43" spans="1:14" x14ac:dyDescent="0.25">
      <c r="A43" s="42" t="str">
        <f t="shared" si="3"/>
        <v>BAHIA DE CADIZ</v>
      </c>
      <c r="B43" s="41">
        <f t="shared" si="4"/>
        <v>620533</v>
      </c>
      <c r="C43" s="41">
        <f t="shared" si="5"/>
        <v>799822</v>
      </c>
      <c r="D43" s="41">
        <f t="shared" si="6"/>
        <v>15</v>
      </c>
      <c r="E43" s="42" t="str">
        <f t="shared" si="2"/>
        <v>CASTELLON</v>
      </c>
      <c r="F43" s="42">
        <f t="shared" si="7"/>
        <v>2853623</v>
      </c>
      <c r="G43" s="42">
        <f t="shared" si="8"/>
        <v>2706931</v>
      </c>
    </row>
    <row r="44" spans="1:14" x14ac:dyDescent="0.25">
      <c r="A44" s="42" t="str">
        <f t="shared" si="3"/>
        <v>BALEARES</v>
      </c>
      <c r="B44" s="41">
        <f t="shared" si="4"/>
        <v>643312</v>
      </c>
      <c r="C44" s="41">
        <f t="shared" si="5"/>
        <v>286230</v>
      </c>
      <c r="D44" s="41">
        <f t="shared" si="6"/>
        <v>14</v>
      </c>
      <c r="E44" s="42" t="str">
        <f t="shared" si="2"/>
        <v>VIGO</v>
      </c>
      <c r="F44" s="42">
        <f t="shared" si="7"/>
        <v>2630832</v>
      </c>
      <c r="G44" s="42">
        <f t="shared" si="8"/>
        <v>2402495</v>
      </c>
    </row>
    <row r="45" spans="1:14" x14ac:dyDescent="0.25">
      <c r="A45" s="42" t="str">
        <f t="shared" si="3"/>
        <v>BARCELONA</v>
      </c>
      <c r="B45" s="41">
        <f t="shared" si="4"/>
        <v>18717104</v>
      </c>
      <c r="C45" s="41">
        <f t="shared" si="5"/>
        <v>17806952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2628614</v>
      </c>
      <c r="G45" s="42">
        <f t="shared" si="8"/>
        <v>2483855</v>
      </c>
    </row>
    <row r="46" spans="1:14" x14ac:dyDescent="0.25">
      <c r="A46" s="42" t="str">
        <f t="shared" si="3"/>
        <v>BILBAO</v>
      </c>
      <c r="B46" s="41">
        <f t="shared" si="4"/>
        <v>6462608</v>
      </c>
      <c r="C46" s="41">
        <f t="shared" si="5"/>
        <v>6608117</v>
      </c>
      <c r="D46" s="41">
        <f t="shared" si="6"/>
        <v>5</v>
      </c>
      <c r="E46" s="42" t="str">
        <f t="shared" si="2"/>
        <v>SEVILLA</v>
      </c>
      <c r="F46" s="42">
        <f t="shared" si="7"/>
        <v>1250313</v>
      </c>
      <c r="G46" s="42">
        <f t="shared" si="8"/>
        <v>1270088</v>
      </c>
    </row>
    <row r="47" spans="1:14" x14ac:dyDescent="0.25">
      <c r="A47" s="42" t="str">
        <f t="shared" si="3"/>
        <v>CARTAGENA</v>
      </c>
      <c r="B47" s="41">
        <f t="shared" si="4"/>
        <v>1106910</v>
      </c>
      <c r="C47" s="41">
        <f t="shared" si="5"/>
        <v>1062840</v>
      </c>
      <c r="D47" s="41">
        <f t="shared" si="6"/>
        <v>10</v>
      </c>
      <c r="E47" s="42" t="str">
        <f t="shared" si="2"/>
        <v>CARTAGENA</v>
      </c>
      <c r="F47" s="42">
        <f t="shared" si="7"/>
        <v>1106910</v>
      </c>
      <c r="G47" s="42">
        <f t="shared" si="8"/>
        <v>1062840</v>
      </c>
    </row>
    <row r="48" spans="1:14" x14ac:dyDescent="0.25">
      <c r="A48" s="42" t="str">
        <f t="shared" si="3"/>
        <v>CASTELLON</v>
      </c>
      <c r="B48" s="41">
        <f t="shared" si="4"/>
        <v>2853623</v>
      </c>
      <c r="C48" s="41">
        <f t="shared" si="5"/>
        <v>2706931</v>
      </c>
      <c r="D48" s="41">
        <f t="shared" si="6"/>
        <v>6</v>
      </c>
      <c r="E48" s="42" t="str">
        <f t="shared" si="2"/>
        <v>ALICANTE</v>
      </c>
      <c r="F48" s="42">
        <f t="shared" si="7"/>
        <v>983206.06999999983</v>
      </c>
      <c r="G48" s="42">
        <f t="shared" si="8"/>
        <v>1027318</v>
      </c>
    </row>
    <row r="49" spans="1:7" x14ac:dyDescent="0.25">
      <c r="A49" s="42" t="str">
        <f t="shared" si="3"/>
        <v>CEUTA</v>
      </c>
      <c r="B49" s="41">
        <f t="shared" si="4"/>
        <v>117469</v>
      </c>
      <c r="C49" s="41">
        <f t="shared" si="5"/>
        <v>114988</v>
      </c>
      <c r="D49" s="41">
        <f t="shared" si="6"/>
        <v>20</v>
      </c>
      <c r="E49" s="42" t="str">
        <f t="shared" si="2"/>
        <v>TARRAGONA</v>
      </c>
      <c r="F49" s="42">
        <f t="shared" si="7"/>
        <v>936390</v>
      </c>
      <c r="G49" s="42">
        <f t="shared" si="8"/>
        <v>1610213</v>
      </c>
    </row>
    <row r="50" spans="1:7" x14ac:dyDescent="0.25">
      <c r="A50" s="42" t="str">
        <f t="shared" si="3"/>
        <v>FERROL-SAN CIBRAO</v>
      </c>
      <c r="B50" s="41">
        <f t="shared" si="4"/>
        <v>5536</v>
      </c>
      <c r="C50" s="41">
        <f t="shared" si="5"/>
        <v>5446</v>
      </c>
      <c r="D50" s="41">
        <f t="shared" si="6"/>
        <v>25</v>
      </c>
      <c r="E50" s="42" t="str">
        <f t="shared" si="2"/>
        <v>GIJON</v>
      </c>
      <c r="F50" s="42">
        <f t="shared" si="7"/>
        <v>788209</v>
      </c>
      <c r="G50" s="42">
        <f t="shared" si="8"/>
        <v>698595</v>
      </c>
    </row>
    <row r="51" spans="1:7" x14ac:dyDescent="0.25">
      <c r="A51" s="42" t="str">
        <f t="shared" si="3"/>
        <v>GIJON</v>
      </c>
      <c r="B51" s="41">
        <f t="shared" si="4"/>
        <v>788209</v>
      </c>
      <c r="C51" s="41">
        <f t="shared" si="5"/>
        <v>698595</v>
      </c>
      <c r="D51" s="41">
        <f t="shared" si="6"/>
        <v>13</v>
      </c>
      <c r="E51" s="42" t="str">
        <f t="shared" si="2"/>
        <v>BALEARES</v>
      </c>
      <c r="F51" s="42">
        <f t="shared" si="7"/>
        <v>643312</v>
      </c>
      <c r="G51" s="42">
        <f t="shared" si="8"/>
        <v>286230</v>
      </c>
    </row>
    <row r="52" spans="1:7" x14ac:dyDescent="0.25">
      <c r="A52" s="42" t="str">
        <f t="shared" si="3"/>
        <v>HUELVA</v>
      </c>
      <c r="B52" s="41">
        <f t="shared" si="4"/>
        <v>105183.83</v>
      </c>
      <c r="C52" s="41">
        <f t="shared" si="5"/>
        <v>69067</v>
      </c>
      <c r="D52" s="41">
        <f t="shared" si="6"/>
        <v>21</v>
      </c>
      <c r="E52" s="42" t="str">
        <f t="shared" si="2"/>
        <v>BAHIA DE CADIZ</v>
      </c>
      <c r="F52" s="42">
        <f t="shared" si="7"/>
        <v>620533</v>
      </c>
      <c r="G52" s="42">
        <f t="shared" si="8"/>
        <v>799822</v>
      </c>
    </row>
    <row r="53" spans="1:7" x14ac:dyDescent="0.25">
      <c r="A53" s="42" t="str">
        <f t="shared" si="3"/>
        <v>LAS PALMAS</v>
      </c>
      <c r="B53" s="41">
        <f t="shared" si="4"/>
        <v>10332427</v>
      </c>
      <c r="C53" s="41">
        <f t="shared" si="5"/>
        <v>11192596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354665.24</v>
      </c>
      <c r="G53" s="42">
        <f t="shared" si="8"/>
        <v>250924</v>
      </c>
    </row>
    <row r="54" spans="1:7" x14ac:dyDescent="0.25">
      <c r="A54" s="42" t="str">
        <f t="shared" si="3"/>
        <v>MALAGA</v>
      </c>
      <c r="B54" s="41">
        <f t="shared" si="4"/>
        <v>352578.49</v>
      </c>
      <c r="C54" s="41">
        <f t="shared" si="5"/>
        <v>501434</v>
      </c>
      <c r="D54" s="41">
        <f t="shared" si="6"/>
        <v>17</v>
      </c>
      <c r="E54" s="42" t="str">
        <f t="shared" si="2"/>
        <v>MALAGA</v>
      </c>
      <c r="F54" s="42">
        <f t="shared" si="7"/>
        <v>352578.49</v>
      </c>
      <c r="G54" s="42">
        <f t="shared" si="8"/>
        <v>501434</v>
      </c>
    </row>
    <row r="55" spans="1:7" x14ac:dyDescent="0.25">
      <c r="A55" s="42" t="str">
        <f t="shared" si="3"/>
        <v>MARIN Y RIA DE PONTEVEDRA</v>
      </c>
      <c r="B55" s="41">
        <f t="shared" si="4"/>
        <v>354665.24</v>
      </c>
      <c r="C55" s="41">
        <f t="shared" si="5"/>
        <v>250924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264673.28999999998</v>
      </c>
      <c r="G55" s="42">
        <f t="shared" si="8"/>
        <v>285894</v>
      </c>
    </row>
    <row r="56" spans="1:7" x14ac:dyDescent="0.25">
      <c r="A56" s="42" t="str">
        <f t="shared" si="3"/>
        <v>MELILLA</v>
      </c>
      <c r="B56" s="41">
        <f t="shared" si="4"/>
        <v>258541</v>
      </c>
      <c r="C56" s="41">
        <f t="shared" si="5"/>
        <v>265767</v>
      </c>
      <c r="D56" s="41">
        <f t="shared" si="6"/>
        <v>19</v>
      </c>
      <c r="E56" s="42" t="str">
        <f t="shared" si="2"/>
        <v>MELILLA</v>
      </c>
      <c r="F56" s="42">
        <f t="shared" si="9"/>
        <v>258541</v>
      </c>
      <c r="G56" s="42">
        <f t="shared" si="8"/>
        <v>265767</v>
      </c>
    </row>
    <row r="57" spans="1:7" x14ac:dyDescent="0.25">
      <c r="A57" s="42" t="str">
        <f t="shared" si="3"/>
        <v>MOTRIL</v>
      </c>
      <c r="B57" s="41">
        <f t="shared" si="4"/>
        <v>424</v>
      </c>
      <c r="C57" s="41">
        <f t="shared" si="5"/>
        <v>15377</v>
      </c>
      <c r="D57" s="41">
        <f t="shared" si="6"/>
        <v>26</v>
      </c>
      <c r="E57" s="42" t="str">
        <f t="shared" si="2"/>
        <v>CEUTA</v>
      </c>
      <c r="F57" s="42">
        <f t="shared" si="9"/>
        <v>117469</v>
      </c>
      <c r="G57" s="42">
        <f t="shared" si="8"/>
        <v>114988</v>
      </c>
    </row>
    <row r="58" spans="1:7" x14ac:dyDescent="0.25">
      <c r="A58" s="42" t="str">
        <f t="shared" si="3"/>
        <v>PASAIA</v>
      </c>
      <c r="B58" s="41">
        <f t="shared" si="4"/>
        <v>38628</v>
      </c>
      <c r="C58" s="41">
        <f t="shared" si="5"/>
        <v>401</v>
      </c>
      <c r="D58" s="41">
        <f t="shared" si="6"/>
        <v>23</v>
      </c>
      <c r="E58" s="42" t="str">
        <f t="shared" si="2"/>
        <v>HUELVA</v>
      </c>
      <c r="F58" s="42">
        <f t="shared" si="9"/>
        <v>105183.83</v>
      </c>
      <c r="G58" s="42">
        <f t="shared" si="8"/>
        <v>69067</v>
      </c>
    </row>
    <row r="59" spans="1:7" x14ac:dyDescent="0.25">
      <c r="A59" s="42" t="str">
        <f t="shared" si="3"/>
        <v>SANTA CRUZ DE TENERIFE</v>
      </c>
      <c r="B59" s="41">
        <f t="shared" si="4"/>
        <v>2628614</v>
      </c>
      <c r="C59" s="41">
        <f t="shared" si="5"/>
        <v>2483855</v>
      </c>
      <c r="D59" s="41">
        <f t="shared" si="6"/>
        <v>8</v>
      </c>
      <c r="E59" s="42" t="str">
        <f t="shared" si="2"/>
        <v>ALMERIA</v>
      </c>
      <c r="F59" s="42">
        <f t="shared" si="9"/>
        <v>61606</v>
      </c>
      <c r="G59" s="42">
        <f t="shared" si="8"/>
        <v>74140</v>
      </c>
    </row>
    <row r="60" spans="1:7" x14ac:dyDescent="0.25">
      <c r="A60" s="42" t="str">
        <f t="shared" si="3"/>
        <v>SANTANDER</v>
      </c>
      <c r="B60" s="41">
        <f t="shared" si="4"/>
        <v>18702</v>
      </c>
      <c r="C60" s="41">
        <f t="shared" si="5"/>
        <v>12210</v>
      </c>
      <c r="D60" s="41">
        <f t="shared" si="6"/>
        <v>24</v>
      </c>
      <c r="E60" s="42" t="str">
        <f t="shared" si="2"/>
        <v>PASAIA</v>
      </c>
      <c r="F60" s="42">
        <f t="shared" si="9"/>
        <v>38628</v>
      </c>
      <c r="G60" s="42">
        <f t="shared" si="8"/>
        <v>401</v>
      </c>
    </row>
    <row r="61" spans="1:7" x14ac:dyDescent="0.25">
      <c r="A61" s="42" t="str">
        <f t="shared" si="3"/>
        <v>SEVILLA</v>
      </c>
      <c r="B61" s="41">
        <f t="shared" si="4"/>
        <v>1250313</v>
      </c>
      <c r="C61" s="41">
        <f t="shared" si="5"/>
        <v>1270088</v>
      </c>
      <c r="D61" s="41">
        <f t="shared" si="6"/>
        <v>9</v>
      </c>
      <c r="E61" s="42" t="str">
        <f t="shared" si="2"/>
        <v>SANTANDER</v>
      </c>
      <c r="F61" s="42">
        <f t="shared" si="9"/>
        <v>18702</v>
      </c>
      <c r="G61" s="42">
        <f t="shared" si="8"/>
        <v>12210</v>
      </c>
    </row>
    <row r="62" spans="1:7" x14ac:dyDescent="0.25">
      <c r="A62" s="42" t="str">
        <f t="shared" si="3"/>
        <v>TARRAGONA</v>
      </c>
      <c r="B62" s="41">
        <f t="shared" si="4"/>
        <v>936390</v>
      </c>
      <c r="C62" s="41">
        <f t="shared" si="5"/>
        <v>1610213</v>
      </c>
      <c r="D62" s="41">
        <f t="shared" si="6"/>
        <v>12</v>
      </c>
      <c r="E62" s="42" t="str">
        <f t="shared" si="2"/>
        <v>FERROL-SAN CIBRAO</v>
      </c>
      <c r="F62" s="42">
        <f t="shared" si="9"/>
        <v>5536</v>
      </c>
      <c r="G62" s="42">
        <f t="shared" si="8"/>
        <v>5446</v>
      </c>
    </row>
    <row r="63" spans="1:7" x14ac:dyDescent="0.25">
      <c r="A63" s="42" t="str">
        <f t="shared" si="3"/>
        <v>VALENCIA</v>
      </c>
      <c r="B63" s="41">
        <f t="shared" si="4"/>
        <v>52267244</v>
      </c>
      <c r="C63" s="41">
        <f t="shared" si="5"/>
        <v>49289732</v>
      </c>
      <c r="D63" s="41">
        <f t="shared" si="6"/>
        <v>2</v>
      </c>
      <c r="E63" s="42" t="str">
        <f t="shared" si="2"/>
        <v>MOTRIL</v>
      </c>
      <c r="F63" s="42">
        <f t="shared" si="9"/>
        <v>424</v>
      </c>
      <c r="G63" s="42">
        <f t="shared" si="8"/>
        <v>15377</v>
      </c>
    </row>
    <row r="64" spans="1:7" x14ac:dyDescent="0.25">
      <c r="A64" s="42" t="str">
        <f t="shared" si="3"/>
        <v>VIGO</v>
      </c>
      <c r="B64" s="41">
        <f t="shared" si="4"/>
        <v>2630832</v>
      </c>
      <c r="C64" s="41">
        <f t="shared" si="5"/>
        <v>2402495</v>
      </c>
      <c r="D64" s="41">
        <f t="shared" si="6"/>
        <v>7</v>
      </c>
      <c r="E64" s="42" t="str">
        <f t="shared" si="2"/>
        <v>A CORUÑA</v>
      </c>
      <c r="F64" s="42">
        <f t="shared" si="9"/>
        <v>305</v>
      </c>
      <c r="G64" s="42">
        <f t="shared" si="8"/>
        <v>22818</v>
      </c>
    </row>
    <row r="65" spans="1:7" x14ac:dyDescent="0.25">
      <c r="A65" s="42" t="str">
        <f t="shared" si="3"/>
        <v>VILAGARCIA</v>
      </c>
      <c r="B65" s="41">
        <f t="shared" si="4"/>
        <v>264673.28999999998</v>
      </c>
      <c r="C65" s="41">
        <f t="shared" si="5"/>
        <v>285894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67"/>
  <sheetViews>
    <sheetView workbookViewId="0">
      <selection activeCell="I36" sqref="I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85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  <c r="N7" s="42"/>
    </row>
    <row r="8" spans="1:14" x14ac:dyDescent="0.25">
      <c r="A8" s="11" t="s">
        <v>45</v>
      </c>
      <c r="B8" s="34">
        <v>6861</v>
      </c>
      <c r="C8" s="34">
        <v>7709</v>
      </c>
      <c r="D8" s="34">
        <v>97513</v>
      </c>
      <c r="E8" s="34">
        <v>75531</v>
      </c>
      <c r="F8" s="13">
        <f t="shared" ref="F8:F35" si="0">((E8*100)/D8)-100</f>
        <v>-22.542635340928896</v>
      </c>
      <c r="G8" s="1"/>
      <c r="H8" s="1"/>
      <c r="I8" s="1"/>
      <c r="N8" s="42"/>
    </row>
    <row r="9" spans="1:14" x14ac:dyDescent="0.25">
      <c r="A9" s="8" t="s">
        <v>46</v>
      </c>
      <c r="B9" s="33">
        <v>36839</v>
      </c>
      <c r="C9" s="33">
        <v>39482</v>
      </c>
      <c r="D9" s="33">
        <v>339598</v>
      </c>
      <c r="E9" s="33">
        <v>377977</v>
      </c>
      <c r="F9" s="10">
        <f t="shared" si="0"/>
        <v>11.301303305673173</v>
      </c>
      <c r="G9" s="1"/>
      <c r="H9" s="1"/>
      <c r="I9" s="1"/>
      <c r="N9" s="42"/>
    </row>
    <row r="10" spans="1:14" x14ac:dyDescent="0.25">
      <c r="A10" s="11" t="s">
        <v>47</v>
      </c>
      <c r="B10" s="34">
        <v>0</v>
      </c>
      <c r="C10" s="34">
        <v>0</v>
      </c>
      <c r="D10" s="34">
        <v>1759</v>
      </c>
      <c r="E10" s="34">
        <v>0</v>
      </c>
      <c r="F10" s="17">
        <f t="shared" si="0"/>
        <v>-100</v>
      </c>
      <c r="G10" s="1"/>
      <c r="H10" s="1"/>
      <c r="I10" s="1"/>
      <c r="N10" s="42"/>
    </row>
    <row r="11" spans="1:14" x14ac:dyDescent="0.25">
      <c r="A11" s="8" t="s">
        <v>48</v>
      </c>
      <c r="B11" s="33">
        <v>537179</v>
      </c>
      <c r="C11" s="33">
        <v>716151</v>
      </c>
      <c r="D11" s="33">
        <v>6297849</v>
      </c>
      <c r="E11" s="33">
        <v>6840929</v>
      </c>
      <c r="F11" s="10">
        <f t="shared" si="0"/>
        <v>8.6232616882367239</v>
      </c>
      <c r="G11" s="1"/>
      <c r="H11" s="1"/>
      <c r="I11" s="1"/>
      <c r="N11" s="42"/>
    </row>
    <row r="12" spans="1:14" x14ac:dyDescent="0.25">
      <c r="A12" s="11" t="s">
        <v>49</v>
      </c>
      <c r="B12" s="34">
        <v>58234</v>
      </c>
      <c r="C12" s="34">
        <v>66856</v>
      </c>
      <c r="D12" s="34">
        <v>734888</v>
      </c>
      <c r="E12" s="34">
        <v>735075</v>
      </c>
      <c r="F12" s="13">
        <f t="shared" si="0"/>
        <v>2.5446054364749671E-2</v>
      </c>
      <c r="G12" s="1"/>
      <c r="H12" s="1"/>
      <c r="I12" s="1"/>
      <c r="N12" s="42"/>
    </row>
    <row r="13" spans="1:14" x14ac:dyDescent="0.25">
      <c r="A13" s="8" t="s">
        <v>50</v>
      </c>
      <c r="B13" s="33">
        <v>651569</v>
      </c>
      <c r="C13" s="33">
        <v>847163</v>
      </c>
      <c r="D13" s="33">
        <v>9651087</v>
      </c>
      <c r="E13" s="33">
        <v>10414092</v>
      </c>
      <c r="F13" s="10">
        <f t="shared" si="0"/>
        <v>7.90589702486362</v>
      </c>
      <c r="G13" s="1"/>
      <c r="H13" s="1"/>
      <c r="I13" s="1"/>
      <c r="N13" s="42"/>
    </row>
    <row r="14" spans="1:14" x14ac:dyDescent="0.25">
      <c r="A14" s="11" t="s">
        <v>51</v>
      </c>
      <c r="B14" s="34">
        <v>621244</v>
      </c>
      <c r="C14" s="34">
        <v>748985</v>
      </c>
      <c r="D14" s="34">
        <v>9630559</v>
      </c>
      <c r="E14" s="34">
        <v>10516433</v>
      </c>
      <c r="F14" s="13">
        <f t="shared" si="0"/>
        <v>9.1985730007988167</v>
      </c>
      <c r="G14" s="1"/>
      <c r="H14" s="1"/>
      <c r="I14" s="1"/>
      <c r="N14" s="42"/>
    </row>
    <row r="15" spans="1:14" x14ac:dyDescent="0.25">
      <c r="A15" s="8" t="s">
        <v>52</v>
      </c>
      <c r="B15" s="33">
        <v>61636</v>
      </c>
      <c r="C15" s="33">
        <v>52245</v>
      </c>
      <c r="D15" s="33">
        <v>768530</v>
      </c>
      <c r="E15" s="33">
        <v>508781</v>
      </c>
      <c r="F15" s="10">
        <f t="shared" si="0"/>
        <v>-33.798160123872847</v>
      </c>
      <c r="G15" s="1"/>
      <c r="H15" s="1"/>
      <c r="I15" s="1"/>
      <c r="N15" s="42"/>
    </row>
    <row r="16" spans="1:14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105</v>
      </c>
      <c r="F16" s="17" t="e">
        <f t="shared" si="0"/>
        <v>#DIV/0!</v>
      </c>
      <c r="G16" s="1"/>
      <c r="H16" s="1"/>
      <c r="I16" s="1"/>
      <c r="N16" s="42"/>
    </row>
    <row r="17" spans="1:14" x14ac:dyDescent="0.25">
      <c r="A17" s="8" t="s">
        <v>54</v>
      </c>
      <c r="B17" s="33">
        <v>14157</v>
      </c>
      <c r="C17" s="33">
        <v>58499</v>
      </c>
      <c r="D17" s="33">
        <v>405668</v>
      </c>
      <c r="E17" s="33">
        <v>486752</v>
      </c>
      <c r="F17" s="10">
        <f t="shared" si="0"/>
        <v>19.987773253004917</v>
      </c>
      <c r="G17" s="1"/>
      <c r="H17" s="1"/>
      <c r="I17" s="1"/>
      <c r="N17" s="42"/>
    </row>
    <row r="18" spans="1:14" x14ac:dyDescent="0.25">
      <c r="A18" s="11" t="s">
        <v>55</v>
      </c>
      <c r="B18" s="34">
        <v>77261</v>
      </c>
      <c r="C18" s="34">
        <v>82944</v>
      </c>
      <c r="D18" s="34">
        <v>958365</v>
      </c>
      <c r="E18" s="34">
        <v>995197</v>
      </c>
      <c r="F18" s="13">
        <f t="shared" si="0"/>
        <v>3.843212137338071</v>
      </c>
      <c r="G18" s="1"/>
      <c r="H18" s="1"/>
      <c r="I18" s="1"/>
      <c r="N18" s="42"/>
    </row>
    <row r="19" spans="1:14" x14ac:dyDescent="0.25">
      <c r="A19" s="8" t="s">
        <v>56</v>
      </c>
      <c r="B19" s="33">
        <v>5379</v>
      </c>
      <c r="C19" s="33">
        <v>8549</v>
      </c>
      <c r="D19" s="33">
        <v>56979</v>
      </c>
      <c r="E19" s="33">
        <v>60946</v>
      </c>
      <c r="F19" s="10">
        <f t="shared" si="0"/>
        <v>6.9622141490724658</v>
      </c>
      <c r="G19" s="1"/>
      <c r="H19" s="1"/>
      <c r="I19" s="1"/>
      <c r="N19" s="42"/>
    </row>
    <row r="20" spans="1:14" x14ac:dyDescent="0.25">
      <c r="A20" s="11" t="s">
        <v>57</v>
      </c>
      <c r="B20" s="34">
        <v>0</v>
      </c>
      <c r="C20" s="34">
        <v>1966</v>
      </c>
      <c r="D20" s="34">
        <v>479342</v>
      </c>
      <c r="E20" s="34">
        <v>2122</v>
      </c>
      <c r="F20" s="13">
        <f t="shared" si="0"/>
        <v>-99.557309812200899</v>
      </c>
      <c r="G20" s="1"/>
      <c r="H20" s="1"/>
      <c r="I20" s="1"/>
      <c r="N20" s="42"/>
    </row>
    <row r="21" spans="1:14" x14ac:dyDescent="0.25">
      <c r="A21" s="8" t="s">
        <v>58</v>
      </c>
      <c r="B21" s="33">
        <v>39292</v>
      </c>
      <c r="C21" s="33">
        <v>11239</v>
      </c>
      <c r="D21" s="33">
        <v>173410</v>
      </c>
      <c r="E21" s="33">
        <v>151479</v>
      </c>
      <c r="F21" s="10">
        <f t="shared" si="0"/>
        <v>-12.646906176114413</v>
      </c>
      <c r="G21" s="1"/>
      <c r="H21" s="1"/>
      <c r="I21" s="1"/>
      <c r="N21" s="42"/>
    </row>
    <row r="22" spans="1:14" x14ac:dyDescent="0.25">
      <c r="A22" s="11" t="s">
        <v>59</v>
      </c>
      <c r="B22" s="34">
        <v>278794</v>
      </c>
      <c r="C22" s="34">
        <v>151443</v>
      </c>
      <c r="D22" s="34">
        <v>3179406</v>
      </c>
      <c r="E22" s="34">
        <v>3186335</v>
      </c>
      <c r="F22" s="13">
        <f t="shared" si="0"/>
        <v>0.21793379014822278</v>
      </c>
      <c r="G22" s="1"/>
      <c r="H22" s="1"/>
      <c r="I22" s="1"/>
      <c r="N22" s="42"/>
    </row>
    <row r="23" spans="1:14" x14ac:dyDescent="0.25">
      <c r="A23" s="8" t="s">
        <v>60</v>
      </c>
      <c r="B23" s="33">
        <v>37975</v>
      </c>
      <c r="C23" s="33">
        <v>43099</v>
      </c>
      <c r="D23" s="33">
        <v>502849</v>
      </c>
      <c r="E23" s="33">
        <v>499850</v>
      </c>
      <c r="F23" s="10">
        <f t="shared" si="0"/>
        <v>-0.5964017030957649</v>
      </c>
      <c r="G23" s="1"/>
      <c r="H23" s="1"/>
      <c r="I23" s="1"/>
      <c r="N23" s="42"/>
    </row>
    <row r="24" spans="1:14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  <c r="N24" s="42"/>
    </row>
    <row r="25" spans="1:14" x14ac:dyDescent="0.25">
      <c r="A25" s="8" t="s">
        <v>62</v>
      </c>
      <c r="B25" s="33">
        <v>56876</v>
      </c>
      <c r="C25" s="33">
        <v>60890</v>
      </c>
      <c r="D25" s="33">
        <v>694317</v>
      </c>
      <c r="E25" s="33">
        <v>740193</v>
      </c>
      <c r="F25" s="10">
        <f t="shared" si="0"/>
        <v>6.6073565820799445</v>
      </c>
      <c r="G25" s="1"/>
      <c r="H25" s="1"/>
      <c r="I25" s="1"/>
      <c r="N25" s="42"/>
    </row>
    <row r="26" spans="1:14" x14ac:dyDescent="0.25">
      <c r="A26" s="11" t="s">
        <v>63</v>
      </c>
      <c r="B26" s="34">
        <v>15897</v>
      </c>
      <c r="C26" s="34">
        <v>16412</v>
      </c>
      <c r="D26" s="34">
        <v>185961</v>
      </c>
      <c r="E26" s="34">
        <v>216980</v>
      </c>
      <c r="F26" s="13">
        <f t="shared" si="0"/>
        <v>16.680379219298672</v>
      </c>
      <c r="G26" s="1"/>
      <c r="H26" s="1"/>
      <c r="I26" s="1"/>
      <c r="N26" s="42"/>
    </row>
    <row r="27" spans="1:14" x14ac:dyDescent="0.25">
      <c r="A27" s="8" t="s">
        <v>64</v>
      </c>
      <c r="B27" s="33">
        <v>41122</v>
      </c>
      <c r="C27" s="33">
        <v>44021</v>
      </c>
      <c r="D27" s="33">
        <v>540804</v>
      </c>
      <c r="E27" s="33">
        <v>587619</v>
      </c>
      <c r="F27" s="10">
        <f t="shared" si="0"/>
        <v>8.6565557947056675</v>
      </c>
      <c r="G27" s="1"/>
      <c r="H27" s="1"/>
      <c r="I27" s="1"/>
      <c r="N27" s="42"/>
    </row>
    <row r="28" spans="1:14" x14ac:dyDescent="0.25">
      <c r="A28" s="11" t="s">
        <v>65</v>
      </c>
      <c r="B28" s="34">
        <v>277790</v>
      </c>
      <c r="C28" s="34">
        <v>298919</v>
      </c>
      <c r="D28" s="34">
        <v>3183204</v>
      </c>
      <c r="E28" s="34">
        <v>3418308</v>
      </c>
      <c r="F28" s="13">
        <f t="shared" si="0"/>
        <v>7.3857660394998277</v>
      </c>
      <c r="G28" s="1"/>
      <c r="H28" s="1"/>
      <c r="I28" s="1"/>
      <c r="N28" s="42"/>
    </row>
    <row r="29" spans="1:14" x14ac:dyDescent="0.25">
      <c r="A29" s="8" t="s">
        <v>66</v>
      </c>
      <c r="B29" s="33">
        <v>103913</v>
      </c>
      <c r="C29" s="33">
        <v>120596</v>
      </c>
      <c r="D29" s="33">
        <v>1329014</v>
      </c>
      <c r="E29" s="33">
        <v>1393733</v>
      </c>
      <c r="F29" s="10">
        <f t="shared" si="0"/>
        <v>4.8697003944277526</v>
      </c>
      <c r="G29" s="1"/>
      <c r="H29" s="1"/>
      <c r="I29" s="1"/>
      <c r="N29" s="42"/>
    </row>
    <row r="30" spans="1:14" x14ac:dyDescent="0.25">
      <c r="A30" s="11" t="s">
        <v>67</v>
      </c>
      <c r="B30" s="34">
        <v>25907</v>
      </c>
      <c r="C30" s="34">
        <v>22461</v>
      </c>
      <c r="D30" s="34">
        <v>288890</v>
      </c>
      <c r="E30" s="34">
        <v>286829</v>
      </c>
      <c r="F30" s="13">
        <f t="shared" si="0"/>
        <v>-0.71342033299872298</v>
      </c>
      <c r="G30" s="1"/>
      <c r="H30" s="1"/>
      <c r="I30" s="1"/>
      <c r="N30" s="42"/>
    </row>
    <row r="31" spans="1:14" x14ac:dyDescent="0.25">
      <c r="A31" s="8" t="s">
        <v>68</v>
      </c>
      <c r="B31" s="33">
        <v>8880</v>
      </c>
      <c r="C31" s="33">
        <v>0</v>
      </c>
      <c r="D31" s="33">
        <v>80400</v>
      </c>
      <c r="E31" s="33">
        <v>169347</v>
      </c>
      <c r="F31" s="10">
        <f t="shared" si="0"/>
        <v>110.63059701492537</v>
      </c>
      <c r="G31" s="1"/>
      <c r="H31" s="1"/>
      <c r="I31" s="1"/>
      <c r="N31" s="42"/>
    </row>
    <row r="32" spans="1:14" x14ac:dyDescent="0.25">
      <c r="A32" s="11" t="s">
        <v>69</v>
      </c>
      <c r="B32" s="34">
        <v>581922</v>
      </c>
      <c r="C32" s="34">
        <v>686130</v>
      </c>
      <c r="D32" s="34">
        <v>7603321</v>
      </c>
      <c r="E32" s="34">
        <v>8544804</v>
      </c>
      <c r="F32" s="13">
        <f t="shared" si="0"/>
        <v>12.382523373667908</v>
      </c>
      <c r="G32" s="1"/>
      <c r="H32" s="1"/>
      <c r="I32" s="1"/>
      <c r="N32" s="42"/>
    </row>
    <row r="33" spans="1:14" x14ac:dyDescent="0.25">
      <c r="A33" s="8" t="s">
        <v>70</v>
      </c>
      <c r="B33" s="33">
        <v>62025</v>
      </c>
      <c r="C33" s="33">
        <v>74903</v>
      </c>
      <c r="D33" s="33">
        <v>823798</v>
      </c>
      <c r="E33" s="33">
        <v>944990</v>
      </c>
      <c r="F33" s="10">
        <f t="shared" si="0"/>
        <v>14.711373419211995</v>
      </c>
      <c r="G33" s="1"/>
      <c r="H33" s="1"/>
      <c r="I33" s="1"/>
      <c r="N33" s="42"/>
    </row>
    <row r="34" spans="1:14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3600752</v>
      </c>
      <c r="C35" s="15">
        <f t="shared" ref="C35:E35" si="1">SUM(C7:C34)</f>
        <v>4160662</v>
      </c>
      <c r="D35" s="15">
        <f t="shared" si="1"/>
        <v>48007511</v>
      </c>
      <c r="E35" s="15">
        <f t="shared" si="1"/>
        <v>51154407</v>
      </c>
      <c r="F35" s="16">
        <f t="shared" si="0"/>
        <v>6.555007611204843</v>
      </c>
      <c r="G35" s="1"/>
      <c r="H35" s="1"/>
      <c r="I35" s="1"/>
      <c r="J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10516433</v>
      </c>
      <c r="G38" s="42">
        <f>LOOKUP(E38,$A$38:$A$65,$C$38:$C$65)</f>
        <v>9630559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75531</v>
      </c>
      <c r="C39" s="41">
        <f t="shared" ref="C39:C65" si="5">D8</f>
        <v>97513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10414092</v>
      </c>
      <c r="G39" s="42">
        <f t="shared" ref="G39:G65" si="8">LOOKUP(E39,$A$38:$A$65,$C$38:$C$65)</f>
        <v>9651087</v>
      </c>
    </row>
    <row r="40" spans="1:14" x14ac:dyDescent="0.25">
      <c r="A40" s="42" t="str">
        <f t="shared" si="3"/>
        <v>ALMERIA</v>
      </c>
      <c r="B40" s="41">
        <f t="shared" si="4"/>
        <v>377977</v>
      </c>
      <c r="C40" s="41">
        <f t="shared" si="5"/>
        <v>339598</v>
      </c>
      <c r="D40" s="41">
        <f t="shared" si="6"/>
        <v>16</v>
      </c>
      <c r="E40" s="42" t="str">
        <f t="shared" si="2"/>
        <v>VALENCIA</v>
      </c>
      <c r="F40" s="42">
        <f t="shared" si="7"/>
        <v>8544804</v>
      </c>
      <c r="G40" s="42">
        <f t="shared" si="8"/>
        <v>7603321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1759</v>
      </c>
      <c r="D41" s="41">
        <f t="shared" si="6"/>
        <v>28</v>
      </c>
      <c r="E41" s="42" t="str">
        <f t="shared" si="2"/>
        <v>BAHIA DE ALGECIRAS</v>
      </c>
      <c r="F41" s="42">
        <f t="shared" si="7"/>
        <v>6840929</v>
      </c>
      <c r="G41" s="42">
        <f t="shared" si="8"/>
        <v>6297849</v>
      </c>
    </row>
    <row r="42" spans="1:14" x14ac:dyDescent="0.25">
      <c r="A42" s="42" t="str">
        <f t="shared" si="3"/>
        <v>BAHIA DE ALGECIRAS</v>
      </c>
      <c r="B42" s="41">
        <f t="shared" si="4"/>
        <v>6840929</v>
      </c>
      <c r="C42" s="41">
        <f t="shared" si="5"/>
        <v>6297849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3418308</v>
      </c>
      <c r="G42" s="42">
        <f t="shared" si="8"/>
        <v>3183204</v>
      </c>
    </row>
    <row r="43" spans="1:14" x14ac:dyDescent="0.25">
      <c r="A43" s="42" t="str">
        <f t="shared" si="3"/>
        <v>BAHIA DE CADIZ</v>
      </c>
      <c r="B43" s="41">
        <f t="shared" si="4"/>
        <v>735075</v>
      </c>
      <c r="C43" s="41">
        <f t="shared" si="5"/>
        <v>734888</v>
      </c>
      <c r="D43" s="41">
        <f t="shared" si="6"/>
        <v>11</v>
      </c>
      <c r="E43" s="42" t="str">
        <f t="shared" si="2"/>
        <v>LAS PALMAS</v>
      </c>
      <c r="F43" s="42">
        <f t="shared" si="7"/>
        <v>3186335</v>
      </c>
      <c r="G43" s="42">
        <f t="shared" si="8"/>
        <v>3179406</v>
      </c>
    </row>
    <row r="44" spans="1:14" x14ac:dyDescent="0.25">
      <c r="A44" s="42" t="str">
        <f t="shared" si="3"/>
        <v>BALEARES</v>
      </c>
      <c r="B44" s="41">
        <f t="shared" si="4"/>
        <v>10414092</v>
      </c>
      <c r="C44" s="41">
        <f t="shared" si="5"/>
        <v>9651087</v>
      </c>
      <c r="D44" s="41">
        <f t="shared" si="6"/>
        <v>2</v>
      </c>
      <c r="E44" s="42" t="str">
        <f t="shared" si="2"/>
        <v>SANTANDER</v>
      </c>
      <c r="F44" s="42">
        <f t="shared" si="7"/>
        <v>1393733</v>
      </c>
      <c r="G44" s="42">
        <f t="shared" si="8"/>
        <v>1329014</v>
      </c>
    </row>
    <row r="45" spans="1:14" x14ac:dyDescent="0.25">
      <c r="A45" s="42" t="str">
        <f t="shared" si="3"/>
        <v>BARCELONA</v>
      </c>
      <c r="B45" s="41">
        <f t="shared" si="4"/>
        <v>10516433</v>
      </c>
      <c r="C45" s="41">
        <f t="shared" si="5"/>
        <v>9630559</v>
      </c>
      <c r="D45" s="41">
        <f t="shared" si="6"/>
        <v>1</v>
      </c>
      <c r="E45" s="42" t="str">
        <f t="shared" si="2"/>
        <v>CEUTA</v>
      </c>
      <c r="F45" s="42">
        <f t="shared" si="7"/>
        <v>995197</v>
      </c>
      <c r="G45" s="42">
        <f t="shared" si="8"/>
        <v>958365</v>
      </c>
    </row>
    <row r="46" spans="1:14" x14ac:dyDescent="0.25">
      <c r="A46" s="42" t="str">
        <f t="shared" si="3"/>
        <v>BILBAO</v>
      </c>
      <c r="B46" s="41">
        <f t="shared" si="4"/>
        <v>508781</v>
      </c>
      <c r="C46" s="41">
        <f t="shared" si="5"/>
        <v>768530</v>
      </c>
      <c r="D46" s="41">
        <f t="shared" si="6"/>
        <v>13</v>
      </c>
      <c r="E46" s="42" t="str">
        <f t="shared" si="2"/>
        <v>VIGO</v>
      </c>
      <c r="F46" s="42">
        <f t="shared" si="7"/>
        <v>944990</v>
      </c>
      <c r="G46" s="42">
        <f t="shared" si="8"/>
        <v>823798</v>
      </c>
    </row>
    <row r="47" spans="1:14" x14ac:dyDescent="0.25">
      <c r="A47" s="42" t="str">
        <f t="shared" si="3"/>
        <v>CARTAGENA</v>
      </c>
      <c r="B47" s="41">
        <f t="shared" si="4"/>
        <v>105</v>
      </c>
      <c r="C47" s="41">
        <f t="shared" si="5"/>
        <v>0</v>
      </c>
      <c r="D47" s="41">
        <f t="shared" si="6"/>
        <v>24</v>
      </c>
      <c r="E47" s="42" t="str">
        <f t="shared" si="2"/>
        <v>MELILLA</v>
      </c>
      <c r="F47" s="42">
        <f t="shared" si="7"/>
        <v>740193</v>
      </c>
      <c r="G47" s="42">
        <f t="shared" si="8"/>
        <v>694317</v>
      </c>
    </row>
    <row r="48" spans="1:14" x14ac:dyDescent="0.25">
      <c r="A48" s="42" t="str">
        <f t="shared" si="3"/>
        <v>CASTELLON</v>
      </c>
      <c r="B48" s="41">
        <f t="shared" si="4"/>
        <v>486752</v>
      </c>
      <c r="C48" s="41">
        <f t="shared" si="5"/>
        <v>405668</v>
      </c>
      <c r="D48" s="41">
        <f t="shared" si="6"/>
        <v>15</v>
      </c>
      <c r="E48" s="42" t="str">
        <f t="shared" si="2"/>
        <v>BAHIA DE CADIZ</v>
      </c>
      <c r="F48" s="42">
        <f t="shared" si="7"/>
        <v>735075</v>
      </c>
      <c r="G48" s="42">
        <f t="shared" si="8"/>
        <v>734888</v>
      </c>
    </row>
    <row r="49" spans="1:7" x14ac:dyDescent="0.25">
      <c r="A49" s="42" t="str">
        <f t="shared" si="3"/>
        <v>CEUTA</v>
      </c>
      <c r="B49" s="41">
        <f t="shared" si="4"/>
        <v>995197</v>
      </c>
      <c r="C49" s="41">
        <f t="shared" si="5"/>
        <v>958365</v>
      </c>
      <c r="D49" s="41">
        <f t="shared" si="6"/>
        <v>8</v>
      </c>
      <c r="E49" s="42" t="str">
        <f t="shared" si="2"/>
        <v>PASAIA</v>
      </c>
      <c r="F49" s="42">
        <f t="shared" si="7"/>
        <v>587619</v>
      </c>
      <c r="G49" s="42">
        <f t="shared" si="8"/>
        <v>540804</v>
      </c>
    </row>
    <row r="50" spans="1:7" x14ac:dyDescent="0.25">
      <c r="A50" s="42" t="str">
        <f t="shared" si="3"/>
        <v>FERROL-SAN CIBRAO</v>
      </c>
      <c r="B50" s="41">
        <f t="shared" si="4"/>
        <v>60946</v>
      </c>
      <c r="C50" s="41">
        <f t="shared" si="5"/>
        <v>56979</v>
      </c>
      <c r="D50" s="41">
        <f t="shared" si="6"/>
        <v>22</v>
      </c>
      <c r="E50" s="42" t="str">
        <f t="shared" si="2"/>
        <v>BILBAO</v>
      </c>
      <c r="F50" s="42">
        <f t="shared" si="7"/>
        <v>508781</v>
      </c>
      <c r="G50" s="42">
        <f t="shared" si="8"/>
        <v>768530</v>
      </c>
    </row>
    <row r="51" spans="1:7" x14ac:dyDescent="0.25">
      <c r="A51" s="42" t="str">
        <f t="shared" si="3"/>
        <v>GIJON</v>
      </c>
      <c r="B51" s="41">
        <f t="shared" si="4"/>
        <v>2122</v>
      </c>
      <c r="C51" s="41">
        <f t="shared" si="5"/>
        <v>479342</v>
      </c>
      <c r="D51" s="41">
        <f t="shared" si="6"/>
        <v>23</v>
      </c>
      <c r="E51" s="42" t="str">
        <f t="shared" si="2"/>
        <v>MALAGA</v>
      </c>
      <c r="F51" s="42">
        <f t="shared" si="7"/>
        <v>499850</v>
      </c>
      <c r="G51" s="42">
        <f t="shared" si="8"/>
        <v>502849</v>
      </c>
    </row>
    <row r="52" spans="1:7" x14ac:dyDescent="0.25">
      <c r="A52" s="42" t="str">
        <f t="shared" si="3"/>
        <v>HUELVA</v>
      </c>
      <c r="B52" s="41">
        <f t="shared" si="4"/>
        <v>151479</v>
      </c>
      <c r="C52" s="41">
        <f t="shared" si="5"/>
        <v>173410</v>
      </c>
      <c r="D52" s="41">
        <f t="shared" si="6"/>
        <v>20</v>
      </c>
      <c r="E52" s="42" t="str">
        <f t="shared" si="2"/>
        <v>CASTELLON</v>
      </c>
      <c r="F52" s="42">
        <f t="shared" si="7"/>
        <v>486752</v>
      </c>
      <c r="G52" s="42">
        <f t="shared" si="8"/>
        <v>405668</v>
      </c>
    </row>
    <row r="53" spans="1:7" x14ac:dyDescent="0.25">
      <c r="A53" s="42" t="str">
        <f t="shared" si="3"/>
        <v>LAS PALMAS</v>
      </c>
      <c r="B53" s="41">
        <f t="shared" si="4"/>
        <v>3186335</v>
      </c>
      <c r="C53" s="41">
        <f t="shared" si="5"/>
        <v>3179406</v>
      </c>
      <c r="D53" s="41">
        <f t="shared" si="6"/>
        <v>6</v>
      </c>
      <c r="E53" s="42" t="str">
        <f t="shared" si="2"/>
        <v>ALMERIA</v>
      </c>
      <c r="F53" s="42">
        <f t="shared" si="7"/>
        <v>377977</v>
      </c>
      <c r="G53" s="42">
        <f t="shared" si="8"/>
        <v>339598</v>
      </c>
    </row>
    <row r="54" spans="1:7" x14ac:dyDescent="0.25">
      <c r="A54" s="42" t="str">
        <f t="shared" si="3"/>
        <v>MALAGA</v>
      </c>
      <c r="B54" s="41">
        <f t="shared" si="4"/>
        <v>499850</v>
      </c>
      <c r="C54" s="41">
        <f t="shared" si="5"/>
        <v>502849</v>
      </c>
      <c r="D54" s="41">
        <f t="shared" si="6"/>
        <v>14</v>
      </c>
      <c r="E54" s="42" t="str">
        <f t="shared" si="2"/>
        <v>SEVILLA</v>
      </c>
      <c r="F54" s="42">
        <f t="shared" si="7"/>
        <v>286829</v>
      </c>
      <c r="G54" s="42">
        <f t="shared" si="8"/>
        <v>288890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216980</v>
      </c>
      <c r="G55" s="42">
        <f t="shared" si="8"/>
        <v>185961</v>
      </c>
    </row>
    <row r="56" spans="1:7" x14ac:dyDescent="0.25">
      <c r="A56" s="42" t="str">
        <f t="shared" si="3"/>
        <v>MELILLA</v>
      </c>
      <c r="B56" s="41">
        <f t="shared" si="4"/>
        <v>740193</v>
      </c>
      <c r="C56" s="41">
        <f t="shared" si="5"/>
        <v>694317</v>
      </c>
      <c r="D56" s="41">
        <f t="shared" si="6"/>
        <v>10</v>
      </c>
      <c r="E56" s="42" t="str">
        <f t="shared" si="2"/>
        <v>TARRAGONA</v>
      </c>
      <c r="F56" s="42">
        <f t="shared" si="9"/>
        <v>169347</v>
      </c>
      <c r="G56" s="42">
        <f t="shared" si="8"/>
        <v>80400</v>
      </c>
    </row>
    <row r="57" spans="1:7" x14ac:dyDescent="0.25">
      <c r="A57" s="42" t="str">
        <f t="shared" si="3"/>
        <v>MOTRIL</v>
      </c>
      <c r="B57" s="41">
        <f t="shared" si="4"/>
        <v>216980</v>
      </c>
      <c r="C57" s="41">
        <f t="shared" si="5"/>
        <v>185961</v>
      </c>
      <c r="D57" s="41">
        <f t="shared" si="6"/>
        <v>18</v>
      </c>
      <c r="E57" s="42" t="str">
        <f t="shared" si="2"/>
        <v>HUELVA</v>
      </c>
      <c r="F57" s="42">
        <f t="shared" si="9"/>
        <v>151479</v>
      </c>
      <c r="G57" s="42">
        <f t="shared" si="8"/>
        <v>173410</v>
      </c>
    </row>
    <row r="58" spans="1:7" x14ac:dyDescent="0.25">
      <c r="A58" s="42" t="str">
        <f t="shared" si="3"/>
        <v>PASAIA</v>
      </c>
      <c r="B58" s="41">
        <f t="shared" si="4"/>
        <v>587619</v>
      </c>
      <c r="C58" s="41">
        <f t="shared" si="5"/>
        <v>540804</v>
      </c>
      <c r="D58" s="41">
        <f t="shared" si="6"/>
        <v>12</v>
      </c>
      <c r="E58" s="42" t="str">
        <f t="shared" si="2"/>
        <v>ALICANTE</v>
      </c>
      <c r="F58" s="42">
        <f t="shared" si="9"/>
        <v>75531</v>
      </c>
      <c r="G58" s="42">
        <f t="shared" si="8"/>
        <v>97513</v>
      </c>
    </row>
    <row r="59" spans="1:7" x14ac:dyDescent="0.25">
      <c r="A59" s="42" t="str">
        <f t="shared" si="3"/>
        <v>SANTA CRUZ DE TENERIFE</v>
      </c>
      <c r="B59" s="41">
        <f t="shared" si="4"/>
        <v>3418308</v>
      </c>
      <c r="C59" s="41">
        <f t="shared" si="5"/>
        <v>3183204</v>
      </c>
      <c r="D59" s="41">
        <f t="shared" si="6"/>
        <v>5</v>
      </c>
      <c r="E59" s="42" t="str">
        <f t="shared" si="2"/>
        <v>FERROL-SAN CIBRAO</v>
      </c>
      <c r="F59" s="42">
        <f t="shared" si="9"/>
        <v>60946</v>
      </c>
      <c r="G59" s="42">
        <f t="shared" si="8"/>
        <v>56979</v>
      </c>
    </row>
    <row r="60" spans="1:7" x14ac:dyDescent="0.25">
      <c r="A60" s="42" t="str">
        <f t="shared" si="3"/>
        <v>SANTANDER</v>
      </c>
      <c r="B60" s="41">
        <f t="shared" si="4"/>
        <v>1393733</v>
      </c>
      <c r="C60" s="41">
        <f t="shared" si="5"/>
        <v>1329014</v>
      </c>
      <c r="D60" s="41">
        <f t="shared" si="6"/>
        <v>7</v>
      </c>
      <c r="E60" s="42" t="str">
        <f t="shared" si="2"/>
        <v>GIJON</v>
      </c>
      <c r="F60" s="42">
        <f t="shared" si="9"/>
        <v>2122</v>
      </c>
      <c r="G60" s="42">
        <f t="shared" si="8"/>
        <v>479342</v>
      </c>
    </row>
    <row r="61" spans="1:7" x14ac:dyDescent="0.25">
      <c r="A61" s="42" t="str">
        <f t="shared" si="3"/>
        <v>SEVILLA</v>
      </c>
      <c r="B61" s="41">
        <f t="shared" si="4"/>
        <v>286829</v>
      </c>
      <c r="C61" s="41">
        <f t="shared" si="5"/>
        <v>288890</v>
      </c>
      <c r="D61" s="41">
        <f t="shared" si="6"/>
        <v>17</v>
      </c>
      <c r="E61" s="42" t="str">
        <f t="shared" si="2"/>
        <v>CARTAGENA</v>
      </c>
      <c r="F61" s="42">
        <f t="shared" si="9"/>
        <v>105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169347</v>
      </c>
      <c r="C62" s="41">
        <f t="shared" si="5"/>
        <v>80400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8544804</v>
      </c>
      <c r="C63" s="41">
        <f t="shared" si="5"/>
        <v>7603321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944990</v>
      </c>
      <c r="C64" s="41">
        <f t="shared" si="5"/>
        <v>823798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67"/>
  <sheetViews>
    <sheetView workbookViewId="0">
      <selection activeCell="N7" sqref="N7:N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86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5">
        <v>0</v>
      </c>
      <c r="C7" s="35">
        <v>0</v>
      </c>
      <c r="D7" s="35">
        <v>1969</v>
      </c>
      <c r="E7" s="35">
        <v>152</v>
      </c>
      <c r="F7" s="10">
        <f>((E7*100)/D7)-100</f>
        <v>-92.280345352971054</v>
      </c>
      <c r="G7" s="1"/>
      <c r="H7" s="1"/>
      <c r="I7" s="1"/>
      <c r="N7" s="42"/>
    </row>
    <row r="8" spans="1:14" x14ac:dyDescent="0.25">
      <c r="A8" s="11" t="s">
        <v>45</v>
      </c>
      <c r="B8" s="36">
        <v>9840</v>
      </c>
      <c r="C8" s="36">
        <v>11388</v>
      </c>
      <c r="D8" s="36">
        <v>139273</v>
      </c>
      <c r="E8" s="36">
        <v>133880</v>
      </c>
      <c r="F8" s="13">
        <f t="shared" ref="F8:F35" si="0">((E8*100)/D8)-100</f>
        <v>-3.8722509029029339</v>
      </c>
      <c r="G8" s="1"/>
      <c r="H8" s="1"/>
      <c r="I8" s="1"/>
      <c r="N8" s="42"/>
    </row>
    <row r="9" spans="1:14" x14ac:dyDescent="0.25">
      <c r="A9" s="8" t="s">
        <v>46</v>
      </c>
      <c r="B9" s="35">
        <v>508</v>
      </c>
      <c r="C9" s="35">
        <v>499</v>
      </c>
      <c r="D9" s="35">
        <v>6343</v>
      </c>
      <c r="E9" s="35">
        <v>6102</v>
      </c>
      <c r="F9" s="10">
        <f t="shared" si="0"/>
        <v>-3.7994639760365772</v>
      </c>
      <c r="G9" s="1"/>
      <c r="H9" s="1"/>
      <c r="I9" s="1"/>
      <c r="N9" s="42"/>
    </row>
    <row r="10" spans="1:14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35">
        <v>333886</v>
      </c>
      <c r="C11" s="35">
        <v>389206</v>
      </c>
      <c r="D11" s="35">
        <v>4556492</v>
      </c>
      <c r="E11" s="35">
        <v>4515768</v>
      </c>
      <c r="F11" s="10">
        <f t="shared" si="0"/>
        <v>-0.89375774170129318</v>
      </c>
      <c r="G11" s="1"/>
      <c r="H11" s="1"/>
      <c r="I11" s="1"/>
      <c r="N11" s="42"/>
    </row>
    <row r="12" spans="1:14" x14ac:dyDescent="0.25">
      <c r="A12" s="11" t="s">
        <v>49</v>
      </c>
      <c r="B12" s="36">
        <v>6296</v>
      </c>
      <c r="C12" s="36">
        <v>4657</v>
      </c>
      <c r="D12" s="36">
        <v>85462</v>
      </c>
      <c r="E12" s="36">
        <v>67312</v>
      </c>
      <c r="F12" s="13">
        <f t="shared" si="0"/>
        <v>-21.237509068357866</v>
      </c>
      <c r="G12" s="1"/>
      <c r="H12" s="1"/>
      <c r="I12" s="1"/>
      <c r="N12" s="42"/>
    </row>
    <row r="13" spans="1:14" x14ac:dyDescent="0.25">
      <c r="A13" s="8" t="s">
        <v>50</v>
      </c>
      <c r="B13" s="35">
        <v>5387</v>
      </c>
      <c r="C13" s="35">
        <v>8398</v>
      </c>
      <c r="D13" s="35">
        <v>69777</v>
      </c>
      <c r="E13" s="35">
        <v>89640</v>
      </c>
      <c r="F13" s="10">
        <f t="shared" si="0"/>
        <v>28.466400103185862</v>
      </c>
      <c r="G13" s="1"/>
      <c r="H13" s="1"/>
      <c r="I13" s="1"/>
      <c r="N13" s="42"/>
    </row>
    <row r="14" spans="1:14" x14ac:dyDescent="0.25">
      <c r="A14" s="11" t="s">
        <v>51</v>
      </c>
      <c r="B14" s="36">
        <v>155121</v>
      </c>
      <c r="C14" s="36">
        <v>176941</v>
      </c>
      <c r="D14" s="36">
        <v>1893300</v>
      </c>
      <c r="E14" s="36">
        <v>1965241</v>
      </c>
      <c r="F14" s="13">
        <f t="shared" si="0"/>
        <v>3.7997676015422854</v>
      </c>
      <c r="G14" s="1"/>
      <c r="H14" s="1"/>
      <c r="I14" s="1"/>
      <c r="N14" s="42"/>
    </row>
    <row r="15" spans="1:14" x14ac:dyDescent="0.25">
      <c r="A15" s="8" t="s">
        <v>52</v>
      </c>
      <c r="B15" s="35">
        <v>60849</v>
      </c>
      <c r="C15" s="35">
        <v>58650</v>
      </c>
      <c r="D15" s="35">
        <v>630888</v>
      </c>
      <c r="E15" s="35">
        <v>627302</v>
      </c>
      <c r="F15" s="10">
        <f t="shared" si="0"/>
        <v>-0.56840516858777335</v>
      </c>
      <c r="G15" s="1"/>
      <c r="H15" s="1"/>
      <c r="I15" s="1"/>
      <c r="N15" s="42"/>
    </row>
    <row r="16" spans="1:14" x14ac:dyDescent="0.25">
      <c r="A16" s="11" t="s">
        <v>53</v>
      </c>
      <c r="B16" s="36">
        <v>5148</v>
      </c>
      <c r="C16" s="36">
        <v>6382</v>
      </c>
      <c r="D16" s="36">
        <v>88976</v>
      </c>
      <c r="E16" s="36">
        <v>91726</v>
      </c>
      <c r="F16" s="13">
        <f t="shared" si="0"/>
        <v>3.0907210933285398</v>
      </c>
      <c r="G16" s="1"/>
      <c r="H16" s="1"/>
      <c r="I16" s="1"/>
      <c r="N16" s="42"/>
    </row>
    <row r="17" spans="1:14" x14ac:dyDescent="0.25">
      <c r="A17" s="8" t="s">
        <v>54</v>
      </c>
      <c r="B17" s="35">
        <v>15337</v>
      </c>
      <c r="C17" s="35">
        <v>17146</v>
      </c>
      <c r="D17" s="35">
        <v>206551</v>
      </c>
      <c r="E17" s="35">
        <v>214663</v>
      </c>
      <c r="F17" s="10">
        <f t="shared" si="0"/>
        <v>3.9273593446654758</v>
      </c>
      <c r="G17" s="1"/>
      <c r="H17" s="1"/>
      <c r="I17" s="1"/>
      <c r="N17" s="42"/>
    </row>
    <row r="18" spans="1:14" x14ac:dyDescent="0.25">
      <c r="A18" s="11" t="s">
        <v>55</v>
      </c>
      <c r="B18" s="36">
        <v>1315</v>
      </c>
      <c r="C18" s="36">
        <v>1542</v>
      </c>
      <c r="D18" s="36">
        <v>19383</v>
      </c>
      <c r="E18" s="36">
        <v>18191</v>
      </c>
      <c r="F18" s="13">
        <f t="shared" si="0"/>
        <v>-6.1497188257751674</v>
      </c>
      <c r="G18" s="1"/>
      <c r="H18" s="1"/>
      <c r="I18" s="1"/>
      <c r="N18" s="42"/>
    </row>
    <row r="19" spans="1:14" x14ac:dyDescent="0.25">
      <c r="A19" s="8" t="s">
        <v>56</v>
      </c>
      <c r="B19" s="35">
        <v>19</v>
      </c>
      <c r="C19" s="35">
        <v>123</v>
      </c>
      <c r="D19" s="35">
        <v>770</v>
      </c>
      <c r="E19" s="35">
        <v>958</v>
      </c>
      <c r="F19" s="10">
        <f t="shared" si="0"/>
        <v>24.415584415584419</v>
      </c>
      <c r="G19" s="1"/>
      <c r="H19" s="1"/>
      <c r="I19" s="1"/>
      <c r="N19" s="42"/>
    </row>
    <row r="20" spans="1:14" x14ac:dyDescent="0.25">
      <c r="A20" s="11" t="s">
        <v>57</v>
      </c>
      <c r="B20" s="36">
        <v>4091</v>
      </c>
      <c r="C20" s="36">
        <v>7107</v>
      </c>
      <c r="D20" s="36">
        <v>53547</v>
      </c>
      <c r="E20" s="36">
        <v>61922</v>
      </c>
      <c r="F20" s="13">
        <f t="shared" si="0"/>
        <v>15.640465385549149</v>
      </c>
      <c r="G20" s="1"/>
      <c r="H20" s="1"/>
      <c r="I20" s="1"/>
      <c r="N20" s="42"/>
    </row>
    <row r="21" spans="1:14" x14ac:dyDescent="0.25">
      <c r="A21" s="8" t="s">
        <v>58</v>
      </c>
      <c r="B21" s="35">
        <v>806</v>
      </c>
      <c r="C21" s="35">
        <v>1159</v>
      </c>
      <c r="D21" s="35">
        <v>5774</v>
      </c>
      <c r="E21" s="35">
        <v>7834</v>
      </c>
      <c r="F21" s="10">
        <f t="shared" si="0"/>
        <v>35.677173536543137</v>
      </c>
      <c r="G21" s="1"/>
      <c r="H21" s="1"/>
      <c r="I21" s="1"/>
      <c r="N21" s="42"/>
    </row>
    <row r="22" spans="1:14" x14ac:dyDescent="0.25">
      <c r="A22" s="11" t="s">
        <v>59</v>
      </c>
      <c r="B22" s="36">
        <v>77117</v>
      </c>
      <c r="C22" s="36">
        <v>73070</v>
      </c>
      <c r="D22" s="36">
        <v>977541</v>
      </c>
      <c r="E22" s="36">
        <v>901101</v>
      </c>
      <c r="F22" s="13">
        <f t="shared" si="0"/>
        <v>-7.8196208650071952</v>
      </c>
      <c r="G22" s="1"/>
      <c r="H22" s="1"/>
      <c r="I22" s="1"/>
      <c r="N22" s="42"/>
    </row>
    <row r="23" spans="1:14" x14ac:dyDescent="0.25">
      <c r="A23" s="8" t="s">
        <v>60</v>
      </c>
      <c r="B23" s="35">
        <v>2731</v>
      </c>
      <c r="C23" s="35">
        <v>10896</v>
      </c>
      <c r="D23" s="35">
        <v>87989</v>
      </c>
      <c r="E23" s="35">
        <v>43369</v>
      </c>
      <c r="F23" s="10">
        <f t="shared" si="0"/>
        <v>-50.71088431508484</v>
      </c>
      <c r="G23" s="1"/>
      <c r="H23" s="1"/>
      <c r="I23" s="1"/>
      <c r="N23" s="42"/>
    </row>
    <row r="24" spans="1:14" x14ac:dyDescent="0.25">
      <c r="A24" s="11" t="s">
        <v>61</v>
      </c>
      <c r="B24" s="36">
        <v>3009</v>
      </c>
      <c r="C24" s="36">
        <v>5286</v>
      </c>
      <c r="D24" s="36">
        <v>29568</v>
      </c>
      <c r="E24" s="36">
        <v>42654</v>
      </c>
      <c r="F24" s="13">
        <f t="shared" si="0"/>
        <v>44.257305194805184</v>
      </c>
      <c r="G24" s="1"/>
      <c r="H24" s="1"/>
      <c r="I24" s="1"/>
      <c r="N24" s="42"/>
    </row>
    <row r="25" spans="1:14" x14ac:dyDescent="0.25">
      <c r="A25" s="8" t="s">
        <v>62</v>
      </c>
      <c r="B25" s="35">
        <v>2311</v>
      </c>
      <c r="C25" s="35">
        <v>2521</v>
      </c>
      <c r="D25" s="35">
        <v>34966</v>
      </c>
      <c r="E25" s="35">
        <v>34356</v>
      </c>
      <c r="F25" s="10">
        <f t="shared" si="0"/>
        <v>-1.7445518503689357</v>
      </c>
      <c r="G25" s="1"/>
      <c r="H25" s="1"/>
      <c r="I25" s="1"/>
      <c r="N25" s="42"/>
    </row>
    <row r="26" spans="1:14" x14ac:dyDescent="0.25">
      <c r="A26" s="11" t="s">
        <v>63</v>
      </c>
      <c r="B26" s="36">
        <v>0</v>
      </c>
      <c r="C26" s="36">
        <v>183</v>
      </c>
      <c r="D26" s="36">
        <v>1717</v>
      </c>
      <c r="E26" s="36">
        <v>183</v>
      </c>
      <c r="F26" s="13">
        <f t="shared" si="0"/>
        <v>-89.341875364006995</v>
      </c>
      <c r="G26" s="1"/>
      <c r="H26" s="1"/>
      <c r="I26" s="1"/>
      <c r="N26" s="42"/>
    </row>
    <row r="27" spans="1:14" x14ac:dyDescent="0.25">
      <c r="A27" s="8" t="s">
        <v>64</v>
      </c>
      <c r="B27" s="35">
        <v>0</v>
      </c>
      <c r="C27" s="35">
        <v>365</v>
      </c>
      <c r="D27" s="35">
        <v>29</v>
      </c>
      <c r="E27" s="35">
        <v>3266</v>
      </c>
      <c r="F27" s="18">
        <f t="shared" si="0"/>
        <v>11162.068965517241</v>
      </c>
      <c r="G27" s="1"/>
      <c r="H27" s="1"/>
      <c r="I27" s="1"/>
      <c r="N27" s="42"/>
    </row>
    <row r="28" spans="1:14" x14ac:dyDescent="0.25">
      <c r="A28" s="11" t="s">
        <v>65</v>
      </c>
      <c r="B28" s="36">
        <v>28839</v>
      </c>
      <c r="C28" s="36">
        <v>30829</v>
      </c>
      <c r="D28" s="36">
        <v>325708</v>
      </c>
      <c r="E28" s="36">
        <v>345457</v>
      </c>
      <c r="F28" s="13">
        <f t="shared" si="0"/>
        <v>6.0634064867918482</v>
      </c>
      <c r="G28" s="1"/>
      <c r="H28" s="1"/>
      <c r="I28" s="1"/>
      <c r="N28" s="42"/>
    </row>
    <row r="29" spans="1:14" x14ac:dyDescent="0.25">
      <c r="A29" s="8" t="s">
        <v>66</v>
      </c>
      <c r="B29" s="35">
        <v>121</v>
      </c>
      <c r="C29" s="35">
        <v>81</v>
      </c>
      <c r="D29" s="35">
        <v>824</v>
      </c>
      <c r="E29" s="35">
        <v>1165</v>
      </c>
      <c r="F29" s="10">
        <f t="shared" si="0"/>
        <v>41.383495145631059</v>
      </c>
      <c r="G29" s="1"/>
      <c r="H29" s="1"/>
      <c r="I29" s="1"/>
      <c r="N29" s="42"/>
    </row>
    <row r="30" spans="1:14" x14ac:dyDescent="0.25">
      <c r="A30" s="11" t="s">
        <v>67</v>
      </c>
      <c r="B30" s="36">
        <v>13688</v>
      </c>
      <c r="C30" s="36">
        <v>12651</v>
      </c>
      <c r="D30" s="36">
        <v>161595</v>
      </c>
      <c r="E30" s="36">
        <v>161671</v>
      </c>
      <c r="F30" s="13">
        <f t="shared" si="0"/>
        <v>4.7031158142274876E-2</v>
      </c>
      <c r="G30" s="1"/>
      <c r="H30" s="1"/>
      <c r="I30" s="1"/>
      <c r="N30" s="42"/>
    </row>
    <row r="31" spans="1:14" x14ac:dyDescent="0.25">
      <c r="A31" s="8" t="s">
        <v>68</v>
      </c>
      <c r="B31" s="35">
        <v>8068</v>
      </c>
      <c r="C31" s="35">
        <v>6912</v>
      </c>
      <c r="D31" s="35">
        <v>148636</v>
      </c>
      <c r="E31" s="35">
        <v>89862</v>
      </c>
      <c r="F31" s="10">
        <f t="shared" si="0"/>
        <v>-39.542237412201622</v>
      </c>
      <c r="G31" s="1"/>
      <c r="H31" s="1"/>
      <c r="I31" s="1"/>
      <c r="N31" s="42"/>
    </row>
    <row r="32" spans="1:14" x14ac:dyDescent="0.25">
      <c r="A32" s="11" t="s">
        <v>69</v>
      </c>
      <c r="B32" s="36">
        <v>388572</v>
      </c>
      <c r="C32" s="36">
        <v>361470</v>
      </c>
      <c r="D32" s="36">
        <v>4441949</v>
      </c>
      <c r="E32" s="36">
        <v>4615196</v>
      </c>
      <c r="F32" s="13">
        <f t="shared" si="0"/>
        <v>3.9002473914040934</v>
      </c>
      <c r="G32" s="1"/>
      <c r="H32" s="1"/>
      <c r="I32" s="1"/>
      <c r="N32" s="42"/>
    </row>
    <row r="33" spans="1:14" x14ac:dyDescent="0.25">
      <c r="A33" s="8" t="s">
        <v>70</v>
      </c>
      <c r="B33" s="35">
        <v>17622</v>
      </c>
      <c r="C33" s="35">
        <v>42825</v>
      </c>
      <c r="D33" s="35">
        <v>204163</v>
      </c>
      <c r="E33" s="35">
        <v>223699</v>
      </c>
      <c r="F33" s="10">
        <f t="shared" si="0"/>
        <v>9.568824909508578</v>
      </c>
      <c r="G33" s="1"/>
      <c r="H33" s="1"/>
      <c r="I33" s="1"/>
      <c r="N33" s="42"/>
    </row>
    <row r="34" spans="1:14" x14ac:dyDescent="0.25">
      <c r="A34" s="11" t="s">
        <v>71</v>
      </c>
      <c r="B34" s="36">
        <v>2274</v>
      </c>
      <c r="C34" s="36">
        <v>2266</v>
      </c>
      <c r="D34" s="36">
        <v>33297</v>
      </c>
      <c r="E34" s="36">
        <v>30573</v>
      </c>
      <c r="F34" s="13">
        <f t="shared" si="0"/>
        <v>-8.180917199747725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1142955</v>
      </c>
      <c r="C35" s="15">
        <f t="shared" ref="C35:E35" si="1">SUM(C7:C34)</f>
        <v>1232553</v>
      </c>
      <c r="D35" s="15">
        <f t="shared" si="1"/>
        <v>14206487</v>
      </c>
      <c r="E35" s="15">
        <f t="shared" si="1"/>
        <v>14293243</v>
      </c>
      <c r="F35" s="16">
        <f t="shared" si="0"/>
        <v>0.61067876949452682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152</v>
      </c>
      <c r="C38" s="41">
        <f>D7</f>
        <v>1969</v>
      </c>
      <c r="D38" s="41">
        <f>_xlfn.RANK.EQ(B38,$B$38:$B$65)+COUNTIF($B$38:$B$65,B38)-1</f>
        <v>27</v>
      </c>
      <c r="E38" s="42" t="str">
        <f t="shared" ref="E38:E65" si="2">INDEX($A$38:$B$65,MATCH(ROW()-37,$D$38:$D$65,0),1)</f>
        <v>VALENCIA</v>
      </c>
      <c r="F38" s="42">
        <f>LOOKUP(E38,$A$38:$A$65,$B$38:$B$65)</f>
        <v>4615196</v>
      </c>
      <c r="G38" s="42">
        <f>LOOKUP(E38,$A$38:$A$65,$C$38:$C$65)</f>
        <v>4441949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133880</v>
      </c>
      <c r="C39" s="41">
        <f t="shared" ref="C39:C65" si="5">D8</f>
        <v>139273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4515768</v>
      </c>
      <c r="G39" s="42">
        <f t="shared" ref="G39:G65" si="8">LOOKUP(E39,$A$38:$A$65,$C$38:$C$65)</f>
        <v>4556492</v>
      </c>
    </row>
    <row r="40" spans="1:14" x14ac:dyDescent="0.25">
      <c r="A40" s="42" t="str">
        <f t="shared" si="3"/>
        <v>ALMERIA</v>
      </c>
      <c r="B40" s="41">
        <f t="shared" si="4"/>
        <v>6102</v>
      </c>
      <c r="C40" s="41">
        <f t="shared" si="5"/>
        <v>6343</v>
      </c>
      <c r="D40" s="41">
        <f t="shared" si="6"/>
        <v>22</v>
      </c>
      <c r="E40" s="42" t="str">
        <f t="shared" si="2"/>
        <v>BARCELONA</v>
      </c>
      <c r="F40" s="42">
        <f t="shared" si="7"/>
        <v>1965241</v>
      </c>
      <c r="G40" s="42">
        <f t="shared" si="8"/>
        <v>1893300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901101</v>
      </c>
      <c r="G41" s="42">
        <f t="shared" si="8"/>
        <v>977541</v>
      </c>
    </row>
    <row r="42" spans="1:14" x14ac:dyDescent="0.25">
      <c r="A42" s="42" t="str">
        <f t="shared" si="3"/>
        <v>BAHIA DE ALGECIRAS</v>
      </c>
      <c r="B42" s="41">
        <f t="shared" si="4"/>
        <v>4515768</v>
      </c>
      <c r="C42" s="41">
        <f t="shared" si="5"/>
        <v>4556492</v>
      </c>
      <c r="D42" s="41">
        <f t="shared" si="6"/>
        <v>2</v>
      </c>
      <c r="E42" s="42" t="str">
        <f t="shared" si="2"/>
        <v>BILBAO</v>
      </c>
      <c r="F42" s="42">
        <f t="shared" si="7"/>
        <v>627302</v>
      </c>
      <c r="G42" s="42">
        <f t="shared" si="8"/>
        <v>630888</v>
      </c>
    </row>
    <row r="43" spans="1:14" x14ac:dyDescent="0.25">
      <c r="A43" s="42" t="str">
        <f t="shared" si="3"/>
        <v>BAHIA DE CADIZ</v>
      </c>
      <c r="B43" s="41">
        <f t="shared" si="4"/>
        <v>67312</v>
      </c>
      <c r="C43" s="41">
        <f t="shared" si="5"/>
        <v>85462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345457</v>
      </c>
      <c r="G43" s="42">
        <f t="shared" si="8"/>
        <v>325708</v>
      </c>
    </row>
    <row r="44" spans="1:14" x14ac:dyDescent="0.25">
      <c r="A44" s="42" t="str">
        <f t="shared" si="3"/>
        <v>BALEARES</v>
      </c>
      <c r="B44" s="41">
        <f t="shared" si="4"/>
        <v>89640</v>
      </c>
      <c r="C44" s="41">
        <f t="shared" si="5"/>
        <v>69777</v>
      </c>
      <c r="D44" s="41">
        <f t="shared" si="6"/>
        <v>13</v>
      </c>
      <c r="E44" s="42" t="str">
        <f t="shared" si="2"/>
        <v>VIGO</v>
      </c>
      <c r="F44" s="42">
        <f t="shared" si="7"/>
        <v>223699</v>
      </c>
      <c r="G44" s="42">
        <f t="shared" si="8"/>
        <v>204163</v>
      </c>
    </row>
    <row r="45" spans="1:14" x14ac:dyDescent="0.25">
      <c r="A45" s="42" t="str">
        <f t="shared" si="3"/>
        <v>BARCELONA</v>
      </c>
      <c r="B45" s="41">
        <f t="shared" si="4"/>
        <v>1965241</v>
      </c>
      <c r="C45" s="41">
        <f t="shared" si="5"/>
        <v>1893300</v>
      </c>
      <c r="D45" s="41">
        <f t="shared" si="6"/>
        <v>3</v>
      </c>
      <c r="E45" s="42" t="str">
        <f t="shared" si="2"/>
        <v>CASTELLON</v>
      </c>
      <c r="F45" s="42">
        <f t="shared" si="7"/>
        <v>214663</v>
      </c>
      <c r="G45" s="42">
        <f t="shared" si="8"/>
        <v>206551</v>
      </c>
    </row>
    <row r="46" spans="1:14" x14ac:dyDescent="0.25">
      <c r="A46" s="42" t="str">
        <f t="shared" si="3"/>
        <v>BILBAO</v>
      </c>
      <c r="B46" s="41">
        <f t="shared" si="4"/>
        <v>627302</v>
      </c>
      <c r="C46" s="41">
        <f t="shared" si="5"/>
        <v>630888</v>
      </c>
      <c r="D46" s="41">
        <f t="shared" si="6"/>
        <v>5</v>
      </c>
      <c r="E46" s="42" t="str">
        <f t="shared" si="2"/>
        <v>SEVILLA</v>
      </c>
      <c r="F46" s="42">
        <f t="shared" si="7"/>
        <v>161671</v>
      </c>
      <c r="G46" s="42">
        <f t="shared" si="8"/>
        <v>161595</v>
      </c>
    </row>
    <row r="47" spans="1:14" x14ac:dyDescent="0.25">
      <c r="A47" s="42" t="str">
        <f t="shared" si="3"/>
        <v>CARTAGENA</v>
      </c>
      <c r="B47" s="41">
        <f t="shared" si="4"/>
        <v>91726</v>
      </c>
      <c r="C47" s="41">
        <f t="shared" si="5"/>
        <v>88976</v>
      </c>
      <c r="D47" s="41">
        <f t="shared" si="6"/>
        <v>11</v>
      </c>
      <c r="E47" s="42" t="str">
        <f t="shared" si="2"/>
        <v>ALICANTE</v>
      </c>
      <c r="F47" s="42">
        <f t="shared" si="7"/>
        <v>133880</v>
      </c>
      <c r="G47" s="42">
        <f t="shared" si="8"/>
        <v>139273</v>
      </c>
    </row>
    <row r="48" spans="1:14" x14ac:dyDescent="0.25">
      <c r="A48" s="42" t="str">
        <f t="shared" si="3"/>
        <v>CASTELLON</v>
      </c>
      <c r="B48" s="41">
        <f t="shared" si="4"/>
        <v>214663</v>
      </c>
      <c r="C48" s="41">
        <f t="shared" si="5"/>
        <v>206551</v>
      </c>
      <c r="D48" s="41">
        <f t="shared" si="6"/>
        <v>8</v>
      </c>
      <c r="E48" s="42" t="str">
        <f t="shared" si="2"/>
        <v>CARTAGENA</v>
      </c>
      <c r="F48" s="42">
        <f t="shared" si="7"/>
        <v>91726</v>
      </c>
      <c r="G48" s="42">
        <f t="shared" si="8"/>
        <v>88976</v>
      </c>
    </row>
    <row r="49" spans="1:7" x14ac:dyDescent="0.25">
      <c r="A49" s="42" t="str">
        <f t="shared" si="3"/>
        <v>CEUTA</v>
      </c>
      <c r="B49" s="41">
        <f t="shared" si="4"/>
        <v>18191</v>
      </c>
      <c r="C49" s="41">
        <f t="shared" si="5"/>
        <v>19383</v>
      </c>
      <c r="D49" s="41">
        <f t="shared" si="6"/>
        <v>20</v>
      </c>
      <c r="E49" s="42" t="str">
        <f t="shared" si="2"/>
        <v>TARRAGONA</v>
      </c>
      <c r="F49" s="42">
        <f t="shared" si="7"/>
        <v>89862</v>
      </c>
      <c r="G49" s="42">
        <f t="shared" si="8"/>
        <v>148636</v>
      </c>
    </row>
    <row r="50" spans="1:7" x14ac:dyDescent="0.25">
      <c r="A50" s="42" t="str">
        <f t="shared" si="3"/>
        <v>FERROL-SAN CIBRAO</v>
      </c>
      <c r="B50" s="41">
        <f t="shared" si="4"/>
        <v>958</v>
      </c>
      <c r="C50" s="41">
        <f t="shared" si="5"/>
        <v>770</v>
      </c>
      <c r="D50" s="41">
        <f t="shared" si="6"/>
        <v>25</v>
      </c>
      <c r="E50" s="42" t="str">
        <f t="shared" si="2"/>
        <v>BALEARES</v>
      </c>
      <c r="F50" s="42">
        <f t="shared" si="7"/>
        <v>89640</v>
      </c>
      <c r="G50" s="42">
        <f t="shared" si="8"/>
        <v>69777</v>
      </c>
    </row>
    <row r="51" spans="1:7" x14ac:dyDescent="0.25">
      <c r="A51" s="42" t="str">
        <f t="shared" si="3"/>
        <v>GIJON</v>
      </c>
      <c r="B51" s="41">
        <f t="shared" si="4"/>
        <v>61922</v>
      </c>
      <c r="C51" s="41">
        <f t="shared" si="5"/>
        <v>53547</v>
      </c>
      <c r="D51" s="41">
        <f t="shared" si="6"/>
        <v>15</v>
      </c>
      <c r="E51" s="42" t="str">
        <f t="shared" si="2"/>
        <v>BAHIA DE CADIZ</v>
      </c>
      <c r="F51" s="42">
        <f t="shared" si="7"/>
        <v>67312</v>
      </c>
      <c r="G51" s="42">
        <f t="shared" si="8"/>
        <v>85462</v>
      </c>
    </row>
    <row r="52" spans="1:7" x14ac:dyDescent="0.25">
      <c r="A52" s="42" t="str">
        <f t="shared" si="3"/>
        <v>HUELVA</v>
      </c>
      <c r="B52" s="41">
        <f t="shared" si="4"/>
        <v>7834</v>
      </c>
      <c r="C52" s="41">
        <f t="shared" si="5"/>
        <v>5774</v>
      </c>
      <c r="D52" s="41">
        <f t="shared" si="6"/>
        <v>21</v>
      </c>
      <c r="E52" s="42" t="str">
        <f t="shared" si="2"/>
        <v>GIJON</v>
      </c>
      <c r="F52" s="42">
        <f t="shared" si="7"/>
        <v>61922</v>
      </c>
      <c r="G52" s="42">
        <f t="shared" si="8"/>
        <v>53547</v>
      </c>
    </row>
    <row r="53" spans="1:7" x14ac:dyDescent="0.25">
      <c r="A53" s="42" t="str">
        <f t="shared" si="3"/>
        <v>LAS PALMAS</v>
      </c>
      <c r="B53" s="41">
        <f t="shared" si="4"/>
        <v>901101</v>
      </c>
      <c r="C53" s="41">
        <f t="shared" si="5"/>
        <v>977541</v>
      </c>
      <c r="D53" s="41">
        <f t="shared" si="6"/>
        <v>4</v>
      </c>
      <c r="E53" s="42" t="str">
        <f t="shared" si="2"/>
        <v>MALAGA</v>
      </c>
      <c r="F53" s="42">
        <f t="shared" si="7"/>
        <v>43369</v>
      </c>
      <c r="G53" s="42">
        <f t="shared" si="8"/>
        <v>87989</v>
      </c>
    </row>
    <row r="54" spans="1:7" x14ac:dyDescent="0.25">
      <c r="A54" s="42" t="str">
        <f t="shared" si="3"/>
        <v>MALAGA</v>
      </c>
      <c r="B54" s="41">
        <f t="shared" si="4"/>
        <v>43369</v>
      </c>
      <c r="C54" s="41">
        <f t="shared" si="5"/>
        <v>87989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42654</v>
      </c>
      <c r="G54" s="42">
        <f t="shared" si="8"/>
        <v>29568</v>
      </c>
    </row>
    <row r="55" spans="1:7" x14ac:dyDescent="0.25">
      <c r="A55" s="42" t="str">
        <f t="shared" si="3"/>
        <v>MARIN Y RIA DE PONTEVEDRA</v>
      </c>
      <c r="B55" s="41">
        <f t="shared" si="4"/>
        <v>42654</v>
      </c>
      <c r="C55" s="41">
        <f t="shared" si="5"/>
        <v>29568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34356</v>
      </c>
      <c r="G55" s="42">
        <f t="shared" si="8"/>
        <v>34966</v>
      </c>
    </row>
    <row r="56" spans="1:7" x14ac:dyDescent="0.25">
      <c r="A56" s="42" t="str">
        <f t="shared" si="3"/>
        <v>MELILLA</v>
      </c>
      <c r="B56" s="41">
        <f t="shared" si="4"/>
        <v>34356</v>
      </c>
      <c r="C56" s="41">
        <f t="shared" si="5"/>
        <v>34966</v>
      </c>
      <c r="D56" s="41">
        <f t="shared" si="6"/>
        <v>18</v>
      </c>
      <c r="E56" s="42" t="str">
        <f t="shared" si="2"/>
        <v>VILAGARCIA</v>
      </c>
      <c r="F56" s="42">
        <f t="shared" si="9"/>
        <v>30573</v>
      </c>
      <c r="G56" s="42">
        <f t="shared" si="8"/>
        <v>33297</v>
      </c>
    </row>
    <row r="57" spans="1:7" x14ac:dyDescent="0.25">
      <c r="A57" s="42" t="str">
        <f t="shared" si="3"/>
        <v>MOTRIL</v>
      </c>
      <c r="B57" s="41">
        <f t="shared" si="4"/>
        <v>183</v>
      </c>
      <c r="C57" s="41">
        <f t="shared" si="5"/>
        <v>1717</v>
      </c>
      <c r="D57" s="41">
        <f t="shared" si="6"/>
        <v>26</v>
      </c>
      <c r="E57" s="42" t="str">
        <f t="shared" si="2"/>
        <v>CEUTA</v>
      </c>
      <c r="F57" s="42">
        <f t="shared" si="9"/>
        <v>18191</v>
      </c>
      <c r="G57" s="42">
        <f t="shared" si="8"/>
        <v>19383</v>
      </c>
    </row>
    <row r="58" spans="1:7" x14ac:dyDescent="0.25">
      <c r="A58" s="42" t="str">
        <f t="shared" si="3"/>
        <v>PASAIA</v>
      </c>
      <c r="B58" s="41">
        <f t="shared" si="4"/>
        <v>3266</v>
      </c>
      <c r="C58" s="41">
        <f t="shared" si="5"/>
        <v>29</v>
      </c>
      <c r="D58" s="41">
        <f t="shared" si="6"/>
        <v>23</v>
      </c>
      <c r="E58" s="42" t="str">
        <f t="shared" si="2"/>
        <v>HUELVA</v>
      </c>
      <c r="F58" s="42">
        <f t="shared" si="9"/>
        <v>7834</v>
      </c>
      <c r="G58" s="42">
        <f t="shared" si="8"/>
        <v>5774</v>
      </c>
    </row>
    <row r="59" spans="1:7" x14ac:dyDescent="0.25">
      <c r="A59" s="42" t="str">
        <f t="shared" si="3"/>
        <v>SANTA CRUZ DE TENERIFE</v>
      </c>
      <c r="B59" s="41">
        <f t="shared" si="4"/>
        <v>345457</v>
      </c>
      <c r="C59" s="41">
        <f t="shared" si="5"/>
        <v>325708</v>
      </c>
      <c r="D59" s="41">
        <f t="shared" si="6"/>
        <v>6</v>
      </c>
      <c r="E59" s="42" t="str">
        <f t="shared" si="2"/>
        <v>ALMERIA</v>
      </c>
      <c r="F59" s="42">
        <f t="shared" si="9"/>
        <v>6102</v>
      </c>
      <c r="G59" s="42">
        <f t="shared" si="8"/>
        <v>6343</v>
      </c>
    </row>
    <row r="60" spans="1:7" x14ac:dyDescent="0.25">
      <c r="A60" s="42" t="str">
        <f t="shared" si="3"/>
        <v>SANTANDER</v>
      </c>
      <c r="B60" s="41">
        <f t="shared" si="4"/>
        <v>1165</v>
      </c>
      <c r="C60" s="41">
        <f t="shared" si="5"/>
        <v>824</v>
      </c>
      <c r="D60" s="41">
        <f t="shared" si="6"/>
        <v>24</v>
      </c>
      <c r="E60" s="42" t="str">
        <f t="shared" si="2"/>
        <v>PASAIA</v>
      </c>
      <c r="F60" s="42">
        <f t="shared" si="9"/>
        <v>3266</v>
      </c>
      <c r="G60" s="42">
        <f t="shared" si="8"/>
        <v>29</v>
      </c>
    </row>
    <row r="61" spans="1:7" x14ac:dyDescent="0.25">
      <c r="A61" s="42" t="str">
        <f t="shared" si="3"/>
        <v>SEVILLA</v>
      </c>
      <c r="B61" s="41">
        <f t="shared" si="4"/>
        <v>161671</v>
      </c>
      <c r="C61" s="41">
        <f t="shared" si="5"/>
        <v>161595</v>
      </c>
      <c r="D61" s="41">
        <f t="shared" si="6"/>
        <v>9</v>
      </c>
      <c r="E61" s="42" t="str">
        <f t="shared" si="2"/>
        <v>SANTANDER</v>
      </c>
      <c r="F61" s="42">
        <f t="shared" si="9"/>
        <v>1165</v>
      </c>
      <c r="G61" s="42">
        <f t="shared" si="8"/>
        <v>824</v>
      </c>
    </row>
    <row r="62" spans="1:7" x14ac:dyDescent="0.25">
      <c r="A62" s="42" t="str">
        <f t="shared" si="3"/>
        <v>TARRAGONA</v>
      </c>
      <c r="B62" s="41">
        <f t="shared" si="4"/>
        <v>89862</v>
      </c>
      <c r="C62" s="41">
        <f t="shared" si="5"/>
        <v>148636</v>
      </c>
      <c r="D62" s="41">
        <f t="shared" si="6"/>
        <v>12</v>
      </c>
      <c r="E62" s="42" t="str">
        <f t="shared" si="2"/>
        <v>FERROL-SAN CIBRAO</v>
      </c>
      <c r="F62" s="42">
        <f t="shared" si="9"/>
        <v>958</v>
      </c>
      <c r="G62" s="42">
        <f t="shared" si="8"/>
        <v>770</v>
      </c>
    </row>
    <row r="63" spans="1:7" x14ac:dyDescent="0.25">
      <c r="A63" s="42" t="str">
        <f t="shared" si="3"/>
        <v>VALENCIA</v>
      </c>
      <c r="B63" s="41">
        <f t="shared" si="4"/>
        <v>4615196</v>
      </c>
      <c r="C63" s="41">
        <f t="shared" si="5"/>
        <v>4441949</v>
      </c>
      <c r="D63" s="41">
        <f t="shared" si="6"/>
        <v>1</v>
      </c>
      <c r="E63" s="42" t="str">
        <f t="shared" si="2"/>
        <v>MOTRIL</v>
      </c>
      <c r="F63" s="42">
        <f t="shared" si="9"/>
        <v>183</v>
      </c>
      <c r="G63" s="42">
        <f t="shared" si="8"/>
        <v>1717</v>
      </c>
    </row>
    <row r="64" spans="1:7" x14ac:dyDescent="0.25">
      <c r="A64" s="42" t="str">
        <f t="shared" si="3"/>
        <v>VIGO</v>
      </c>
      <c r="B64" s="41">
        <f t="shared" si="4"/>
        <v>223699</v>
      </c>
      <c r="C64" s="41">
        <f t="shared" si="5"/>
        <v>204163</v>
      </c>
      <c r="D64" s="41">
        <f t="shared" si="6"/>
        <v>7</v>
      </c>
      <c r="E64" s="42" t="str">
        <f t="shared" si="2"/>
        <v>A CORUÑA</v>
      </c>
      <c r="F64" s="42">
        <f t="shared" si="9"/>
        <v>152</v>
      </c>
      <c r="G64" s="42">
        <f t="shared" si="8"/>
        <v>1969</v>
      </c>
    </row>
    <row r="65" spans="1:7" x14ac:dyDescent="0.25">
      <c r="A65" s="42" t="str">
        <f t="shared" si="3"/>
        <v>VILAGARCIA</v>
      </c>
      <c r="B65" s="41">
        <f t="shared" si="4"/>
        <v>30573</v>
      </c>
      <c r="C65" s="41">
        <f t="shared" si="5"/>
        <v>33297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67"/>
  <sheetViews>
    <sheetView workbookViewId="0">
      <selection activeCell="C7" sqref="C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87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37">
        <v>0</v>
      </c>
      <c r="C7" s="37">
        <v>0</v>
      </c>
      <c r="D7" s="37">
        <v>7</v>
      </c>
      <c r="E7" s="37">
        <v>0</v>
      </c>
      <c r="F7" s="10">
        <f>((E7*100)/D7)-100</f>
        <v>-100</v>
      </c>
      <c r="G7" s="1"/>
      <c r="H7" s="1"/>
      <c r="I7" s="1"/>
      <c r="N7" s="42"/>
    </row>
    <row r="8" spans="1:14" x14ac:dyDescent="0.25">
      <c r="A8" s="11" t="s">
        <v>45</v>
      </c>
      <c r="B8" s="38">
        <v>6</v>
      </c>
      <c r="C8" s="38">
        <v>152</v>
      </c>
      <c r="D8" s="38">
        <v>1524</v>
      </c>
      <c r="E8" s="38">
        <v>330</v>
      </c>
      <c r="F8" s="13">
        <f t="shared" ref="F8:F35" si="0">((E8*100)/D8)-100</f>
        <v>-78.346456692913392</v>
      </c>
      <c r="G8" s="1"/>
      <c r="H8" s="1"/>
      <c r="I8" s="1"/>
      <c r="N8" s="42"/>
    </row>
    <row r="9" spans="1:14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  <c r="N9" s="42"/>
    </row>
    <row r="10" spans="1:14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37">
        <v>307881</v>
      </c>
      <c r="C11" s="37">
        <v>359784</v>
      </c>
      <c r="D11" s="37">
        <v>4172768</v>
      </c>
      <c r="E11" s="37">
        <v>4144036</v>
      </c>
      <c r="F11" s="10">
        <f t="shared" si="0"/>
        <v>-0.68855972821877742</v>
      </c>
      <c r="G11" s="1"/>
      <c r="H11" s="1"/>
      <c r="I11" s="1"/>
      <c r="N11" s="42"/>
    </row>
    <row r="12" spans="1:14" x14ac:dyDescent="0.25">
      <c r="A12" s="11" t="s">
        <v>49</v>
      </c>
      <c r="B12" s="38">
        <v>24</v>
      </c>
      <c r="C12" s="38">
        <v>0</v>
      </c>
      <c r="D12" s="38">
        <v>355</v>
      </c>
      <c r="E12" s="38">
        <v>0</v>
      </c>
      <c r="F12" s="13">
        <f t="shared" si="0"/>
        <v>-100</v>
      </c>
      <c r="G12" s="1"/>
      <c r="H12" s="1"/>
      <c r="I12" s="1"/>
      <c r="N12" s="42"/>
    </row>
    <row r="13" spans="1:14" x14ac:dyDescent="0.25">
      <c r="A13" s="8" t="s">
        <v>50</v>
      </c>
      <c r="B13" s="37">
        <v>0</v>
      </c>
      <c r="C13" s="37">
        <v>39</v>
      </c>
      <c r="D13" s="37">
        <v>0</v>
      </c>
      <c r="E13" s="37">
        <v>99</v>
      </c>
      <c r="F13" s="10" t="e">
        <f t="shared" si="0"/>
        <v>#DIV/0!</v>
      </c>
      <c r="G13" s="1"/>
      <c r="H13" s="1"/>
      <c r="I13" s="1"/>
      <c r="N13" s="42"/>
    </row>
    <row r="14" spans="1:14" x14ac:dyDescent="0.25">
      <c r="A14" s="11" t="s">
        <v>51</v>
      </c>
      <c r="B14" s="38">
        <v>20135</v>
      </c>
      <c r="C14" s="38">
        <v>30400</v>
      </c>
      <c r="D14" s="38">
        <v>312315</v>
      </c>
      <c r="E14" s="38">
        <v>281984</v>
      </c>
      <c r="F14" s="13">
        <f t="shared" si="0"/>
        <v>-9.7116693082304693</v>
      </c>
      <c r="G14" s="1"/>
      <c r="H14" s="1"/>
      <c r="I14" s="1"/>
      <c r="N14" s="42"/>
    </row>
    <row r="15" spans="1:14" x14ac:dyDescent="0.25">
      <c r="A15" s="8" t="s">
        <v>52</v>
      </c>
      <c r="B15" s="37">
        <v>178</v>
      </c>
      <c r="C15" s="37">
        <v>339</v>
      </c>
      <c r="D15" s="37">
        <v>2065</v>
      </c>
      <c r="E15" s="37">
        <v>2148</v>
      </c>
      <c r="F15" s="10">
        <f t="shared" si="0"/>
        <v>4.019370460048421</v>
      </c>
      <c r="G15" s="1"/>
      <c r="H15" s="1"/>
      <c r="I15" s="1"/>
      <c r="N15" s="42"/>
    </row>
    <row r="16" spans="1:14" x14ac:dyDescent="0.25">
      <c r="A16" s="11" t="s">
        <v>53</v>
      </c>
      <c r="B16" s="38">
        <v>0</v>
      </c>
      <c r="C16" s="38">
        <v>664</v>
      </c>
      <c r="D16" s="38">
        <v>208</v>
      </c>
      <c r="E16" s="38">
        <v>664</v>
      </c>
      <c r="F16" s="13">
        <f t="shared" si="0"/>
        <v>219.23076923076923</v>
      </c>
      <c r="G16" s="1"/>
      <c r="H16" s="1"/>
      <c r="I16" s="1"/>
      <c r="N16" s="42"/>
    </row>
    <row r="17" spans="1:14" x14ac:dyDescent="0.25">
      <c r="A17" s="8" t="s">
        <v>54</v>
      </c>
      <c r="B17" s="37">
        <v>294</v>
      </c>
      <c r="C17" s="37">
        <v>633</v>
      </c>
      <c r="D17" s="37">
        <v>9000</v>
      </c>
      <c r="E17" s="37">
        <v>8544</v>
      </c>
      <c r="F17" s="10">
        <f t="shared" si="0"/>
        <v>-5.0666666666666629</v>
      </c>
      <c r="G17" s="1"/>
      <c r="H17" s="1"/>
      <c r="I17" s="1"/>
      <c r="N17" s="42"/>
    </row>
    <row r="18" spans="1:14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  <c r="N18" s="42"/>
    </row>
    <row r="19" spans="1:14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6</v>
      </c>
      <c r="F19" s="18" t="e">
        <f t="shared" si="0"/>
        <v>#DIV/0!</v>
      </c>
      <c r="G19" s="1"/>
      <c r="H19" s="1"/>
      <c r="I19" s="1"/>
      <c r="N19" s="42"/>
    </row>
    <row r="20" spans="1:14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</v>
      </c>
      <c r="F20" s="17" t="e">
        <f t="shared" si="0"/>
        <v>#DIV/0!</v>
      </c>
      <c r="G20" s="1"/>
      <c r="H20" s="1"/>
      <c r="I20" s="1"/>
      <c r="N20" s="42"/>
    </row>
    <row r="21" spans="1:14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  <c r="N21" s="42"/>
    </row>
    <row r="22" spans="1:14" x14ac:dyDescent="0.25">
      <c r="A22" s="11" t="s">
        <v>59</v>
      </c>
      <c r="B22" s="38">
        <v>37903</v>
      </c>
      <c r="C22" s="38">
        <v>31790</v>
      </c>
      <c r="D22" s="38">
        <v>530870</v>
      </c>
      <c r="E22" s="38">
        <v>437666</v>
      </c>
      <c r="F22" s="13">
        <f t="shared" si="0"/>
        <v>-17.556840657788158</v>
      </c>
      <c r="G22" s="1"/>
      <c r="H22" s="1"/>
      <c r="I22" s="1"/>
      <c r="N22" s="42"/>
    </row>
    <row r="23" spans="1:14" x14ac:dyDescent="0.25">
      <c r="A23" s="8" t="s">
        <v>60</v>
      </c>
      <c r="B23" s="37">
        <v>0</v>
      </c>
      <c r="C23" s="37">
        <v>7644</v>
      </c>
      <c r="D23" s="37">
        <v>51261</v>
      </c>
      <c r="E23" s="37">
        <v>7678</v>
      </c>
      <c r="F23" s="10">
        <f t="shared" si="0"/>
        <v>-85.021751428961593</v>
      </c>
      <c r="G23" s="1"/>
      <c r="H23" s="1"/>
      <c r="I23" s="1"/>
      <c r="N23" s="42"/>
    </row>
    <row r="24" spans="1:14" x14ac:dyDescent="0.25">
      <c r="A24" s="11" t="s">
        <v>61</v>
      </c>
      <c r="B24" s="38">
        <v>536</v>
      </c>
      <c r="C24" s="38">
        <v>21</v>
      </c>
      <c r="D24" s="38">
        <v>4209</v>
      </c>
      <c r="E24" s="38">
        <v>2060</v>
      </c>
      <c r="F24" s="13">
        <f t="shared" si="0"/>
        <v>-51.057258256117841</v>
      </c>
      <c r="G24" s="1"/>
      <c r="H24" s="1"/>
      <c r="I24" s="1"/>
      <c r="N24" s="42"/>
    </row>
    <row r="25" spans="1:14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  <c r="N25" s="42"/>
    </row>
    <row r="26" spans="1:14" x14ac:dyDescent="0.25">
      <c r="A26" s="11" t="s">
        <v>63</v>
      </c>
      <c r="B26" s="38">
        <v>0</v>
      </c>
      <c r="C26" s="38">
        <v>0</v>
      </c>
      <c r="D26" s="38">
        <v>10</v>
      </c>
      <c r="E26" s="38">
        <v>0</v>
      </c>
      <c r="F26" s="13">
        <f t="shared" si="0"/>
        <v>-100</v>
      </c>
      <c r="G26" s="1"/>
      <c r="H26" s="1"/>
      <c r="I26" s="1"/>
      <c r="N26" s="42"/>
    </row>
    <row r="27" spans="1:14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38">
        <v>256</v>
      </c>
      <c r="C28" s="38">
        <v>325</v>
      </c>
      <c r="D28" s="38">
        <v>3037</v>
      </c>
      <c r="E28" s="38">
        <v>2275</v>
      </c>
      <c r="F28" s="13">
        <f t="shared" si="0"/>
        <v>-25.090549884754694</v>
      </c>
      <c r="G28" s="1"/>
      <c r="H28" s="1"/>
      <c r="I28" s="1"/>
      <c r="N28" s="42"/>
    </row>
    <row r="29" spans="1:14" x14ac:dyDescent="0.25">
      <c r="A29" s="8" t="s">
        <v>66</v>
      </c>
      <c r="B29" s="37">
        <v>6</v>
      </c>
      <c r="C29" s="37">
        <v>8</v>
      </c>
      <c r="D29" s="37">
        <v>6</v>
      </c>
      <c r="E29" s="37">
        <v>20</v>
      </c>
      <c r="F29" s="18">
        <f t="shared" si="0"/>
        <v>233.33333333333331</v>
      </c>
      <c r="G29" s="1"/>
      <c r="H29" s="1"/>
      <c r="I29" s="1"/>
      <c r="N29" s="42"/>
    </row>
    <row r="30" spans="1:14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  <c r="N30" s="42"/>
    </row>
    <row r="31" spans="1:14" x14ac:dyDescent="0.25">
      <c r="A31" s="8" t="s">
        <v>68</v>
      </c>
      <c r="B31" s="37">
        <v>2690</v>
      </c>
      <c r="C31" s="37">
        <v>1811</v>
      </c>
      <c r="D31" s="37">
        <v>61884</v>
      </c>
      <c r="E31" s="37">
        <v>24556</v>
      </c>
      <c r="F31" s="10">
        <f t="shared" si="0"/>
        <v>-60.319307090685797</v>
      </c>
      <c r="G31" s="1"/>
      <c r="H31" s="1"/>
      <c r="I31" s="1"/>
      <c r="N31" s="42"/>
    </row>
    <row r="32" spans="1:14" x14ac:dyDescent="0.25">
      <c r="A32" s="11" t="s">
        <v>69</v>
      </c>
      <c r="B32" s="38">
        <v>219343</v>
      </c>
      <c r="C32" s="38">
        <v>195321</v>
      </c>
      <c r="D32" s="38">
        <v>2456960</v>
      </c>
      <c r="E32" s="38">
        <v>2508934</v>
      </c>
      <c r="F32" s="13">
        <f t="shared" si="0"/>
        <v>2.1153783537379525</v>
      </c>
      <c r="G32" s="1"/>
      <c r="H32" s="1"/>
      <c r="I32" s="1"/>
      <c r="N32" s="42"/>
    </row>
    <row r="33" spans="1:14" x14ac:dyDescent="0.25">
      <c r="A33" s="8" t="s">
        <v>70</v>
      </c>
      <c r="B33" s="37">
        <v>409</v>
      </c>
      <c r="C33" s="37">
        <v>403</v>
      </c>
      <c r="D33" s="37">
        <v>5769</v>
      </c>
      <c r="E33" s="37">
        <v>5892</v>
      </c>
      <c r="F33" s="10">
        <f t="shared" si="0"/>
        <v>2.1320852834113424</v>
      </c>
      <c r="G33" s="1"/>
      <c r="H33" s="1"/>
      <c r="I33" s="1"/>
      <c r="N33" s="42"/>
    </row>
    <row r="34" spans="1:14" x14ac:dyDescent="0.25">
      <c r="A34" s="11" t="s">
        <v>71</v>
      </c>
      <c r="B34" s="38">
        <v>0</v>
      </c>
      <c r="C34" s="38">
        <v>20</v>
      </c>
      <c r="D34" s="38">
        <v>10</v>
      </c>
      <c r="E34" s="38">
        <v>52</v>
      </c>
      <c r="F34" s="13">
        <f t="shared" si="0"/>
        <v>420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589661</v>
      </c>
      <c r="C35" s="15">
        <f t="shared" ref="C35:E35" si="1">SUM(C7:C34)</f>
        <v>629354</v>
      </c>
      <c r="D35" s="15">
        <f t="shared" si="1"/>
        <v>7612258</v>
      </c>
      <c r="E35" s="15">
        <f t="shared" si="1"/>
        <v>7426945</v>
      </c>
      <c r="F35" s="16">
        <f t="shared" si="0"/>
        <v>-2.4344025123688624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0</v>
      </c>
      <c r="C38" s="41">
        <f>D7</f>
        <v>7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4144036</v>
      </c>
      <c r="G38" s="42">
        <f>LOOKUP(E38,$A$38:$A$65,$C$38:$C$65)</f>
        <v>4172768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330</v>
      </c>
      <c r="C39" s="41">
        <f t="shared" ref="C39:C65" si="5">D8</f>
        <v>1524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2508934</v>
      </c>
      <c r="G39" s="42">
        <f t="shared" ref="G39:G65" si="8">LOOKUP(E39,$A$38:$A$65,$C$38:$C$65)</f>
        <v>2456960</v>
      </c>
    </row>
    <row r="40" spans="1:14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437666</v>
      </c>
      <c r="G40" s="42">
        <f t="shared" si="8"/>
        <v>530870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281984</v>
      </c>
      <c r="G41" s="42">
        <f t="shared" si="8"/>
        <v>312315</v>
      </c>
    </row>
    <row r="42" spans="1:14" x14ac:dyDescent="0.25">
      <c r="A42" s="42" t="str">
        <f t="shared" si="3"/>
        <v>BAHIA DE ALGECIRAS</v>
      </c>
      <c r="B42" s="41">
        <f t="shared" si="4"/>
        <v>4144036</v>
      </c>
      <c r="C42" s="41">
        <f t="shared" si="5"/>
        <v>4172768</v>
      </c>
      <c r="D42" s="41">
        <f t="shared" si="6"/>
        <v>1</v>
      </c>
      <c r="E42" s="42" t="str">
        <f t="shared" si="2"/>
        <v>TARRAGONA</v>
      </c>
      <c r="F42" s="42">
        <f t="shared" si="7"/>
        <v>24556</v>
      </c>
      <c r="G42" s="42">
        <f t="shared" si="8"/>
        <v>61884</v>
      </c>
    </row>
    <row r="43" spans="1:14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355</v>
      </c>
      <c r="D43" s="41">
        <f t="shared" si="6"/>
        <v>28</v>
      </c>
      <c r="E43" s="42" t="str">
        <f t="shared" si="2"/>
        <v>CASTELLON</v>
      </c>
      <c r="F43" s="42">
        <f t="shared" si="7"/>
        <v>8544</v>
      </c>
      <c r="G43" s="42">
        <f t="shared" si="8"/>
        <v>9000</v>
      </c>
    </row>
    <row r="44" spans="1:14" x14ac:dyDescent="0.25">
      <c r="A44" s="42" t="str">
        <f t="shared" si="3"/>
        <v>BALEARES</v>
      </c>
      <c r="B44" s="41">
        <f t="shared" si="4"/>
        <v>99</v>
      </c>
      <c r="C44" s="41">
        <f t="shared" si="5"/>
        <v>0</v>
      </c>
      <c r="D44" s="41">
        <f t="shared" si="6"/>
        <v>14</v>
      </c>
      <c r="E44" s="42" t="str">
        <f t="shared" si="2"/>
        <v>MALAGA</v>
      </c>
      <c r="F44" s="42">
        <f t="shared" si="7"/>
        <v>7678</v>
      </c>
      <c r="G44" s="42">
        <f t="shared" si="8"/>
        <v>51261</v>
      </c>
    </row>
    <row r="45" spans="1:14" x14ac:dyDescent="0.25">
      <c r="A45" s="42" t="str">
        <f t="shared" si="3"/>
        <v>BARCELONA</v>
      </c>
      <c r="B45" s="41">
        <f t="shared" si="4"/>
        <v>281984</v>
      </c>
      <c r="C45" s="41">
        <f t="shared" si="5"/>
        <v>312315</v>
      </c>
      <c r="D45" s="41">
        <f t="shared" si="6"/>
        <v>4</v>
      </c>
      <c r="E45" s="42" t="str">
        <f t="shared" si="2"/>
        <v>VIGO</v>
      </c>
      <c r="F45" s="42">
        <f t="shared" si="7"/>
        <v>5892</v>
      </c>
      <c r="G45" s="42">
        <f t="shared" si="8"/>
        <v>5769</v>
      </c>
    </row>
    <row r="46" spans="1:14" x14ac:dyDescent="0.25">
      <c r="A46" s="42" t="str">
        <f t="shared" si="3"/>
        <v>BILBAO</v>
      </c>
      <c r="B46" s="41">
        <f t="shared" si="4"/>
        <v>2148</v>
      </c>
      <c r="C46" s="41">
        <f t="shared" si="5"/>
        <v>2065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2275</v>
      </c>
      <c r="G46" s="42">
        <f t="shared" si="8"/>
        <v>3037</v>
      </c>
    </row>
    <row r="47" spans="1:14" x14ac:dyDescent="0.25">
      <c r="A47" s="42" t="str">
        <f t="shared" si="3"/>
        <v>CARTAGENA</v>
      </c>
      <c r="B47" s="41">
        <f t="shared" si="4"/>
        <v>664</v>
      </c>
      <c r="C47" s="41">
        <f t="shared" si="5"/>
        <v>208</v>
      </c>
      <c r="D47" s="41">
        <f t="shared" si="6"/>
        <v>12</v>
      </c>
      <c r="E47" s="42" t="str">
        <f t="shared" si="2"/>
        <v>BILBAO</v>
      </c>
      <c r="F47" s="42">
        <f t="shared" si="7"/>
        <v>2148</v>
      </c>
      <c r="G47" s="42">
        <f t="shared" si="8"/>
        <v>2065</v>
      </c>
    </row>
    <row r="48" spans="1:14" x14ac:dyDescent="0.25">
      <c r="A48" s="42" t="str">
        <f t="shared" si="3"/>
        <v>CASTELLON</v>
      </c>
      <c r="B48" s="41">
        <f t="shared" si="4"/>
        <v>8544</v>
      </c>
      <c r="C48" s="41">
        <f t="shared" si="5"/>
        <v>9000</v>
      </c>
      <c r="D48" s="41">
        <f t="shared" si="6"/>
        <v>6</v>
      </c>
      <c r="E48" s="42" t="str">
        <f t="shared" si="2"/>
        <v>MARIN Y RIA DE PONTEVEDRA</v>
      </c>
      <c r="F48" s="42">
        <f t="shared" si="7"/>
        <v>2060</v>
      </c>
      <c r="G48" s="42">
        <f t="shared" si="8"/>
        <v>4209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CARTAGENA</v>
      </c>
      <c r="F49" s="42">
        <f t="shared" si="7"/>
        <v>664</v>
      </c>
      <c r="G49" s="42">
        <f t="shared" si="8"/>
        <v>208</v>
      </c>
    </row>
    <row r="50" spans="1:7" x14ac:dyDescent="0.25">
      <c r="A50" s="42" t="str">
        <f t="shared" si="3"/>
        <v>FERROL-SAN CIBRAO</v>
      </c>
      <c r="B50" s="41">
        <f t="shared" si="4"/>
        <v>6</v>
      </c>
      <c r="C50" s="41">
        <f t="shared" si="5"/>
        <v>0</v>
      </c>
      <c r="D50" s="41">
        <f t="shared" si="6"/>
        <v>17</v>
      </c>
      <c r="E50" s="42" t="str">
        <f t="shared" si="2"/>
        <v>ALICANTE</v>
      </c>
      <c r="F50" s="42">
        <f t="shared" si="7"/>
        <v>330</v>
      </c>
      <c r="G50" s="42">
        <f t="shared" si="8"/>
        <v>1524</v>
      </c>
    </row>
    <row r="51" spans="1:7" x14ac:dyDescent="0.25">
      <c r="A51" s="42" t="str">
        <f t="shared" si="3"/>
        <v>GIJON</v>
      </c>
      <c r="B51" s="41">
        <f t="shared" si="4"/>
        <v>1</v>
      </c>
      <c r="C51" s="41">
        <f t="shared" si="5"/>
        <v>0</v>
      </c>
      <c r="D51" s="41">
        <f t="shared" si="6"/>
        <v>18</v>
      </c>
      <c r="E51" s="42" t="str">
        <f t="shared" si="2"/>
        <v>BALEARES</v>
      </c>
      <c r="F51" s="42">
        <f t="shared" si="7"/>
        <v>99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52</v>
      </c>
      <c r="G52" s="42">
        <f t="shared" si="8"/>
        <v>10</v>
      </c>
    </row>
    <row r="53" spans="1:7" x14ac:dyDescent="0.25">
      <c r="A53" s="42" t="str">
        <f t="shared" si="3"/>
        <v>LAS PALMAS</v>
      </c>
      <c r="B53" s="41">
        <f t="shared" si="4"/>
        <v>437666</v>
      </c>
      <c r="C53" s="41">
        <f t="shared" si="5"/>
        <v>530870</v>
      </c>
      <c r="D53" s="41">
        <f t="shared" si="6"/>
        <v>3</v>
      </c>
      <c r="E53" s="42" t="str">
        <f t="shared" si="2"/>
        <v>SANTANDER</v>
      </c>
      <c r="F53" s="42">
        <f t="shared" si="7"/>
        <v>20</v>
      </c>
      <c r="G53" s="42">
        <f t="shared" si="8"/>
        <v>6</v>
      </c>
    </row>
    <row r="54" spans="1:7" x14ac:dyDescent="0.25">
      <c r="A54" s="42" t="str">
        <f t="shared" si="3"/>
        <v>MALAGA</v>
      </c>
      <c r="B54" s="41">
        <f t="shared" si="4"/>
        <v>7678</v>
      </c>
      <c r="C54" s="41">
        <f t="shared" si="5"/>
        <v>51261</v>
      </c>
      <c r="D54" s="41">
        <f t="shared" si="6"/>
        <v>7</v>
      </c>
      <c r="E54" s="42" t="str">
        <f t="shared" si="2"/>
        <v>FERROL-SAN CIBRAO</v>
      </c>
      <c r="F54" s="42">
        <f t="shared" si="7"/>
        <v>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2060</v>
      </c>
      <c r="C55" s="41">
        <f t="shared" si="5"/>
        <v>4209</v>
      </c>
      <c r="D55" s="41">
        <f t="shared" si="6"/>
        <v>11</v>
      </c>
      <c r="E55" s="42" t="str">
        <f t="shared" si="2"/>
        <v>GIJON</v>
      </c>
      <c r="F55" s="42">
        <f t="shared" ref="F55:F65" si="9">LOOKUP(E55,$A$38:$A$65,$B$38:$B$65)</f>
        <v>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2275</v>
      </c>
      <c r="C59" s="41">
        <f t="shared" si="5"/>
        <v>3037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20</v>
      </c>
      <c r="C60" s="41">
        <f t="shared" si="5"/>
        <v>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24556</v>
      </c>
      <c r="C62" s="41">
        <f t="shared" si="5"/>
        <v>61884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2508934</v>
      </c>
      <c r="C63" s="41">
        <f t="shared" si="5"/>
        <v>2456960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5892</v>
      </c>
      <c r="C64" s="41">
        <f t="shared" si="5"/>
        <v>5769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</v>
      </c>
      <c r="C65" s="41">
        <f t="shared" si="5"/>
        <v>10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67"/>
  <sheetViews>
    <sheetView workbookViewId="0">
      <selection activeCell="O14" sqref="O1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  <col min="12" max="12" width="11.42578125" customWidth="1"/>
  </cols>
  <sheetData>
    <row r="1" spans="1:14" s="2" customFormat="1" ht="22.5" customHeight="1" x14ac:dyDescent="0.35">
      <c r="F1" s="3" t="s">
        <v>95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">
        <v>40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0</v>
      </c>
      <c r="C7" s="9">
        <v>0</v>
      </c>
      <c r="D7" s="9">
        <v>161</v>
      </c>
      <c r="E7" s="9">
        <v>102</v>
      </c>
      <c r="F7" s="10">
        <f>((E7*100)/D7)-100</f>
        <v>-36.645962732919251</v>
      </c>
      <c r="G7" s="1"/>
      <c r="H7" s="1"/>
      <c r="I7" s="1"/>
      <c r="N7" s="42"/>
    </row>
    <row r="8" spans="1:14" x14ac:dyDescent="0.25">
      <c r="A8" s="11" t="s">
        <v>45</v>
      </c>
      <c r="B8" s="12">
        <v>8520</v>
      </c>
      <c r="C8" s="12">
        <v>9205</v>
      </c>
      <c r="D8" s="12">
        <v>115483</v>
      </c>
      <c r="E8" s="12">
        <v>116867</v>
      </c>
      <c r="F8" s="13">
        <f t="shared" ref="F8:F35" si="0">((E8*100)/D8)-100</f>
        <v>1.1984447927400623</v>
      </c>
      <c r="G8" s="1"/>
      <c r="H8" s="1"/>
      <c r="I8" s="1"/>
      <c r="N8" s="42"/>
    </row>
    <row r="9" spans="1:14" x14ac:dyDescent="0.25">
      <c r="A9" s="8" t="s">
        <v>46</v>
      </c>
      <c r="B9" s="9">
        <v>346</v>
      </c>
      <c r="C9" s="9">
        <v>170</v>
      </c>
      <c r="D9" s="9">
        <v>2812</v>
      </c>
      <c r="E9" s="9">
        <v>2688</v>
      </c>
      <c r="F9" s="10">
        <f t="shared" si="0"/>
        <v>-4.4096728307254693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9">
        <v>396</v>
      </c>
      <c r="C11" s="9">
        <v>113</v>
      </c>
      <c r="D11" s="9">
        <v>4126</v>
      </c>
      <c r="E11" s="9">
        <v>2222</v>
      </c>
      <c r="F11" s="10">
        <f t="shared" si="0"/>
        <v>-46.146388754241393</v>
      </c>
      <c r="G11" s="1"/>
      <c r="H11" s="1"/>
      <c r="I11" s="1"/>
      <c r="N11" s="42"/>
    </row>
    <row r="12" spans="1:14" x14ac:dyDescent="0.25">
      <c r="A12" s="11" t="s">
        <v>49</v>
      </c>
      <c r="B12" s="12">
        <v>2818</v>
      </c>
      <c r="C12" s="12">
        <v>2999</v>
      </c>
      <c r="D12" s="12">
        <v>32826</v>
      </c>
      <c r="E12" s="12">
        <v>33744</v>
      </c>
      <c r="F12" s="13">
        <f t="shared" si="0"/>
        <v>2.7965636995064926</v>
      </c>
      <c r="G12" s="1"/>
      <c r="H12" s="1"/>
      <c r="I12" s="1"/>
      <c r="N12" s="42"/>
    </row>
    <row r="13" spans="1:14" x14ac:dyDescent="0.25">
      <c r="A13" s="8" t="s">
        <v>50</v>
      </c>
      <c r="B13" s="9">
        <v>5387</v>
      </c>
      <c r="C13" s="9">
        <v>8354</v>
      </c>
      <c r="D13" s="9">
        <v>69637</v>
      </c>
      <c r="E13" s="9">
        <v>89505</v>
      </c>
      <c r="F13" s="10">
        <f t="shared" si="0"/>
        <v>28.530809770667901</v>
      </c>
      <c r="G13" s="1"/>
      <c r="H13" s="1"/>
      <c r="I13" s="1"/>
      <c r="N13" s="42"/>
    </row>
    <row r="14" spans="1:14" x14ac:dyDescent="0.25">
      <c r="A14" s="11" t="s">
        <v>51</v>
      </c>
      <c r="B14" s="12">
        <v>15266</v>
      </c>
      <c r="C14" s="12">
        <v>19167</v>
      </c>
      <c r="D14" s="12">
        <v>196265</v>
      </c>
      <c r="E14" s="12">
        <v>216970</v>
      </c>
      <c r="F14" s="13">
        <f t="shared" si="0"/>
        <v>10.54951213919955</v>
      </c>
      <c r="G14" s="1"/>
      <c r="H14" s="1"/>
      <c r="I14" s="1"/>
      <c r="N14" s="42"/>
    </row>
    <row r="15" spans="1:14" x14ac:dyDescent="0.25">
      <c r="A15" s="8" t="s">
        <v>52</v>
      </c>
      <c r="B15" s="9">
        <v>5730</v>
      </c>
      <c r="C15" s="9">
        <v>6682</v>
      </c>
      <c r="D15" s="9">
        <v>70337</v>
      </c>
      <c r="E15" s="9">
        <v>72474</v>
      </c>
      <c r="F15" s="10">
        <f t="shared" si="0"/>
        <v>3.0382302344427501</v>
      </c>
      <c r="G15" s="1"/>
      <c r="H15" s="1"/>
      <c r="I15" s="1"/>
      <c r="N15" s="42"/>
    </row>
    <row r="16" spans="1:14" x14ac:dyDescent="0.25">
      <c r="A16" s="11" t="s">
        <v>53</v>
      </c>
      <c r="B16" s="12">
        <v>1503</v>
      </c>
      <c r="C16" s="12">
        <v>1580</v>
      </c>
      <c r="D16" s="12">
        <v>26583</v>
      </c>
      <c r="E16" s="12">
        <v>30012</v>
      </c>
      <c r="F16" s="13">
        <f t="shared" si="0"/>
        <v>12.899221306850237</v>
      </c>
      <c r="G16" s="1"/>
      <c r="H16" s="1"/>
      <c r="I16" s="1"/>
      <c r="N16" s="42"/>
    </row>
    <row r="17" spans="1:14" x14ac:dyDescent="0.25">
      <c r="A17" s="8" t="s">
        <v>54</v>
      </c>
      <c r="B17" s="9">
        <v>1013</v>
      </c>
      <c r="C17" s="9">
        <v>1085</v>
      </c>
      <c r="D17" s="9">
        <v>8242</v>
      </c>
      <c r="E17" s="9">
        <v>11707</v>
      </c>
      <c r="F17" s="10">
        <f t="shared" si="0"/>
        <v>42.040766804173757</v>
      </c>
      <c r="G17" s="1"/>
      <c r="H17" s="1"/>
      <c r="I17" s="1"/>
      <c r="N17" s="42"/>
    </row>
    <row r="18" spans="1:14" x14ac:dyDescent="0.25">
      <c r="A18" s="11" t="s">
        <v>55</v>
      </c>
      <c r="B18" s="12">
        <v>1315</v>
      </c>
      <c r="C18" s="12">
        <v>1542</v>
      </c>
      <c r="D18" s="12">
        <v>19356</v>
      </c>
      <c r="E18" s="12">
        <v>18172</v>
      </c>
      <c r="F18" s="13">
        <f t="shared" si="0"/>
        <v>-6.1169663153544178</v>
      </c>
      <c r="G18" s="1"/>
      <c r="H18" s="1"/>
      <c r="I18" s="1"/>
      <c r="N18" s="42"/>
    </row>
    <row r="19" spans="1:14" x14ac:dyDescent="0.25">
      <c r="A19" s="8" t="s">
        <v>56</v>
      </c>
      <c r="B19" s="9">
        <v>0</v>
      </c>
      <c r="C19" s="9">
        <v>0</v>
      </c>
      <c r="D19" s="9">
        <v>0</v>
      </c>
      <c r="E19" s="9">
        <v>8</v>
      </c>
      <c r="F19" s="18" t="e">
        <f t="shared" si="0"/>
        <v>#DIV/0!</v>
      </c>
      <c r="G19" s="1"/>
      <c r="H19" s="1"/>
      <c r="I19" s="1"/>
      <c r="N19" s="42"/>
    </row>
    <row r="20" spans="1:14" x14ac:dyDescent="0.25">
      <c r="A20" s="11" t="s">
        <v>57</v>
      </c>
      <c r="B20" s="12">
        <v>395</v>
      </c>
      <c r="C20" s="12">
        <v>572</v>
      </c>
      <c r="D20" s="12">
        <v>7425</v>
      </c>
      <c r="E20" s="12">
        <v>5679</v>
      </c>
      <c r="F20" s="13">
        <f t="shared" si="0"/>
        <v>-23.515151515151516</v>
      </c>
      <c r="G20" s="1"/>
      <c r="H20" s="1"/>
      <c r="I20" s="1"/>
      <c r="N20" s="42"/>
    </row>
    <row r="21" spans="1:14" x14ac:dyDescent="0.25">
      <c r="A21" s="8" t="s">
        <v>58</v>
      </c>
      <c r="B21" s="9">
        <v>194</v>
      </c>
      <c r="C21" s="9">
        <v>668</v>
      </c>
      <c r="D21" s="9">
        <v>967</v>
      </c>
      <c r="E21" s="9">
        <v>2792</v>
      </c>
      <c r="F21" s="10">
        <f t="shared" si="0"/>
        <v>188.72802481902789</v>
      </c>
      <c r="G21" s="1"/>
      <c r="H21" s="1"/>
      <c r="I21" s="1"/>
      <c r="N21" s="42"/>
    </row>
    <row r="22" spans="1:14" x14ac:dyDescent="0.25">
      <c r="A22" s="11" t="s">
        <v>59</v>
      </c>
      <c r="B22" s="12">
        <v>33888</v>
      </c>
      <c r="C22" s="12">
        <v>34618</v>
      </c>
      <c r="D22" s="12">
        <v>377300</v>
      </c>
      <c r="E22" s="12">
        <v>394273</v>
      </c>
      <c r="F22" s="13">
        <f t="shared" si="0"/>
        <v>4.4985422740524825</v>
      </c>
      <c r="G22" s="1"/>
      <c r="H22" s="1"/>
      <c r="I22" s="1"/>
      <c r="N22" s="42"/>
    </row>
    <row r="23" spans="1:14" x14ac:dyDescent="0.25">
      <c r="A23" s="8" t="s">
        <v>60</v>
      </c>
      <c r="B23" s="9">
        <v>1444</v>
      </c>
      <c r="C23" s="9">
        <v>1482</v>
      </c>
      <c r="D23" s="9">
        <v>14354</v>
      </c>
      <c r="E23" s="9">
        <v>15076</v>
      </c>
      <c r="F23" s="10">
        <f t="shared" si="0"/>
        <v>5.0299568064650941</v>
      </c>
      <c r="G23" s="1"/>
      <c r="H23" s="1"/>
      <c r="I23" s="1"/>
      <c r="N23" s="42"/>
    </row>
    <row r="24" spans="1:14" x14ac:dyDescent="0.25">
      <c r="A24" s="11" t="s">
        <v>61</v>
      </c>
      <c r="B24" s="12">
        <v>584</v>
      </c>
      <c r="C24" s="12">
        <v>238</v>
      </c>
      <c r="D24" s="12">
        <v>7736</v>
      </c>
      <c r="E24" s="12">
        <v>3522</v>
      </c>
      <c r="F24" s="13">
        <f t="shared" si="0"/>
        <v>-54.472595656670116</v>
      </c>
      <c r="G24" s="1"/>
      <c r="H24" s="1"/>
      <c r="I24" s="1"/>
      <c r="N24" s="42"/>
    </row>
    <row r="25" spans="1:14" x14ac:dyDescent="0.25">
      <c r="A25" s="8" t="s">
        <v>62</v>
      </c>
      <c r="B25" s="9">
        <v>1582</v>
      </c>
      <c r="C25" s="9">
        <v>1692</v>
      </c>
      <c r="D25" s="9">
        <v>22898</v>
      </c>
      <c r="E25" s="9">
        <v>22631</v>
      </c>
      <c r="F25" s="10">
        <f t="shared" si="0"/>
        <v>-1.166040702244743</v>
      </c>
      <c r="G25" s="1"/>
      <c r="H25" s="1"/>
      <c r="I25" s="1"/>
      <c r="N25" s="42"/>
    </row>
    <row r="26" spans="1:14" x14ac:dyDescent="0.25">
      <c r="A26" s="11" t="s">
        <v>63</v>
      </c>
      <c r="B26" s="12">
        <v>0</v>
      </c>
      <c r="C26" s="12">
        <v>183</v>
      </c>
      <c r="D26" s="12">
        <v>350</v>
      </c>
      <c r="E26" s="12">
        <v>183</v>
      </c>
      <c r="F26" s="13">
        <f t="shared" si="0"/>
        <v>-47.714285714285715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0</v>
      </c>
      <c r="D27" s="9">
        <v>0</v>
      </c>
      <c r="E27" s="9">
        <v>2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12">
        <v>25536</v>
      </c>
      <c r="C28" s="12">
        <v>26604</v>
      </c>
      <c r="D28" s="12">
        <v>289711</v>
      </c>
      <c r="E28" s="12">
        <v>306834</v>
      </c>
      <c r="F28" s="13">
        <f t="shared" si="0"/>
        <v>5.9103727507757782</v>
      </c>
      <c r="G28" s="1"/>
      <c r="H28" s="1"/>
      <c r="I28" s="1"/>
      <c r="N28" s="42"/>
    </row>
    <row r="29" spans="1:14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  <c r="N29" s="42"/>
    </row>
    <row r="30" spans="1:14" x14ac:dyDescent="0.25">
      <c r="A30" s="11" t="s">
        <v>67</v>
      </c>
      <c r="B30" s="12">
        <v>12859</v>
      </c>
      <c r="C30" s="12">
        <v>12556</v>
      </c>
      <c r="D30" s="12">
        <v>145733</v>
      </c>
      <c r="E30" s="12">
        <v>153395</v>
      </c>
      <c r="F30" s="13">
        <f t="shared" si="0"/>
        <v>5.2575600584630848</v>
      </c>
      <c r="G30" s="1"/>
      <c r="H30" s="1"/>
      <c r="I30" s="1"/>
      <c r="N30" s="42"/>
    </row>
    <row r="31" spans="1:14" x14ac:dyDescent="0.25">
      <c r="A31" s="8" t="s">
        <v>68</v>
      </c>
      <c r="B31" s="9">
        <v>524</v>
      </c>
      <c r="C31" s="9">
        <v>521</v>
      </c>
      <c r="D31" s="9">
        <v>10185</v>
      </c>
      <c r="E31" s="9">
        <v>10940</v>
      </c>
      <c r="F31" s="10">
        <f t="shared" si="0"/>
        <v>7.4128620520373119</v>
      </c>
      <c r="G31" s="1"/>
      <c r="H31" s="1"/>
      <c r="I31" s="1"/>
      <c r="N31" s="42"/>
    </row>
    <row r="32" spans="1:14" x14ac:dyDescent="0.25">
      <c r="A32" s="11" t="s">
        <v>69</v>
      </c>
      <c r="B32" s="12">
        <v>10840</v>
      </c>
      <c r="C32" s="12">
        <v>14577</v>
      </c>
      <c r="D32" s="12">
        <v>162306</v>
      </c>
      <c r="E32" s="12">
        <v>160386</v>
      </c>
      <c r="F32" s="13">
        <f t="shared" si="0"/>
        <v>-1.1829507227089522</v>
      </c>
      <c r="G32" s="1"/>
      <c r="H32" s="1"/>
      <c r="I32" s="1"/>
      <c r="N32" s="42"/>
    </row>
    <row r="33" spans="1:14" x14ac:dyDescent="0.25">
      <c r="A33" s="8" t="s">
        <v>70</v>
      </c>
      <c r="B33" s="9">
        <v>2516</v>
      </c>
      <c r="C33" s="9">
        <v>2566</v>
      </c>
      <c r="D33" s="9">
        <v>27172</v>
      </c>
      <c r="E33" s="9">
        <v>28931</v>
      </c>
      <c r="F33" s="10">
        <f t="shared" si="0"/>
        <v>6.4735757397320839</v>
      </c>
      <c r="G33" s="1"/>
      <c r="H33" s="1"/>
      <c r="I33" s="1"/>
      <c r="N33" s="42"/>
    </row>
    <row r="34" spans="1:14" x14ac:dyDescent="0.25">
      <c r="A34" s="11" t="s">
        <v>71</v>
      </c>
      <c r="B34" s="12">
        <v>2220</v>
      </c>
      <c r="C34" s="12">
        <v>2186</v>
      </c>
      <c r="D34" s="12">
        <v>32525</v>
      </c>
      <c r="E34" s="12">
        <v>29849</v>
      </c>
      <c r="F34" s="13">
        <f t="shared" si="0"/>
        <v>-8.2275172943889316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134876</v>
      </c>
      <c r="C35" s="15">
        <f t="shared" ref="C35:E35" si="1">SUM(C7:C34)</f>
        <v>149360</v>
      </c>
      <c r="D35" s="15">
        <f t="shared" si="1"/>
        <v>1644490</v>
      </c>
      <c r="E35" s="15">
        <f t="shared" si="1"/>
        <v>1728964</v>
      </c>
      <c r="F35" s="16">
        <f t="shared" si="0"/>
        <v>5.136790129462625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102</v>
      </c>
      <c r="C38" s="41">
        <f>D7</f>
        <v>161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394273</v>
      </c>
      <c r="G38" s="42">
        <f>LOOKUP(E38,$A$38:$A$65,$C$38:$C$65)</f>
        <v>377300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116867</v>
      </c>
      <c r="C39" s="41">
        <f t="shared" ref="C39:C65" si="5">D8</f>
        <v>115483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306834</v>
      </c>
      <c r="G39" s="42">
        <f t="shared" ref="G39:G65" si="8">LOOKUP(E39,$A$38:$A$65,$C$38:$C$65)</f>
        <v>289711</v>
      </c>
    </row>
    <row r="40" spans="1:14" x14ac:dyDescent="0.25">
      <c r="A40" s="42" t="str">
        <f t="shared" si="3"/>
        <v>ALMERIA</v>
      </c>
      <c r="B40" s="41">
        <f t="shared" si="4"/>
        <v>2688</v>
      </c>
      <c r="C40" s="41">
        <f t="shared" si="5"/>
        <v>2812</v>
      </c>
      <c r="D40" s="41">
        <f t="shared" si="6"/>
        <v>21</v>
      </c>
      <c r="E40" s="42" t="str">
        <f t="shared" si="2"/>
        <v>BARCELONA</v>
      </c>
      <c r="F40" s="42">
        <f t="shared" si="7"/>
        <v>216970</v>
      </c>
      <c r="G40" s="42">
        <f t="shared" si="8"/>
        <v>196265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160386</v>
      </c>
      <c r="G41" s="42">
        <f t="shared" si="8"/>
        <v>162306</v>
      </c>
    </row>
    <row r="42" spans="1:14" x14ac:dyDescent="0.25">
      <c r="A42" s="42" t="str">
        <f t="shared" si="3"/>
        <v>BAHIA DE ALGECIRAS</v>
      </c>
      <c r="B42" s="41">
        <f t="shared" si="4"/>
        <v>2222</v>
      </c>
      <c r="C42" s="41">
        <f t="shared" si="5"/>
        <v>4126</v>
      </c>
      <c r="D42" s="41">
        <f t="shared" si="6"/>
        <v>22</v>
      </c>
      <c r="E42" s="42" t="str">
        <f t="shared" si="2"/>
        <v>SEVILLA</v>
      </c>
      <c r="F42" s="42">
        <f t="shared" si="7"/>
        <v>153395</v>
      </c>
      <c r="G42" s="42">
        <f t="shared" si="8"/>
        <v>145733</v>
      </c>
    </row>
    <row r="43" spans="1:14" x14ac:dyDescent="0.25">
      <c r="A43" s="42" t="str">
        <f t="shared" si="3"/>
        <v>BAHIA DE CADIZ</v>
      </c>
      <c r="B43" s="41">
        <f t="shared" si="4"/>
        <v>33744</v>
      </c>
      <c r="C43" s="41">
        <f t="shared" si="5"/>
        <v>32826</v>
      </c>
      <c r="D43" s="41">
        <f t="shared" si="6"/>
        <v>9</v>
      </c>
      <c r="E43" s="42" t="str">
        <f t="shared" si="2"/>
        <v>ALICANTE</v>
      </c>
      <c r="F43" s="42">
        <f t="shared" si="7"/>
        <v>116867</v>
      </c>
      <c r="G43" s="42">
        <f t="shared" si="8"/>
        <v>115483</v>
      </c>
    </row>
    <row r="44" spans="1:14" x14ac:dyDescent="0.25">
      <c r="A44" s="42" t="str">
        <f t="shared" si="3"/>
        <v>BALEARES</v>
      </c>
      <c r="B44" s="41">
        <f t="shared" si="4"/>
        <v>89505</v>
      </c>
      <c r="C44" s="41">
        <f t="shared" si="5"/>
        <v>69637</v>
      </c>
      <c r="D44" s="41">
        <f t="shared" si="6"/>
        <v>7</v>
      </c>
      <c r="E44" s="42" t="str">
        <f t="shared" si="2"/>
        <v>BALEARES</v>
      </c>
      <c r="F44" s="42">
        <f t="shared" si="7"/>
        <v>89505</v>
      </c>
      <c r="G44" s="42">
        <f t="shared" si="8"/>
        <v>69637</v>
      </c>
    </row>
    <row r="45" spans="1:14" x14ac:dyDescent="0.25">
      <c r="A45" s="42" t="str">
        <f t="shared" si="3"/>
        <v>BARCELONA</v>
      </c>
      <c r="B45" s="41">
        <f t="shared" si="4"/>
        <v>216970</v>
      </c>
      <c r="C45" s="41">
        <f t="shared" si="5"/>
        <v>196265</v>
      </c>
      <c r="D45" s="41">
        <f t="shared" si="6"/>
        <v>3</v>
      </c>
      <c r="E45" s="42" t="str">
        <f t="shared" si="2"/>
        <v>BILBAO</v>
      </c>
      <c r="F45" s="42">
        <f t="shared" si="7"/>
        <v>72474</v>
      </c>
      <c r="G45" s="42">
        <f t="shared" si="8"/>
        <v>70337</v>
      </c>
    </row>
    <row r="46" spans="1:14" x14ac:dyDescent="0.25">
      <c r="A46" s="42" t="str">
        <f t="shared" si="3"/>
        <v>BILBAO</v>
      </c>
      <c r="B46" s="41">
        <f t="shared" si="4"/>
        <v>72474</v>
      </c>
      <c r="C46" s="41">
        <f t="shared" si="5"/>
        <v>70337</v>
      </c>
      <c r="D46" s="41">
        <f t="shared" si="6"/>
        <v>8</v>
      </c>
      <c r="E46" s="42" t="str">
        <f t="shared" si="2"/>
        <v>BAHIA DE CADIZ</v>
      </c>
      <c r="F46" s="42">
        <f t="shared" si="7"/>
        <v>33744</v>
      </c>
      <c r="G46" s="42">
        <f t="shared" si="8"/>
        <v>32826</v>
      </c>
    </row>
    <row r="47" spans="1:14" x14ac:dyDescent="0.25">
      <c r="A47" s="42" t="str">
        <f t="shared" si="3"/>
        <v>CARTAGENA</v>
      </c>
      <c r="B47" s="41">
        <f t="shared" si="4"/>
        <v>30012</v>
      </c>
      <c r="C47" s="41">
        <f t="shared" si="5"/>
        <v>26583</v>
      </c>
      <c r="D47" s="41">
        <f t="shared" si="6"/>
        <v>10</v>
      </c>
      <c r="E47" s="42" t="str">
        <f t="shared" si="2"/>
        <v>CARTAGENA</v>
      </c>
      <c r="F47" s="42">
        <f t="shared" si="7"/>
        <v>30012</v>
      </c>
      <c r="G47" s="42">
        <f t="shared" si="8"/>
        <v>26583</v>
      </c>
    </row>
    <row r="48" spans="1:14" x14ac:dyDescent="0.25">
      <c r="A48" s="42" t="str">
        <f t="shared" si="3"/>
        <v>CASTELLON</v>
      </c>
      <c r="B48" s="41">
        <f t="shared" si="4"/>
        <v>11707</v>
      </c>
      <c r="C48" s="41">
        <f t="shared" si="5"/>
        <v>8242</v>
      </c>
      <c r="D48" s="41">
        <f t="shared" si="6"/>
        <v>16</v>
      </c>
      <c r="E48" s="42" t="str">
        <f t="shared" si="2"/>
        <v>VILAGARCIA</v>
      </c>
      <c r="F48" s="42">
        <f t="shared" si="7"/>
        <v>29849</v>
      </c>
      <c r="G48" s="42">
        <f t="shared" si="8"/>
        <v>32525</v>
      </c>
    </row>
    <row r="49" spans="1:7" x14ac:dyDescent="0.25">
      <c r="A49" s="42" t="str">
        <f t="shared" si="3"/>
        <v>CEUTA</v>
      </c>
      <c r="B49" s="41">
        <f t="shared" si="4"/>
        <v>18172</v>
      </c>
      <c r="C49" s="41">
        <f t="shared" si="5"/>
        <v>19356</v>
      </c>
      <c r="D49" s="41">
        <f t="shared" si="6"/>
        <v>14</v>
      </c>
      <c r="E49" s="42" t="str">
        <f t="shared" si="2"/>
        <v>VIGO</v>
      </c>
      <c r="F49" s="42">
        <f t="shared" si="7"/>
        <v>28931</v>
      </c>
      <c r="G49" s="42">
        <f t="shared" si="8"/>
        <v>27172</v>
      </c>
    </row>
    <row r="50" spans="1:7" x14ac:dyDescent="0.25">
      <c r="A50" s="42" t="str">
        <f t="shared" si="3"/>
        <v>FERROL-SAN CIBRAO</v>
      </c>
      <c r="B50" s="41">
        <f t="shared" si="4"/>
        <v>8</v>
      </c>
      <c r="C50" s="41">
        <f t="shared" si="5"/>
        <v>0</v>
      </c>
      <c r="D50" s="41">
        <f t="shared" si="6"/>
        <v>25</v>
      </c>
      <c r="E50" s="42" t="str">
        <f t="shared" si="2"/>
        <v>MELILLA</v>
      </c>
      <c r="F50" s="42">
        <f t="shared" si="7"/>
        <v>22631</v>
      </c>
      <c r="G50" s="42">
        <f t="shared" si="8"/>
        <v>22898</v>
      </c>
    </row>
    <row r="51" spans="1:7" x14ac:dyDescent="0.25">
      <c r="A51" s="42" t="str">
        <f t="shared" si="3"/>
        <v>GIJON</v>
      </c>
      <c r="B51" s="41">
        <f t="shared" si="4"/>
        <v>5679</v>
      </c>
      <c r="C51" s="41">
        <f t="shared" si="5"/>
        <v>7425</v>
      </c>
      <c r="D51" s="41">
        <f t="shared" si="6"/>
        <v>18</v>
      </c>
      <c r="E51" s="42" t="str">
        <f t="shared" si="2"/>
        <v>CEUTA</v>
      </c>
      <c r="F51" s="42">
        <f t="shared" si="7"/>
        <v>18172</v>
      </c>
      <c r="G51" s="42">
        <f t="shared" si="8"/>
        <v>19356</v>
      </c>
    </row>
    <row r="52" spans="1:7" x14ac:dyDescent="0.25">
      <c r="A52" s="42" t="str">
        <f t="shared" si="3"/>
        <v>HUELVA</v>
      </c>
      <c r="B52" s="41">
        <f t="shared" si="4"/>
        <v>2792</v>
      </c>
      <c r="C52" s="41">
        <f t="shared" si="5"/>
        <v>967</v>
      </c>
      <c r="D52" s="41">
        <f t="shared" si="6"/>
        <v>20</v>
      </c>
      <c r="E52" s="42" t="str">
        <f t="shared" si="2"/>
        <v>MALAGA</v>
      </c>
      <c r="F52" s="42">
        <f t="shared" si="7"/>
        <v>15076</v>
      </c>
      <c r="G52" s="42">
        <f t="shared" si="8"/>
        <v>14354</v>
      </c>
    </row>
    <row r="53" spans="1:7" x14ac:dyDescent="0.25">
      <c r="A53" s="42" t="str">
        <f t="shared" si="3"/>
        <v>LAS PALMAS</v>
      </c>
      <c r="B53" s="41">
        <f t="shared" si="4"/>
        <v>394273</v>
      </c>
      <c r="C53" s="41">
        <f t="shared" si="5"/>
        <v>377300</v>
      </c>
      <c r="D53" s="41">
        <f t="shared" si="6"/>
        <v>1</v>
      </c>
      <c r="E53" s="42" t="str">
        <f t="shared" si="2"/>
        <v>CASTELLON</v>
      </c>
      <c r="F53" s="42">
        <f t="shared" si="7"/>
        <v>11707</v>
      </c>
      <c r="G53" s="42">
        <f t="shared" si="8"/>
        <v>8242</v>
      </c>
    </row>
    <row r="54" spans="1:7" x14ac:dyDescent="0.25">
      <c r="A54" s="42" t="str">
        <f t="shared" si="3"/>
        <v>MALAGA</v>
      </c>
      <c r="B54" s="41">
        <f t="shared" si="4"/>
        <v>15076</v>
      </c>
      <c r="C54" s="41">
        <f t="shared" si="5"/>
        <v>14354</v>
      </c>
      <c r="D54" s="41">
        <f t="shared" si="6"/>
        <v>15</v>
      </c>
      <c r="E54" s="42" t="str">
        <f t="shared" si="2"/>
        <v>TARRAGONA</v>
      </c>
      <c r="F54" s="42">
        <f t="shared" si="7"/>
        <v>10940</v>
      </c>
      <c r="G54" s="42">
        <f t="shared" si="8"/>
        <v>10185</v>
      </c>
    </row>
    <row r="55" spans="1:7" x14ac:dyDescent="0.25">
      <c r="A55" s="42" t="str">
        <f t="shared" si="3"/>
        <v>MARIN Y RIA DE PONTEVEDRA</v>
      </c>
      <c r="B55" s="41">
        <f t="shared" si="4"/>
        <v>3522</v>
      </c>
      <c r="C55" s="41">
        <f t="shared" si="5"/>
        <v>7736</v>
      </c>
      <c r="D55" s="41">
        <f t="shared" si="6"/>
        <v>19</v>
      </c>
      <c r="E55" s="42" t="str">
        <f t="shared" si="2"/>
        <v>GIJON</v>
      </c>
      <c r="F55" s="42">
        <f t="shared" si="7"/>
        <v>5679</v>
      </c>
      <c r="G55" s="42">
        <f t="shared" si="8"/>
        <v>7425</v>
      </c>
    </row>
    <row r="56" spans="1:7" x14ac:dyDescent="0.25">
      <c r="A56" s="42" t="str">
        <f t="shared" si="3"/>
        <v>MELILLA</v>
      </c>
      <c r="B56" s="41">
        <f t="shared" si="4"/>
        <v>22631</v>
      </c>
      <c r="C56" s="41">
        <f t="shared" si="5"/>
        <v>22898</v>
      </c>
      <c r="D56" s="41">
        <f t="shared" si="6"/>
        <v>13</v>
      </c>
      <c r="E56" s="42" t="str">
        <f t="shared" si="2"/>
        <v>MARIN Y RIA DE PONTEVEDRA</v>
      </c>
      <c r="F56" s="42">
        <f t="shared" si="7"/>
        <v>3522</v>
      </c>
      <c r="G56" s="42">
        <f t="shared" si="8"/>
        <v>7736</v>
      </c>
    </row>
    <row r="57" spans="1:7" x14ac:dyDescent="0.25">
      <c r="A57" s="42" t="str">
        <f t="shared" si="3"/>
        <v>MOTRIL</v>
      </c>
      <c r="B57" s="41">
        <f t="shared" si="4"/>
        <v>183</v>
      </c>
      <c r="C57" s="41">
        <f t="shared" si="5"/>
        <v>350</v>
      </c>
      <c r="D57" s="41">
        <f t="shared" si="6"/>
        <v>23</v>
      </c>
      <c r="E57" s="42" t="str">
        <f t="shared" si="2"/>
        <v>HUELVA</v>
      </c>
      <c r="F57" s="42">
        <f t="shared" si="7"/>
        <v>2792</v>
      </c>
      <c r="G57" s="42">
        <f t="shared" si="8"/>
        <v>967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7"/>
        <v>2688</v>
      </c>
      <c r="G58" s="42">
        <f t="shared" si="8"/>
        <v>2812</v>
      </c>
    </row>
    <row r="59" spans="1:7" x14ac:dyDescent="0.25">
      <c r="A59" s="42" t="str">
        <f t="shared" si="3"/>
        <v>SANTA CRUZ DE TENERIFE</v>
      </c>
      <c r="B59" s="41">
        <f t="shared" si="4"/>
        <v>306834</v>
      </c>
      <c r="C59" s="41">
        <f t="shared" si="5"/>
        <v>289711</v>
      </c>
      <c r="D59" s="41">
        <f t="shared" si="6"/>
        <v>2</v>
      </c>
      <c r="E59" s="42" t="str">
        <f t="shared" si="2"/>
        <v>BAHIA DE ALGECIRAS</v>
      </c>
      <c r="F59" s="42">
        <f t="shared" si="7"/>
        <v>2222</v>
      </c>
      <c r="G59" s="42">
        <f t="shared" si="8"/>
        <v>4126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183</v>
      </c>
      <c r="G60" s="42">
        <f t="shared" si="8"/>
        <v>350</v>
      </c>
    </row>
    <row r="61" spans="1:7" x14ac:dyDescent="0.25">
      <c r="A61" s="42" t="str">
        <f t="shared" si="3"/>
        <v>SEVILLA</v>
      </c>
      <c r="B61" s="41">
        <f t="shared" si="4"/>
        <v>153395</v>
      </c>
      <c r="C61" s="41">
        <f t="shared" si="5"/>
        <v>145733</v>
      </c>
      <c r="D61" s="41">
        <f t="shared" si="6"/>
        <v>5</v>
      </c>
      <c r="E61" s="42" t="str">
        <f t="shared" si="2"/>
        <v>A CORUÑA</v>
      </c>
      <c r="F61" s="42">
        <f t="shared" si="7"/>
        <v>102</v>
      </c>
      <c r="G61" s="42">
        <f t="shared" si="8"/>
        <v>161</v>
      </c>
    </row>
    <row r="62" spans="1:7" x14ac:dyDescent="0.25">
      <c r="A62" s="42" t="str">
        <f t="shared" si="3"/>
        <v>TARRAGONA</v>
      </c>
      <c r="B62" s="41">
        <f t="shared" si="4"/>
        <v>10940</v>
      </c>
      <c r="C62" s="41">
        <f t="shared" si="5"/>
        <v>10185</v>
      </c>
      <c r="D62" s="41">
        <f t="shared" si="6"/>
        <v>17</v>
      </c>
      <c r="E62" s="42" t="str">
        <f t="shared" si="2"/>
        <v>FERROL-SAN CIBRAO</v>
      </c>
      <c r="F62" s="42">
        <f t="shared" si="7"/>
        <v>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160386</v>
      </c>
      <c r="C63" s="41">
        <f t="shared" si="5"/>
        <v>162306</v>
      </c>
      <c r="D63" s="41">
        <f t="shared" si="6"/>
        <v>4</v>
      </c>
      <c r="E63" s="42" t="str">
        <f t="shared" si="2"/>
        <v>PASAIA</v>
      </c>
      <c r="F63" s="42">
        <f t="shared" si="7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28931</v>
      </c>
      <c r="C64" s="41">
        <f t="shared" si="5"/>
        <v>27172</v>
      </c>
      <c r="D64" s="41">
        <f t="shared" si="6"/>
        <v>12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29849</v>
      </c>
      <c r="C65" s="41">
        <f t="shared" si="5"/>
        <v>32525</v>
      </c>
      <c r="D65" s="41">
        <f t="shared" si="6"/>
        <v>11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scale="8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67"/>
  <sheetViews>
    <sheetView workbookViewId="0">
      <selection activeCell="M3" sqref="M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96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">
        <v>40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0</v>
      </c>
      <c r="C7" s="9">
        <v>0</v>
      </c>
      <c r="D7" s="9">
        <v>1801</v>
      </c>
      <c r="E7" s="9">
        <v>50</v>
      </c>
      <c r="F7" s="10">
        <f>((E7*100)/D7)-100</f>
        <v>-97.223764575235975</v>
      </c>
      <c r="G7" s="1"/>
      <c r="H7" s="1"/>
      <c r="I7" s="1"/>
      <c r="N7" s="42"/>
    </row>
    <row r="8" spans="1:14" x14ac:dyDescent="0.25">
      <c r="A8" s="11" t="s">
        <v>45</v>
      </c>
      <c r="B8" s="12">
        <v>1314</v>
      </c>
      <c r="C8" s="12">
        <v>2031</v>
      </c>
      <c r="D8" s="12">
        <v>22265</v>
      </c>
      <c r="E8" s="12">
        <v>16683</v>
      </c>
      <c r="F8" s="13">
        <f t="shared" ref="F8:F35" si="0">((E8*100)/D8)-100</f>
        <v>-25.070738827756571</v>
      </c>
      <c r="G8" s="1"/>
      <c r="H8" s="1"/>
      <c r="I8" s="1"/>
      <c r="N8" s="42"/>
    </row>
    <row r="9" spans="1:14" x14ac:dyDescent="0.25">
      <c r="A9" s="8" t="s">
        <v>46</v>
      </c>
      <c r="B9" s="9">
        <v>162</v>
      </c>
      <c r="C9" s="9">
        <v>329</v>
      </c>
      <c r="D9" s="9">
        <v>3531</v>
      </c>
      <c r="E9" s="9">
        <v>3414</v>
      </c>
      <c r="F9" s="10">
        <f t="shared" si="0"/>
        <v>-3.3135089209855551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9">
        <v>25609</v>
      </c>
      <c r="C11" s="9">
        <v>29374</v>
      </c>
      <c r="D11" s="9">
        <v>380311</v>
      </c>
      <c r="E11" s="9">
        <v>369575</v>
      </c>
      <c r="F11" s="10">
        <f t="shared" si="0"/>
        <v>-2.8229527938976275</v>
      </c>
      <c r="G11" s="1"/>
      <c r="H11" s="1"/>
      <c r="I11" s="1"/>
      <c r="N11" s="42"/>
    </row>
    <row r="12" spans="1:14" x14ac:dyDescent="0.25">
      <c r="A12" s="11" t="s">
        <v>49</v>
      </c>
      <c r="B12" s="12">
        <v>3454</v>
      </c>
      <c r="C12" s="12">
        <v>1658</v>
      </c>
      <c r="D12" s="12">
        <v>52281</v>
      </c>
      <c r="E12" s="12">
        <v>33568</v>
      </c>
      <c r="F12" s="13">
        <f t="shared" si="0"/>
        <v>-35.793117958723059</v>
      </c>
      <c r="G12" s="1"/>
      <c r="H12" s="1"/>
      <c r="I12" s="1"/>
      <c r="N12" s="42"/>
    </row>
    <row r="13" spans="1:14" x14ac:dyDescent="0.25">
      <c r="A13" s="8" t="s">
        <v>50</v>
      </c>
      <c r="B13" s="9">
        <v>0</v>
      </c>
      <c r="C13" s="9">
        <v>5</v>
      </c>
      <c r="D13" s="9">
        <v>50</v>
      </c>
      <c r="E13" s="9">
        <v>36</v>
      </c>
      <c r="F13" s="10">
        <f t="shared" si="0"/>
        <v>-28</v>
      </c>
      <c r="G13" s="1"/>
      <c r="H13" s="1"/>
      <c r="I13" s="1"/>
      <c r="N13" s="42"/>
    </row>
    <row r="14" spans="1:14" x14ac:dyDescent="0.25">
      <c r="A14" s="11" t="s">
        <v>51</v>
      </c>
      <c r="B14" s="12">
        <v>119720</v>
      </c>
      <c r="C14" s="12">
        <v>123865</v>
      </c>
      <c r="D14" s="12">
        <v>1384829</v>
      </c>
      <c r="E14" s="12">
        <v>1462778</v>
      </c>
      <c r="F14" s="13">
        <f t="shared" si="0"/>
        <v>5.6287816040825192</v>
      </c>
      <c r="G14" s="1"/>
      <c r="H14" s="1"/>
      <c r="I14" s="1"/>
      <c r="N14" s="42"/>
    </row>
    <row r="15" spans="1:14" x14ac:dyDescent="0.25">
      <c r="A15" s="8" t="s">
        <v>52</v>
      </c>
      <c r="B15" s="9">
        <v>54941</v>
      </c>
      <c r="C15" s="9">
        <v>51629</v>
      </c>
      <c r="D15" s="9">
        <v>558484</v>
      </c>
      <c r="E15" s="9">
        <v>552680</v>
      </c>
      <c r="F15" s="10">
        <f t="shared" si="0"/>
        <v>-1.0392419478445163</v>
      </c>
      <c r="G15" s="1"/>
      <c r="H15" s="1"/>
      <c r="I15" s="1"/>
      <c r="N15" s="42"/>
    </row>
    <row r="16" spans="1:14" x14ac:dyDescent="0.25">
      <c r="A16" s="11" t="s">
        <v>53</v>
      </c>
      <c r="B16" s="12">
        <v>3645</v>
      </c>
      <c r="C16" s="12">
        <v>4448</v>
      </c>
      <c r="D16" s="12">
        <v>62321</v>
      </c>
      <c r="E16" s="12">
        <v>61295</v>
      </c>
      <c r="F16" s="13">
        <f t="shared" si="0"/>
        <v>-1.6463150462925853</v>
      </c>
      <c r="G16" s="1"/>
      <c r="H16" s="1"/>
      <c r="I16" s="1"/>
      <c r="N16" s="42"/>
    </row>
    <row r="17" spans="1:14" x14ac:dyDescent="0.25">
      <c r="A17" s="8" t="s">
        <v>54</v>
      </c>
      <c r="B17" s="9">
        <v>14030</v>
      </c>
      <c r="C17" s="9">
        <v>15428</v>
      </c>
      <c r="D17" s="9">
        <v>189309</v>
      </c>
      <c r="E17" s="9">
        <v>194412</v>
      </c>
      <c r="F17" s="10">
        <f t="shared" si="0"/>
        <v>2.6955929195125492</v>
      </c>
      <c r="G17" s="1"/>
      <c r="H17" s="1"/>
      <c r="I17" s="1"/>
      <c r="N17" s="42"/>
    </row>
    <row r="18" spans="1:14" x14ac:dyDescent="0.25">
      <c r="A18" s="11" t="s">
        <v>55</v>
      </c>
      <c r="B18" s="12">
        <v>0</v>
      </c>
      <c r="C18" s="12">
        <v>0</v>
      </c>
      <c r="D18" s="12">
        <v>27</v>
      </c>
      <c r="E18" s="12">
        <v>19</v>
      </c>
      <c r="F18" s="13">
        <f t="shared" si="0"/>
        <v>-29.629629629629633</v>
      </c>
      <c r="G18" s="1"/>
      <c r="H18" s="1"/>
      <c r="I18" s="1"/>
      <c r="N18" s="42"/>
    </row>
    <row r="19" spans="1:14" x14ac:dyDescent="0.25">
      <c r="A19" s="8" t="s">
        <v>56</v>
      </c>
      <c r="B19" s="9">
        <v>18</v>
      </c>
      <c r="C19" s="9">
        <v>123</v>
      </c>
      <c r="D19" s="9">
        <v>770</v>
      </c>
      <c r="E19" s="9">
        <v>944</v>
      </c>
      <c r="F19" s="10">
        <f t="shared" si="0"/>
        <v>22.597402597402592</v>
      </c>
      <c r="G19" s="1"/>
      <c r="H19" s="1"/>
      <c r="I19" s="1"/>
      <c r="N19" s="42"/>
    </row>
    <row r="20" spans="1:14" x14ac:dyDescent="0.25">
      <c r="A20" s="11" t="s">
        <v>57</v>
      </c>
      <c r="B20" s="12">
        <v>3696</v>
      </c>
      <c r="C20" s="12">
        <v>5619</v>
      </c>
      <c r="D20" s="12">
        <v>46122</v>
      </c>
      <c r="E20" s="12">
        <v>55326</v>
      </c>
      <c r="F20" s="13">
        <f t="shared" si="0"/>
        <v>19.955769480941854</v>
      </c>
      <c r="G20" s="1"/>
      <c r="H20" s="1"/>
      <c r="I20" s="1"/>
      <c r="N20" s="42"/>
    </row>
    <row r="21" spans="1:14" x14ac:dyDescent="0.25">
      <c r="A21" s="8" t="s">
        <v>58</v>
      </c>
      <c r="B21" s="9">
        <v>612</v>
      </c>
      <c r="C21" s="9">
        <v>491</v>
      </c>
      <c r="D21" s="9">
        <v>4807</v>
      </c>
      <c r="E21" s="9">
        <v>5042</v>
      </c>
      <c r="F21" s="10">
        <f t="shared" si="0"/>
        <v>4.8887039733721593</v>
      </c>
      <c r="G21" s="1"/>
      <c r="H21" s="1"/>
      <c r="I21" s="1"/>
      <c r="N21" s="42"/>
    </row>
    <row r="22" spans="1:14" x14ac:dyDescent="0.25">
      <c r="A22" s="11" t="s">
        <v>59</v>
      </c>
      <c r="B22" s="12">
        <v>5326</v>
      </c>
      <c r="C22" s="12">
        <v>6077</v>
      </c>
      <c r="D22" s="12">
        <v>68489</v>
      </c>
      <c r="E22" s="12">
        <v>68577</v>
      </c>
      <c r="F22" s="13">
        <f t="shared" si="0"/>
        <v>0.12848778635985525</v>
      </c>
      <c r="G22" s="1"/>
      <c r="H22" s="1"/>
      <c r="I22" s="1"/>
      <c r="N22" s="42"/>
    </row>
    <row r="23" spans="1:14" x14ac:dyDescent="0.25">
      <c r="A23" s="8" t="s">
        <v>60</v>
      </c>
      <c r="B23" s="9">
        <v>1287</v>
      </c>
      <c r="C23" s="9">
        <v>1682</v>
      </c>
      <c r="D23" s="9">
        <v>22374</v>
      </c>
      <c r="E23" s="9">
        <v>20527</v>
      </c>
      <c r="F23" s="10">
        <f t="shared" si="0"/>
        <v>-8.255117547152949</v>
      </c>
      <c r="G23" s="1"/>
      <c r="H23" s="1"/>
      <c r="I23" s="1"/>
      <c r="N23" s="42"/>
    </row>
    <row r="24" spans="1:14" x14ac:dyDescent="0.25">
      <c r="A24" s="11" t="s">
        <v>61</v>
      </c>
      <c r="B24" s="12">
        <v>1889</v>
      </c>
      <c r="C24" s="12">
        <v>5027</v>
      </c>
      <c r="D24" s="12">
        <v>17623</v>
      </c>
      <c r="E24" s="12">
        <v>37072</v>
      </c>
      <c r="F24" s="13">
        <f t="shared" si="0"/>
        <v>110.36145945639223</v>
      </c>
      <c r="G24" s="1"/>
      <c r="H24" s="1"/>
      <c r="I24" s="1"/>
      <c r="N24" s="42"/>
    </row>
    <row r="25" spans="1:14" x14ac:dyDescent="0.25">
      <c r="A25" s="8" t="s">
        <v>62</v>
      </c>
      <c r="B25" s="9">
        <v>729</v>
      </c>
      <c r="C25" s="9">
        <v>829</v>
      </c>
      <c r="D25" s="9">
        <v>12068</v>
      </c>
      <c r="E25" s="9">
        <v>11725</v>
      </c>
      <c r="F25" s="10">
        <f t="shared" si="0"/>
        <v>-2.8422273781902589</v>
      </c>
      <c r="G25" s="1"/>
      <c r="H25" s="1"/>
      <c r="I25" s="1"/>
      <c r="N25" s="42"/>
    </row>
    <row r="26" spans="1:14" x14ac:dyDescent="0.25">
      <c r="A26" s="11" t="s">
        <v>63</v>
      </c>
      <c r="B26" s="12">
        <v>0</v>
      </c>
      <c r="C26" s="12">
        <v>0</v>
      </c>
      <c r="D26" s="12">
        <v>1357</v>
      </c>
      <c r="E26" s="12">
        <v>0</v>
      </c>
      <c r="F26" s="13">
        <f t="shared" si="0"/>
        <v>-100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343</v>
      </c>
      <c r="D27" s="9">
        <v>0</v>
      </c>
      <c r="E27" s="9">
        <v>3242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12">
        <v>3047</v>
      </c>
      <c r="C28" s="12">
        <v>3900</v>
      </c>
      <c r="D28" s="12">
        <v>32960</v>
      </c>
      <c r="E28" s="12">
        <v>36348</v>
      </c>
      <c r="F28" s="13">
        <f t="shared" si="0"/>
        <v>10.279126213592235</v>
      </c>
      <c r="G28" s="1"/>
      <c r="H28" s="1"/>
      <c r="I28" s="1"/>
      <c r="N28" s="42"/>
    </row>
    <row r="29" spans="1:14" x14ac:dyDescent="0.25">
      <c r="A29" s="8" t="s">
        <v>66</v>
      </c>
      <c r="B29" s="9">
        <v>115</v>
      </c>
      <c r="C29" s="9">
        <v>73</v>
      </c>
      <c r="D29" s="9">
        <v>818</v>
      </c>
      <c r="E29" s="9">
        <v>1145</v>
      </c>
      <c r="F29" s="10">
        <f t="shared" si="0"/>
        <v>39.975550122249388</v>
      </c>
      <c r="G29" s="1"/>
      <c r="H29" s="1"/>
      <c r="I29" s="1"/>
      <c r="N29" s="42"/>
    </row>
    <row r="30" spans="1:14" x14ac:dyDescent="0.25">
      <c r="A30" s="11" t="s">
        <v>67</v>
      </c>
      <c r="B30" s="12">
        <v>829</v>
      </c>
      <c r="C30" s="12">
        <v>95</v>
      </c>
      <c r="D30" s="12">
        <v>15862</v>
      </c>
      <c r="E30" s="12">
        <v>8268</v>
      </c>
      <c r="F30" s="13">
        <f t="shared" si="0"/>
        <v>-47.875425545328461</v>
      </c>
      <c r="G30" s="1"/>
      <c r="H30" s="1"/>
      <c r="I30" s="1"/>
      <c r="N30" s="42"/>
    </row>
    <row r="31" spans="1:14" x14ac:dyDescent="0.25">
      <c r="A31" s="8" t="s">
        <v>68</v>
      </c>
      <c r="B31" s="9">
        <v>4854</v>
      </c>
      <c r="C31" s="9">
        <v>4570</v>
      </c>
      <c r="D31" s="9">
        <v>76567</v>
      </c>
      <c r="E31" s="9">
        <v>54356</v>
      </c>
      <c r="F31" s="10">
        <f t="shared" si="0"/>
        <v>-29.008580720153589</v>
      </c>
      <c r="G31" s="1"/>
      <c r="H31" s="1"/>
      <c r="I31" s="1"/>
      <c r="N31" s="42"/>
    </row>
    <row r="32" spans="1:14" x14ac:dyDescent="0.25">
      <c r="A32" s="11" t="s">
        <v>69</v>
      </c>
      <c r="B32" s="12">
        <v>158389</v>
      </c>
      <c r="C32" s="12">
        <v>151564</v>
      </c>
      <c r="D32" s="12">
        <v>1822683</v>
      </c>
      <c r="E32" s="12">
        <v>1945876</v>
      </c>
      <c r="F32" s="13">
        <f t="shared" si="0"/>
        <v>6.7588823728536482</v>
      </c>
      <c r="G32" s="1"/>
      <c r="H32" s="1"/>
      <c r="I32" s="1"/>
      <c r="N32" s="42"/>
    </row>
    <row r="33" spans="1:14" x14ac:dyDescent="0.25">
      <c r="A33" s="8" t="s">
        <v>70</v>
      </c>
      <c r="B33" s="9">
        <v>14697</v>
      </c>
      <c r="C33" s="9">
        <v>12994</v>
      </c>
      <c r="D33" s="9">
        <v>171222</v>
      </c>
      <c r="E33" s="9">
        <v>162014</v>
      </c>
      <c r="F33" s="10">
        <f t="shared" si="0"/>
        <v>-5.377813598719797</v>
      </c>
      <c r="G33" s="1"/>
      <c r="H33" s="1"/>
      <c r="I33" s="1"/>
      <c r="N33" s="42"/>
    </row>
    <row r="34" spans="1:14" x14ac:dyDescent="0.25">
      <c r="A34" s="11" t="s">
        <v>71</v>
      </c>
      <c r="B34" s="12">
        <v>54</v>
      </c>
      <c r="C34" s="12">
        <v>60</v>
      </c>
      <c r="D34" s="12">
        <v>762</v>
      </c>
      <c r="E34" s="12">
        <v>672</v>
      </c>
      <c r="F34" s="13">
        <f t="shared" si="0"/>
        <v>-11.811023622047244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418417</v>
      </c>
      <c r="C35" s="15">
        <f t="shared" ref="C35:E35" si="1">SUM(C7:C34)</f>
        <v>422214</v>
      </c>
      <c r="D35" s="15">
        <f t="shared" si="1"/>
        <v>4949693</v>
      </c>
      <c r="E35" s="15">
        <f t="shared" si="1"/>
        <v>5105644</v>
      </c>
      <c r="F35" s="16">
        <f t="shared" si="0"/>
        <v>3.1507206608571465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50</v>
      </c>
      <c r="C38" s="41">
        <f>D7</f>
        <v>1801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1945876</v>
      </c>
      <c r="G38" s="42">
        <f>LOOKUP(E38,$A$38:$A$65,$C$38:$C$65)</f>
        <v>1822683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16683</v>
      </c>
      <c r="C39" s="41">
        <f t="shared" ref="C39:C65" si="5">D8</f>
        <v>22265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1462778</v>
      </c>
      <c r="G39" s="42">
        <f t="shared" ref="G39:G65" si="8">LOOKUP(E39,$A$38:$A$65,$C$38:$C$65)</f>
        <v>1384829</v>
      </c>
    </row>
    <row r="40" spans="1:14" x14ac:dyDescent="0.25">
      <c r="A40" s="42" t="str">
        <f t="shared" si="3"/>
        <v>ALMERIA</v>
      </c>
      <c r="B40" s="41">
        <f t="shared" si="4"/>
        <v>3414</v>
      </c>
      <c r="C40" s="41">
        <f t="shared" si="5"/>
        <v>3531</v>
      </c>
      <c r="D40" s="41">
        <f t="shared" si="6"/>
        <v>19</v>
      </c>
      <c r="E40" s="42" t="str">
        <f t="shared" si="2"/>
        <v>BILBAO</v>
      </c>
      <c r="F40" s="42">
        <f t="shared" si="7"/>
        <v>552680</v>
      </c>
      <c r="G40" s="42">
        <f t="shared" si="8"/>
        <v>558484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369575</v>
      </c>
      <c r="G41" s="42">
        <f t="shared" si="8"/>
        <v>380311</v>
      </c>
    </row>
    <row r="42" spans="1:14" x14ac:dyDescent="0.25">
      <c r="A42" s="42" t="str">
        <f t="shared" si="3"/>
        <v>BAHIA DE ALGECIRAS</v>
      </c>
      <c r="B42" s="41">
        <f t="shared" si="4"/>
        <v>369575</v>
      </c>
      <c r="C42" s="41">
        <f t="shared" si="5"/>
        <v>380311</v>
      </c>
      <c r="D42" s="41">
        <f t="shared" si="6"/>
        <v>4</v>
      </c>
      <c r="E42" s="42" t="str">
        <f t="shared" si="2"/>
        <v>CASTELLON</v>
      </c>
      <c r="F42" s="42">
        <f t="shared" si="7"/>
        <v>194412</v>
      </c>
      <c r="G42" s="42">
        <f t="shared" si="8"/>
        <v>189309</v>
      </c>
    </row>
    <row r="43" spans="1:14" x14ac:dyDescent="0.25">
      <c r="A43" s="42" t="str">
        <f t="shared" si="3"/>
        <v>BAHIA DE CADIZ</v>
      </c>
      <c r="B43" s="41">
        <f t="shared" si="4"/>
        <v>33568</v>
      </c>
      <c r="C43" s="41">
        <f t="shared" si="5"/>
        <v>52281</v>
      </c>
      <c r="D43" s="41">
        <f t="shared" si="6"/>
        <v>13</v>
      </c>
      <c r="E43" s="42" t="str">
        <f t="shared" si="2"/>
        <v>VIGO</v>
      </c>
      <c r="F43" s="42">
        <f t="shared" si="7"/>
        <v>162014</v>
      </c>
      <c r="G43" s="42">
        <f t="shared" si="8"/>
        <v>171222</v>
      </c>
    </row>
    <row r="44" spans="1:14" x14ac:dyDescent="0.25">
      <c r="A44" s="42" t="str">
        <f t="shared" si="3"/>
        <v>BALEARES</v>
      </c>
      <c r="B44" s="41">
        <f t="shared" si="4"/>
        <v>36</v>
      </c>
      <c r="C44" s="41">
        <f t="shared" si="5"/>
        <v>50</v>
      </c>
      <c r="D44" s="41">
        <f t="shared" si="6"/>
        <v>25</v>
      </c>
      <c r="E44" s="42" t="str">
        <f t="shared" si="2"/>
        <v>LAS PALMAS</v>
      </c>
      <c r="F44" s="42">
        <f t="shared" si="7"/>
        <v>68577</v>
      </c>
      <c r="G44" s="42">
        <f t="shared" si="8"/>
        <v>68489</v>
      </c>
    </row>
    <row r="45" spans="1:14" x14ac:dyDescent="0.25">
      <c r="A45" s="42" t="str">
        <f t="shared" si="3"/>
        <v>BARCELONA</v>
      </c>
      <c r="B45" s="41">
        <f t="shared" si="4"/>
        <v>1462778</v>
      </c>
      <c r="C45" s="41">
        <f t="shared" si="5"/>
        <v>1384829</v>
      </c>
      <c r="D45" s="41">
        <f t="shared" si="6"/>
        <v>2</v>
      </c>
      <c r="E45" s="42" t="str">
        <f t="shared" si="2"/>
        <v>CARTAGENA</v>
      </c>
      <c r="F45" s="42">
        <f t="shared" si="7"/>
        <v>61295</v>
      </c>
      <c r="G45" s="42">
        <f t="shared" si="8"/>
        <v>62321</v>
      </c>
    </row>
    <row r="46" spans="1:14" x14ac:dyDescent="0.25">
      <c r="A46" s="42" t="str">
        <f t="shared" si="3"/>
        <v>BILBAO</v>
      </c>
      <c r="B46" s="41">
        <f t="shared" si="4"/>
        <v>552680</v>
      </c>
      <c r="C46" s="41">
        <f t="shared" si="5"/>
        <v>558484</v>
      </c>
      <c r="D46" s="41">
        <f t="shared" si="6"/>
        <v>3</v>
      </c>
      <c r="E46" s="42" t="str">
        <f t="shared" si="2"/>
        <v>GIJON</v>
      </c>
      <c r="F46" s="42">
        <f t="shared" si="7"/>
        <v>55326</v>
      </c>
      <c r="G46" s="42">
        <f t="shared" si="8"/>
        <v>46122</v>
      </c>
    </row>
    <row r="47" spans="1:14" x14ac:dyDescent="0.25">
      <c r="A47" s="42" t="str">
        <f t="shared" si="3"/>
        <v>CARTAGENA</v>
      </c>
      <c r="B47" s="41">
        <f t="shared" si="4"/>
        <v>61295</v>
      </c>
      <c r="C47" s="41">
        <f t="shared" si="5"/>
        <v>62321</v>
      </c>
      <c r="D47" s="41">
        <f t="shared" si="6"/>
        <v>8</v>
      </c>
      <c r="E47" s="42" t="str">
        <f t="shared" si="2"/>
        <v>TARRAGONA</v>
      </c>
      <c r="F47" s="42">
        <f t="shared" si="7"/>
        <v>54356</v>
      </c>
      <c r="G47" s="42">
        <f t="shared" si="8"/>
        <v>76567</v>
      </c>
    </row>
    <row r="48" spans="1:14" x14ac:dyDescent="0.25">
      <c r="A48" s="42" t="str">
        <f t="shared" si="3"/>
        <v>CASTELLON</v>
      </c>
      <c r="B48" s="41">
        <f t="shared" si="4"/>
        <v>194412</v>
      </c>
      <c r="C48" s="41">
        <f t="shared" si="5"/>
        <v>189309</v>
      </c>
      <c r="D48" s="41">
        <f t="shared" si="6"/>
        <v>5</v>
      </c>
      <c r="E48" s="42" t="str">
        <f t="shared" si="2"/>
        <v>MARIN Y RIA DE PONTEVEDRA</v>
      </c>
      <c r="F48" s="42">
        <f t="shared" si="7"/>
        <v>37072</v>
      </c>
      <c r="G48" s="42">
        <f t="shared" si="8"/>
        <v>17623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27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36348</v>
      </c>
      <c r="G49" s="42">
        <f t="shared" si="8"/>
        <v>32960</v>
      </c>
    </row>
    <row r="50" spans="1:7" x14ac:dyDescent="0.25">
      <c r="A50" s="42" t="str">
        <f t="shared" si="3"/>
        <v>FERROL-SAN CIBRAO</v>
      </c>
      <c r="B50" s="41">
        <f t="shared" si="4"/>
        <v>944</v>
      </c>
      <c r="C50" s="41">
        <f t="shared" si="5"/>
        <v>770</v>
      </c>
      <c r="D50" s="41">
        <f t="shared" si="6"/>
        <v>22</v>
      </c>
      <c r="E50" s="42" t="str">
        <f t="shared" si="2"/>
        <v>BAHIA DE CADIZ</v>
      </c>
      <c r="F50" s="42">
        <f t="shared" si="7"/>
        <v>33568</v>
      </c>
      <c r="G50" s="42">
        <f t="shared" si="8"/>
        <v>52281</v>
      </c>
    </row>
    <row r="51" spans="1:7" x14ac:dyDescent="0.25">
      <c r="A51" s="42" t="str">
        <f t="shared" si="3"/>
        <v>GIJON</v>
      </c>
      <c r="B51" s="41">
        <f t="shared" si="4"/>
        <v>55326</v>
      </c>
      <c r="C51" s="41">
        <f t="shared" si="5"/>
        <v>46122</v>
      </c>
      <c r="D51" s="41">
        <f t="shared" si="6"/>
        <v>9</v>
      </c>
      <c r="E51" s="42" t="str">
        <f t="shared" si="2"/>
        <v>MALAGA</v>
      </c>
      <c r="F51" s="42">
        <f t="shared" si="7"/>
        <v>20527</v>
      </c>
      <c r="G51" s="42">
        <f t="shared" si="8"/>
        <v>22374</v>
      </c>
    </row>
    <row r="52" spans="1:7" x14ac:dyDescent="0.25">
      <c r="A52" s="42" t="str">
        <f t="shared" si="3"/>
        <v>HUELVA</v>
      </c>
      <c r="B52" s="41">
        <f t="shared" si="4"/>
        <v>5042</v>
      </c>
      <c r="C52" s="41">
        <f t="shared" si="5"/>
        <v>4807</v>
      </c>
      <c r="D52" s="41">
        <f t="shared" si="6"/>
        <v>18</v>
      </c>
      <c r="E52" s="42" t="str">
        <f t="shared" si="2"/>
        <v>ALICANTE</v>
      </c>
      <c r="F52" s="42">
        <f t="shared" si="7"/>
        <v>16683</v>
      </c>
      <c r="G52" s="42">
        <f t="shared" si="8"/>
        <v>22265</v>
      </c>
    </row>
    <row r="53" spans="1:7" x14ac:dyDescent="0.25">
      <c r="A53" s="42" t="str">
        <f t="shared" si="3"/>
        <v>LAS PALMAS</v>
      </c>
      <c r="B53" s="41">
        <f t="shared" si="4"/>
        <v>68577</v>
      </c>
      <c r="C53" s="41">
        <f t="shared" si="5"/>
        <v>68489</v>
      </c>
      <c r="D53" s="41">
        <f t="shared" si="6"/>
        <v>7</v>
      </c>
      <c r="E53" s="42" t="str">
        <f t="shared" si="2"/>
        <v>MELILLA</v>
      </c>
      <c r="F53" s="42">
        <f t="shared" si="7"/>
        <v>11725</v>
      </c>
      <c r="G53" s="42">
        <f t="shared" si="8"/>
        <v>12068</v>
      </c>
    </row>
    <row r="54" spans="1:7" x14ac:dyDescent="0.25">
      <c r="A54" s="42" t="str">
        <f t="shared" si="3"/>
        <v>MALAGA</v>
      </c>
      <c r="B54" s="41">
        <f t="shared" si="4"/>
        <v>20527</v>
      </c>
      <c r="C54" s="41">
        <f t="shared" si="5"/>
        <v>22374</v>
      </c>
      <c r="D54" s="41">
        <f t="shared" si="6"/>
        <v>14</v>
      </c>
      <c r="E54" s="42" t="str">
        <f t="shared" si="2"/>
        <v>SEVILLA</v>
      </c>
      <c r="F54" s="42">
        <f t="shared" si="7"/>
        <v>8268</v>
      </c>
      <c r="G54" s="42">
        <f t="shared" si="8"/>
        <v>15862</v>
      </c>
    </row>
    <row r="55" spans="1:7" x14ac:dyDescent="0.25">
      <c r="A55" s="42" t="str">
        <f t="shared" si="3"/>
        <v>MARIN Y RIA DE PONTEVEDRA</v>
      </c>
      <c r="B55" s="41">
        <f t="shared" si="4"/>
        <v>37072</v>
      </c>
      <c r="C55" s="41">
        <f t="shared" si="5"/>
        <v>17623</v>
      </c>
      <c r="D55" s="41">
        <f t="shared" si="6"/>
        <v>11</v>
      </c>
      <c r="E55" s="42" t="str">
        <f t="shared" si="2"/>
        <v>HUELVA</v>
      </c>
      <c r="F55" s="42">
        <f t="shared" si="7"/>
        <v>5042</v>
      </c>
      <c r="G55" s="42">
        <f t="shared" si="8"/>
        <v>4807</v>
      </c>
    </row>
    <row r="56" spans="1:7" x14ac:dyDescent="0.25">
      <c r="A56" s="42" t="str">
        <f t="shared" si="3"/>
        <v>MELILLA</v>
      </c>
      <c r="B56" s="41">
        <f t="shared" si="4"/>
        <v>11725</v>
      </c>
      <c r="C56" s="41">
        <f t="shared" si="5"/>
        <v>12068</v>
      </c>
      <c r="D56" s="41">
        <f t="shared" si="6"/>
        <v>16</v>
      </c>
      <c r="E56" s="42" t="str">
        <f t="shared" si="2"/>
        <v>ALMERIA</v>
      </c>
      <c r="F56" s="42">
        <f t="shared" si="7"/>
        <v>3414</v>
      </c>
      <c r="G56" s="42">
        <f t="shared" si="8"/>
        <v>3531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1357</v>
      </c>
      <c r="D57" s="41">
        <f t="shared" si="6"/>
        <v>28</v>
      </c>
      <c r="E57" s="42" t="str">
        <f t="shared" si="2"/>
        <v>PASAIA</v>
      </c>
      <c r="F57" s="42">
        <f t="shared" si="7"/>
        <v>3242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3242</v>
      </c>
      <c r="C58" s="41">
        <f t="shared" si="5"/>
        <v>0</v>
      </c>
      <c r="D58" s="41">
        <f t="shared" si="6"/>
        <v>20</v>
      </c>
      <c r="E58" s="42" t="str">
        <f t="shared" si="2"/>
        <v>SANTANDER</v>
      </c>
      <c r="F58" s="42">
        <f t="shared" si="7"/>
        <v>1145</v>
      </c>
      <c r="G58" s="42">
        <f t="shared" si="8"/>
        <v>818</v>
      </c>
    </row>
    <row r="59" spans="1:7" x14ac:dyDescent="0.25">
      <c r="A59" s="42" t="str">
        <f t="shared" si="3"/>
        <v>SANTA CRUZ DE TENERIFE</v>
      </c>
      <c r="B59" s="41">
        <f t="shared" si="4"/>
        <v>36348</v>
      </c>
      <c r="C59" s="41">
        <f t="shared" si="5"/>
        <v>32960</v>
      </c>
      <c r="D59" s="41">
        <f t="shared" si="6"/>
        <v>12</v>
      </c>
      <c r="E59" s="42" t="str">
        <f t="shared" si="2"/>
        <v>FERROL-SAN CIBRAO</v>
      </c>
      <c r="F59" s="42">
        <f t="shared" si="7"/>
        <v>944</v>
      </c>
      <c r="G59" s="42">
        <f t="shared" si="8"/>
        <v>770</v>
      </c>
    </row>
    <row r="60" spans="1:7" x14ac:dyDescent="0.25">
      <c r="A60" s="42" t="str">
        <f t="shared" si="3"/>
        <v>SANTANDER</v>
      </c>
      <c r="B60" s="41">
        <f t="shared" si="4"/>
        <v>1145</v>
      </c>
      <c r="C60" s="41">
        <f t="shared" si="5"/>
        <v>818</v>
      </c>
      <c r="D60" s="41">
        <f t="shared" si="6"/>
        <v>21</v>
      </c>
      <c r="E60" s="42" t="str">
        <f t="shared" si="2"/>
        <v>VILAGARCIA</v>
      </c>
      <c r="F60" s="42">
        <f t="shared" si="7"/>
        <v>672</v>
      </c>
      <c r="G60" s="42">
        <f t="shared" si="8"/>
        <v>762</v>
      </c>
    </row>
    <row r="61" spans="1:7" x14ac:dyDescent="0.25">
      <c r="A61" s="42" t="str">
        <f t="shared" si="3"/>
        <v>SEVILLA</v>
      </c>
      <c r="B61" s="41">
        <f t="shared" si="4"/>
        <v>8268</v>
      </c>
      <c r="C61" s="41">
        <f t="shared" si="5"/>
        <v>15862</v>
      </c>
      <c r="D61" s="41">
        <f t="shared" si="6"/>
        <v>17</v>
      </c>
      <c r="E61" s="42" t="str">
        <f t="shared" si="2"/>
        <v>A CORUÑA</v>
      </c>
      <c r="F61" s="42">
        <f t="shared" si="7"/>
        <v>50</v>
      </c>
      <c r="G61" s="42">
        <f t="shared" si="8"/>
        <v>1801</v>
      </c>
    </row>
    <row r="62" spans="1:7" x14ac:dyDescent="0.25">
      <c r="A62" s="42" t="str">
        <f t="shared" si="3"/>
        <v>TARRAGONA</v>
      </c>
      <c r="B62" s="41">
        <f t="shared" si="4"/>
        <v>54356</v>
      </c>
      <c r="C62" s="41">
        <f t="shared" si="5"/>
        <v>76567</v>
      </c>
      <c r="D62" s="41">
        <f t="shared" si="6"/>
        <v>10</v>
      </c>
      <c r="E62" s="42" t="str">
        <f t="shared" si="2"/>
        <v>BALEARES</v>
      </c>
      <c r="F62" s="42">
        <f t="shared" si="7"/>
        <v>36</v>
      </c>
      <c r="G62" s="42">
        <f t="shared" si="8"/>
        <v>50</v>
      </c>
    </row>
    <row r="63" spans="1:7" x14ac:dyDescent="0.25">
      <c r="A63" s="42" t="str">
        <f t="shared" si="3"/>
        <v>VALENCIA</v>
      </c>
      <c r="B63" s="41">
        <f t="shared" si="4"/>
        <v>1945876</v>
      </c>
      <c r="C63" s="41">
        <f t="shared" si="5"/>
        <v>1822683</v>
      </c>
      <c r="D63" s="41">
        <f t="shared" si="6"/>
        <v>1</v>
      </c>
      <c r="E63" s="42" t="str">
        <f t="shared" si="2"/>
        <v>CEUTA</v>
      </c>
      <c r="F63" s="42">
        <f t="shared" si="7"/>
        <v>19</v>
      </c>
      <c r="G63" s="42">
        <f t="shared" si="8"/>
        <v>27</v>
      </c>
    </row>
    <row r="64" spans="1:7" x14ac:dyDescent="0.25">
      <c r="A64" s="42" t="str">
        <f t="shared" si="3"/>
        <v>VIGO</v>
      </c>
      <c r="B64" s="41">
        <f t="shared" si="4"/>
        <v>162014</v>
      </c>
      <c r="C64" s="41">
        <f t="shared" si="5"/>
        <v>171222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672</v>
      </c>
      <c r="C65" s="41">
        <f t="shared" si="5"/>
        <v>762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scale="8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67"/>
  <sheetViews>
    <sheetView workbookViewId="0">
      <selection activeCell="M1" sqref="A1:M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97</v>
      </c>
    </row>
    <row r="2" spans="1:14" s="2" customFormat="1" ht="21" x14ac:dyDescent="0.35">
      <c r="F2" s="3"/>
    </row>
    <row r="5" spans="1:14" x14ac:dyDescent="0.25">
      <c r="A5" s="118" t="s">
        <v>73</v>
      </c>
      <c r="B5" s="116" t="str">
        <f>'Resumen general'!D6</f>
        <v>Mes Diciembre</v>
      </c>
      <c r="C5" s="117"/>
      <c r="D5" s="116" t="s">
        <v>40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0</v>
      </c>
      <c r="C7" s="9">
        <v>0</v>
      </c>
      <c r="D7" s="9">
        <v>1962</v>
      </c>
      <c r="E7" s="9">
        <v>152</v>
      </c>
      <c r="F7" s="10">
        <f>((E7*100)/D7)-100</f>
        <v>-92.252803261977576</v>
      </c>
      <c r="G7" s="1"/>
      <c r="H7" s="1"/>
      <c r="I7" s="1"/>
      <c r="N7" s="42"/>
    </row>
    <row r="8" spans="1:14" x14ac:dyDescent="0.25">
      <c r="A8" s="11" t="s">
        <v>45</v>
      </c>
      <c r="B8" s="12">
        <v>9834</v>
      </c>
      <c r="C8" s="12">
        <v>11236</v>
      </c>
      <c r="D8" s="12">
        <v>137748</v>
      </c>
      <c r="E8" s="12">
        <v>133550</v>
      </c>
      <c r="F8" s="13">
        <f t="shared" ref="F8:F35" si="0">((E8*100)/D8)-100</f>
        <v>-3.0475941574469374</v>
      </c>
      <c r="G8" s="1"/>
      <c r="H8" s="1"/>
      <c r="I8" s="1"/>
      <c r="N8" s="42"/>
    </row>
    <row r="9" spans="1:14" x14ac:dyDescent="0.25">
      <c r="A9" s="8" t="s">
        <v>46</v>
      </c>
      <c r="B9" s="9">
        <v>508</v>
      </c>
      <c r="C9" s="9">
        <v>499</v>
      </c>
      <c r="D9" s="9">
        <v>6343</v>
      </c>
      <c r="E9" s="9">
        <v>6102</v>
      </c>
      <c r="F9" s="10">
        <f t="shared" si="0"/>
        <v>-3.7994639760365772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9">
        <v>26005</v>
      </c>
      <c r="C11" s="9">
        <v>29487</v>
      </c>
      <c r="D11" s="9">
        <v>384437</v>
      </c>
      <c r="E11" s="9">
        <v>371797</v>
      </c>
      <c r="F11" s="10">
        <f t="shared" si="0"/>
        <v>-3.2879249395869863</v>
      </c>
      <c r="G11" s="1"/>
      <c r="H11" s="1"/>
      <c r="I11" s="1"/>
      <c r="N11" s="42"/>
    </row>
    <row r="12" spans="1:14" x14ac:dyDescent="0.25">
      <c r="A12" s="11" t="s">
        <v>49</v>
      </c>
      <c r="B12" s="12">
        <v>6272</v>
      </c>
      <c r="C12" s="12">
        <v>4657</v>
      </c>
      <c r="D12" s="12">
        <v>85107</v>
      </c>
      <c r="E12" s="12">
        <v>67312</v>
      </c>
      <c r="F12" s="13">
        <f t="shared" si="0"/>
        <v>-20.908973409942774</v>
      </c>
      <c r="G12" s="1"/>
      <c r="H12" s="1"/>
      <c r="I12" s="1"/>
      <c r="N12" s="42"/>
    </row>
    <row r="13" spans="1:14" x14ac:dyDescent="0.25">
      <c r="A13" s="8" t="s">
        <v>50</v>
      </c>
      <c r="B13" s="9">
        <v>5387</v>
      </c>
      <c r="C13" s="9">
        <v>8359</v>
      </c>
      <c r="D13" s="9">
        <v>69687</v>
      </c>
      <c r="E13" s="9">
        <v>89541</v>
      </c>
      <c r="F13" s="10">
        <f t="shared" si="0"/>
        <v>28.490249257393771</v>
      </c>
      <c r="G13" s="1"/>
      <c r="H13" s="1"/>
      <c r="I13" s="1"/>
      <c r="N13" s="42"/>
    </row>
    <row r="14" spans="1:14" x14ac:dyDescent="0.25">
      <c r="A14" s="11" t="s">
        <v>51</v>
      </c>
      <c r="B14" s="12">
        <v>134986</v>
      </c>
      <c r="C14" s="12">
        <v>143032</v>
      </c>
      <c r="D14" s="12">
        <v>1581102</v>
      </c>
      <c r="E14" s="12">
        <v>1679748</v>
      </c>
      <c r="F14" s="13">
        <f t="shared" si="0"/>
        <v>6.2390661703039996</v>
      </c>
      <c r="G14" s="1"/>
      <c r="H14" s="1"/>
      <c r="I14" s="1"/>
      <c r="N14" s="42"/>
    </row>
    <row r="15" spans="1:14" x14ac:dyDescent="0.25">
      <c r="A15" s="8" t="s">
        <v>52</v>
      </c>
      <c r="B15" s="9">
        <v>60671</v>
      </c>
      <c r="C15" s="9">
        <v>58311</v>
      </c>
      <c r="D15" s="9">
        <v>628821</v>
      </c>
      <c r="E15" s="9">
        <v>625154</v>
      </c>
      <c r="F15" s="10">
        <f t="shared" si="0"/>
        <v>-0.58315482466393576</v>
      </c>
      <c r="G15" s="1"/>
      <c r="H15" s="1"/>
      <c r="I15" s="1"/>
      <c r="N15" s="42"/>
    </row>
    <row r="16" spans="1:14" x14ac:dyDescent="0.25">
      <c r="A16" s="11" t="s">
        <v>53</v>
      </c>
      <c r="B16" s="12">
        <v>5148</v>
      </c>
      <c r="C16" s="12">
        <v>6028</v>
      </c>
      <c r="D16" s="12">
        <v>88904</v>
      </c>
      <c r="E16" s="12">
        <v>91372</v>
      </c>
      <c r="F16" s="13">
        <f t="shared" si="0"/>
        <v>2.7760280752272166</v>
      </c>
      <c r="G16" s="1"/>
      <c r="H16" s="1"/>
      <c r="I16" s="1"/>
      <c r="N16" s="42"/>
    </row>
    <row r="17" spans="1:14" x14ac:dyDescent="0.25">
      <c r="A17" s="8" t="s">
        <v>54</v>
      </c>
      <c r="B17" s="9">
        <v>15043</v>
      </c>
      <c r="C17" s="9">
        <v>16513</v>
      </c>
      <c r="D17" s="9">
        <v>197551</v>
      </c>
      <c r="E17" s="9">
        <v>206119</v>
      </c>
      <c r="F17" s="10">
        <f t="shared" si="0"/>
        <v>4.3371078860648709</v>
      </c>
      <c r="G17" s="1"/>
      <c r="H17" s="1"/>
      <c r="I17" s="1"/>
      <c r="N17" s="42"/>
    </row>
    <row r="18" spans="1:14" x14ac:dyDescent="0.25">
      <c r="A18" s="11" t="s">
        <v>55</v>
      </c>
      <c r="B18" s="12">
        <v>1315</v>
      </c>
      <c r="C18" s="12">
        <v>1542</v>
      </c>
      <c r="D18" s="12">
        <v>19383</v>
      </c>
      <c r="E18" s="12">
        <v>18191</v>
      </c>
      <c r="F18" s="13">
        <f t="shared" si="0"/>
        <v>-6.1497188257751674</v>
      </c>
      <c r="G18" s="1"/>
      <c r="H18" s="1"/>
      <c r="I18" s="1"/>
      <c r="N18" s="42"/>
    </row>
    <row r="19" spans="1:14" x14ac:dyDescent="0.25">
      <c r="A19" s="8" t="s">
        <v>56</v>
      </c>
      <c r="B19" s="9">
        <v>19</v>
      </c>
      <c r="C19" s="9">
        <v>123</v>
      </c>
      <c r="D19" s="9">
        <v>771</v>
      </c>
      <c r="E19" s="9">
        <v>952</v>
      </c>
      <c r="F19" s="10">
        <f t="shared" si="0"/>
        <v>23.476005188067447</v>
      </c>
      <c r="G19" s="1"/>
      <c r="H19" s="1"/>
      <c r="I19" s="1"/>
      <c r="N19" s="42"/>
    </row>
    <row r="20" spans="1:14" x14ac:dyDescent="0.25">
      <c r="A20" s="11" t="s">
        <v>57</v>
      </c>
      <c r="B20" s="12">
        <v>4091</v>
      </c>
      <c r="C20" s="12">
        <v>6191</v>
      </c>
      <c r="D20" s="12">
        <v>53547</v>
      </c>
      <c r="E20" s="12">
        <v>61005</v>
      </c>
      <c r="F20" s="13">
        <f t="shared" si="0"/>
        <v>13.927951145722446</v>
      </c>
      <c r="G20" s="1"/>
      <c r="H20" s="1"/>
      <c r="I20" s="1"/>
      <c r="N20" s="42"/>
    </row>
    <row r="21" spans="1:14" x14ac:dyDescent="0.25">
      <c r="A21" s="8" t="s">
        <v>58</v>
      </c>
      <c r="B21" s="9">
        <v>806</v>
      </c>
      <c r="C21" s="9">
        <v>1159</v>
      </c>
      <c r="D21" s="9">
        <v>5774</v>
      </c>
      <c r="E21" s="9">
        <v>7834</v>
      </c>
      <c r="F21" s="10">
        <f t="shared" si="0"/>
        <v>35.677173536543137</v>
      </c>
      <c r="G21" s="1"/>
      <c r="H21" s="1"/>
      <c r="I21" s="1"/>
      <c r="N21" s="42"/>
    </row>
    <row r="22" spans="1:14" x14ac:dyDescent="0.25">
      <c r="A22" s="11" t="s">
        <v>59</v>
      </c>
      <c r="B22" s="12">
        <v>39214</v>
      </c>
      <c r="C22" s="12">
        <v>40695</v>
      </c>
      <c r="D22" s="12">
        <v>445796</v>
      </c>
      <c r="E22" s="12">
        <v>462850</v>
      </c>
      <c r="F22" s="13">
        <f t="shared" si="0"/>
        <v>3.8255166040072197</v>
      </c>
      <c r="G22" s="1"/>
      <c r="H22" s="1"/>
      <c r="I22" s="1"/>
      <c r="N22" s="42"/>
    </row>
    <row r="23" spans="1:14" x14ac:dyDescent="0.25">
      <c r="A23" s="8" t="s">
        <v>60</v>
      </c>
      <c r="B23" s="9">
        <v>2731</v>
      </c>
      <c r="C23" s="9">
        <v>3164</v>
      </c>
      <c r="D23" s="9">
        <v>36728</v>
      </c>
      <c r="E23" s="9">
        <v>35603</v>
      </c>
      <c r="F23" s="10">
        <f t="shared" si="0"/>
        <v>-3.0630581572642086</v>
      </c>
      <c r="G23" s="1"/>
      <c r="H23" s="1"/>
      <c r="I23" s="1"/>
      <c r="N23" s="42"/>
    </row>
    <row r="24" spans="1:14" x14ac:dyDescent="0.25">
      <c r="A24" s="11" t="s">
        <v>61</v>
      </c>
      <c r="B24" s="12">
        <v>2473</v>
      </c>
      <c r="C24" s="12">
        <v>5265</v>
      </c>
      <c r="D24" s="12">
        <v>25359</v>
      </c>
      <c r="E24" s="12">
        <v>40594</v>
      </c>
      <c r="F24" s="13">
        <f t="shared" si="0"/>
        <v>60.077290113963471</v>
      </c>
      <c r="G24" s="1"/>
      <c r="H24" s="1"/>
      <c r="I24" s="1"/>
      <c r="N24" s="42"/>
    </row>
    <row r="25" spans="1:14" x14ac:dyDescent="0.25">
      <c r="A25" s="8" t="s">
        <v>62</v>
      </c>
      <c r="B25" s="9">
        <v>2311</v>
      </c>
      <c r="C25" s="9">
        <v>2521</v>
      </c>
      <c r="D25" s="9">
        <v>34966</v>
      </c>
      <c r="E25" s="9">
        <v>34356</v>
      </c>
      <c r="F25" s="10">
        <f t="shared" si="0"/>
        <v>-1.7445518503689357</v>
      </c>
      <c r="G25" s="1"/>
      <c r="H25" s="1"/>
      <c r="I25" s="1"/>
      <c r="N25" s="42"/>
    </row>
    <row r="26" spans="1:14" x14ac:dyDescent="0.25">
      <c r="A26" s="11" t="s">
        <v>63</v>
      </c>
      <c r="B26" s="12">
        <v>0</v>
      </c>
      <c r="C26" s="12">
        <v>183</v>
      </c>
      <c r="D26" s="12">
        <v>1707</v>
      </c>
      <c r="E26" s="12">
        <v>183</v>
      </c>
      <c r="F26" s="13">
        <f t="shared" si="0"/>
        <v>-89.279437609841835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343</v>
      </c>
      <c r="D27" s="9">
        <v>0</v>
      </c>
      <c r="E27" s="9">
        <v>3244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12">
        <v>28583</v>
      </c>
      <c r="C28" s="12">
        <v>30504</v>
      </c>
      <c r="D28" s="12">
        <v>322671</v>
      </c>
      <c r="E28" s="12">
        <v>343182</v>
      </c>
      <c r="F28" s="13">
        <f t="shared" si="0"/>
        <v>6.3566295080747892</v>
      </c>
      <c r="G28" s="1"/>
      <c r="H28" s="1"/>
      <c r="I28" s="1"/>
      <c r="N28" s="42"/>
    </row>
    <row r="29" spans="1:14" x14ac:dyDescent="0.25">
      <c r="A29" s="8" t="s">
        <v>66</v>
      </c>
      <c r="B29" s="9">
        <v>115</v>
      </c>
      <c r="C29" s="9">
        <v>73</v>
      </c>
      <c r="D29" s="9">
        <v>818</v>
      </c>
      <c r="E29" s="9">
        <v>1145</v>
      </c>
      <c r="F29" s="10">
        <f t="shared" si="0"/>
        <v>39.975550122249388</v>
      </c>
      <c r="G29" s="1"/>
      <c r="H29" s="1"/>
      <c r="I29" s="1"/>
      <c r="N29" s="42"/>
    </row>
    <row r="30" spans="1:14" x14ac:dyDescent="0.25">
      <c r="A30" s="11" t="s">
        <v>67</v>
      </c>
      <c r="B30" s="12">
        <v>13688</v>
      </c>
      <c r="C30" s="12">
        <v>12651</v>
      </c>
      <c r="D30" s="12">
        <v>161595</v>
      </c>
      <c r="E30" s="12">
        <v>161663</v>
      </c>
      <c r="F30" s="13">
        <f t="shared" si="0"/>
        <v>4.2080509916772257E-2</v>
      </c>
      <c r="G30" s="1"/>
      <c r="H30" s="1"/>
      <c r="I30" s="1"/>
      <c r="N30" s="42"/>
    </row>
    <row r="31" spans="1:14" x14ac:dyDescent="0.25">
      <c r="A31" s="8" t="s">
        <v>68</v>
      </c>
      <c r="B31" s="9">
        <v>5378</v>
      </c>
      <c r="C31" s="9">
        <v>5091</v>
      </c>
      <c r="D31" s="9">
        <v>86752</v>
      </c>
      <c r="E31" s="9">
        <v>65296</v>
      </c>
      <c r="F31" s="10">
        <f t="shared" si="0"/>
        <v>-24.732571007008488</v>
      </c>
      <c r="G31" s="1"/>
      <c r="H31" s="1"/>
      <c r="I31" s="1"/>
      <c r="N31" s="42"/>
    </row>
    <row r="32" spans="1:14" x14ac:dyDescent="0.25">
      <c r="A32" s="11" t="s">
        <v>69</v>
      </c>
      <c r="B32" s="12">
        <v>169229</v>
      </c>
      <c r="C32" s="12">
        <v>166141</v>
      </c>
      <c r="D32" s="12">
        <v>1984989</v>
      </c>
      <c r="E32" s="12">
        <v>2106262</v>
      </c>
      <c r="F32" s="13">
        <f t="shared" si="0"/>
        <v>6.1095048889439738</v>
      </c>
      <c r="G32" s="1"/>
      <c r="H32" s="1"/>
      <c r="I32" s="1"/>
      <c r="N32" s="42"/>
    </row>
    <row r="33" spans="1:14" x14ac:dyDescent="0.25">
      <c r="A33" s="8" t="s">
        <v>70</v>
      </c>
      <c r="B33" s="9">
        <v>17213</v>
      </c>
      <c r="C33" s="9">
        <v>15560</v>
      </c>
      <c r="D33" s="9">
        <v>198394</v>
      </c>
      <c r="E33" s="9">
        <v>190945</v>
      </c>
      <c r="F33" s="10">
        <f t="shared" si="0"/>
        <v>-3.7546498382007485</v>
      </c>
      <c r="G33" s="1"/>
      <c r="H33" s="1"/>
      <c r="I33" s="1"/>
      <c r="N33" s="42"/>
    </row>
    <row r="34" spans="1:14" x14ac:dyDescent="0.25">
      <c r="A34" s="11" t="s">
        <v>71</v>
      </c>
      <c r="B34" s="12">
        <v>2274</v>
      </c>
      <c r="C34" s="12">
        <v>2246</v>
      </c>
      <c r="D34" s="12">
        <v>33287</v>
      </c>
      <c r="E34" s="12">
        <v>30521</v>
      </c>
      <c r="F34" s="13">
        <f t="shared" si="0"/>
        <v>-8.3095502748820849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553294</v>
      </c>
      <c r="C35" s="15">
        <f t="shared" ref="C35:E35" si="1">SUM(C7:C34)</f>
        <v>571574</v>
      </c>
      <c r="D35" s="15">
        <f t="shared" si="1"/>
        <v>6594199</v>
      </c>
      <c r="E35" s="15">
        <f t="shared" si="1"/>
        <v>6834673</v>
      </c>
      <c r="F35" s="16">
        <f t="shared" si="0"/>
        <v>3.6467507274196578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152</v>
      </c>
      <c r="C38" s="41">
        <f>D7</f>
        <v>1962</v>
      </c>
      <c r="D38" s="41">
        <f>_xlfn.RANK.EQ(B38,$B$38:$B$65)+COUNTIF($B$38:$B$65,B38)-1</f>
        <v>27</v>
      </c>
      <c r="E38" s="42" t="str">
        <f t="shared" ref="E38:E65" si="2">INDEX($A$38:$B$65,MATCH(ROW()-37,$D$38:$D$65,0),1)</f>
        <v>VALENCIA</v>
      </c>
      <c r="F38" s="42">
        <f>LOOKUP(E38,$A$38:$A$65,$B$38:$B$65)</f>
        <v>2106262</v>
      </c>
      <c r="G38" s="42">
        <f>LOOKUP(E38,$A$38:$A$65,$C$38:$C$65)</f>
        <v>1984989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133550</v>
      </c>
      <c r="C39" s="41">
        <f t="shared" ref="C39:C65" si="5">D8</f>
        <v>137748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1679748</v>
      </c>
      <c r="G39" s="42">
        <f t="shared" ref="G39:G65" si="8">LOOKUP(E39,$A$38:$A$65,$C$38:$C$65)</f>
        <v>1581102</v>
      </c>
    </row>
    <row r="40" spans="1:14" x14ac:dyDescent="0.25">
      <c r="A40" s="42" t="str">
        <f t="shared" si="3"/>
        <v>ALMERIA</v>
      </c>
      <c r="B40" s="41">
        <f t="shared" si="4"/>
        <v>6102</v>
      </c>
      <c r="C40" s="41">
        <f t="shared" si="5"/>
        <v>6343</v>
      </c>
      <c r="D40" s="41">
        <f t="shared" si="6"/>
        <v>22</v>
      </c>
      <c r="E40" s="42" t="str">
        <f t="shared" si="2"/>
        <v>BILBAO</v>
      </c>
      <c r="F40" s="42">
        <f t="shared" si="7"/>
        <v>625154</v>
      </c>
      <c r="G40" s="42">
        <f t="shared" si="8"/>
        <v>628821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462850</v>
      </c>
      <c r="G41" s="42">
        <f t="shared" si="8"/>
        <v>445796</v>
      </c>
    </row>
    <row r="42" spans="1:14" x14ac:dyDescent="0.25">
      <c r="A42" s="42" t="str">
        <f t="shared" si="3"/>
        <v>BAHIA DE ALGECIRAS</v>
      </c>
      <c r="B42" s="41">
        <f t="shared" si="4"/>
        <v>371797</v>
      </c>
      <c r="C42" s="41">
        <f t="shared" si="5"/>
        <v>384437</v>
      </c>
      <c r="D42" s="41">
        <f t="shared" si="6"/>
        <v>5</v>
      </c>
      <c r="E42" s="42" t="str">
        <f t="shared" si="2"/>
        <v>BAHIA DE ALGECIRAS</v>
      </c>
      <c r="F42" s="42">
        <f t="shared" si="7"/>
        <v>371797</v>
      </c>
      <c r="G42" s="42">
        <f t="shared" si="8"/>
        <v>384437</v>
      </c>
    </row>
    <row r="43" spans="1:14" x14ac:dyDescent="0.25">
      <c r="A43" s="42" t="str">
        <f t="shared" si="3"/>
        <v>BAHIA DE CADIZ</v>
      </c>
      <c r="B43" s="41">
        <f t="shared" si="4"/>
        <v>67312</v>
      </c>
      <c r="C43" s="41">
        <f t="shared" si="5"/>
        <v>85107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343182</v>
      </c>
      <c r="G43" s="42">
        <f t="shared" si="8"/>
        <v>322671</v>
      </c>
    </row>
    <row r="44" spans="1:14" x14ac:dyDescent="0.25">
      <c r="A44" s="42" t="str">
        <f t="shared" si="3"/>
        <v>BALEARES</v>
      </c>
      <c r="B44" s="41">
        <f t="shared" si="4"/>
        <v>89541</v>
      </c>
      <c r="C44" s="41">
        <f t="shared" si="5"/>
        <v>69687</v>
      </c>
      <c r="D44" s="41">
        <f t="shared" si="6"/>
        <v>12</v>
      </c>
      <c r="E44" s="42" t="str">
        <f t="shared" si="2"/>
        <v>CASTELLON</v>
      </c>
      <c r="F44" s="42">
        <f t="shared" si="7"/>
        <v>206119</v>
      </c>
      <c r="G44" s="42">
        <f t="shared" si="8"/>
        <v>197551</v>
      </c>
    </row>
    <row r="45" spans="1:14" x14ac:dyDescent="0.25">
      <c r="A45" s="42" t="str">
        <f t="shared" si="3"/>
        <v>BARCELONA</v>
      </c>
      <c r="B45" s="41">
        <f t="shared" si="4"/>
        <v>1679748</v>
      </c>
      <c r="C45" s="41">
        <f t="shared" si="5"/>
        <v>1581102</v>
      </c>
      <c r="D45" s="41">
        <f t="shared" si="6"/>
        <v>2</v>
      </c>
      <c r="E45" s="42" t="str">
        <f t="shared" si="2"/>
        <v>VIGO</v>
      </c>
      <c r="F45" s="42">
        <f t="shared" si="7"/>
        <v>190945</v>
      </c>
      <c r="G45" s="42">
        <f t="shared" si="8"/>
        <v>198394</v>
      </c>
    </row>
    <row r="46" spans="1:14" x14ac:dyDescent="0.25">
      <c r="A46" s="42" t="str">
        <f t="shared" si="3"/>
        <v>BILBAO</v>
      </c>
      <c r="B46" s="41">
        <f t="shared" si="4"/>
        <v>625154</v>
      </c>
      <c r="C46" s="41">
        <f t="shared" si="5"/>
        <v>628821</v>
      </c>
      <c r="D46" s="41">
        <f t="shared" si="6"/>
        <v>3</v>
      </c>
      <c r="E46" s="42" t="str">
        <f t="shared" si="2"/>
        <v>SEVILLA</v>
      </c>
      <c r="F46" s="42">
        <f t="shared" si="7"/>
        <v>161663</v>
      </c>
      <c r="G46" s="42">
        <f t="shared" si="8"/>
        <v>161595</v>
      </c>
    </row>
    <row r="47" spans="1:14" x14ac:dyDescent="0.25">
      <c r="A47" s="42" t="str">
        <f t="shared" si="3"/>
        <v>CARTAGENA</v>
      </c>
      <c r="B47" s="41">
        <f t="shared" si="4"/>
        <v>91372</v>
      </c>
      <c r="C47" s="41">
        <f t="shared" si="5"/>
        <v>88904</v>
      </c>
      <c r="D47" s="41">
        <f t="shared" si="6"/>
        <v>11</v>
      </c>
      <c r="E47" s="42" t="str">
        <f t="shared" si="2"/>
        <v>ALICANTE</v>
      </c>
      <c r="F47" s="42">
        <f t="shared" si="7"/>
        <v>133550</v>
      </c>
      <c r="G47" s="42">
        <f t="shared" si="8"/>
        <v>137748</v>
      </c>
    </row>
    <row r="48" spans="1:14" x14ac:dyDescent="0.25">
      <c r="A48" s="42" t="str">
        <f t="shared" si="3"/>
        <v>CASTELLON</v>
      </c>
      <c r="B48" s="41">
        <f t="shared" si="4"/>
        <v>206119</v>
      </c>
      <c r="C48" s="41">
        <f t="shared" si="5"/>
        <v>197551</v>
      </c>
      <c r="D48" s="41">
        <f t="shared" si="6"/>
        <v>7</v>
      </c>
      <c r="E48" s="42" t="str">
        <f t="shared" si="2"/>
        <v>CARTAGENA</v>
      </c>
      <c r="F48" s="42">
        <f t="shared" si="7"/>
        <v>91372</v>
      </c>
      <c r="G48" s="42">
        <f t="shared" si="8"/>
        <v>88904</v>
      </c>
    </row>
    <row r="49" spans="1:7" x14ac:dyDescent="0.25">
      <c r="A49" s="42" t="str">
        <f t="shared" si="3"/>
        <v>CEUTA</v>
      </c>
      <c r="B49" s="41">
        <f t="shared" si="4"/>
        <v>18191</v>
      </c>
      <c r="C49" s="41">
        <f t="shared" si="5"/>
        <v>19383</v>
      </c>
      <c r="D49" s="41">
        <f t="shared" si="6"/>
        <v>20</v>
      </c>
      <c r="E49" s="42" t="str">
        <f t="shared" si="2"/>
        <v>BALEARES</v>
      </c>
      <c r="F49" s="42">
        <f t="shared" si="7"/>
        <v>89541</v>
      </c>
      <c r="G49" s="42">
        <f t="shared" si="8"/>
        <v>69687</v>
      </c>
    </row>
    <row r="50" spans="1:7" x14ac:dyDescent="0.25">
      <c r="A50" s="42" t="str">
        <f t="shared" si="3"/>
        <v>FERROL-SAN CIBRAO</v>
      </c>
      <c r="B50" s="41">
        <f t="shared" si="4"/>
        <v>952</v>
      </c>
      <c r="C50" s="41">
        <f t="shared" si="5"/>
        <v>771</v>
      </c>
      <c r="D50" s="41">
        <f t="shared" si="6"/>
        <v>25</v>
      </c>
      <c r="E50" s="42" t="str">
        <f t="shared" si="2"/>
        <v>BAHIA DE CADIZ</v>
      </c>
      <c r="F50" s="42">
        <f t="shared" si="7"/>
        <v>67312</v>
      </c>
      <c r="G50" s="42">
        <f t="shared" si="8"/>
        <v>85107</v>
      </c>
    </row>
    <row r="51" spans="1:7" x14ac:dyDescent="0.25">
      <c r="A51" s="42" t="str">
        <f t="shared" si="3"/>
        <v>GIJON</v>
      </c>
      <c r="B51" s="41">
        <f t="shared" si="4"/>
        <v>61005</v>
      </c>
      <c r="C51" s="41">
        <f t="shared" si="5"/>
        <v>53547</v>
      </c>
      <c r="D51" s="41">
        <f t="shared" si="6"/>
        <v>15</v>
      </c>
      <c r="E51" s="42" t="str">
        <f t="shared" si="2"/>
        <v>TARRAGONA</v>
      </c>
      <c r="F51" s="42">
        <f t="shared" si="7"/>
        <v>65296</v>
      </c>
      <c r="G51" s="42">
        <f t="shared" si="8"/>
        <v>86752</v>
      </c>
    </row>
    <row r="52" spans="1:7" x14ac:dyDescent="0.25">
      <c r="A52" s="42" t="str">
        <f t="shared" si="3"/>
        <v>HUELVA</v>
      </c>
      <c r="B52" s="41">
        <f t="shared" si="4"/>
        <v>7834</v>
      </c>
      <c r="C52" s="41">
        <f t="shared" si="5"/>
        <v>5774</v>
      </c>
      <c r="D52" s="41">
        <f t="shared" si="6"/>
        <v>21</v>
      </c>
      <c r="E52" s="42" t="str">
        <f t="shared" si="2"/>
        <v>GIJON</v>
      </c>
      <c r="F52" s="42">
        <f t="shared" si="7"/>
        <v>61005</v>
      </c>
      <c r="G52" s="42">
        <f t="shared" si="8"/>
        <v>53547</v>
      </c>
    </row>
    <row r="53" spans="1:7" x14ac:dyDescent="0.25">
      <c r="A53" s="42" t="str">
        <f t="shared" si="3"/>
        <v>LAS PALMAS</v>
      </c>
      <c r="B53" s="41">
        <f t="shared" si="4"/>
        <v>462850</v>
      </c>
      <c r="C53" s="41">
        <f t="shared" si="5"/>
        <v>445796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40594</v>
      </c>
      <c r="G53" s="42">
        <f t="shared" si="8"/>
        <v>25359</v>
      </c>
    </row>
    <row r="54" spans="1:7" x14ac:dyDescent="0.25">
      <c r="A54" s="42" t="str">
        <f t="shared" si="3"/>
        <v>MALAGA</v>
      </c>
      <c r="B54" s="41">
        <f t="shared" si="4"/>
        <v>35603</v>
      </c>
      <c r="C54" s="41">
        <f t="shared" si="5"/>
        <v>36728</v>
      </c>
      <c r="D54" s="41">
        <f t="shared" si="6"/>
        <v>17</v>
      </c>
      <c r="E54" s="42" t="str">
        <f t="shared" si="2"/>
        <v>MALAGA</v>
      </c>
      <c r="F54" s="42">
        <f t="shared" si="7"/>
        <v>35603</v>
      </c>
      <c r="G54" s="42">
        <f t="shared" si="8"/>
        <v>36728</v>
      </c>
    </row>
    <row r="55" spans="1:7" x14ac:dyDescent="0.25">
      <c r="A55" s="42" t="str">
        <f t="shared" si="3"/>
        <v>MARIN Y RIA DE PONTEVEDRA</v>
      </c>
      <c r="B55" s="41">
        <f t="shared" si="4"/>
        <v>40594</v>
      </c>
      <c r="C55" s="41">
        <f t="shared" si="5"/>
        <v>25359</v>
      </c>
      <c r="D55" s="41">
        <f t="shared" si="6"/>
        <v>16</v>
      </c>
      <c r="E55" s="42" t="str">
        <f t="shared" si="2"/>
        <v>MELILLA</v>
      </c>
      <c r="F55" s="42">
        <f t="shared" si="7"/>
        <v>34356</v>
      </c>
      <c r="G55" s="42">
        <f t="shared" si="8"/>
        <v>34966</v>
      </c>
    </row>
    <row r="56" spans="1:7" x14ac:dyDescent="0.25">
      <c r="A56" s="42" t="str">
        <f t="shared" si="3"/>
        <v>MELILLA</v>
      </c>
      <c r="B56" s="41">
        <f t="shared" si="4"/>
        <v>34356</v>
      </c>
      <c r="C56" s="41">
        <f t="shared" si="5"/>
        <v>34966</v>
      </c>
      <c r="D56" s="41">
        <f t="shared" si="6"/>
        <v>18</v>
      </c>
      <c r="E56" s="42" t="str">
        <f t="shared" si="2"/>
        <v>VILAGARCIA</v>
      </c>
      <c r="F56" s="42">
        <f t="shared" si="7"/>
        <v>30521</v>
      </c>
      <c r="G56" s="42">
        <f t="shared" si="8"/>
        <v>33287</v>
      </c>
    </row>
    <row r="57" spans="1:7" x14ac:dyDescent="0.25">
      <c r="A57" s="42" t="str">
        <f t="shared" si="3"/>
        <v>MOTRIL</v>
      </c>
      <c r="B57" s="41">
        <f t="shared" si="4"/>
        <v>183</v>
      </c>
      <c r="C57" s="41">
        <f t="shared" si="5"/>
        <v>1707</v>
      </c>
      <c r="D57" s="41">
        <f t="shared" si="6"/>
        <v>26</v>
      </c>
      <c r="E57" s="42" t="str">
        <f t="shared" si="2"/>
        <v>CEUTA</v>
      </c>
      <c r="F57" s="42">
        <f t="shared" si="7"/>
        <v>18191</v>
      </c>
      <c r="G57" s="42">
        <f t="shared" si="8"/>
        <v>19383</v>
      </c>
    </row>
    <row r="58" spans="1:7" x14ac:dyDescent="0.25">
      <c r="A58" s="42" t="str">
        <f t="shared" si="3"/>
        <v>PASAIA</v>
      </c>
      <c r="B58" s="41">
        <f t="shared" si="4"/>
        <v>3244</v>
      </c>
      <c r="C58" s="41">
        <f t="shared" si="5"/>
        <v>0</v>
      </c>
      <c r="D58" s="41">
        <f t="shared" si="6"/>
        <v>23</v>
      </c>
      <c r="E58" s="42" t="str">
        <f t="shared" si="2"/>
        <v>HUELVA</v>
      </c>
      <c r="F58" s="42">
        <f t="shared" si="7"/>
        <v>7834</v>
      </c>
      <c r="G58" s="42">
        <f t="shared" si="8"/>
        <v>5774</v>
      </c>
    </row>
    <row r="59" spans="1:7" x14ac:dyDescent="0.25">
      <c r="A59" s="42" t="str">
        <f t="shared" si="3"/>
        <v>SANTA CRUZ DE TENERIFE</v>
      </c>
      <c r="B59" s="41">
        <f t="shared" si="4"/>
        <v>343182</v>
      </c>
      <c r="C59" s="41">
        <f t="shared" si="5"/>
        <v>322671</v>
      </c>
      <c r="D59" s="41">
        <f t="shared" si="6"/>
        <v>6</v>
      </c>
      <c r="E59" s="42" t="str">
        <f t="shared" si="2"/>
        <v>ALMERIA</v>
      </c>
      <c r="F59" s="42">
        <f t="shared" si="7"/>
        <v>6102</v>
      </c>
      <c r="G59" s="42">
        <f t="shared" si="8"/>
        <v>6343</v>
      </c>
    </row>
    <row r="60" spans="1:7" x14ac:dyDescent="0.25">
      <c r="A60" s="42" t="str">
        <f t="shared" si="3"/>
        <v>SANTANDER</v>
      </c>
      <c r="B60" s="41">
        <f t="shared" si="4"/>
        <v>1145</v>
      </c>
      <c r="C60" s="41">
        <f t="shared" si="5"/>
        <v>818</v>
      </c>
      <c r="D60" s="41">
        <f t="shared" si="6"/>
        <v>24</v>
      </c>
      <c r="E60" s="42" t="str">
        <f t="shared" si="2"/>
        <v>PASAIA</v>
      </c>
      <c r="F60" s="42">
        <f t="shared" si="7"/>
        <v>3244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161663</v>
      </c>
      <c r="C61" s="41">
        <f t="shared" si="5"/>
        <v>161595</v>
      </c>
      <c r="D61" s="41">
        <f t="shared" si="6"/>
        <v>9</v>
      </c>
      <c r="E61" s="42" t="str">
        <f t="shared" si="2"/>
        <v>SANTANDER</v>
      </c>
      <c r="F61" s="42">
        <f t="shared" si="7"/>
        <v>1145</v>
      </c>
      <c r="G61" s="42">
        <f t="shared" si="8"/>
        <v>818</v>
      </c>
    </row>
    <row r="62" spans="1:7" x14ac:dyDescent="0.25">
      <c r="A62" s="42" t="str">
        <f t="shared" si="3"/>
        <v>TARRAGONA</v>
      </c>
      <c r="B62" s="41">
        <f t="shared" si="4"/>
        <v>65296</v>
      </c>
      <c r="C62" s="41">
        <f t="shared" si="5"/>
        <v>86752</v>
      </c>
      <c r="D62" s="41">
        <f t="shared" si="6"/>
        <v>14</v>
      </c>
      <c r="E62" s="42" t="str">
        <f t="shared" si="2"/>
        <v>FERROL-SAN CIBRAO</v>
      </c>
      <c r="F62" s="42">
        <f t="shared" si="7"/>
        <v>952</v>
      </c>
      <c r="G62" s="42">
        <f t="shared" si="8"/>
        <v>771</v>
      </c>
    </row>
    <row r="63" spans="1:7" x14ac:dyDescent="0.25">
      <c r="A63" s="42" t="str">
        <f t="shared" si="3"/>
        <v>VALENCIA</v>
      </c>
      <c r="B63" s="41">
        <f t="shared" si="4"/>
        <v>2106262</v>
      </c>
      <c r="C63" s="41">
        <f t="shared" si="5"/>
        <v>1984989</v>
      </c>
      <c r="D63" s="41">
        <f t="shared" si="6"/>
        <v>1</v>
      </c>
      <c r="E63" s="42" t="str">
        <f t="shared" si="2"/>
        <v>MOTRIL</v>
      </c>
      <c r="F63" s="42">
        <f t="shared" si="7"/>
        <v>183</v>
      </c>
      <c r="G63" s="42">
        <f t="shared" si="8"/>
        <v>1707</v>
      </c>
    </row>
    <row r="64" spans="1:7" x14ac:dyDescent="0.25">
      <c r="A64" s="42" t="str">
        <f t="shared" si="3"/>
        <v>VIGO</v>
      </c>
      <c r="B64" s="41">
        <f t="shared" si="4"/>
        <v>190945</v>
      </c>
      <c r="C64" s="41">
        <f t="shared" si="5"/>
        <v>198394</v>
      </c>
      <c r="D64" s="41">
        <f t="shared" si="6"/>
        <v>8</v>
      </c>
      <c r="E64" s="42" t="str">
        <f t="shared" si="2"/>
        <v>A CORUÑA</v>
      </c>
      <c r="F64" s="42">
        <f t="shared" si="7"/>
        <v>152</v>
      </c>
      <c r="G64" s="42">
        <f t="shared" si="8"/>
        <v>1962</v>
      </c>
    </row>
    <row r="65" spans="1:7" x14ac:dyDescent="0.25">
      <c r="A65" s="42" t="str">
        <f t="shared" si="3"/>
        <v>VILAGARCIA</v>
      </c>
      <c r="B65" s="41">
        <f t="shared" si="4"/>
        <v>30521</v>
      </c>
      <c r="C65" s="41">
        <f t="shared" si="5"/>
        <v>33287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scale="8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67"/>
  <sheetViews>
    <sheetView workbookViewId="0">
      <selection activeCell="L35" sqref="L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88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8244</v>
      </c>
      <c r="C7" s="9">
        <v>7074</v>
      </c>
      <c r="D7" s="9">
        <v>129597</v>
      </c>
      <c r="E7" s="9">
        <v>140451</v>
      </c>
      <c r="F7" s="10">
        <f>((E7*100)/D7)-100</f>
        <v>8.3751938702284718</v>
      </c>
      <c r="G7" s="1"/>
      <c r="H7" s="1"/>
      <c r="I7" s="1"/>
      <c r="N7" s="42"/>
    </row>
    <row r="8" spans="1:14" x14ac:dyDescent="0.25">
      <c r="A8" s="11" t="s">
        <v>45</v>
      </c>
      <c r="B8" s="12">
        <v>9910</v>
      </c>
      <c r="C8" s="12">
        <v>9922</v>
      </c>
      <c r="D8" s="12">
        <v>221652</v>
      </c>
      <c r="E8" s="12">
        <v>265679</v>
      </c>
      <c r="F8" s="13">
        <f t="shared" ref="F8:F35" si="0">((E8*100)/D8)-100</f>
        <v>19.863118762745202</v>
      </c>
      <c r="G8" s="1"/>
      <c r="H8" s="1"/>
      <c r="I8" s="1"/>
      <c r="N8" s="42"/>
    </row>
    <row r="9" spans="1:14" x14ac:dyDescent="0.25">
      <c r="A9" s="8" t="s">
        <v>46</v>
      </c>
      <c r="B9" s="9">
        <v>34677</v>
      </c>
      <c r="C9" s="9">
        <v>39641</v>
      </c>
      <c r="D9" s="9">
        <v>651274</v>
      </c>
      <c r="E9" s="9">
        <v>698384</v>
      </c>
      <c r="F9" s="10">
        <f t="shared" si="0"/>
        <v>7.233514619038985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713</v>
      </c>
      <c r="E10" s="12">
        <v>2454</v>
      </c>
      <c r="F10" s="17">
        <f t="shared" si="0"/>
        <v>244.17952314165495</v>
      </c>
      <c r="G10" s="1"/>
      <c r="H10" s="1"/>
      <c r="I10" s="1"/>
      <c r="N10" s="42"/>
    </row>
    <row r="11" spans="1:14" x14ac:dyDescent="0.25">
      <c r="A11" s="8" t="s">
        <v>48</v>
      </c>
      <c r="B11" s="9">
        <v>346033</v>
      </c>
      <c r="C11" s="9">
        <v>418143</v>
      </c>
      <c r="D11" s="9">
        <v>5360160</v>
      </c>
      <c r="E11" s="9">
        <v>5526934</v>
      </c>
      <c r="F11" s="10">
        <f t="shared" si="0"/>
        <v>3.111362347392614</v>
      </c>
      <c r="G11" s="1"/>
      <c r="H11" s="1"/>
      <c r="I11" s="1"/>
      <c r="N11" s="42"/>
    </row>
    <row r="12" spans="1:14" x14ac:dyDescent="0.25">
      <c r="A12" s="11" t="s">
        <v>49</v>
      </c>
      <c r="B12" s="12">
        <v>14942</v>
      </c>
      <c r="C12" s="12">
        <v>17441</v>
      </c>
      <c r="D12" s="12">
        <v>402035</v>
      </c>
      <c r="E12" s="12">
        <v>432805</v>
      </c>
      <c r="F12" s="13">
        <f t="shared" si="0"/>
        <v>7.6535625007772978</v>
      </c>
      <c r="G12" s="1"/>
      <c r="H12" s="1"/>
      <c r="I12" s="1"/>
      <c r="N12" s="42"/>
    </row>
    <row r="13" spans="1:14" x14ac:dyDescent="0.25">
      <c r="A13" s="8" t="s">
        <v>50</v>
      </c>
      <c r="B13" s="9">
        <v>224878</v>
      </c>
      <c r="C13" s="9">
        <v>1285117</v>
      </c>
      <c r="D13" s="9">
        <v>6468696</v>
      </c>
      <c r="E13" s="9">
        <v>7057817</v>
      </c>
      <c r="F13" s="10">
        <f t="shared" si="0"/>
        <v>9.1072605668901474</v>
      </c>
      <c r="G13" s="1"/>
      <c r="H13" s="1"/>
      <c r="I13" s="1"/>
      <c r="N13" s="42"/>
    </row>
    <row r="14" spans="1:14" x14ac:dyDescent="0.25">
      <c r="A14" s="11" t="s">
        <v>51</v>
      </c>
      <c r="B14" s="12">
        <v>121974</v>
      </c>
      <c r="C14" s="12">
        <v>140165</v>
      </c>
      <c r="D14" s="12">
        <v>3459795</v>
      </c>
      <c r="E14" s="12">
        <v>3707795</v>
      </c>
      <c r="F14" s="13">
        <f t="shared" si="0"/>
        <v>7.1680547546892228</v>
      </c>
      <c r="G14" s="1"/>
      <c r="H14" s="1"/>
      <c r="I14" s="1"/>
      <c r="N14" s="42"/>
    </row>
    <row r="15" spans="1:14" x14ac:dyDescent="0.25">
      <c r="A15" s="8" t="s">
        <v>52</v>
      </c>
      <c r="B15" s="9">
        <v>5599</v>
      </c>
      <c r="C15" s="9">
        <v>5143</v>
      </c>
      <c r="D15" s="9">
        <v>161242</v>
      </c>
      <c r="E15" s="9">
        <v>165523</v>
      </c>
      <c r="F15" s="10">
        <f t="shared" si="0"/>
        <v>2.6550154426266062</v>
      </c>
      <c r="G15" s="1"/>
      <c r="H15" s="1"/>
      <c r="I15" s="1"/>
      <c r="N15" s="42"/>
    </row>
    <row r="16" spans="1:14" x14ac:dyDescent="0.25">
      <c r="A16" s="11" t="s">
        <v>53</v>
      </c>
      <c r="B16" s="12">
        <v>2622</v>
      </c>
      <c r="C16" s="12">
        <v>3711</v>
      </c>
      <c r="D16" s="12">
        <v>137989</v>
      </c>
      <c r="E16" s="12">
        <v>150795</v>
      </c>
      <c r="F16" s="13">
        <f t="shared" si="0"/>
        <v>9.2804498909333404</v>
      </c>
      <c r="G16" s="1"/>
      <c r="H16" s="1"/>
      <c r="I16" s="1"/>
      <c r="N16" s="42"/>
    </row>
    <row r="17" spans="1:14" x14ac:dyDescent="0.25">
      <c r="A17" s="8" t="s">
        <v>54</v>
      </c>
      <c r="B17" s="9">
        <v>0</v>
      </c>
      <c r="C17" s="9">
        <v>0</v>
      </c>
      <c r="D17" s="9">
        <v>130</v>
      </c>
      <c r="E17" s="9">
        <v>366</v>
      </c>
      <c r="F17" s="10">
        <f t="shared" si="0"/>
        <v>181.53846153846155</v>
      </c>
      <c r="G17" s="1"/>
      <c r="H17" s="1"/>
      <c r="I17" s="1"/>
      <c r="N17" s="42"/>
    </row>
    <row r="18" spans="1:14" x14ac:dyDescent="0.25">
      <c r="A18" s="11" t="s">
        <v>55</v>
      </c>
      <c r="B18" s="12">
        <v>152303</v>
      </c>
      <c r="C18" s="12">
        <v>158065</v>
      </c>
      <c r="D18" s="12">
        <v>1962004</v>
      </c>
      <c r="E18" s="12">
        <v>1986635</v>
      </c>
      <c r="F18" s="13">
        <f t="shared" si="0"/>
        <v>1.2554000909274379</v>
      </c>
      <c r="G18" s="1"/>
      <c r="H18" s="1"/>
      <c r="I18" s="1"/>
      <c r="N18" s="42"/>
    </row>
    <row r="19" spans="1:14" x14ac:dyDescent="0.25">
      <c r="A19" s="8" t="s">
        <v>56</v>
      </c>
      <c r="B19" s="9">
        <v>387</v>
      </c>
      <c r="C19" s="9">
        <v>0</v>
      </c>
      <c r="D19" s="9">
        <v>39017</v>
      </c>
      <c r="E19" s="9">
        <v>21559</v>
      </c>
      <c r="F19" s="10">
        <f t="shared" si="0"/>
        <v>-44.74459850834252</v>
      </c>
      <c r="G19" s="1"/>
      <c r="H19" s="1"/>
      <c r="I19" s="1"/>
      <c r="N19" s="42"/>
    </row>
    <row r="20" spans="1:14" x14ac:dyDescent="0.25">
      <c r="A20" s="11" t="s">
        <v>57</v>
      </c>
      <c r="B20" s="12">
        <v>0</v>
      </c>
      <c r="C20" s="12">
        <v>0</v>
      </c>
      <c r="D20" s="12">
        <v>66788</v>
      </c>
      <c r="E20" s="12">
        <v>16140</v>
      </c>
      <c r="F20" s="13">
        <f t="shared" si="0"/>
        <v>-75.833982152482477</v>
      </c>
      <c r="G20" s="1"/>
      <c r="H20" s="1"/>
      <c r="I20" s="1"/>
      <c r="N20" s="42"/>
    </row>
    <row r="21" spans="1:14" x14ac:dyDescent="0.25">
      <c r="A21" s="8" t="s">
        <v>58</v>
      </c>
      <c r="B21" s="9">
        <v>1757</v>
      </c>
      <c r="C21" s="9">
        <v>1841</v>
      </c>
      <c r="D21" s="9">
        <v>33635</v>
      </c>
      <c r="E21" s="9">
        <v>37190</v>
      </c>
      <c r="F21" s="10">
        <f t="shared" si="0"/>
        <v>10.569347405975918</v>
      </c>
      <c r="G21" s="1"/>
      <c r="H21" s="1"/>
      <c r="I21" s="1"/>
      <c r="N21" s="42"/>
    </row>
    <row r="22" spans="1:14" x14ac:dyDescent="0.25">
      <c r="A22" s="11" t="s">
        <v>59</v>
      </c>
      <c r="B22" s="12">
        <v>283997</v>
      </c>
      <c r="C22" s="12">
        <v>284337</v>
      </c>
      <c r="D22" s="12">
        <v>2290365</v>
      </c>
      <c r="E22" s="12">
        <v>2537437</v>
      </c>
      <c r="F22" s="13">
        <f t="shared" si="0"/>
        <v>10.787450908479656</v>
      </c>
      <c r="G22" s="1"/>
      <c r="H22" s="1"/>
      <c r="I22" s="1"/>
      <c r="N22" s="42"/>
    </row>
    <row r="23" spans="1:14" x14ac:dyDescent="0.25">
      <c r="A23" s="8" t="s">
        <v>60</v>
      </c>
      <c r="B23" s="9">
        <v>33829</v>
      </c>
      <c r="C23" s="9">
        <v>50702</v>
      </c>
      <c r="D23" s="9">
        <v>622343</v>
      </c>
      <c r="E23" s="9">
        <v>680614</v>
      </c>
      <c r="F23" s="10">
        <f t="shared" si="0"/>
        <v>9.3631646857118938</v>
      </c>
      <c r="G23" s="1"/>
      <c r="H23" s="1"/>
      <c r="I23" s="1"/>
      <c r="N23" s="42"/>
    </row>
    <row r="24" spans="1:14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  <c r="N24" s="42"/>
    </row>
    <row r="25" spans="1:14" x14ac:dyDescent="0.25">
      <c r="A25" s="8" t="s">
        <v>62</v>
      </c>
      <c r="B25" s="9">
        <v>53828</v>
      </c>
      <c r="C25" s="9">
        <v>62512</v>
      </c>
      <c r="D25" s="9">
        <v>772134</v>
      </c>
      <c r="E25" s="9">
        <v>844260</v>
      </c>
      <c r="F25" s="10">
        <f t="shared" si="0"/>
        <v>9.3411247270551456</v>
      </c>
      <c r="G25" s="1"/>
      <c r="H25" s="1"/>
      <c r="I25" s="1"/>
      <c r="N25" s="42"/>
    </row>
    <row r="26" spans="1:14" x14ac:dyDescent="0.25">
      <c r="A26" s="11" t="s">
        <v>63</v>
      </c>
      <c r="B26" s="12">
        <v>21120</v>
      </c>
      <c r="C26" s="12">
        <v>19777</v>
      </c>
      <c r="D26" s="12">
        <v>446459</v>
      </c>
      <c r="E26" s="12">
        <v>430002</v>
      </c>
      <c r="F26" s="13">
        <f t="shared" si="0"/>
        <v>-3.6861167542820255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758</v>
      </c>
      <c r="D27" s="9">
        <v>675</v>
      </c>
      <c r="E27" s="9">
        <v>758</v>
      </c>
      <c r="F27" s="18">
        <f t="shared" si="0"/>
        <v>12.296296296296291</v>
      </c>
      <c r="G27" s="1"/>
      <c r="H27" s="1"/>
      <c r="I27" s="1"/>
      <c r="N27" s="42"/>
    </row>
    <row r="28" spans="1:14" x14ac:dyDescent="0.25">
      <c r="A28" s="11" t="s">
        <v>65</v>
      </c>
      <c r="B28" s="12">
        <v>502620</v>
      </c>
      <c r="C28" s="12">
        <v>518149</v>
      </c>
      <c r="D28" s="12">
        <v>4993381</v>
      </c>
      <c r="E28" s="12">
        <v>5169364</v>
      </c>
      <c r="F28" s="13">
        <f t="shared" si="0"/>
        <v>3.5243255020996855</v>
      </c>
      <c r="G28" s="1"/>
      <c r="H28" s="1"/>
      <c r="I28" s="1"/>
      <c r="N28" s="42"/>
    </row>
    <row r="29" spans="1:14" x14ac:dyDescent="0.25">
      <c r="A29" s="8" t="s">
        <v>66</v>
      </c>
      <c r="B29" s="9">
        <v>6209</v>
      </c>
      <c r="C29" s="9">
        <v>7877</v>
      </c>
      <c r="D29" s="9">
        <v>223970</v>
      </c>
      <c r="E29" s="9">
        <v>217533</v>
      </c>
      <c r="F29" s="10">
        <f t="shared" si="0"/>
        <v>-2.8740456311113149</v>
      </c>
      <c r="G29" s="1"/>
      <c r="H29" s="1"/>
      <c r="I29" s="1"/>
      <c r="N29" s="42"/>
    </row>
    <row r="30" spans="1:14" x14ac:dyDescent="0.25">
      <c r="A30" s="11" t="s">
        <v>67</v>
      </c>
      <c r="B30" s="12">
        <v>775</v>
      </c>
      <c r="C30" s="12">
        <v>738</v>
      </c>
      <c r="D30" s="12">
        <v>15970</v>
      </c>
      <c r="E30" s="12">
        <v>17730</v>
      </c>
      <c r="F30" s="13">
        <f t="shared" si="0"/>
        <v>11.020663744520974</v>
      </c>
      <c r="G30" s="1"/>
      <c r="H30" s="1"/>
      <c r="I30" s="1"/>
      <c r="N30" s="42"/>
    </row>
    <row r="31" spans="1:14" x14ac:dyDescent="0.25">
      <c r="A31" s="8" t="s">
        <v>68</v>
      </c>
      <c r="B31" s="9">
        <v>0</v>
      </c>
      <c r="C31" s="9">
        <v>0</v>
      </c>
      <c r="D31" s="9">
        <v>1895</v>
      </c>
      <c r="E31" s="9">
        <v>12277</v>
      </c>
      <c r="F31" s="10">
        <f t="shared" si="0"/>
        <v>547.86279683377313</v>
      </c>
      <c r="G31" s="1"/>
      <c r="H31" s="1"/>
      <c r="I31" s="1"/>
      <c r="N31" s="42"/>
    </row>
    <row r="32" spans="1:14" x14ac:dyDescent="0.25">
      <c r="A32" s="11" t="s">
        <v>69</v>
      </c>
      <c r="B32" s="12">
        <v>32467</v>
      </c>
      <c r="C32" s="12">
        <v>38534</v>
      </c>
      <c r="D32" s="12">
        <v>692471</v>
      </c>
      <c r="E32" s="12">
        <v>744923</v>
      </c>
      <c r="F32" s="13">
        <f t="shared" si="0"/>
        <v>7.574613232900731</v>
      </c>
      <c r="G32" s="1"/>
      <c r="H32" s="1"/>
      <c r="I32" s="1"/>
      <c r="N32" s="42"/>
    </row>
    <row r="33" spans="1:14" x14ac:dyDescent="0.25">
      <c r="A33" s="8" t="s">
        <v>70</v>
      </c>
      <c r="B33" s="9">
        <v>4929</v>
      </c>
      <c r="C33" s="9">
        <v>4993</v>
      </c>
      <c r="D33" s="9">
        <v>176019</v>
      </c>
      <c r="E33" s="9">
        <v>204979</v>
      </c>
      <c r="F33" s="10">
        <f t="shared" si="0"/>
        <v>16.452769303313843</v>
      </c>
      <c r="G33" s="1"/>
      <c r="H33" s="1"/>
      <c r="I33" s="1"/>
      <c r="N33" s="42"/>
    </row>
    <row r="34" spans="1:14" x14ac:dyDescent="0.25">
      <c r="A34" s="11" t="s">
        <v>71</v>
      </c>
      <c r="B34" s="12">
        <v>0</v>
      </c>
      <c r="C34" s="12">
        <v>0</v>
      </c>
      <c r="D34" s="12">
        <v>1032</v>
      </c>
      <c r="E34" s="12">
        <v>1190</v>
      </c>
      <c r="F34" s="13">
        <f t="shared" si="0"/>
        <v>15.310077519379846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1863100</v>
      </c>
      <c r="C35" s="15">
        <f t="shared" ref="C35:E35" si="1">SUM(C7:C34)</f>
        <v>3074640</v>
      </c>
      <c r="D35" s="15">
        <f t="shared" si="1"/>
        <v>29331441</v>
      </c>
      <c r="E35" s="15">
        <f t="shared" si="1"/>
        <v>31071594</v>
      </c>
      <c r="F35" s="16">
        <f t="shared" si="0"/>
        <v>5.9327225007458679</v>
      </c>
      <c r="G35" s="1"/>
      <c r="H35" s="1"/>
      <c r="I35" s="1"/>
    </row>
    <row r="36" spans="1:14" x14ac:dyDescent="0.25">
      <c r="A36" s="42"/>
      <c r="B36" s="42"/>
      <c r="C36" s="42"/>
      <c r="D36" s="42"/>
      <c r="E36" s="42"/>
      <c r="F36" s="42"/>
      <c r="G36" s="42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140451</v>
      </c>
      <c r="C38" s="41">
        <f>D7</f>
        <v>129597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7057817</v>
      </c>
      <c r="G38" s="42">
        <f>LOOKUP(E38,$A$38:$A$65,$C$38:$C$65)</f>
        <v>6468696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265679</v>
      </c>
      <c r="C39" s="41">
        <f t="shared" ref="C39:C65" si="5">D8</f>
        <v>221652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5526934</v>
      </c>
      <c r="G39" s="42">
        <f t="shared" ref="G39:G65" si="8">LOOKUP(E39,$A$38:$A$65,$C$38:$C$65)</f>
        <v>5360160</v>
      </c>
    </row>
    <row r="40" spans="1:14" x14ac:dyDescent="0.25">
      <c r="A40" s="42" t="str">
        <f t="shared" si="3"/>
        <v>ALMERIA</v>
      </c>
      <c r="B40" s="41">
        <f t="shared" si="4"/>
        <v>698384</v>
      </c>
      <c r="C40" s="41">
        <f t="shared" si="5"/>
        <v>651274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5169364</v>
      </c>
      <c r="G40" s="42">
        <f t="shared" si="8"/>
        <v>4993381</v>
      </c>
    </row>
    <row r="41" spans="1:14" x14ac:dyDescent="0.25">
      <c r="A41" s="42" t="str">
        <f t="shared" si="3"/>
        <v>AVILES</v>
      </c>
      <c r="B41" s="41">
        <f t="shared" si="4"/>
        <v>2454</v>
      </c>
      <c r="C41" s="41">
        <f t="shared" si="5"/>
        <v>713</v>
      </c>
      <c r="D41" s="41">
        <f t="shared" si="6"/>
        <v>24</v>
      </c>
      <c r="E41" s="42" t="str">
        <f t="shared" si="2"/>
        <v>BARCELONA</v>
      </c>
      <c r="F41" s="42">
        <f t="shared" si="7"/>
        <v>3707795</v>
      </c>
      <c r="G41" s="42">
        <f t="shared" si="8"/>
        <v>3459795</v>
      </c>
    </row>
    <row r="42" spans="1:14" x14ac:dyDescent="0.25">
      <c r="A42" s="42" t="str">
        <f t="shared" si="3"/>
        <v>BAHIA DE ALGECIRAS</v>
      </c>
      <c r="B42" s="41">
        <f t="shared" si="4"/>
        <v>5526934</v>
      </c>
      <c r="C42" s="41">
        <f t="shared" si="5"/>
        <v>5360160</v>
      </c>
      <c r="D42" s="41">
        <f t="shared" si="6"/>
        <v>2</v>
      </c>
      <c r="E42" s="42" t="str">
        <f t="shared" si="2"/>
        <v>LAS PALMAS</v>
      </c>
      <c r="F42" s="42">
        <f t="shared" si="7"/>
        <v>2537437</v>
      </c>
      <c r="G42" s="42">
        <f t="shared" si="8"/>
        <v>2290365</v>
      </c>
    </row>
    <row r="43" spans="1:14" x14ac:dyDescent="0.25">
      <c r="A43" s="42" t="str">
        <f t="shared" si="3"/>
        <v>BAHIA DE CADIZ</v>
      </c>
      <c r="B43" s="41">
        <f t="shared" si="4"/>
        <v>432805</v>
      </c>
      <c r="C43" s="41">
        <f t="shared" si="5"/>
        <v>402035</v>
      </c>
      <c r="D43" s="41">
        <f t="shared" si="6"/>
        <v>11</v>
      </c>
      <c r="E43" s="42" t="str">
        <f t="shared" si="2"/>
        <v>CEUTA</v>
      </c>
      <c r="F43" s="42">
        <f t="shared" si="7"/>
        <v>1986635</v>
      </c>
      <c r="G43" s="42">
        <f t="shared" si="8"/>
        <v>1962004</v>
      </c>
    </row>
    <row r="44" spans="1:14" x14ac:dyDescent="0.25">
      <c r="A44" s="42" t="str">
        <f t="shared" si="3"/>
        <v>BALEARES</v>
      </c>
      <c r="B44" s="41">
        <f t="shared" si="4"/>
        <v>7057817</v>
      </c>
      <c r="C44" s="41">
        <f t="shared" si="5"/>
        <v>6468696</v>
      </c>
      <c r="D44" s="41">
        <f t="shared" si="6"/>
        <v>1</v>
      </c>
      <c r="E44" s="42" t="str">
        <f t="shared" si="2"/>
        <v>MELILLA</v>
      </c>
      <c r="F44" s="42">
        <f t="shared" si="7"/>
        <v>844260</v>
      </c>
      <c r="G44" s="42">
        <f t="shared" si="8"/>
        <v>772134</v>
      </c>
    </row>
    <row r="45" spans="1:14" x14ac:dyDescent="0.25">
      <c r="A45" s="42" t="str">
        <f t="shared" si="3"/>
        <v>BARCELONA</v>
      </c>
      <c r="B45" s="41">
        <f t="shared" si="4"/>
        <v>3707795</v>
      </c>
      <c r="C45" s="41">
        <f t="shared" si="5"/>
        <v>3459795</v>
      </c>
      <c r="D45" s="41">
        <f t="shared" si="6"/>
        <v>4</v>
      </c>
      <c r="E45" s="42" t="str">
        <f t="shared" si="2"/>
        <v>VALENCIA</v>
      </c>
      <c r="F45" s="42">
        <f t="shared" si="7"/>
        <v>744923</v>
      </c>
      <c r="G45" s="42">
        <f t="shared" si="8"/>
        <v>692471</v>
      </c>
    </row>
    <row r="46" spans="1:14" x14ac:dyDescent="0.25">
      <c r="A46" s="42" t="str">
        <f t="shared" si="3"/>
        <v>BILBAO</v>
      </c>
      <c r="B46" s="41">
        <f t="shared" si="4"/>
        <v>165523</v>
      </c>
      <c r="C46" s="41">
        <f t="shared" si="5"/>
        <v>161242</v>
      </c>
      <c r="D46" s="41">
        <f t="shared" si="6"/>
        <v>16</v>
      </c>
      <c r="E46" s="42" t="str">
        <f t="shared" si="2"/>
        <v>ALMERIA</v>
      </c>
      <c r="F46" s="42">
        <f t="shared" si="7"/>
        <v>698384</v>
      </c>
      <c r="G46" s="42">
        <f t="shared" si="8"/>
        <v>651274</v>
      </c>
    </row>
    <row r="47" spans="1:14" x14ac:dyDescent="0.25">
      <c r="A47" s="42" t="str">
        <f t="shared" si="3"/>
        <v>CARTAGENA</v>
      </c>
      <c r="B47" s="41">
        <f t="shared" si="4"/>
        <v>150795</v>
      </c>
      <c r="C47" s="41">
        <f t="shared" si="5"/>
        <v>137989</v>
      </c>
      <c r="D47" s="41">
        <f t="shared" si="6"/>
        <v>17</v>
      </c>
      <c r="E47" s="42" t="str">
        <f t="shared" si="2"/>
        <v>MALAGA</v>
      </c>
      <c r="F47" s="42">
        <f t="shared" si="7"/>
        <v>680614</v>
      </c>
      <c r="G47" s="42">
        <f t="shared" si="8"/>
        <v>622343</v>
      </c>
    </row>
    <row r="48" spans="1:14" x14ac:dyDescent="0.25">
      <c r="A48" s="42" t="str">
        <f t="shared" si="3"/>
        <v>CASTELLON</v>
      </c>
      <c r="B48" s="41">
        <f t="shared" si="4"/>
        <v>366</v>
      </c>
      <c r="C48" s="41">
        <f t="shared" si="5"/>
        <v>130</v>
      </c>
      <c r="D48" s="41">
        <f t="shared" si="6"/>
        <v>27</v>
      </c>
      <c r="E48" s="42" t="str">
        <f t="shared" si="2"/>
        <v>BAHIA DE CADIZ</v>
      </c>
      <c r="F48" s="42">
        <f t="shared" si="7"/>
        <v>432805</v>
      </c>
      <c r="G48" s="42">
        <f t="shared" si="8"/>
        <v>402035</v>
      </c>
    </row>
    <row r="49" spans="1:7" x14ac:dyDescent="0.25">
      <c r="A49" s="42" t="str">
        <f t="shared" si="3"/>
        <v>CEUTA</v>
      </c>
      <c r="B49" s="41">
        <f t="shared" si="4"/>
        <v>1986635</v>
      </c>
      <c r="C49" s="41">
        <f t="shared" si="5"/>
        <v>1962004</v>
      </c>
      <c r="D49" s="41">
        <f t="shared" si="6"/>
        <v>6</v>
      </c>
      <c r="E49" s="42" t="str">
        <f t="shared" si="2"/>
        <v>MOTRIL</v>
      </c>
      <c r="F49" s="42">
        <f t="shared" si="7"/>
        <v>430002</v>
      </c>
      <c r="G49" s="42">
        <f t="shared" si="8"/>
        <v>446459</v>
      </c>
    </row>
    <row r="50" spans="1:7" x14ac:dyDescent="0.25">
      <c r="A50" s="42" t="str">
        <f t="shared" si="3"/>
        <v>FERROL-SAN CIBRAO</v>
      </c>
      <c r="B50" s="41">
        <f t="shared" si="4"/>
        <v>21559</v>
      </c>
      <c r="C50" s="41">
        <f t="shared" si="5"/>
        <v>39017</v>
      </c>
      <c r="D50" s="41">
        <f t="shared" si="6"/>
        <v>20</v>
      </c>
      <c r="E50" s="42" t="str">
        <f t="shared" si="2"/>
        <v>ALICANTE</v>
      </c>
      <c r="F50" s="42">
        <f t="shared" si="7"/>
        <v>265679</v>
      </c>
      <c r="G50" s="42">
        <f t="shared" si="8"/>
        <v>221652</v>
      </c>
    </row>
    <row r="51" spans="1:7" x14ac:dyDescent="0.25">
      <c r="A51" s="42" t="str">
        <f t="shared" si="3"/>
        <v>GIJON</v>
      </c>
      <c r="B51" s="41">
        <f t="shared" si="4"/>
        <v>16140</v>
      </c>
      <c r="C51" s="41">
        <f t="shared" si="5"/>
        <v>66788</v>
      </c>
      <c r="D51" s="41">
        <f t="shared" si="6"/>
        <v>22</v>
      </c>
      <c r="E51" s="42" t="str">
        <f t="shared" si="2"/>
        <v>SANTANDER</v>
      </c>
      <c r="F51" s="42">
        <f t="shared" si="7"/>
        <v>217533</v>
      </c>
      <c r="G51" s="42">
        <f t="shared" si="8"/>
        <v>223970</v>
      </c>
    </row>
    <row r="52" spans="1:7" x14ac:dyDescent="0.25">
      <c r="A52" s="42" t="str">
        <f t="shared" si="3"/>
        <v>HUELVA</v>
      </c>
      <c r="B52" s="41">
        <f t="shared" si="4"/>
        <v>37190</v>
      </c>
      <c r="C52" s="41">
        <f t="shared" si="5"/>
        <v>33635</v>
      </c>
      <c r="D52" s="41">
        <f t="shared" si="6"/>
        <v>19</v>
      </c>
      <c r="E52" s="42" t="str">
        <f t="shared" si="2"/>
        <v>VIGO</v>
      </c>
      <c r="F52" s="42">
        <f t="shared" si="7"/>
        <v>204979</v>
      </c>
      <c r="G52" s="42">
        <f t="shared" si="8"/>
        <v>176019</v>
      </c>
    </row>
    <row r="53" spans="1:7" x14ac:dyDescent="0.25">
      <c r="A53" s="42" t="str">
        <f t="shared" si="3"/>
        <v>LAS PALMAS</v>
      </c>
      <c r="B53" s="41">
        <f t="shared" si="4"/>
        <v>2537437</v>
      </c>
      <c r="C53" s="41">
        <f t="shared" si="5"/>
        <v>2290365</v>
      </c>
      <c r="D53" s="41">
        <f t="shared" si="6"/>
        <v>5</v>
      </c>
      <c r="E53" s="42" t="str">
        <f t="shared" si="2"/>
        <v>BILBAO</v>
      </c>
      <c r="F53" s="42">
        <f t="shared" si="7"/>
        <v>165523</v>
      </c>
      <c r="G53" s="42">
        <f t="shared" si="8"/>
        <v>161242</v>
      </c>
    </row>
    <row r="54" spans="1:7" x14ac:dyDescent="0.25">
      <c r="A54" s="42" t="str">
        <f t="shared" si="3"/>
        <v>MALAGA</v>
      </c>
      <c r="B54" s="41">
        <f t="shared" si="4"/>
        <v>680614</v>
      </c>
      <c r="C54" s="41">
        <f t="shared" si="5"/>
        <v>622343</v>
      </c>
      <c r="D54" s="41">
        <f t="shared" si="6"/>
        <v>10</v>
      </c>
      <c r="E54" s="42" t="str">
        <f t="shared" si="2"/>
        <v>CARTAGENA</v>
      </c>
      <c r="F54" s="42">
        <f t="shared" si="7"/>
        <v>150795</v>
      </c>
      <c r="G54" s="42">
        <f t="shared" si="8"/>
        <v>137989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140451</v>
      </c>
      <c r="G55" s="42">
        <f t="shared" si="8"/>
        <v>129597</v>
      </c>
    </row>
    <row r="56" spans="1:7" x14ac:dyDescent="0.25">
      <c r="A56" s="42" t="str">
        <f t="shared" si="3"/>
        <v>MELILLA</v>
      </c>
      <c r="B56" s="41">
        <f t="shared" si="4"/>
        <v>844260</v>
      </c>
      <c r="C56" s="41">
        <f t="shared" si="5"/>
        <v>772134</v>
      </c>
      <c r="D56" s="41">
        <f t="shared" si="6"/>
        <v>7</v>
      </c>
      <c r="E56" s="42" t="str">
        <f t="shared" si="2"/>
        <v>HUELVA</v>
      </c>
      <c r="F56" s="42">
        <f t="shared" si="9"/>
        <v>37190</v>
      </c>
      <c r="G56" s="42">
        <f t="shared" si="8"/>
        <v>33635</v>
      </c>
    </row>
    <row r="57" spans="1:7" x14ac:dyDescent="0.25">
      <c r="A57" s="42" t="str">
        <f t="shared" si="3"/>
        <v>MOTRIL</v>
      </c>
      <c r="B57" s="41">
        <f t="shared" si="4"/>
        <v>430002</v>
      </c>
      <c r="C57" s="41">
        <f t="shared" si="5"/>
        <v>446459</v>
      </c>
      <c r="D57" s="41">
        <f t="shared" si="6"/>
        <v>12</v>
      </c>
      <c r="E57" s="42" t="str">
        <f t="shared" si="2"/>
        <v>FERROL-SAN CIBRAO</v>
      </c>
      <c r="F57" s="42">
        <f t="shared" si="9"/>
        <v>21559</v>
      </c>
      <c r="G57" s="42">
        <f t="shared" si="8"/>
        <v>39017</v>
      </c>
    </row>
    <row r="58" spans="1:7" x14ac:dyDescent="0.25">
      <c r="A58" s="42" t="str">
        <f t="shared" si="3"/>
        <v>PASAIA</v>
      </c>
      <c r="B58" s="41">
        <f t="shared" si="4"/>
        <v>758</v>
      </c>
      <c r="C58" s="41">
        <f t="shared" si="5"/>
        <v>675</v>
      </c>
      <c r="D58" s="41">
        <f t="shared" si="6"/>
        <v>26</v>
      </c>
      <c r="E58" s="42" t="str">
        <f t="shared" si="2"/>
        <v>SEVILLA</v>
      </c>
      <c r="F58" s="42">
        <f t="shared" si="9"/>
        <v>17730</v>
      </c>
      <c r="G58" s="42">
        <f t="shared" si="8"/>
        <v>15970</v>
      </c>
    </row>
    <row r="59" spans="1:7" x14ac:dyDescent="0.25">
      <c r="A59" s="42" t="str">
        <f t="shared" si="3"/>
        <v>SANTA CRUZ DE TENERIFE</v>
      </c>
      <c r="B59" s="41">
        <f t="shared" si="4"/>
        <v>5169364</v>
      </c>
      <c r="C59" s="41">
        <f t="shared" si="5"/>
        <v>4993381</v>
      </c>
      <c r="D59" s="41">
        <f t="shared" si="6"/>
        <v>3</v>
      </c>
      <c r="E59" s="42" t="str">
        <f t="shared" si="2"/>
        <v>GIJON</v>
      </c>
      <c r="F59" s="42">
        <f t="shared" si="9"/>
        <v>16140</v>
      </c>
      <c r="G59" s="42">
        <f t="shared" si="8"/>
        <v>66788</v>
      </c>
    </row>
    <row r="60" spans="1:7" x14ac:dyDescent="0.25">
      <c r="A60" s="42" t="str">
        <f t="shared" si="3"/>
        <v>SANTANDER</v>
      </c>
      <c r="B60" s="41">
        <f t="shared" si="4"/>
        <v>217533</v>
      </c>
      <c r="C60" s="41">
        <f t="shared" si="5"/>
        <v>223970</v>
      </c>
      <c r="D60" s="41">
        <f t="shared" si="6"/>
        <v>14</v>
      </c>
      <c r="E60" s="42" t="str">
        <f t="shared" si="2"/>
        <v>TARRAGONA</v>
      </c>
      <c r="F60" s="42">
        <f t="shared" si="9"/>
        <v>12277</v>
      </c>
      <c r="G60" s="42">
        <f t="shared" si="8"/>
        <v>1895</v>
      </c>
    </row>
    <row r="61" spans="1:7" x14ac:dyDescent="0.25">
      <c r="A61" s="42" t="str">
        <f t="shared" si="3"/>
        <v>SEVILLA</v>
      </c>
      <c r="B61" s="41">
        <f t="shared" si="4"/>
        <v>17730</v>
      </c>
      <c r="C61" s="41">
        <f t="shared" si="5"/>
        <v>15970</v>
      </c>
      <c r="D61" s="41">
        <f t="shared" si="6"/>
        <v>21</v>
      </c>
      <c r="E61" s="42" t="str">
        <f t="shared" si="2"/>
        <v>AVILES</v>
      </c>
      <c r="F61" s="42">
        <f t="shared" si="9"/>
        <v>2454</v>
      </c>
      <c r="G61" s="42">
        <f t="shared" si="8"/>
        <v>713</v>
      </c>
    </row>
    <row r="62" spans="1:7" x14ac:dyDescent="0.25">
      <c r="A62" s="42" t="str">
        <f t="shared" si="3"/>
        <v>TARRAGONA</v>
      </c>
      <c r="B62" s="41">
        <f t="shared" si="4"/>
        <v>12277</v>
      </c>
      <c r="C62" s="41">
        <f t="shared" si="5"/>
        <v>1895</v>
      </c>
      <c r="D62" s="41">
        <f t="shared" si="6"/>
        <v>23</v>
      </c>
      <c r="E62" s="42" t="str">
        <f t="shared" si="2"/>
        <v>VILAGARCIA</v>
      </c>
      <c r="F62" s="42">
        <f t="shared" si="9"/>
        <v>1190</v>
      </c>
      <c r="G62" s="42">
        <f t="shared" si="8"/>
        <v>1032</v>
      </c>
    </row>
    <row r="63" spans="1:7" x14ac:dyDescent="0.25">
      <c r="A63" s="42" t="str">
        <f t="shared" si="3"/>
        <v>VALENCIA</v>
      </c>
      <c r="B63" s="41">
        <f t="shared" si="4"/>
        <v>744923</v>
      </c>
      <c r="C63" s="41">
        <f t="shared" si="5"/>
        <v>692471</v>
      </c>
      <c r="D63" s="41">
        <f t="shared" si="6"/>
        <v>8</v>
      </c>
      <c r="E63" s="42" t="str">
        <f t="shared" si="2"/>
        <v>PASAIA</v>
      </c>
      <c r="F63" s="42">
        <f t="shared" si="9"/>
        <v>758</v>
      </c>
      <c r="G63" s="42">
        <f t="shared" si="8"/>
        <v>675</v>
      </c>
    </row>
    <row r="64" spans="1:7" x14ac:dyDescent="0.25">
      <c r="A64" s="42" t="str">
        <f t="shared" si="3"/>
        <v>VIGO</v>
      </c>
      <c r="B64" s="41">
        <f t="shared" si="4"/>
        <v>204979</v>
      </c>
      <c r="C64" s="41">
        <f t="shared" si="5"/>
        <v>176019</v>
      </c>
      <c r="D64" s="41">
        <f t="shared" si="6"/>
        <v>15</v>
      </c>
      <c r="E64" s="42" t="str">
        <f t="shared" si="2"/>
        <v>CASTELLON</v>
      </c>
      <c r="F64" s="42">
        <f t="shared" si="9"/>
        <v>366</v>
      </c>
      <c r="G64" s="42">
        <f t="shared" si="8"/>
        <v>130</v>
      </c>
    </row>
    <row r="65" spans="1:7" x14ac:dyDescent="0.25">
      <c r="A65" s="42" t="str">
        <f t="shared" si="3"/>
        <v>VILAGARCIA</v>
      </c>
      <c r="B65" s="41">
        <f t="shared" si="4"/>
        <v>1190</v>
      </c>
      <c r="C65" s="41">
        <f t="shared" si="5"/>
        <v>1032</v>
      </c>
      <c r="D65" s="41">
        <f t="shared" si="6"/>
        <v>25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67"/>
  <sheetViews>
    <sheetView workbookViewId="0">
      <selection activeCell="I36" sqref="I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89</v>
      </c>
    </row>
    <row r="2" spans="1:14" s="2" customFormat="1" ht="21" x14ac:dyDescent="0.35"/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8244</v>
      </c>
      <c r="C7" s="9">
        <v>7074</v>
      </c>
      <c r="D7" s="9">
        <v>129597</v>
      </c>
      <c r="E7" s="9">
        <v>140451</v>
      </c>
      <c r="F7" s="10">
        <f>((E7*100)/D7)-100</f>
        <v>8.3751938702284718</v>
      </c>
      <c r="G7" s="1"/>
      <c r="H7" s="1"/>
      <c r="I7" s="1"/>
      <c r="N7" s="42"/>
    </row>
    <row r="8" spans="1:14" x14ac:dyDescent="0.25">
      <c r="A8" s="11" t="s">
        <v>45</v>
      </c>
      <c r="B8" s="12">
        <v>0</v>
      </c>
      <c r="C8" s="12">
        <v>3255</v>
      </c>
      <c r="D8" s="12">
        <v>34583</v>
      </c>
      <c r="E8" s="12">
        <v>82316</v>
      </c>
      <c r="F8" s="13">
        <f t="shared" ref="F8:F35" si="0">((E8*100)/D8)-100</f>
        <v>138.02446288638927</v>
      </c>
      <c r="G8" s="1"/>
      <c r="H8" s="1"/>
      <c r="I8" s="1"/>
      <c r="N8" s="42"/>
    </row>
    <row r="9" spans="1:14" x14ac:dyDescent="0.25">
      <c r="A9" s="8" t="s">
        <v>46</v>
      </c>
      <c r="B9" s="9">
        <v>379</v>
      </c>
      <c r="C9" s="9">
        <v>0</v>
      </c>
      <c r="D9" s="9">
        <v>16870</v>
      </c>
      <c r="E9" s="9">
        <v>17304</v>
      </c>
      <c r="F9" s="10">
        <f t="shared" si="0"/>
        <v>2.5726141078838225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713</v>
      </c>
      <c r="E10" s="12">
        <v>2454</v>
      </c>
      <c r="F10" s="17">
        <f t="shared" si="0"/>
        <v>244.17952314165495</v>
      </c>
      <c r="G10" s="1"/>
      <c r="H10" s="1"/>
      <c r="I10" s="1"/>
      <c r="N10" s="42"/>
    </row>
    <row r="11" spans="1:14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  <c r="N11" s="42"/>
    </row>
    <row r="12" spans="1:14" x14ac:dyDescent="0.25">
      <c r="A12" s="11" t="s">
        <v>49</v>
      </c>
      <c r="B12" s="12">
        <v>13230</v>
      </c>
      <c r="C12" s="12">
        <v>15936</v>
      </c>
      <c r="D12" s="12">
        <v>381302</v>
      </c>
      <c r="E12" s="12">
        <v>411455</v>
      </c>
      <c r="F12" s="13">
        <f t="shared" si="0"/>
        <v>7.9079050201677461</v>
      </c>
      <c r="G12" s="1"/>
      <c r="H12" s="1"/>
      <c r="I12" s="1"/>
      <c r="N12" s="42"/>
    </row>
    <row r="13" spans="1:14" x14ac:dyDescent="0.25">
      <c r="A13" s="8" t="s">
        <v>50</v>
      </c>
      <c r="B13" s="9">
        <v>46463</v>
      </c>
      <c r="C13" s="9">
        <v>235393</v>
      </c>
      <c r="D13" s="9">
        <v>1586526</v>
      </c>
      <c r="E13" s="9">
        <v>1958848</v>
      </c>
      <c r="F13" s="10">
        <f t="shared" si="0"/>
        <v>23.467752813379676</v>
      </c>
      <c r="G13" s="1"/>
      <c r="H13" s="1"/>
      <c r="I13" s="1"/>
      <c r="N13" s="42"/>
    </row>
    <row r="14" spans="1:14" x14ac:dyDescent="0.25">
      <c r="A14" s="11" t="s">
        <v>51</v>
      </c>
      <c r="B14" s="12">
        <v>76037</v>
      </c>
      <c r="C14" s="12">
        <v>89738</v>
      </c>
      <c r="D14" s="12">
        <v>2364292</v>
      </c>
      <c r="E14" s="12">
        <v>2540302</v>
      </c>
      <c r="F14" s="13">
        <f t="shared" si="0"/>
        <v>7.4445119299984981</v>
      </c>
      <c r="G14" s="1"/>
      <c r="H14" s="1"/>
      <c r="I14" s="1"/>
      <c r="N14" s="42"/>
    </row>
    <row r="15" spans="1:14" x14ac:dyDescent="0.25">
      <c r="A15" s="8" t="s">
        <v>52</v>
      </c>
      <c r="B15" s="9">
        <v>0</v>
      </c>
      <c r="C15" s="9">
        <v>1</v>
      </c>
      <c r="D15" s="9">
        <v>80206</v>
      </c>
      <c r="E15" s="9">
        <v>70542</v>
      </c>
      <c r="F15" s="10">
        <f t="shared" si="0"/>
        <v>-12.048973892227508</v>
      </c>
      <c r="G15" s="1"/>
      <c r="H15" s="1"/>
      <c r="I15" s="1"/>
      <c r="N15" s="42"/>
    </row>
    <row r="16" spans="1:14" x14ac:dyDescent="0.25">
      <c r="A16" s="11" t="s">
        <v>53</v>
      </c>
      <c r="B16" s="12">
        <v>2622</v>
      </c>
      <c r="C16" s="12">
        <v>3711</v>
      </c>
      <c r="D16" s="12">
        <v>137989</v>
      </c>
      <c r="E16" s="12">
        <v>150795</v>
      </c>
      <c r="F16" s="13">
        <f t="shared" si="0"/>
        <v>9.2804498909333404</v>
      </c>
      <c r="G16" s="1"/>
      <c r="H16" s="1"/>
      <c r="I16" s="1"/>
      <c r="N16" s="42"/>
    </row>
    <row r="17" spans="1:14" x14ac:dyDescent="0.25">
      <c r="A17" s="8" t="s">
        <v>54</v>
      </c>
      <c r="B17" s="9">
        <v>0</v>
      </c>
      <c r="C17" s="9">
        <v>0</v>
      </c>
      <c r="D17" s="9">
        <v>130</v>
      </c>
      <c r="E17" s="9">
        <v>366</v>
      </c>
      <c r="F17" s="10">
        <f t="shared" si="0"/>
        <v>181.53846153846155</v>
      </c>
      <c r="G17" s="1"/>
      <c r="H17" s="1"/>
      <c r="I17" s="1"/>
      <c r="N17" s="42"/>
    </row>
    <row r="18" spans="1:14" x14ac:dyDescent="0.25">
      <c r="A18" s="11" t="s">
        <v>55</v>
      </c>
      <c r="B18" s="12">
        <v>0</v>
      </c>
      <c r="C18" s="12">
        <v>0</v>
      </c>
      <c r="D18" s="12">
        <v>2141</v>
      </c>
      <c r="E18" s="12">
        <v>1587</v>
      </c>
      <c r="F18" s="13">
        <f t="shared" si="0"/>
        <v>-25.875758991125636</v>
      </c>
      <c r="G18" s="1"/>
      <c r="H18" s="1"/>
      <c r="I18" s="1"/>
      <c r="N18" s="42"/>
    </row>
    <row r="19" spans="1:14" x14ac:dyDescent="0.25">
      <c r="A19" s="8" t="s">
        <v>56</v>
      </c>
      <c r="B19" s="9">
        <v>387</v>
      </c>
      <c r="C19" s="9">
        <v>0</v>
      </c>
      <c r="D19" s="9">
        <v>39017</v>
      </c>
      <c r="E19" s="9">
        <v>21559</v>
      </c>
      <c r="F19" s="10">
        <f t="shared" si="0"/>
        <v>-44.74459850834252</v>
      </c>
      <c r="G19" s="1"/>
      <c r="H19" s="1"/>
      <c r="I19" s="1"/>
      <c r="N19" s="42"/>
    </row>
    <row r="20" spans="1:14" x14ac:dyDescent="0.25">
      <c r="A20" s="11" t="s">
        <v>57</v>
      </c>
      <c r="B20" s="12">
        <v>0</v>
      </c>
      <c r="C20" s="12">
        <v>40</v>
      </c>
      <c r="D20" s="12">
        <v>13536</v>
      </c>
      <c r="E20" s="12">
        <v>16140</v>
      </c>
      <c r="F20" s="13">
        <f t="shared" si="0"/>
        <v>19.237588652482273</v>
      </c>
      <c r="G20" s="1"/>
      <c r="H20" s="1"/>
      <c r="I20" s="1"/>
      <c r="N20" s="42"/>
    </row>
    <row r="21" spans="1:14" x14ac:dyDescent="0.25">
      <c r="A21" s="8" t="s">
        <v>58</v>
      </c>
      <c r="B21" s="9">
        <v>0</v>
      </c>
      <c r="C21" s="9">
        <v>0</v>
      </c>
      <c r="D21" s="9">
        <v>0</v>
      </c>
      <c r="E21" s="9">
        <v>3730</v>
      </c>
      <c r="F21" s="18" t="e">
        <f t="shared" si="0"/>
        <v>#DIV/0!</v>
      </c>
      <c r="G21" s="1"/>
      <c r="H21" s="1"/>
      <c r="I21" s="1"/>
      <c r="N21" s="42"/>
    </row>
    <row r="22" spans="1:14" x14ac:dyDescent="0.25">
      <c r="A22" s="11" t="s">
        <v>59</v>
      </c>
      <c r="B22" s="12">
        <v>193869</v>
      </c>
      <c r="C22" s="12">
        <v>191272</v>
      </c>
      <c r="D22" s="12">
        <v>1065076</v>
      </c>
      <c r="E22" s="12">
        <v>1252052</v>
      </c>
      <c r="F22" s="13">
        <f t="shared" si="0"/>
        <v>17.555179160923728</v>
      </c>
      <c r="G22" s="1"/>
      <c r="H22" s="1"/>
      <c r="I22" s="1"/>
      <c r="N22" s="42"/>
    </row>
    <row r="23" spans="1:14" x14ac:dyDescent="0.25">
      <c r="A23" s="8" t="s">
        <v>60</v>
      </c>
      <c r="B23" s="9">
        <v>16517</v>
      </c>
      <c r="C23" s="9">
        <v>26927</v>
      </c>
      <c r="D23" s="9">
        <v>407870</v>
      </c>
      <c r="E23" s="9">
        <v>418503</v>
      </c>
      <c r="F23" s="10">
        <f t="shared" si="0"/>
        <v>2.6069580993944186</v>
      </c>
      <c r="G23" s="1"/>
      <c r="H23" s="1"/>
      <c r="I23" s="1"/>
      <c r="N23" s="42"/>
    </row>
    <row r="24" spans="1:14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  <c r="N24" s="42"/>
    </row>
    <row r="25" spans="1:14" x14ac:dyDescent="0.25">
      <c r="A25" s="8" t="s">
        <v>62</v>
      </c>
      <c r="B25" s="9">
        <v>0</v>
      </c>
      <c r="C25" s="9">
        <v>0</v>
      </c>
      <c r="D25" s="9">
        <v>254</v>
      </c>
      <c r="E25" s="9">
        <v>1352</v>
      </c>
      <c r="F25" s="10">
        <f t="shared" si="0"/>
        <v>432.28346456692918</v>
      </c>
      <c r="G25" s="1"/>
      <c r="H25" s="1"/>
      <c r="I25" s="1"/>
      <c r="N25" s="42"/>
    </row>
    <row r="26" spans="1:14" x14ac:dyDescent="0.25">
      <c r="A26" s="11" t="s">
        <v>63</v>
      </c>
      <c r="B26" s="12">
        <v>0</v>
      </c>
      <c r="C26" s="12">
        <v>0</v>
      </c>
      <c r="D26" s="12">
        <v>19589</v>
      </c>
      <c r="E26" s="12">
        <v>6481</v>
      </c>
      <c r="F26" s="13">
        <f t="shared" si="0"/>
        <v>-66.915105416305067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758</v>
      </c>
      <c r="D27" s="9">
        <v>675</v>
      </c>
      <c r="E27" s="9">
        <v>758</v>
      </c>
      <c r="F27" s="18">
        <f t="shared" si="0"/>
        <v>12.296296296296291</v>
      </c>
      <c r="G27" s="1"/>
      <c r="H27" s="1"/>
      <c r="I27" s="1"/>
      <c r="N27" s="42"/>
    </row>
    <row r="28" spans="1:14" x14ac:dyDescent="0.25">
      <c r="A28" s="11" t="s">
        <v>65</v>
      </c>
      <c r="B28" s="12">
        <v>162931</v>
      </c>
      <c r="C28" s="12">
        <v>167848</v>
      </c>
      <c r="D28" s="12">
        <v>848159</v>
      </c>
      <c r="E28" s="12">
        <v>933417</v>
      </c>
      <c r="F28" s="13">
        <f t="shared" si="0"/>
        <v>10.052124660588404</v>
      </c>
      <c r="G28" s="1"/>
      <c r="H28" s="1"/>
      <c r="I28" s="1"/>
      <c r="N28" s="42"/>
    </row>
    <row r="29" spans="1:14" x14ac:dyDescent="0.25">
      <c r="A29" s="8" t="s">
        <v>66</v>
      </c>
      <c r="B29" s="9">
        <v>42</v>
      </c>
      <c r="C29" s="9">
        <v>0</v>
      </c>
      <c r="D29" s="9">
        <v>14957</v>
      </c>
      <c r="E29" s="9">
        <v>8614</v>
      </c>
      <c r="F29" s="10">
        <f t="shared" si="0"/>
        <v>-42.408236945911611</v>
      </c>
      <c r="G29" s="1"/>
      <c r="H29" s="1"/>
      <c r="I29" s="1"/>
      <c r="N29" s="42"/>
    </row>
    <row r="30" spans="1:14" x14ac:dyDescent="0.25">
      <c r="A30" s="11" t="s">
        <v>67</v>
      </c>
      <c r="B30" s="12">
        <v>775</v>
      </c>
      <c r="C30" s="12">
        <v>738</v>
      </c>
      <c r="D30" s="12">
        <v>15970</v>
      </c>
      <c r="E30" s="12">
        <v>17730</v>
      </c>
      <c r="F30" s="13">
        <f t="shared" si="0"/>
        <v>11.020663744520974</v>
      </c>
      <c r="G30" s="1"/>
      <c r="H30" s="1"/>
      <c r="I30" s="1"/>
      <c r="N30" s="42"/>
    </row>
    <row r="31" spans="1:14" x14ac:dyDescent="0.25">
      <c r="A31" s="8" t="s">
        <v>68</v>
      </c>
      <c r="B31" s="9">
        <v>0</v>
      </c>
      <c r="C31" s="9">
        <v>0</v>
      </c>
      <c r="D31" s="9">
        <v>1895</v>
      </c>
      <c r="E31" s="9">
        <v>12277</v>
      </c>
      <c r="F31" s="10">
        <f t="shared" si="0"/>
        <v>547.86279683377313</v>
      </c>
      <c r="G31" s="1"/>
      <c r="H31" s="1"/>
      <c r="I31" s="1"/>
      <c r="N31" s="42"/>
    </row>
    <row r="32" spans="1:14" x14ac:dyDescent="0.25">
      <c r="A32" s="11" t="s">
        <v>69</v>
      </c>
      <c r="B32" s="12">
        <v>8629</v>
      </c>
      <c r="C32" s="12">
        <v>10509</v>
      </c>
      <c r="D32" s="12">
        <v>373013</v>
      </c>
      <c r="E32" s="12">
        <v>371374</v>
      </c>
      <c r="F32" s="13">
        <f t="shared" si="0"/>
        <v>-0.43939487363711294</v>
      </c>
      <c r="G32" s="1"/>
      <c r="H32" s="1"/>
      <c r="I32" s="1"/>
      <c r="N32" s="42"/>
    </row>
    <row r="33" spans="1:14" x14ac:dyDescent="0.25">
      <c r="A33" s="8" t="s">
        <v>70</v>
      </c>
      <c r="B33" s="9">
        <v>4929</v>
      </c>
      <c r="C33" s="9">
        <v>4993</v>
      </c>
      <c r="D33" s="9">
        <v>176019</v>
      </c>
      <c r="E33" s="9">
        <v>204979</v>
      </c>
      <c r="F33" s="10">
        <f t="shared" si="0"/>
        <v>16.452769303313843</v>
      </c>
      <c r="G33" s="1"/>
      <c r="H33" s="1"/>
      <c r="I33" s="1"/>
      <c r="N33" s="42"/>
    </row>
    <row r="34" spans="1:14" x14ac:dyDescent="0.25">
      <c r="A34" s="11" t="s">
        <v>71</v>
      </c>
      <c r="B34" s="12">
        <v>0</v>
      </c>
      <c r="C34" s="12">
        <v>0</v>
      </c>
      <c r="D34" s="12">
        <v>1032</v>
      </c>
      <c r="E34" s="12">
        <v>1190</v>
      </c>
      <c r="F34" s="13">
        <f t="shared" si="0"/>
        <v>15.310077519379846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535054</v>
      </c>
      <c r="C35" s="15">
        <f t="shared" ref="C35:E35" si="1">SUM(C7:C34)</f>
        <v>758193</v>
      </c>
      <c r="D35" s="15">
        <f t="shared" si="1"/>
        <v>7711411</v>
      </c>
      <c r="E35" s="15">
        <f t="shared" si="1"/>
        <v>8646576</v>
      </c>
      <c r="F35" s="16">
        <f t="shared" si="0"/>
        <v>12.127028373925341</v>
      </c>
      <c r="G35" s="1"/>
      <c r="H35" s="1"/>
      <c r="I35" s="1"/>
      <c r="J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140451</v>
      </c>
      <c r="C38" s="41">
        <f>D7</f>
        <v>129597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2540302</v>
      </c>
      <c r="G38" s="42">
        <f>LOOKUP(E38,$A$38:$A$65,$C$38:$C$65)</f>
        <v>2364292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82316</v>
      </c>
      <c r="C39" s="41">
        <f t="shared" ref="C39:C65" si="5">D8</f>
        <v>34583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1958848</v>
      </c>
      <c r="G39" s="42">
        <f t="shared" ref="G39:G65" si="8">LOOKUP(E39,$A$38:$A$65,$C$38:$C$65)</f>
        <v>1586526</v>
      </c>
    </row>
    <row r="40" spans="1:14" x14ac:dyDescent="0.25">
      <c r="A40" s="42" t="str">
        <f t="shared" si="3"/>
        <v>ALMERIA</v>
      </c>
      <c r="B40" s="41">
        <f t="shared" si="4"/>
        <v>17304</v>
      </c>
      <c r="C40" s="41">
        <f t="shared" si="5"/>
        <v>16870</v>
      </c>
      <c r="D40" s="41">
        <f t="shared" si="6"/>
        <v>15</v>
      </c>
      <c r="E40" s="42" t="str">
        <f t="shared" si="2"/>
        <v>LAS PALMAS</v>
      </c>
      <c r="F40" s="42">
        <f t="shared" si="7"/>
        <v>1252052</v>
      </c>
      <c r="G40" s="42">
        <f t="shared" si="8"/>
        <v>1065076</v>
      </c>
    </row>
    <row r="41" spans="1:14" x14ac:dyDescent="0.25">
      <c r="A41" s="42" t="str">
        <f t="shared" si="3"/>
        <v>AVILES</v>
      </c>
      <c r="B41" s="41">
        <f t="shared" si="4"/>
        <v>2454</v>
      </c>
      <c r="C41" s="41">
        <f t="shared" si="5"/>
        <v>713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933417</v>
      </c>
      <c r="G41" s="42">
        <f t="shared" si="8"/>
        <v>848159</v>
      </c>
    </row>
    <row r="42" spans="1:14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418503</v>
      </c>
      <c r="G42" s="42">
        <f t="shared" si="8"/>
        <v>407870</v>
      </c>
    </row>
    <row r="43" spans="1:14" x14ac:dyDescent="0.25">
      <c r="A43" s="42" t="str">
        <f t="shared" si="3"/>
        <v>BAHIA DE CADIZ</v>
      </c>
      <c r="B43" s="41">
        <f t="shared" si="4"/>
        <v>411455</v>
      </c>
      <c r="C43" s="41">
        <f t="shared" si="5"/>
        <v>381302</v>
      </c>
      <c r="D43" s="41">
        <f t="shared" si="6"/>
        <v>6</v>
      </c>
      <c r="E43" s="42" t="str">
        <f t="shared" si="2"/>
        <v>BAHIA DE CADIZ</v>
      </c>
      <c r="F43" s="42">
        <f t="shared" si="7"/>
        <v>411455</v>
      </c>
      <c r="G43" s="42">
        <f t="shared" si="8"/>
        <v>381302</v>
      </c>
    </row>
    <row r="44" spans="1:14" x14ac:dyDescent="0.25">
      <c r="A44" s="42" t="str">
        <f t="shared" si="3"/>
        <v>BALEARES</v>
      </c>
      <c r="B44" s="41">
        <f t="shared" si="4"/>
        <v>1958848</v>
      </c>
      <c r="C44" s="41">
        <f t="shared" si="5"/>
        <v>1586526</v>
      </c>
      <c r="D44" s="41">
        <f t="shared" si="6"/>
        <v>2</v>
      </c>
      <c r="E44" s="42" t="str">
        <f t="shared" si="2"/>
        <v>VALENCIA</v>
      </c>
      <c r="F44" s="42">
        <f t="shared" si="7"/>
        <v>371374</v>
      </c>
      <c r="G44" s="42">
        <f t="shared" si="8"/>
        <v>373013</v>
      </c>
    </row>
    <row r="45" spans="1:14" x14ac:dyDescent="0.25">
      <c r="A45" s="42" t="str">
        <f t="shared" si="3"/>
        <v>BARCELONA</v>
      </c>
      <c r="B45" s="41">
        <f t="shared" si="4"/>
        <v>2540302</v>
      </c>
      <c r="C45" s="41">
        <f t="shared" si="5"/>
        <v>2364292</v>
      </c>
      <c r="D45" s="41">
        <f t="shared" si="6"/>
        <v>1</v>
      </c>
      <c r="E45" s="42" t="str">
        <f t="shared" si="2"/>
        <v>VIGO</v>
      </c>
      <c r="F45" s="42">
        <f t="shared" si="7"/>
        <v>204979</v>
      </c>
      <c r="G45" s="42">
        <f t="shared" si="8"/>
        <v>176019</v>
      </c>
    </row>
    <row r="46" spans="1:14" x14ac:dyDescent="0.25">
      <c r="A46" s="42" t="str">
        <f t="shared" si="3"/>
        <v>BILBAO</v>
      </c>
      <c r="B46" s="41">
        <f t="shared" si="4"/>
        <v>70542</v>
      </c>
      <c r="C46" s="41">
        <f t="shared" si="5"/>
        <v>80206</v>
      </c>
      <c r="D46" s="41">
        <f t="shared" si="6"/>
        <v>12</v>
      </c>
      <c r="E46" s="42" t="str">
        <f t="shared" si="2"/>
        <v>CARTAGENA</v>
      </c>
      <c r="F46" s="42">
        <f t="shared" si="7"/>
        <v>150795</v>
      </c>
      <c r="G46" s="42">
        <f t="shared" si="8"/>
        <v>137989</v>
      </c>
    </row>
    <row r="47" spans="1:14" x14ac:dyDescent="0.25">
      <c r="A47" s="42" t="str">
        <f t="shared" si="3"/>
        <v>CARTAGENA</v>
      </c>
      <c r="B47" s="41">
        <f t="shared" si="4"/>
        <v>150795</v>
      </c>
      <c r="C47" s="41">
        <f t="shared" si="5"/>
        <v>137989</v>
      </c>
      <c r="D47" s="41">
        <f t="shared" si="6"/>
        <v>9</v>
      </c>
      <c r="E47" s="42" t="str">
        <f t="shared" si="2"/>
        <v>A CORUÑA</v>
      </c>
      <c r="F47" s="42">
        <f t="shared" si="7"/>
        <v>140451</v>
      </c>
      <c r="G47" s="42">
        <f t="shared" si="8"/>
        <v>129597</v>
      </c>
    </row>
    <row r="48" spans="1:14" x14ac:dyDescent="0.25">
      <c r="A48" s="42" t="str">
        <f t="shared" si="3"/>
        <v>CASTELLON</v>
      </c>
      <c r="B48" s="41">
        <f t="shared" si="4"/>
        <v>366</v>
      </c>
      <c r="C48" s="41">
        <f t="shared" si="5"/>
        <v>130</v>
      </c>
      <c r="D48" s="41">
        <f t="shared" si="6"/>
        <v>26</v>
      </c>
      <c r="E48" s="42" t="str">
        <f t="shared" si="2"/>
        <v>ALICANTE</v>
      </c>
      <c r="F48" s="42">
        <f t="shared" si="7"/>
        <v>82316</v>
      </c>
      <c r="G48" s="42">
        <f t="shared" si="8"/>
        <v>34583</v>
      </c>
    </row>
    <row r="49" spans="1:7" x14ac:dyDescent="0.25">
      <c r="A49" s="42" t="str">
        <f t="shared" si="3"/>
        <v>CEUTA</v>
      </c>
      <c r="B49" s="41">
        <f t="shared" si="4"/>
        <v>1587</v>
      </c>
      <c r="C49" s="41">
        <f t="shared" si="5"/>
        <v>2141</v>
      </c>
      <c r="D49" s="41">
        <f t="shared" si="6"/>
        <v>22</v>
      </c>
      <c r="E49" s="42" t="str">
        <f t="shared" si="2"/>
        <v>BILBAO</v>
      </c>
      <c r="F49" s="42">
        <f t="shared" si="7"/>
        <v>70542</v>
      </c>
      <c r="G49" s="42">
        <f t="shared" si="8"/>
        <v>80206</v>
      </c>
    </row>
    <row r="50" spans="1:7" x14ac:dyDescent="0.25">
      <c r="A50" s="42" t="str">
        <f t="shared" si="3"/>
        <v>FERROL-SAN CIBRAO</v>
      </c>
      <c r="B50" s="41">
        <f t="shared" si="4"/>
        <v>21559</v>
      </c>
      <c r="C50" s="41">
        <f t="shared" si="5"/>
        <v>39017</v>
      </c>
      <c r="D50" s="41">
        <f t="shared" si="6"/>
        <v>13</v>
      </c>
      <c r="E50" s="42" t="str">
        <f t="shared" si="2"/>
        <v>FERROL-SAN CIBRAO</v>
      </c>
      <c r="F50" s="42">
        <f t="shared" si="7"/>
        <v>21559</v>
      </c>
      <c r="G50" s="42">
        <f t="shared" si="8"/>
        <v>39017</v>
      </c>
    </row>
    <row r="51" spans="1:7" x14ac:dyDescent="0.25">
      <c r="A51" s="42" t="str">
        <f t="shared" si="3"/>
        <v>GIJON</v>
      </c>
      <c r="B51" s="41">
        <f t="shared" si="4"/>
        <v>16140</v>
      </c>
      <c r="C51" s="41">
        <f t="shared" si="5"/>
        <v>13536</v>
      </c>
      <c r="D51" s="41">
        <f t="shared" si="6"/>
        <v>16</v>
      </c>
      <c r="E51" s="42" t="str">
        <f t="shared" si="2"/>
        <v>SEVILLA</v>
      </c>
      <c r="F51" s="42">
        <f t="shared" si="7"/>
        <v>17730</v>
      </c>
      <c r="G51" s="42">
        <f t="shared" si="8"/>
        <v>15970</v>
      </c>
    </row>
    <row r="52" spans="1:7" x14ac:dyDescent="0.25">
      <c r="A52" s="42" t="str">
        <f t="shared" si="3"/>
        <v>HUELVA</v>
      </c>
      <c r="B52" s="41">
        <f t="shared" si="4"/>
        <v>3730</v>
      </c>
      <c r="C52" s="41">
        <f t="shared" si="5"/>
        <v>0</v>
      </c>
      <c r="D52" s="41">
        <f t="shared" si="6"/>
        <v>20</v>
      </c>
      <c r="E52" s="42" t="str">
        <f t="shared" si="2"/>
        <v>ALMERIA</v>
      </c>
      <c r="F52" s="42">
        <f t="shared" si="7"/>
        <v>17304</v>
      </c>
      <c r="G52" s="42">
        <f t="shared" si="8"/>
        <v>16870</v>
      </c>
    </row>
    <row r="53" spans="1:7" x14ac:dyDescent="0.25">
      <c r="A53" s="42" t="str">
        <f t="shared" si="3"/>
        <v>LAS PALMAS</v>
      </c>
      <c r="B53" s="41">
        <f t="shared" si="4"/>
        <v>1252052</v>
      </c>
      <c r="C53" s="41">
        <f t="shared" si="5"/>
        <v>1065076</v>
      </c>
      <c r="D53" s="41">
        <f t="shared" si="6"/>
        <v>3</v>
      </c>
      <c r="E53" s="42" t="str">
        <f t="shared" si="2"/>
        <v>GIJON</v>
      </c>
      <c r="F53" s="42">
        <f t="shared" si="7"/>
        <v>16140</v>
      </c>
      <c r="G53" s="42">
        <f t="shared" si="8"/>
        <v>13536</v>
      </c>
    </row>
    <row r="54" spans="1:7" x14ac:dyDescent="0.25">
      <c r="A54" s="42" t="str">
        <f t="shared" si="3"/>
        <v>MALAGA</v>
      </c>
      <c r="B54" s="41">
        <f t="shared" si="4"/>
        <v>418503</v>
      </c>
      <c r="C54" s="41">
        <f t="shared" si="5"/>
        <v>407870</v>
      </c>
      <c r="D54" s="41">
        <f t="shared" si="6"/>
        <v>5</v>
      </c>
      <c r="E54" s="42" t="str">
        <f t="shared" si="2"/>
        <v>TARRAGONA</v>
      </c>
      <c r="F54" s="42">
        <f t="shared" si="7"/>
        <v>12277</v>
      </c>
      <c r="G54" s="42">
        <f t="shared" si="8"/>
        <v>1895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8614</v>
      </c>
      <c r="G55" s="42">
        <f t="shared" si="8"/>
        <v>14957</v>
      </c>
    </row>
    <row r="56" spans="1:7" x14ac:dyDescent="0.25">
      <c r="A56" s="42" t="str">
        <f t="shared" si="3"/>
        <v>MELILLA</v>
      </c>
      <c r="B56" s="41">
        <f t="shared" si="4"/>
        <v>1352</v>
      </c>
      <c r="C56" s="41">
        <f t="shared" si="5"/>
        <v>254</v>
      </c>
      <c r="D56" s="41">
        <f t="shared" si="6"/>
        <v>23</v>
      </c>
      <c r="E56" s="42" t="str">
        <f t="shared" si="2"/>
        <v>MOTRIL</v>
      </c>
      <c r="F56" s="42">
        <f t="shared" si="9"/>
        <v>6481</v>
      </c>
      <c r="G56" s="42">
        <f t="shared" si="8"/>
        <v>19589</v>
      </c>
    </row>
    <row r="57" spans="1:7" x14ac:dyDescent="0.25">
      <c r="A57" s="42" t="str">
        <f t="shared" si="3"/>
        <v>MOTRIL</v>
      </c>
      <c r="B57" s="41">
        <f t="shared" si="4"/>
        <v>6481</v>
      </c>
      <c r="C57" s="41">
        <f t="shared" si="5"/>
        <v>19589</v>
      </c>
      <c r="D57" s="41">
        <f t="shared" si="6"/>
        <v>19</v>
      </c>
      <c r="E57" s="42" t="str">
        <f t="shared" si="2"/>
        <v>HUELVA</v>
      </c>
      <c r="F57" s="42">
        <f t="shared" si="9"/>
        <v>3730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758</v>
      </c>
      <c r="C58" s="41">
        <f t="shared" si="5"/>
        <v>675</v>
      </c>
      <c r="D58" s="41">
        <f t="shared" si="6"/>
        <v>25</v>
      </c>
      <c r="E58" s="42" t="str">
        <f t="shared" si="2"/>
        <v>AVILES</v>
      </c>
      <c r="F58" s="42">
        <f t="shared" si="9"/>
        <v>2454</v>
      </c>
      <c r="G58" s="42">
        <f t="shared" si="8"/>
        <v>713</v>
      </c>
    </row>
    <row r="59" spans="1:7" x14ac:dyDescent="0.25">
      <c r="A59" s="42" t="str">
        <f t="shared" si="3"/>
        <v>SANTA CRUZ DE TENERIFE</v>
      </c>
      <c r="B59" s="41">
        <f t="shared" si="4"/>
        <v>933417</v>
      </c>
      <c r="C59" s="41">
        <f t="shared" si="5"/>
        <v>848159</v>
      </c>
      <c r="D59" s="41">
        <f t="shared" si="6"/>
        <v>4</v>
      </c>
      <c r="E59" s="42" t="str">
        <f t="shared" si="2"/>
        <v>CEUTA</v>
      </c>
      <c r="F59" s="42">
        <f t="shared" si="9"/>
        <v>1587</v>
      </c>
      <c r="G59" s="42">
        <f t="shared" si="8"/>
        <v>2141</v>
      </c>
    </row>
    <row r="60" spans="1:7" x14ac:dyDescent="0.25">
      <c r="A60" s="42" t="str">
        <f t="shared" si="3"/>
        <v>SANTANDER</v>
      </c>
      <c r="B60" s="41">
        <f t="shared" si="4"/>
        <v>8614</v>
      </c>
      <c r="C60" s="41">
        <f t="shared" si="5"/>
        <v>14957</v>
      </c>
      <c r="D60" s="41">
        <f t="shared" si="6"/>
        <v>18</v>
      </c>
      <c r="E60" s="42" t="str">
        <f t="shared" si="2"/>
        <v>MELILLA</v>
      </c>
      <c r="F60" s="42">
        <f t="shared" si="9"/>
        <v>1352</v>
      </c>
      <c r="G60" s="42">
        <f t="shared" si="8"/>
        <v>254</v>
      </c>
    </row>
    <row r="61" spans="1:7" x14ac:dyDescent="0.25">
      <c r="A61" s="42" t="str">
        <f t="shared" si="3"/>
        <v>SEVILLA</v>
      </c>
      <c r="B61" s="41">
        <f t="shared" si="4"/>
        <v>17730</v>
      </c>
      <c r="C61" s="41">
        <f t="shared" si="5"/>
        <v>15970</v>
      </c>
      <c r="D61" s="41">
        <f t="shared" si="6"/>
        <v>14</v>
      </c>
      <c r="E61" s="42" t="str">
        <f t="shared" si="2"/>
        <v>VILAGARCIA</v>
      </c>
      <c r="F61" s="42">
        <f t="shared" si="9"/>
        <v>1190</v>
      </c>
      <c r="G61" s="42">
        <f t="shared" si="8"/>
        <v>1032</v>
      </c>
    </row>
    <row r="62" spans="1:7" x14ac:dyDescent="0.25">
      <c r="A62" s="42" t="str">
        <f t="shared" si="3"/>
        <v>TARRAGONA</v>
      </c>
      <c r="B62" s="41">
        <f t="shared" si="4"/>
        <v>12277</v>
      </c>
      <c r="C62" s="41">
        <f t="shared" si="5"/>
        <v>1895</v>
      </c>
      <c r="D62" s="41">
        <f t="shared" si="6"/>
        <v>17</v>
      </c>
      <c r="E62" s="42" t="str">
        <f t="shared" si="2"/>
        <v>PASAIA</v>
      </c>
      <c r="F62" s="42">
        <f t="shared" si="9"/>
        <v>758</v>
      </c>
      <c r="G62" s="42">
        <f t="shared" si="8"/>
        <v>675</v>
      </c>
    </row>
    <row r="63" spans="1:7" x14ac:dyDescent="0.25">
      <c r="A63" s="42" t="str">
        <f t="shared" si="3"/>
        <v>VALENCIA</v>
      </c>
      <c r="B63" s="41">
        <f t="shared" si="4"/>
        <v>371374</v>
      </c>
      <c r="C63" s="41">
        <f t="shared" si="5"/>
        <v>373013</v>
      </c>
      <c r="D63" s="41">
        <f t="shared" si="6"/>
        <v>7</v>
      </c>
      <c r="E63" s="42" t="str">
        <f t="shared" si="2"/>
        <v>CASTELLON</v>
      </c>
      <c r="F63" s="42">
        <f t="shared" si="9"/>
        <v>366</v>
      </c>
      <c r="G63" s="42">
        <f t="shared" si="8"/>
        <v>130</v>
      </c>
    </row>
    <row r="64" spans="1:7" x14ac:dyDescent="0.25">
      <c r="A64" s="42" t="str">
        <f t="shared" si="3"/>
        <v>VIGO</v>
      </c>
      <c r="B64" s="41">
        <f t="shared" si="4"/>
        <v>204979</v>
      </c>
      <c r="C64" s="41">
        <f t="shared" si="5"/>
        <v>176019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1190</v>
      </c>
      <c r="C65" s="41">
        <f t="shared" si="5"/>
        <v>1032</v>
      </c>
      <c r="D65" s="41">
        <f t="shared" si="6"/>
        <v>24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67"/>
  <sheetViews>
    <sheetView workbookViewId="0">
      <selection activeCell="N25" sqref="N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4" s="2" customFormat="1" ht="22.5" customHeight="1" x14ac:dyDescent="0.35">
      <c r="F1" s="3" t="s">
        <v>90</v>
      </c>
    </row>
    <row r="2" spans="1:14" s="2" customFormat="1" ht="21" x14ac:dyDescent="0.35">
      <c r="F2" s="3"/>
    </row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  <c r="N7" s="42"/>
    </row>
    <row r="8" spans="1:14" x14ac:dyDescent="0.25">
      <c r="A8" s="11" t="s">
        <v>45</v>
      </c>
      <c r="B8" s="12">
        <v>2772</v>
      </c>
      <c r="C8" s="12">
        <v>2192</v>
      </c>
      <c r="D8" s="12">
        <v>49633</v>
      </c>
      <c r="E8" s="12">
        <v>49009</v>
      </c>
      <c r="F8" s="13">
        <f t="shared" ref="F8:F35" si="0">((E8*100)/D8)-100</f>
        <v>-1.257228053915739</v>
      </c>
      <c r="G8" s="1"/>
      <c r="H8" s="1"/>
      <c r="I8" s="1"/>
      <c r="N8" s="42"/>
    </row>
    <row r="9" spans="1:14" x14ac:dyDescent="0.25">
      <c r="A9" s="8" t="s">
        <v>46</v>
      </c>
      <c r="B9" s="9">
        <v>6594</v>
      </c>
      <c r="C9" s="9">
        <v>7954</v>
      </c>
      <c r="D9" s="9">
        <v>125450</v>
      </c>
      <c r="E9" s="9">
        <v>133344</v>
      </c>
      <c r="F9" s="10">
        <f t="shared" si="0"/>
        <v>6.2925468314069377</v>
      </c>
      <c r="G9" s="1"/>
      <c r="H9" s="1"/>
      <c r="I9" s="1"/>
      <c r="N9" s="42"/>
    </row>
    <row r="10" spans="1:14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  <c r="N10" s="42"/>
    </row>
    <row r="11" spans="1:14" x14ac:dyDescent="0.25">
      <c r="A11" s="8" t="s">
        <v>48</v>
      </c>
      <c r="B11" s="9">
        <v>71039</v>
      </c>
      <c r="C11" s="9">
        <v>74667</v>
      </c>
      <c r="D11" s="9">
        <v>1142307</v>
      </c>
      <c r="E11" s="9">
        <v>1144155</v>
      </c>
      <c r="F11" s="10">
        <f t="shared" si="0"/>
        <v>0.16177787582498127</v>
      </c>
      <c r="G11" s="1"/>
      <c r="H11" s="1"/>
      <c r="I11" s="1"/>
      <c r="N11" s="42"/>
    </row>
    <row r="12" spans="1:14" x14ac:dyDescent="0.25">
      <c r="A12" s="11" t="s">
        <v>49</v>
      </c>
      <c r="B12" s="12">
        <v>915</v>
      </c>
      <c r="C12" s="12">
        <v>771</v>
      </c>
      <c r="D12" s="12">
        <v>10945</v>
      </c>
      <c r="E12" s="12">
        <v>11050</v>
      </c>
      <c r="F12" s="13">
        <f t="shared" si="0"/>
        <v>0.95934216537231976</v>
      </c>
      <c r="G12" s="1"/>
      <c r="H12" s="1"/>
      <c r="I12" s="1"/>
      <c r="N12" s="42"/>
    </row>
    <row r="13" spans="1:14" x14ac:dyDescent="0.25">
      <c r="A13" s="8" t="s">
        <v>50</v>
      </c>
      <c r="B13" s="9">
        <v>28424</v>
      </c>
      <c r="C13" s="9">
        <v>64120</v>
      </c>
      <c r="D13" s="9">
        <v>398265</v>
      </c>
      <c r="E13" s="9">
        <v>523592</v>
      </c>
      <c r="F13" s="10">
        <f t="shared" si="0"/>
        <v>31.468243506208182</v>
      </c>
      <c r="G13" s="1"/>
      <c r="H13" s="1"/>
      <c r="I13" s="1"/>
      <c r="N13" s="42"/>
    </row>
    <row r="14" spans="1:14" x14ac:dyDescent="0.25">
      <c r="A14" s="11" t="s">
        <v>51</v>
      </c>
      <c r="B14" s="12">
        <v>11217</v>
      </c>
      <c r="C14" s="12">
        <v>13117</v>
      </c>
      <c r="D14" s="12">
        <v>268280</v>
      </c>
      <c r="E14" s="12">
        <v>294399</v>
      </c>
      <c r="F14" s="13">
        <f t="shared" si="0"/>
        <v>9.7357238705829729</v>
      </c>
      <c r="G14" s="1"/>
      <c r="H14" s="1"/>
      <c r="I14" s="1"/>
      <c r="N14" s="42"/>
    </row>
    <row r="15" spans="1:14" x14ac:dyDescent="0.25">
      <c r="A15" s="8" t="s">
        <v>52</v>
      </c>
      <c r="B15" s="9">
        <v>2365</v>
      </c>
      <c r="C15" s="9">
        <v>2200</v>
      </c>
      <c r="D15" s="9">
        <v>34873</v>
      </c>
      <c r="E15" s="9">
        <v>40851</v>
      </c>
      <c r="F15" s="10">
        <f t="shared" si="0"/>
        <v>17.142201703323494</v>
      </c>
      <c r="G15" s="1"/>
      <c r="H15" s="1"/>
      <c r="I15" s="1"/>
      <c r="N15" s="42"/>
    </row>
    <row r="16" spans="1:14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  <c r="N16" s="42"/>
    </row>
    <row r="17" spans="1:14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  <c r="N17" s="42"/>
    </row>
    <row r="18" spans="1:14" x14ac:dyDescent="0.25">
      <c r="A18" s="11" t="s">
        <v>55</v>
      </c>
      <c r="B18" s="12">
        <v>27527</v>
      </c>
      <c r="C18" s="12">
        <v>25754</v>
      </c>
      <c r="D18" s="12">
        <v>372853</v>
      </c>
      <c r="E18" s="12">
        <v>364100</v>
      </c>
      <c r="F18" s="13">
        <f t="shared" si="0"/>
        <v>-2.3475739768756085</v>
      </c>
      <c r="G18" s="1"/>
      <c r="H18" s="1"/>
      <c r="I18" s="1"/>
      <c r="N18" s="42"/>
    </row>
    <row r="19" spans="1:14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  <c r="N19" s="42"/>
    </row>
    <row r="20" spans="1:14" x14ac:dyDescent="0.25">
      <c r="A20" s="11" t="s">
        <v>57</v>
      </c>
      <c r="B20" s="12">
        <v>0</v>
      </c>
      <c r="C20" s="12">
        <v>0</v>
      </c>
      <c r="D20" s="12">
        <v>16882</v>
      </c>
      <c r="E20" s="12">
        <v>0</v>
      </c>
      <c r="F20" s="13">
        <f t="shared" si="0"/>
        <v>-100</v>
      </c>
      <c r="G20" s="1"/>
      <c r="H20" s="1"/>
      <c r="I20" s="1"/>
      <c r="N20" s="42"/>
    </row>
    <row r="21" spans="1:14" x14ac:dyDescent="0.25">
      <c r="A21" s="8" t="s">
        <v>58</v>
      </c>
      <c r="B21" s="9">
        <v>953</v>
      </c>
      <c r="C21" s="9">
        <v>1016</v>
      </c>
      <c r="D21" s="9">
        <v>17547</v>
      </c>
      <c r="E21" s="9">
        <v>17690</v>
      </c>
      <c r="F21" s="10">
        <f t="shared" si="0"/>
        <v>0.81495412321194749</v>
      </c>
      <c r="G21" s="1"/>
      <c r="H21" s="1"/>
      <c r="I21" s="1"/>
      <c r="N21" s="42"/>
    </row>
    <row r="22" spans="1:14" x14ac:dyDescent="0.25">
      <c r="A22" s="11" t="s">
        <v>59</v>
      </c>
      <c r="B22" s="12">
        <v>31629</v>
      </c>
      <c r="C22" s="12">
        <v>32654</v>
      </c>
      <c r="D22" s="12">
        <v>395633</v>
      </c>
      <c r="E22" s="12">
        <v>418729</v>
      </c>
      <c r="F22" s="13">
        <f t="shared" si="0"/>
        <v>5.837733454994904</v>
      </c>
      <c r="G22" s="1"/>
      <c r="H22" s="1"/>
      <c r="I22" s="1"/>
      <c r="N22" s="42"/>
    </row>
    <row r="23" spans="1:14" x14ac:dyDescent="0.25">
      <c r="A23" s="8" t="s">
        <v>60</v>
      </c>
      <c r="B23" s="9">
        <v>2259</v>
      </c>
      <c r="C23" s="9">
        <v>2707</v>
      </c>
      <c r="D23" s="9">
        <v>26575</v>
      </c>
      <c r="E23" s="9">
        <v>32985</v>
      </c>
      <c r="F23" s="10">
        <f t="shared" si="0"/>
        <v>24.120413922859825</v>
      </c>
      <c r="G23" s="1"/>
      <c r="H23" s="1"/>
      <c r="I23" s="1"/>
      <c r="N23" s="42"/>
    </row>
    <row r="24" spans="1:14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  <c r="N24" s="42"/>
    </row>
    <row r="25" spans="1:14" x14ac:dyDescent="0.25">
      <c r="A25" s="8" t="s">
        <v>62</v>
      </c>
      <c r="B25" s="9">
        <v>9365</v>
      </c>
      <c r="C25" s="9">
        <v>10850</v>
      </c>
      <c r="D25" s="9">
        <v>140114</v>
      </c>
      <c r="E25" s="9">
        <v>155602</v>
      </c>
      <c r="F25" s="10">
        <f t="shared" si="0"/>
        <v>11.053856145709915</v>
      </c>
      <c r="G25" s="1"/>
      <c r="H25" s="1"/>
      <c r="I25" s="1"/>
      <c r="N25" s="42"/>
    </row>
    <row r="26" spans="1:14" x14ac:dyDescent="0.25">
      <c r="A26" s="11" t="s">
        <v>63</v>
      </c>
      <c r="B26" s="12">
        <v>4604</v>
      </c>
      <c r="C26" s="12">
        <v>4327</v>
      </c>
      <c r="D26" s="12">
        <v>93679</v>
      </c>
      <c r="E26" s="12">
        <v>94398</v>
      </c>
      <c r="F26" s="13">
        <f t="shared" si="0"/>
        <v>0.76751459772201258</v>
      </c>
      <c r="G26" s="1"/>
      <c r="H26" s="1"/>
      <c r="I26" s="1"/>
      <c r="N26" s="42"/>
    </row>
    <row r="27" spans="1:14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  <c r="N27" s="42"/>
    </row>
    <row r="28" spans="1:14" x14ac:dyDescent="0.25">
      <c r="A28" s="11" t="s">
        <v>65</v>
      </c>
      <c r="B28" s="12">
        <v>83618</v>
      </c>
      <c r="C28" s="12">
        <v>89768</v>
      </c>
      <c r="D28" s="12">
        <v>986906</v>
      </c>
      <c r="E28" s="12">
        <v>1050980</v>
      </c>
      <c r="F28" s="13">
        <f t="shared" si="0"/>
        <v>6.4924116379878143</v>
      </c>
      <c r="G28" s="1"/>
      <c r="H28" s="1"/>
      <c r="I28" s="1"/>
      <c r="N28" s="42"/>
    </row>
    <row r="29" spans="1:14" x14ac:dyDescent="0.25">
      <c r="A29" s="8" t="s">
        <v>66</v>
      </c>
      <c r="B29" s="9">
        <v>2529</v>
      </c>
      <c r="C29" s="9">
        <v>3024</v>
      </c>
      <c r="D29" s="9">
        <v>82496</v>
      </c>
      <c r="E29" s="9">
        <v>83609</v>
      </c>
      <c r="F29" s="10">
        <f t="shared" si="0"/>
        <v>1.3491563227307921</v>
      </c>
      <c r="G29" s="1"/>
      <c r="H29" s="1"/>
      <c r="I29" s="1"/>
      <c r="N29" s="42"/>
    </row>
    <row r="30" spans="1:14" x14ac:dyDescent="0.25">
      <c r="A30" s="11" t="s">
        <v>67</v>
      </c>
      <c r="B30" s="12">
        <v>0</v>
      </c>
      <c r="C30" s="12">
        <v>507</v>
      </c>
      <c r="D30" s="12">
        <v>510</v>
      </c>
      <c r="E30" s="12">
        <v>560</v>
      </c>
      <c r="F30" s="17">
        <f t="shared" si="0"/>
        <v>9.8039215686274446</v>
      </c>
      <c r="G30" s="1"/>
      <c r="H30" s="1"/>
      <c r="I30" s="1"/>
      <c r="N30" s="42"/>
    </row>
    <row r="31" spans="1:14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  <c r="N31" s="42"/>
    </row>
    <row r="32" spans="1:14" x14ac:dyDescent="0.25">
      <c r="A32" s="11" t="s">
        <v>69</v>
      </c>
      <c r="B32" s="12">
        <v>5255</v>
      </c>
      <c r="C32" s="12">
        <v>6020</v>
      </c>
      <c r="D32" s="12">
        <v>66267</v>
      </c>
      <c r="E32" s="12">
        <v>79259</v>
      </c>
      <c r="F32" s="13">
        <f t="shared" si="0"/>
        <v>19.605535183424635</v>
      </c>
      <c r="G32" s="1"/>
      <c r="H32" s="1"/>
      <c r="I32" s="1"/>
      <c r="N32" s="42"/>
    </row>
    <row r="33" spans="1:14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  <c r="N33" s="42"/>
    </row>
    <row r="34" spans="1:14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291065</v>
      </c>
      <c r="C35" s="15">
        <f t="shared" ref="C35:E35" si="1">SUM(C7:C34)</f>
        <v>341648</v>
      </c>
      <c r="D35" s="15">
        <f t="shared" si="1"/>
        <v>4229215</v>
      </c>
      <c r="E35" s="15">
        <f t="shared" si="1"/>
        <v>4494312</v>
      </c>
      <c r="F35" s="16">
        <f t="shared" si="0"/>
        <v>6.2682318113408684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1144155</v>
      </c>
      <c r="G38" s="42">
        <f>LOOKUP(E38,$A$38:$A$65,$C$38:$C$65)</f>
        <v>1142307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49009</v>
      </c>
      <c r="C39" s="41">
        <f t="shared" ref="C39:C65" si="5">D8</f>
        <v>49633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1050980</v>
      </c>
      <c r="G39" s="42">
        <f t="shared" ref="G39:G65" si="8">LOOKUP(E39,$A$38:$A$65,$C$38:$C$65)</f>
        <v>986906</v>
      </c>
    </row>
    <row r="40" spans="1:14" x14ac:dyDescent="0.25">
      <c r="A40" s="42" t="str">
        <f t="shared" si="3"/>
        <v>ALMERIA</v>
      </c>
      <c r="B40" s="41">
        <f t="shared" si="4"/>
        <v>133344</v>
      </c>
      <c r="C40" s="41">
        <f t="shared" si="5"/>
        <v>125450</v>
      </c>
      <c r="D40" s="41">
        <f t="shared" si="6"/>
        <v>8</v>
      </c>
      <c r="E40" s="42" t="str">
        <f t="shared" si="2"/>
        <v>BALEARES</v>
      </c>
      <c r="F40" s="42">
        <f t="shared" si="7"/>
        <v>523592</v>
      </c>
      <c r="G40" s="42">
        <f t="shared" si="8"/>
        <v>398265</v>
      </c>
    </row>
    <row r="41" spans="1:14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418729</v>
      </c>
      <c r="G41" s="42">
        <f t="shared" si="8"/>
        <v>395633</v>
      </c>
    </row>
    <row r="42" spans="1:14" x14ac:dyDescent="0.25">
      <c r="A42" s="42" t="str">
        <f t="shared" si="3"/>
        <v>BAHIA DE ALGECIRAS</v>
      </c>
      <c r="B42" s="41">
        <f t="shared" si="4"/>
        <v>1144155</v>
      </c>
      <c r="C42" s="41">
        <f t="shared" si="5"/>
        <v>1142307</v>
      </c>
      <c r="D42" s="41">
        <f t="shared" si="6"/>
        <v>1</v>
      </c>
      <c r="E42" s="42" t="str">
        <f t="shared" si="2"/>
        <v>CEUTA</v>
      </c>
      <c r="F42" s="42">
        <f t="shared" si="7"/>
        <v>364100</v>
      </c>
      <c r="G42" s="42">
        <f t="shared" si="8"/>
        <v>372853</v>
      </c>
    </row>
    <row r="43" spans="1:14" x14ac:dyDescent="0.25">
      <c r="A43" s="42" t="str">
        <f t="shared" si="3"/>
        <v>BAHIA DE CADIZ</v>
      </c>
      <c r="B43" s="41">
        <f t="shared" si="4"/>
        <v>11050</v>
      </c>
      <c r="C43" s="41">
        <f t="shared" si="5"/>
        <v>10945</v>
      </c>
      <c r="D43" s="41">
        <f t="shared" si="6"/>
        <v>16</v>
      </c>
      <c r="E43" s="42" t="str">
        <f t="shared" si="2"/>
        <v>BARCELONA</v>
      </c>
      <c r="F43" s="42">
        <f t="shared" si="7"/>
        <v>294399</v>
      </c>
      <c r="G43" s="42">
        <f t="shared" si="8"/>
        <v>268280</v>
      </c>
    </row>
    <row r="44" spans="1:14" x14ac:dyDescent="0.25">
      <c r="A44" s="42" t="str">
        <f t="shared" si="3"/>
        <v>BALEARES</v>
      </c>
      <c r="B44" s="41">
        <f t="shared" si="4"/>
        <v>523592</v>
      </c>
      <c r="C44" s="41">
        <f t="shared" si="5"/>
        <v>398265</v>
      </c>
      <c r="D44" s="41">
        <f t="shared" si="6"/>
        <v>3</v>
      </c>
      <c r="E44" s="42" t="str">
        <f t="shared" si="2"/>
        <v>MELILLA</v>
      </c>
      <c r="F44" s="42">
        <f t="shared" si="7"/>
        <v>155602</v>
      </c>
      <c r="G44" s="42">
        <f t="shared" si="8"/>
        <v>140114</v>
      </c>
    </row>
    <row r="45" spans="1:14" x14ac:dyDescent="0.25">
      <c r="A45" s="42" t="str">
        <f t="shared" si="3"/>
        <v>BARCELONA</v>
      </c>
      <c r="B45" s="41">
        <f t="shared" si="4"/>
        <v>294399</v>
      </c>
      <c r="C45" s="41">
        <f t="shared" si="5"/>
        <v>268280</v>
      </c>
      <c r="D45" s="41">
        <f t="shared" si="6"/>
        <v>6</v>
      </c>
      <c r="E45" s="42" t="str">
        <f t="shared" si="2"/>
        <v>ALMERIA</v>
      </c>
      <c r="F45" s="42">
        <f t="shared" si="7"/>
        <v>133344</v>
      </c>
      <c r="G45" s="42">
        <f t="shared" si="8"/>
        <v>125450</v>
      </c>
    </row>
    <row r="46" spans="1:14" x14ac:dyDescent="0.25">
      <c r="A46" s="42" t="str">
        <f t="shared" si="3"/>
        <v>BILBAO</v>
      </c>
      <c r="B46" s="41">
        <f t="shared" si="4"/>
        <v>40851</v>
      </c>
      <c r="C46" s="41">
        <f t="shared" si="5"/>
        <v>34873</v>
      </c>
      <c r="D46" s="41">
        <f t="shared" si="6"/>
        <v>13</v>
      </c>
      <c r="E46" s="42" t="str">
        <f t="shared" si="2"/>
        <v>MOTRIL</v>
      </c>
      <c r="F46" s="42">
        <f t="shared" si="7"/>
        <v>94398</v>
      </c>
      <c r="G46" s="42">
        <f t="shared" si="8"/>
        <v>93679</v>
      </c>
    </row>
    <row r="47" spans="1:14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83609</v>
      </c>
      <c r="G47" s="42">
        <f t="shared" si="8"/>
        <v>82496</v>
      </c>
    </row>
    <row r="48" spans="1:14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79259</v>
      </c>
      <c r="G48" s="42">
        <f t="shared" si="8"/>
        <v>66267</v>
      </c>
    </row>
    <row r="49" spans="1:7" x14ac:dyDescent="0.25">
      <c r="A49" s="42" t="str">
        <f t="shared" si="3"/>
        <v>CEUTA</v>
      </c>
      <c r="B49" s="41">
        <f t="shared" si="4"/>
        <v>364100</v>
      </c>
      <c r="C49" s="41">
        <f t="shared" si="5"/>
        <v>372853</v>
      </c>
      <c r="D49" s="41">
        <f t="shared" si="6"/>
        <v>5</v>
      </c>
      <c r="E49" s="42" t="str">
        <f t="shared" si="2"/>
        <v>ALICANTE</v>
      </c>
      <c r="F49" s="42">
        <f t="shared" si="7"/>
        <v>49009</v>
      </c>
      <c r="G49" s="42">
        <f t="shared" si="8"/>
        <v>49633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40851</v>
      </c>
      <c r="G50" s="42">
        <f t="shared" si="8"/>
        <v>34873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16882</v>
      </c>
      <c r="D51" s="41">
        <f t="shared" si="6"/>
        <v>28</v>
      </c>
      <c r="E51" s="42" t="str">
        <f t="shared" si="2"/>
        <v>MALAGA</v>
      </c>
      <c r="F51" s="42">
        <f t="shared" si="7"/>
        <v>32985</v>
      </c>
      <c r="G51" s="42">
        <f t="shared" si="8"/>
        <v>26575</v>
      </c>
    </row>
    <row r="52" spans="1:7" x14ac:dyDescent="0.25">
      <c r="A52" s="42" t="str">
        <f t="shared" si="3"/>
        <v>HUELVA</v>
      </c>
      <c r="B52" s="41">
        <f t="shared" si="4"/>
        <v>17690</v>
      </c>
      <c r="C52" s="41">
        <f t="shared" si="5"/>
        <v>17547</v>
      </c>
      <c r="D52" s="41">
        <f t="shared" si="6"/>
        <v>15</v>
      </c>
      <c r="E52" s="42" t="str">
        <f t="shared" si="2"/>
        <v>HUELVA</v>
      </c>
      <c r="F52" s="42">
        <f t="shared" si="7"/>
        <v>17690</v>
      </c>
      <c r="G52" s="42">
        <f t="shared" si="8"/>
        <v>17547</v>
      </c>
    </row>
    <row r="53" spans="1:7" x14ac:dyDescent="0.25">
      <c r="A53" s="42" t="str">
        <f t="shared" si="3"/>
        <v>LAS PALMAS</v>
      </c>
      <c r="B53" s="41">
        <f t="shared" si="4"/>
        <v>418729</v>
      </c>
      <c r="C53" s="41">
        <f t="shared" si="5"/>
        <v>395633</v>
      </c>
      <c r="D53" s="41">
        <f t="shared" si="6"/>
        <v>4</v>
      </c>
      <c r="E53" s="42" t="str">
        <f t="shared" si="2"/>
        <v>BAHIA DE CADIZ</v>
      </c>
      <c r="F53" s="42">
        <f t="shared" si="7"/>
        <v>11050</v>
      </c>
      <c r="G53" s="42">
        <f t="shared" si="8"/>
        <v>10945</v>
      </c>
    </row>
    <row r="54" spans="1:7" x14ac:dyDescent="0.25">
      <c r="A54" s="42" t="str">
        <f t="shared" si="3"/>
        <v>MALAGA</v>
      </c>
      <c r="B54" s="41">
        <f t="shared" si="4"/>
        <v>32985</v>
      </c>
      <c r="C54" s="41">
        <f t="shared" si="5"/>
        <v>26575</v>
      </c>
      <c r="D54" s="41">
        <f t="shared" si="6"/>
        <v>14</v>
      </c>
      <c r="E54" s="42" t="str">
        <f t="shared" si="2"/>
        <v>SEVILLA</v>
      </c>
      <c r="F54" s="42">
        <f t="shared" si="7"/>
        <v>560</v>
      </c>
      <c r="G54" s="42">
        <f t="shared" si="8"/>
        <v>510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155602</v>
      </c>
      <c r="C56" s="41">
        <f t="shared" si="5"/>
        <v>140114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94398</v>
      </c>
      <c r="C57" s="41">
        <f t="shared" si="5"/>
        <v>93679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1050980</v>
      </c>
      <c r="C59" s="41">
        <f t="shared" si="5"/>
        <v>986906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83609</v>
      </c>
      <c r="C60" s="41">
        <f t="shared" si="5"/>
        <v>82496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560</v>
      </c>
      <c r="C61" s="41">
        <f t="shared" si="5"/>
        <v>510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79259</v>
      </c>
      <c r="C63" s="41">
        <f t="shared" si="5"/>
        <v>66267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67"/>
  <sheetViews>
    <sheetView workbookViewId="0">
      <selection activeCell="M35" sqref="M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4" s="2" customFormat="1" ht="22.5" customHeight="1" x14ac:dyDescent="0.35">
      <c r="F1" s="3" t="s">
        <v>91</v>
      </c>
    </row>
    <row r="2" spans="1:14" s="2" customFormat="1" ht="21" x14ac:dyDescent="0.35">
      <c r="F2" s="3"/>
    </row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91</v>
      </c>
      <c r="C7" s="9">
        <v>72</v>
      </c>
      <c r="D7" s="9">
        <v>1123</v>
      </c>
      <c r="E7" s="9">
        <v>1132</v>
      </c>
      <c r="F7" s="10">
        <f>((E7*100)/D7)-100</f>
        <v>0.80142475512020894</v>
      </c>
      <c r="G7" s="1"/>
      <c r="H7" s="1"/>
      <c r="I7" s="1"/>
      <c r="N7" s="42"/>
    </row>
    <row r="8" spans="1:14" x14ac:dyDescent="0.25">
      <c r="A8" s="11" t="s">
        <v>45</v>
      </c>
      <c r="B8" s="12">
        <v>53</v>
      </c>
      <c r="C8" s="12">
        <v>67</v>
      </c>
      <c r="D8" s="12">
        <v>804</v>
      </c>
      <c r="E8" s="12">
        <v>833</v>
      </c>
      <c r="F8" s="13">
        <f t="shared" ref="F8:F35" si="0">((E8*100)/D8)-100</f>
        <v>3.6069651741293569</v>
      </c>
      <c r="G8" s="1"/>
      <c r="H8" s="1"/>
      <c r="I8" s="1"/>
      <c r="N8" s="42"/>
    </row>
    <row r="9" spans="1:14" x14ac:dyDescent="0.25">
      <c r="A9" s="8" t="s">
        <v>46</v>
      </c>
      <c r="B9" s="9">
        <v>98</v>
      </c>
      <c r="C9" s="9">
        <v>105</v>
      </c>
      <c r="D9" s="9">
        <v>1363</v>
      </c>
      <c r="E9" s="9">
        <v>1378</v>
      </c>
      <c r="F9" s="10">
        <f t="shared" si="0"/>
        <v>1.1005135730007396</v>
      </c>
      <c r="G9" s="1"/>
      <c r="H9" s="1"/>
      <c r="I9" s="1"/>
      <c r="N9" s="42"/>
    </row>
    <row r="10" spans="1:14" x14ac:dyDescent="0.25">
      <c r="A10" s="11" t="s">
        <v>47</v>
      </c>
      <c r="B10" s="12">
        <v>72</v>
      </c>
      <c r="C10" s="12">
        <v>57</v>
      </c>
      <c r="D10" s="12">
        <v>810</v>
      </c>
      <c r="E10" s="12">
        <v>806</v>
      </c>
      <c r="F10" s="13">
        <f t="shared" si="0"/>
        <v>-0.49382716049382225</v>
      </c>
      <c r="G10" s="1"/>
      <c r="H10" s="1"/>
      <c r="I10" s="1"/>
      <c r="N10" s="42"/>
    </row>
    <row r="11" spans="1:14" x14ac:dyDescent="0.25">
      <c r="A11" s="8" t="s">
        <v>48</v>
      </c>
      <c r="B11" s="9">
        <v>2212</v>
      </c>
      <c r="C11" s="9">
        <v>2396</v>
      </c>
      <c r="D11" s="9">
        <v>26757</v>
      </c>
      <c r="E11" s="9">
        <v>28446</v>
      </c>
      <c r="F11" s="10">
        <f t="shared" si="0"/>
        <v>6.3123668572709875</v>
      </c>
      <c r="G11" s="1"/>
      <c r="H11" s="1"/>
      <c r="I11" s="1"/>
      <c r="N11" s="42"/>
    </row>
    <row r="12" spans="1:14" x14ac:dyDescent="0.25">
      <c r="A12" s="11" t="s">
        <v>49</v>
      </c>
      <c r="B12" s="12">
        <v>103</v>
      </c>
      <c r="C12" s="12">
        <v>46</v>
      </c>
      <c r="D12" s="12">
        <v>996</v>
      </c>
      <c r="E12" s="12">
        <v>980</v>
      </c>
      <c r="F12" s="13">
        <f t="shared" si="0"/>
        <v>-1.6064257028112507</v>
      </c>
      <c r="G12" s="1"/>
      <c r="H12" s="1"/>
      <c r="I12" s="1"/>
      <c r="N12" s="42"/>
    </row>
    <row r="13" spans="1:14" x14ac:dyDescent="0.25">
      <c r="A13" s="8" t="s">
        <v>50</v>
      </c>
      <c r="B13" s="9">
        <v>1667</v>
      </c>
      <c r="C13" s="9">
        <v>11544</v>
      </c>
      <c r="D13" s="9">
        <v>35371</v>
      </c>
      <c r="E13" s="9">
        <v>40596</v>
      </c>
      <c r="F13" s="10">
        <f t="shared" si="0"/>
        <v>14.771988352039813</v>
      </c>
      <c r="G13" s="1"/>
      <c r="H13" s="1"/>
      <c r="I13" s="1"/>
      <c r="N13" s="42"/>
    </row>
    <row r="14" spans="1:14" x14ac:dyDescent="0.25">
      <c r="A14" s="11" t="s">
        <v>51</v>
      </c>
      <c r="B14" s="12">
        <v>573</v>
      </c>
      <c r="C14" s="12">
        <v>655</v>
      </c>
      <c r="D14" s="12">
        <v>7831</v>
      </c>
      <c r="E14" s="12">
        <v>8046</v>
      </c>
      <c r="F14" s="13">
        <f t="shared" si="0"/>
        <v>2.7454986591750696</v>
      </c>
      <c r="G14" s="1"/>
      <c r="H14" s="1"/>
      <c r="I14" s="1"/>
      <c r="N14" s="42"/>
    </row>
    <row r="15" spans="1:14" x14ac:dyDescent="0.25">
      <c r="A15" s="8" t="s">
        <v>52</v>
      </c>
      <c r="B15" s="9">
        <v>226</v>
      </c>
      <c r="C15" s="9">
        <v>223</v>
      </c>
      <c r="D15" s="9">
        <v>2862</v>
      </c>
      <c r="E15" s="9">
        <v>2816</v>
      </c>
      <c r="F15" s="10">
        <f t="shared" si="0"/>
        <v>-1.6072676450034891</v>
      </c>
      <c r="G15" s="1"/>
      <c r="H15" s="1"/>
      <c r="I15" s="1"/>
      <c r="N15" s="42"/>
    </row>
    <row r="16" spans="1:14" x14ac:dyDescent="0.25">
      <c r="A16" s="11" t="s">
        <v>53</v>
      </c>
      <c r="B16" s="12">
        <v>149</v>
      </c>
      <c r="C16" s="12">
        <v>136</v>
      </c>
      <c r="D16" s="12">
        <v>1798</v>
      </c>
      <c r="E16" s="12">
        <v>1862</v>
      </c>
      <c r="F16" s="13">
        <f t="shared" si="0"/>
        <v>3.5595105672969964</v>
      </c>
      <c r="G16" s="1"/>
      <c r="H16" s="1"/>
      <c r="I16" s="1"/>
      <c r="N16" s="42"/>
    </row>
    <row r="17" spans="1:14" x14ac:dyDescent="0.25">
      <c r="A17" s="8" t="s">
        <v>54</v>
      </c>
      <c r="B17" s="9">
        <v>126</v>
      </c>
      <c r="C17" s="9">
        <v>136</v>
      </c>
      <c r="D17" s="9">
        <v>1500</v>
      </c>
      <c r="E17" s="9">
        <v>1515</v>
      </c>
      <c r="F17" s="10">
        <f t="shared" si="0"/>
        <v>1</v>
      </c>
      <c r="G17" s="1"/>
      <c r="H17" s="1"/>
      <c r="I17" s="1"/>
      <c r="N17" s="42"/>
    </row>
    <row r="18" spans="1:14" x14ac:dyDescent="0.25">
      <c r="A18" s="11" t="s">
        <v>55</v>
      </c>
      <c r="B18" s="12">
        <v>931</v>
      </c>
      <c r="C18" s="12">
        <v>868</v>
      </c>
      <c r="D18" s="12">
        <v>11171</v>
      </c>
      <c r="E18" s="12">
        <v>10306</v>
      </c>
      <c r="F18" s="13">
        <f t="shared" si="0"/>
        <v>-7.7432638080744738</v>
      </c>
      <c r="G18" s="1"/>
      <c r="H18" s="1"/>
      <c r="I18" s="1"/>
      <c r="N18" s="42"/>
    </row>
    <row r="19" spans="1:14" x14ac:dyDescent="0.25">
      <c r="A19" s="8" t="s">
        <v>56</v>
      </c>
      <c r="B19" s="9">
        <v>106</v>
      </c>
      <c r="C19" s="9">
        <v>52</v>
      </c>
      <c r="D19" s="9">
        <v>1041</v>
      </c>
      <c r="E19" s="9">
        <v>1050</v>
      </c>
      <c r="F19" s="10">
        <f t="shared" si="0"/>
        <v>0.86455331412103931</v>
      </c>
      <c r="G19" s="1"/>
      <c r="H19" s="1"/>
      <c r="I19" s="1"/>
      <c r="N19" s="42"/>
    </row>
    <row r="20" spans="1:14" x14ac:dyDescent="0.25">
      <c r="A20" s="11" t="s">
        <v>57</v>
      </c>
      <c r="B20" s="12">
        <v>90</v>
      </c>
      <c r="C20" s="12">
        <v>95</v>
      </c>
      <c r="D20" s="12">
        <v>1315</v>
      </c>
      <c r="E20" s="12">
        <v>1183</v>
      </c>
      <c r="F20" s="13">
        <f t="shared" si="0"/>
        <v>-10.038022813688215</v>
      </c>
      <c r="G20" s="1"/>
      <c r="H20" s="1"/>
      <c r="I20" s="1"/>
      <c r="N20" s="42"/>
    </row>
    <row r="21" spans="1:14" x14ac:dyDescent="0.25">
      <c r="A21" s="8" t="s">
        <v>58</v>
      </c>
      <c r="B21" s="9">
        <v>159</v>
      </c>
      <c r="C21" s="9">
        <v>142</v>
      </c>
      <c r="D21" s="9">
        <v>1834</v>
      </c>
      <c r="E21" s="9">
        <v>1839</v>
      </c>
      <c r="F21" s="10">
        <f t="shared" si="0"/>
        <v>0.272628135223556</v>
      </c>
      <c r="G21" s="1"/>
      <c r="H21" s="1"/>
      <c r="I21" s="1"/>
      <c r="N21" s="42"/>
    </row>
    <row r="22" spans="1:14" x14ac:dyDescent="0.25">
      <c r="A22" s="11" t="s">
        <v>59</v>
      </c>
      <c r="B22" s="12">
        <v>1034</v>
      </c>
      <c r="C22" s="12">
        <v>895</v>
      </c>
      <c r="D22" s="12">
        <v>10648</v>
      </c>
      <c r="E22" s="12">
        <v>11701</v>
      </c>
      <c r="F22" s="13">
        <f t="shared" si="0"/>
        <v>9.8891810668670104</v>
      </c>
      <c r="G22" s="1"/>
      <c r="H22" s="1"/>
      <c r="I22" s="1"/>
      <c r="N22" s="42"/>
    </row>
    <row r="23" spans="1:14" x14ac:dyDescent="0.25">
      <c r="A23" s="8" t="s">
        <v>60</v>
      </c>
      <c r="B23" s="9">
        <v>114</v>
      </c>
      <c r="C23" s="9">
        <v>99</v>
      </c>
      <c r="D23" s="9">
        <v>1357</v>
      </c>
      <c r="E23" s="9">
        <v>1270</v>
      </c>
      <c r="F23" s="10">
        <f t="shared" si="0"/>
        <v>-6.4112011790714831</v>
      </c>
      <c r="G23" s="1"/>
      <c r="H23" s="1"/>
      <c r="I23" s="1"/>
      <c r="N23" s="42"/>
    </row>
    <row r="24" spans="1:14" x14ac:dyDescent="0.25">
      <c r="A24" s="11" t="s">
        <v>61</v>
      </c>
      <c r="B24" s="12">
        <v>47</v>
      </c>
      <c r="C24" s="12">
        <v>31</v>
      </c>
      <c r="D24" s="12">
        <v>562</v>
      </c>
      <c r="E24" s="12">
        <v>585</v>
      </c>
      <c r="F24" s="13">
        <f t="shared" si="0"/>
        <v>4.0925266903914661</v>
      </c>
      <c r="G24" s="1"/>
      <c r="H24" s="1"/>
      <c r="I24" s="1"/>
      <c r="N24" s="42"/>
    </row>
    <row r="25" spans="1:14" x14ac:dyDescent="0.25">
      <c r="A25" s="8" t="s">
        <v>62</v>
      </c>
      <c r="B25" s="9">
        <v>121</v>
      </c>
      <c r="C25" s="9">
        <v>117</v>
      </c>
      <c r="D25" s="9">
        <v>1406</v>
      </c>
      <c r="E25" s="9">
        <v>1462</v>
      </c>
      <c r="F25" s="10">
        <f t="shared" si="0"/>
        <v>3.9829302987197792</v>
      </c>
      <c r="G25" s="1"/>
      <c r="H25" s="1"/>
      <c r="I25" s="1"/>
      <c r="N25" s="42"/>
    </row>
    <row r="26" spans="1:14" x14ac:dyDescent="0.25">
      <c r="A26" s="11" t="s">
        <v>63</v>
      </c>
      <c r="B26" s="12">
        <v>68</v>
      </c>
      <c r="C26" s="12">
        <v>75</v>
      </c>
      <c r="D26" s="12">
        <v>886</v>
      </c>
      <c r="E26" s="12">
        <v>927</v>
      </c>
      <c r="F26" s="13">
        <f t="shared" si="0"/>
        <v>4.6275395033860036</v>
      </c>
      <c r="G26" s="1"/>
      <c r="H26" s="1"/>
      <c r="I26" s="1"/>
      <c r="N26" s="42"/>
    </row>
    <row r="27" spans="1:14" x14ac:dyDescent="0.25">
      <c r="A27" s="8" t="s">
        <v>64</v>
      </c>
      <c r="B27" s="9">
        <v>85</v>
      </c>
      <c r="C27" s="9">
        <v>89</v>
      </c>
      <c r="D27" s="9">
        <v>921</v>
      </c>
      <c r="E27" s="9">
        <v>991</v>
      </c>
      <c r="F27" s="10">
        <f t="shared" si="0"/>
        <v>7.6004343105320373</v>
      </c>
      <c r="G27" s="1"/>
      <c r="H27" s="1"/>
      <c r="I27" s="1"/>
      <c r="N27" s="42"/>
    </row>
    <row r="28" spans="1:14" x14ac:dyDescent="0.25">
      <c r="A28" s="11" t="s">
        <v>65</v>
      </c>
      <c r="B28" s="12">
        <v>1064</v>
      </c>
      <c r="C28" s="12">
        <v>1079</v>
      </c>
      <c r="D28" s="12">
        <v>12116</v>
      </c>
      <c r="E28" s="12">
        <v>12127</v>
      </c>
      <c r="F28" s="13">
        <f t="shared" si="0"/>
        <v>9.0789039286889306E-2</v>
      </c>
      <c r="G28" s="1"/>
      <c r="H28" s="1"/>
      <c r="I28" s="1"/>
      <c r="N28" s="42"/>
    </row>
    <row r="29" spans="1:14" x14ac:dyDescent="0.25">
      <c r="A29" s="8" t="s">
        <v>66</v>
      </c>
      <c r="B29" s="9">
        <v>111</v>
      </c>
      <c r="C29" s="9">
        <v>117</v>
      </c>
      <c r="D29" s="9">
        <v>1393</v>
      </c>
      <c r="E29" s="9">
        <v>1405</v>
      </c>
      <c r="F29" s="10">
        <f t="shared" si="0"/>
        <v>0.8614501076812644</v>
      </c>
      <c r="G29" s="1"/>
      <c r="H29" s="1"/>
      <c r="I29" s="1"/>
      <c r="N29" s="42"/>
    </row>
    <row r="30" spans="1:14" x14ac:dyDescent="0.25">
      <c r="A30" s="11" t="s">
        <v>67</v>
      </c>
      <c r="B30" s="12">
        <v>85</v>
      </c>
      <c r="C30" s="12">
        <v>106</v>
      </c>
      <c r="D30" s="12">
        <v>994</v>
      </c>
      <c r="E30" s="12">
        <v>1051</v>
      </c>
      <c r="F30" s="13">
        <f t="shared" si="0"/>
        <v>5.7344064386317939</v>
      </c>
      <c r="G30" s="1"/>
      <c r="H30" s="1"/>
      <c r="I30" s="1"/>
      <c r="N30" s="42"/>
    </row>
    <row r="31" spans="1:14" x14ac:dyDescent="0.25">
      <c r="A31" s="8" t="s">
        <v>68</v>
      </c>
      <c r="B31" s="9">
        <v>229</v>
      </c>
      <c r="C31" s="9">
        <v>226</v>
      </c>
      <c r="D31" s="9">
        <v>2676</v>
      </c>
      <c r="E31" s="9">
        <v>2743</v>
      </c>
      <c r="F31" s="10">
        <f t="shared" si="0"/>
        <v>2.5037369207772855</v>
      </c>
      <c r="G31" s="1"/>
      <c r="H31" s="1"/>
      <c r="I31" s="1"/>
      <c r="N31" s="42"/>
    </row>
    <row r="32" spans="1:14" x14ac:dyDescent="0.25">
      <c r="A32" s="11" t="s">
        <v>69</v>
      </c>
      <c r="B32" s="12">
        <v>610</v>
      </c>
      <c r="C32" s="12">
        <v>629</v>
      </c>
      <c r="D32" s="12">
        <v>7370</v>
      </c>
      <c r="E32" s="12">
        <v>7728</v>
      </c>
      <c r="F32" s="13">
        <f t="shared" si="0"/>
        <v>4.8575305291723225</v>
      </c>
      <c r="G32" s="1"/>
      <c r="H32" s="1"/>
      <c r="I32" s="1"/>
      <c r="N32" s="42"/>
    </row>
    <row r="33" spans="1:14" x14ac:dyDescent="0.25">
      <c r="A33" s="8" t="s">
        <v>70</v>
      </c>
      <c r="B33" s="9">
        <v>118</v>
      </c>
      <c r="C33" s="9">
        <v>120</v>
      </c>
      <c r="D33" s="9">
        <v>1540</v>
      </c>
      <c r="E33" s="9">
        <v>1686</v>
      </c>
      <c r="F33" s="10">
        <f t="shared" si="0"/>
        <v>9.4805194805194759</v>
      </c>
      <c r="G33" s="1"/>
      <c r="H33" s="1"/>
      <c r="I33" s="1"/>
      <c r="N33" s="42"/>
    </row>
    <row r="34" spans="1:14" x14ac:dyDescent="0.25">
      <c r="A34" s="11" t="s">
        <v>71</v>
      </c>
      <c r="B34" s="12">
        <v>18</v>
      </c>
      <c r="C34" s="12">
        <v>13</v>
      </c>
      <c r="D34" s="12">
        <v>260</v>
      </c>
      <c r="E34" s="12">
        <v>268</v>
      </c>
      <c r="F34" s="13">
        <f t="shared" si="0"/>
        <v>3.0769230769230802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10360</v>
      </c>
      <c r="C35" s="15">
        <f t="shared" ref="C35:E35" si="1">SUM(C7:C34)</f>
        <v>20190</v>
      </c>
      <c r="D35" s="15">
        <f t="shared" si="1"/>
        <v>138705</v>
      </c>
      <c r="E35" s="15">
        <f t="shared" si="1"/>
        <v>146732</v>
      </c>
      <c r="F35" s="16">
        <f t="shared" si="0"/>
        <v>5.7871021232111275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1132</v>
      </c>
      <c r="C38" s="41">
        <f>D7</f>
        <v>1123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40596</v>
      </c>
      <c r="G38" s="42">
        <f>LOOKUP(E38,$A$38:$A$65,$C$38:$C$65)</f>
        <v>35371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833</v>
      </c>
      <c r="C39" s="41">
        <f t="shared" ref="C39:C65" si="5">D8</f>
        <v>804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28446</v>
      </c>
      <c r="G39" s="42">
        <f t="shared" ref="G39:G65" si="8">LOOKUP(E39,$A$38:$A$65,$C$38:$C$65)</f>
        <v>26757</v>
      </c>
    </row>
    <row r="40" spans="1:14" x14ac:dyDescent="0.25">
      <c r="A40" s="42" t="str">
        <f t="shared" si="3"/>
        <v>ALMERIA</v>
      </c>
      <c r="B40" s="41">
        <f t="shared" si="4"/>
        <v>1378</v>
      </c>
      <c r="C40" s="41">
        <f t="shared" si="5"/>
        <v>1363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12127</v>
      </c>
      <c r="G40" s="42">
        <f t="shared" si="8"/>
        <v>12116</v>
      </c>
    </row>
    <row r="41" spans="1:14" x14ac:dyDescent="0.25">
      <c r="A41" s="42" t="str">
        <f t="shared" si="3"/>
        <v>AVILES</v>
      </c>
      <c r="B41" s="41">
        <f t="shared" si="4"/>
        <v>806</v>
      </c>
      <c r="C41" s="41">
        <f t="shared" si="5"/>
        <v>810</v>
      </c>
      <c r="D41" s="41">
        <f t="shared" si="6"/>
        <v>26</v>
      </c>
      <c r="E41" s="42" t="str">
        <f t="shared" si="2"/>
        <v>LAS PALMAS</v>
      </c>
      <c r="F41" s="42">
        <f t="shared" si="7"/>
        <v>11701</v>
      </c>
      <c r="G41" s="42">
        <f t="shared" si="8"/>
        <v>10648</v>
      </c>
    </row>
    <row r="42" spans="1:14" x14ac:dyDescent="0.25">
      <c r="A42" s="42" t="str">
        <f t="shared" si="3"/>
        <v>BAHIA DE ALGECIRAS</v>
      </c>
      <c r="B42" s="41">
        <f t="shared" si="4"/>
        <v>28446</v>
      </c>
      <c r="C42" s="41">
        <f t="shared" si="5"/>
        <v>26757</v>
      </c>
      <c r="D42" s="41">
        <f t="shared" si="6"/>
        <v>2</v>
      </c>
      <c r="E42" s="42" t="str">
        <f t="shared" si="2"/>
        <v>CEUTA</v>
      </c>
      <c r="F42" s="42">
        <f t="shared" si="7"/>
        <v>10306</v>
      </c>
      <c r="G42" s="42">
        <f t="shared" si="8"/>
        <v>11171</v>
      </c>
    </row>
    <row r="43" spans="1:14" x14ac:dyDescent="0.25">
      <c r="A43" s="42" t="str">
        <f t="shared" si="3"/>
        <v>BAHIA DE CADIZ</v>
      </c>
      <c r="B43" s="41">
        <f t="shared" si="4"/>
        <v>980</v>
      </c>
      <c r="C43" s="41">
        <f t="shared" si="5"/>
        <v>996</v>
      </c>
      <c r="D43" s="41">
        <f t="shared" si="6"/>
        <v>23</v>
      </c>
      <c r="E43" s="42" t="str">
        <f t="shared" si="2"/>
        <v>BARCELONA</v>
      </c>
      <c r="F43" s="42">
        <f t="shared" si="7"/>
        <v>8046</v>
      </c>
      <c r="G43" s="42">
        <f t="shared" si="8"/>
        <v>7831</v>
      </c>
    </row>
    <row r="44" spans="1:14" x14ac:dyDescent="0.25">
      <c r="A44" s="42" t="str">
        <f t="shared" si="3"/>
        <v>BALEARES</v>
      </c>
      <c r="B44" s="41">
        <f t="shared" si="4"/>
        <v>40596</v>
      </c>
      <c r="C44" s="41">
        <f t="shared" si="5"/>
        <v>35371</v>
      </c>
      <c r="D44" s="41">
        <f t="shared" si="6"/>
        <v>1</v>
      </c>
      <c r="E44" s="42" t="str">
        <f t="shared" si="2"/>
        <v>VALENCIA</v>
      </c>
      <c r="F44" s="42">
        <f t="shared" si="7"/>
        <v>7728</v>
      </c>
      <c r="G44" s="42">
        <f t="shared" si="8"/>
        <v>7370</v>
      </c>
    </row>
    <row r="45" spans="1:14" x14ac:dyDescent="0.25">
      <c r="A45" s="42" t="str">
        <f t="shared" si="3"/>
        <v>BARCELONA</v>
      </c>
      <c r="B45" s="41">
        <f t="shared" si="4"/>
        <v>8046</v>
      </c>
      <c r="C45" s="41">
        <f t="shared" si="5"/>
        <v>7831</v>
      </c>
      <c r="D45" s="41">
        <f t="shared" si="6"/>
        <v>6</v>
      </c>
      <c r="E45" s="42" t="str">
        <f t="shared" si="2"/>
        <v>BILBAO</v>
      </c>
      <c r="F45" s="42">
        <f t="shared" si="7"/>
        <v>2816</v>
      </c>
      <c r="G45" s="42">
        <f t="shared" si="8"/>
        <v>2862</v>
      </c>
    </row>
    <row r="46" spans="1:14" x14ac:dyDescent="0.25">
      <c r="A46" s="42" t="str">
        <f t="shared" si="3"/>
        <v>BILBAO</v>
      </c>
      <c r="B46" s="41">
        <f t="shared" si="4"/>
        <v>2816</v>
      </c>
      <c r="C46" s="41">
        <f t="shared" si="5"/>
        <v>2862</v>
      </c>
      <c r="D46" s="41">
        <f t="shared" si="6"/>
        <v>8</v>
      </c>
      <c r="E46" s="42" t="str">
        <f t="shared" si="2"/>
        <v>TARRAGONA</v>
      </c>
      <c r="F46" s="42">
        <f t="shared" si="7"/>
        <v>2743</v>
      </c>
      <c r="G46" s="42">
        <f t="shared" si="8"/>
        <v>2676</v>
      </c>
    </row>
    <row r="47" spans="1:14" x14ac:dyDescent="0.25">
      <c r="A47" s="42" t="str">
        <f t="shared" si="3"/>
        <v>CARTAGENA</v>
      </c>
      <c r="B47" s="41">
        <f t="shared" si="4"/>
        <v>1862</v>
      </c>
      <c r="C47" s="41">
        <f t="shared" si="5"/>
        <v>1798</v>
      </c>
      <c r="D47" s="41">
        <f t="shared" si="6"/>
        <v>10</v>
      </c>
      <c r="E47" s="42" t="str">
        <f t="shared" si="2"/>
        <v>CARTAGENA</v>
      </c>
      <c r="F47" s="42">
        <f t="shared" si="7"/>
        <v>1862</v>
      </c>
      <c r="G47" s="42">
        <f t="shared" si="8"/>
        <v>1798</v>
      </c>
    </row>
    <row r="48" spans="1:14" x14ac:dyDescent="0.25">
      <c r="A48" s="42" t="str">
        <f t="shared" si="3"/>
        <v>CASTELLON</v>
      </c>
      <c r="B48" s="41">
        <f t="shared" si="4"/>
        <v>1515</v>
      </c>
      <c r="C48" s="41">
        <f t="shared" si="5"/>
        <v>1500</v>
      </c>
      <c r="D48" s="41">
        <f t="shared" si="6"/>
        <v>13</v>
      </c>
      <c r="E48" s="42" t="str">
        <f t="shared" si="2"/>
        <v>HUELVA</v>
      </c>
      <c r="F48" s="42">
        <f t="shared" si="7"/>
        <v>1839</v>
      </c>
      <c r="G48" s="42">
        <f t="shared" si="8"/>
        <v>1834</v>
      </c>
    </row>
    <row r="49" spans="1:7" x14ac:dyDescent="0.25">
      <c r="A49" s="42" t="str">
        <f t="shared" si="3"/>
        <v>CEUTA</v>
      </c>
      <c r="B49" s="41">
        <f t="shared" si="4"/>
        <v>10306</v>
      </c>
      <c r="C49" s="41">
        <f t="shared" si="5"/>
        <v>11171</v>
      </c>
      <c r="D49" s="41">
        <f t="shared" si="6"/>
        <v>5</v>
      </c>
      <c r="E49" s="42" t="str">
        <f t="shared" si="2"/>
        <v>VIGO</v>
      </c>
      <c r="F49" s="42">
        <f t="shared" si="7"/>
        <v>1686</v>
      </c>
      <c r="G49" s="42">
        <f t="shared" si="8"/>
        <v>1540</v>
      </c>
    </row>
    <row r="50" spans="1:7" x14ac:dyDescent="0.25">
      <c r="A50" s="42" t="str">
        <f t="shared" si="3"/>
        <v>FERROL-SAN CIBRAO</v>
      </c>
      <c r="B50" s="41">
        <f t="shared" si="4"/>
        <v>1050</v>
      </c>
      <c r="C50" s="41">
        <f t="shared" si="5"/>
        <v>1041</v>
      </c>
      <c r="D50" s="41">
        <f t="shared" si="6"/>
        <v>21</v>
      </c>
      <c r="E50" s="42" t="str">
        <f t="shared" si="2"/>
        <v>CASTELLON</v>
      </c>
      <c r="F50" s="42">
        <f t="shared" si="7"/>
        <v>1515</v>
      </c>
      <c r="G50" s="42">
        <f t="shared" si="8"/>
        <v>1500</v>
      </c>
    </row>
    <row r="51" spans="1:7" x14ac:dyDescent="0.25">
      <c r="A51" s="42" t="str">
        <f t="shared" si="3"/>
        <v>GIJON</v>
      </c>
      <c r="B51" s="41">
        <f t="shared" si="4"/>
        <v>1183</v>
      </c>
      <c r="C51" s="41">
        <f t="shared" si="5"/>
        <v>1315</v>
      </c>
      <c r="D51" s="41">
        <f t="shared" si="6"/>
        <v>18</v>
      </c>
      <c r="E51" s="42" t="str">
        <f t="shared" si="2"/>
        <v>MELILLA</v>
      </c>
      <c r="F51" s="42">
        <f t="shared" si="7"/>
        <v>1462</v>
      </c>
      <c r="G51" s="42">
        <f t="shared" si="8"/>
        <v>1406</v>
      </c>
    </row>
    <row r="52" spans="1:7" x14ac:dyDescent="0.25">
      <c r="A52" s="42" t="str">
        <f t="shared" si="3"/>
        <v>HUELVA</v>
      </c>
      <c r="B52" s="41">
        <f t="shared" si="4"/>
        <v>1839</v>
      </c>
      <c r="C52" s="41">
        <f t="shared" si="5"/>
        <v>1834</v>
      </c>
      <c r="D52" s="41">
        <f t="shared" si="6"/>
        <v>11</v>
      </c>
      <c r="E52" s="42" t="str">
        <f t="shared" si="2"/>
        <v>SANTANDER</v>
      </c>
      <c r="F52" s="42">
        <f t="shared" si="7"/>
        <v>1405</v>
      </c>
      <c r="G52" s="42">
        <f t="shared" si="8"/>
        <v>1393</v>
      </c>
    </row>
    <row r="53" spans="1:7" x14ac:dyDescent="0.25">
      <c r="A53" s="42" t="str">
        <f t="shared" si="3"/>
        <v>LAS PALMAS</v>
      </c>
      <c r="B53" s="41">
        <f t="shared" si="4"/>
        <v>11701</v>
      </c>
      <c r="C53" s="41">
        <f t="shared" si="5"/>
        <v>10648</v>
      </c>
      <c r="D53" s="41">
        <f t="shared" si="6"/>
        <v>4</v>
      </c>
      <c r="E53" s="42" t="str">
        <f t="shared" si="2"/>
        <v>ALMERIA</v>
      </c>
      <c r="F53" s="42">
        <f t="shared" si="7"/>
        <v>1378</v>
      </c>
      <c r="G53" s="42">
        <f t="shared" si="8"/>
        <v>1363</v>
      </c>
    </row>
    <row r="54" spans="1:7" x14ac:dyDescent="0.25">
      <c r="A54" s="42" t="str">
        <f t="shared" si="3"/>
        <v>MALAGA</v>
      </c>
      <c r="B54" s="41">
        <f t="shared" si="4"/>
        <v>1270</v>
      </c>
      <c r="C54" s="41">
        <f t="shared" si="5"/>
        <v>1357</v>
      </c>
      <c r="D54" s="41">
        <f t="shared" si="6"/>
        <v>17</v>
      </c>
      <c r="E54" s="42" t="str">
        <f t="shared" si="2"/>
        <v>MALAGA</v>
      </c>
      <c r="F54" s="42">
        <f t="shared" si="7"/>
        <v>1270</v>
      </c>
      <c r="G54" s="42">
        <f t="shared" si="8"/>
        <v>1357</v>
      </c>
    </row>
    <row r="55" spans="1:7" x14ac:dyDescent="0.25">
      <c r="A55" s="42" t="str">
        <f t="shared" si="3"/>
        <v>MARIN Y RIA DE PONTEVEDRA</v>
      </c>
      <c r="B55" s="41">
        <f t="shared" si="4"/>
        <v>585</v>
      </c>
      <c r="C55" s="41">
        <f t="shared" si="5"/>
        <v>562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1183</v>
      </c>
      <c r="G55" s="42">
        <f t="shared" si="8"/>
        <v>1315</v>
      </c>
    </row>
    <row r="56" spans="1:7" x14ac:dyDescent="0.25">
      <c r="A56" s="42" t="str">
        <f t="shared" si="3"/>
        <v>MELILLA</v>
      </c>
      <c r="B56" s="41">
        <f t="shared" si="4"/>
        <v>1462</v>
      </c>
      <c r="C56" s="41">
        <f t="shared" si="5"/>
        <v>1406</v>
      </c>
      <c r="D56" s="41">
        <f t="shared" si="6"/>
        <v>14</v>
      </c>
      <c r="E56" s="42" t="str">
        <f t="shared" si="2"/>
        <v>A CORUÑA</v>
      </c>
      <c r="F56" s="42">
        <f t="shared" si="9"/>
        <v>1132</v>
      </c>
      <c r="G56" s="42">
        <f t="shared" si="8"/>
        <v>1123</v>
      </c>
    </row>
    <row r="57" spans="1:7" x14ac:dyDescent="0.25">
      <c r="A57" s="42" t="str">
        <f t="shared" si="3"/>
        <v>MOTRIL</v>
      </c>
      <c r="B57" s="41">
        <f t="shared" si="4"/>
        <v>927</v>
      </c>
      <c r="C57" s="41">
        <f t="shared" si="5"/>
        <v>886</v>
      </c>
      <c r="D57" s="41">
        <f t="shared" si="6"/>
        <v>24</v>
      </c>
      <c r="E57" s="42" t="str">
        <f t="shared" si="2"/>
        <v>SEVILLA</v>
      </c>
      <c r="F57" s="42">
        <f t="shared" si="9"/>
        <v>1051</v>
      </c>
      <c r="G57" s="42">
        <f t="shared" si="8"/>
        <v>994</v>
      </c>
    </row>
    <row r="58" spans="1:7" x14ac:dyDescent="0.25">
      <c r="A58" s="42" t="str">
        <f t="shared" si="3"/>
        <v>PASAIA</v>
      </c>
      <c r="B58" s="41">
        <f t="shared" si="4"/>
        <v>991</v>
      </c>
      <c r="C58" s="41">
        <f t="shared" si="5"/>
        <v>921</v>
      </c>
      <c r="D58" s="41">
        <f t="shared" si="6"/>
        <v>22</v>
      </c>
      <c r="E58" s="42" t="str">
        <f t="shared" si="2"/>
        <v>FERROL-SAN CIBRAO</v>
      </c>
      <c r="F58" s="42">
        <f t="shared" si="9"/>
        <v>1050</v>
      </c>
      <c r="G58" s="42">
        <f t="shared" si="8"/>
        <v>1041</v>
      </c>
    </row>
    <row r="59" spans="1:7" x14ac:dyDescent="0.25">
      <c r="A59" s="42" t="str">
        <f t="shared" si="3"/>
        <v>SANTA CRUZ DE TENERIFE</v>
      </c>
      <c r="B59" s="41">
        <f t="shared" si="4"/>
        <v>12127</v>
      </c>
      <c r="C59" s="41">
        <f t="shared" si="5"/>
        <v>12116</v>
      </c>
      <c r="D59" s="41">
        <f t="shared" si="6"/>
        <v>3</v>
      </c>
      <c r="E59" s="42" t="str">
        <f t="shared" si="2"/>
        <v>PASAIA</v>
      </c>
      <c r="F59" s="42">
        <f t="shared" si="9"/>
        <v>991</v>
      </c>
      <c r="G59" s="42">
        <f t="shared" si="8"/>
        <v>921</v>
      </c>
    </row>
    <row r="60" spans="1:7" x14ac:dyDescent="0.25">
      <c r="A60" s="42" t="str">
        <f t="shared" si="3"/>
        <v>SANTANDER</v>
      </c>
      <c r="B60" s="41">
        <f t="shared" si="4"/>
        <v>1405</v>
      </c>
      <c r="C60" s="41">
        <f t="shared" si="5"/>
        <v>1393</v>
      </c>
      <c r="D60" s="41">
        <f t="shared" si="6"/>
        <v>15</v>
      </c>
      <c r="E60" s="42" t="str">
        <f t="shared" si="2"/>
        <v>BAHIA DE CADIZ</v>
      </c>
      <c r="F60" s="42">
        <f t="shared" si="9"/>
        <v>980</v>
      </c>
      <c r="G60" s="42">
        <f t="shared" si="8"/>
        <v>996</v>
      </c>
    </row>
    <row r="61" spans="1:7" x14ac:dyDescent="0.25">
      <c r="A61" s="42" t="str">
        <f t="shared" si="3"/>
        <v>SEVILLA</v>
      </c>
      <c r="B61" s="41">
        <f t="shared" si="4"/>
        <v>1051</v>
      </c>
      <c r="C61" s="41">
        <f t="shared" si="5"/>
        <v>994</v>
      </c>
      <c r="D61" s="41">
        <f t="shared" si="6"/>
        <v>20</v>
      </c>
      <c r="E61" s="42" t="str">
        <f t="shared" si="2"/>
        <v>MOTRIL</v>
      </c>
      <c r="F61" s="42">
        <f t="shared" si="9"/>
        <v>927</v>
      </c>
      <c r="G61" s="42">
        <f t="shared" si="8"/>
        <v>886</v>
      </c>
    </row>
    <row r="62" spans="1:7" x14ac:dyDescent="0.25">
      <c r="A62" s="42" t="str">
        <f t="shared" si="3"/>
        <v>TARRAGONA</v>
      </c>
      <c r="B62" s="41">
        <f t="shared" si="4"/>
        <v>2743</v>
      </c>
      <c r="C62" s="41">
        <f t="shared" si="5"/>
        <v>2676</v>
      </c>
      <c r="D62" s="41">
        <f t="shared" si="6"/>
        <v>9</v>
      </c>
      <c r="E62" s="42" t="str">
        <f t="shared" si="2"/>
        <v>ALICANTE</v>
      </c>
      <c r="F62" s="42">
        <f t="shared" si="9"/>
        <v>833</v>
      </c>
      <c r="G62" s="42">
        <f t="shared" si="8"/>
        <v>804</v>
      </c>
    </row>
    <row r="63" spans="1:7" x14ac:dyDescent="0.25">
      <c r="A63" s="42" t="str">
        <f t="shared" si="3"/>
        <v>VALENCIA</v>
      </c>
      <c r="B63" s="41">
        <f t="shared" si="4"/>
        <v>7728</v>
      </c>
      <c r="C63" s="41">
        <f t="shared" si="5"/>
        <v>7370</v>
      </c>
      <c r="D63" s="41">
        <f t="shared" si="6"/>
        <v>7</v>
      </c>
      <c r="E63" s="42" t="str">
        <f t="shared" si="2"/>
        <v>AVILES</v>
      </c>
      <c r="F63" s="42">
        <f t="shared" si="9"/>
        <v>806</v>
      </c>
      <c r="G63" s="42">
        <f t="shared" si="8"/>
        <v>810</v>
      </c>
    </row>
    <row r="64" spans="1:7" x14ac:dyDescent="0.25">
      <c r="A64" s="42" t="str">
        <f t="shared" si="3"/>
        <v>VIGO</v>
      </c>
      <c r="B64" s="41">
        <f t="shared" si="4"/>
        <v>1686</v>
      </c>
      <c r="C64" s="41">
        <f t="shared" si="5"/>
        <v>1540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585</v>
      </c>
      <c r="G64" s="42">
        <f t="shared" si="8"/>
        <v>562</v>
      </c>
    </row>
    <row r="65" spans="1:7" x14ac:dyDescent="0.25">
      <c r="A65" s="42" t="str">
        <f t="shared" si="3"/>
        <v>VILAGARCIA</v>
      </c>
      <c r="B65" s="41">
        <f t="shared" si="4"/>
        <v>268</v>
      </c>
      <c r="C65" s="41">
        <f t="shared" si="5"/>
        <v>260</v>
      </c>
      <c r="D65" s="41">
        <f t="shared" si="6"/>
        <v>28</v>
      </c>
      <c r="E65" s="42" t="str">
        <f t="shared" si="2"/>
        <v>VILAGARCIA</v>
      </c>
      <c r="F65" s="42">
        <f t="shared" si="9"/>
        <v>268</v>
      </c>
      <c r="G65" s="42">
        <f t="shared" si="8"/>
        <v>260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67"/>
  <sheetViews>
    <sheetView workbookViewId="0">
      <selection activeCell="J34" sqref="J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4" s="2" customFormat="1" ht="22.5" customHeight="1" x14ac:dyDescent="0.35">
      <c r="F1" s="3" t="s">
        <v>92</v>
      </c>
    </row>
    <row r="2" spans="1:14" s="2" customFormat="1" ht="21" x14ac:dyDescent="0.35">
      <c r="F2" s="3"/>
    </row>
    <row r="5" spans="1:14" x14ac:dyDescent="0.25">
      <c r="A5" s="118" t="s">
        <v>73</v>
      </c>
      <c r="B5" s="116" t="str">
        <f>'Resumen general'!D6</f>
        <v>Mes Diciembre</v>
      </c>
      <c r="C5" s="117"/>
      <c r="D5" s="116" t="str">
        <f>'Resumen general'!F6</f>
        <v>Acumulado desde Enero</v>
      </c>
      <c r="E5" s="117"/>
      <c r="F5" s="117"/>
      <c r="L5" s="39" t="str">
        <f>'Resumen general'!I4</f>
        <v>Fecha: 23/11/2017</v>
      </c>
    </row>
    <row r="6" spans="1:14" x14ac:dyDescent="0.25">
      <c r="A6" s="119"/>
      <c r="B6" s="7">
        <f>'Resumen general'!D7</f>
        <v>2014</v>
      </c>
      <c r="C6" s="7">
        <f>'Resumen general'!E7</f>
        <v>2015</v>
      </c>
      <c r="D6" s="7">
        <f>'Resumen general'!F7</f>
        <v>2014</v>
      </c>
      <c r="E6" s="7">
        <f>'Resumen general'!G7</f>
        <v>2015</v>
      </c>
      <c r="F6" s="7" t="s">
        <v>43</v>
      </c>
    </row>
    <row r="7" spans="1:14" x14ac:dyDescent="0.25">
      <c r="A7" s="8" t="s">
        <v>44</v>
      </c>
      <c r="B7" s="9">
        <v>1430758</v>
      </c>
      <c r="C7" s="9">
        <v>1270181</v>
      </c>
      <c r="D7" s="9">
        <v>17402400</v>
      </c>
      <c r="E7" s="9">
        <v>19258651</v>
      </c>
      <c r="F7" s="10">
        <f>((E7*100)/D7)-100</f>
        <v>10.666637934997468</v>
      </c>
      <c r="G7" s="1"/>
      <c r="H7" s="1"/>
      <c r="I7" s="1"/>
      <c r="N7" s="42"/>
    </row>
    <row r="8" spans="1:14" x14ac:dyDescent="0.25">
      <c r="A8" s="11" t="s">
        <v>45</v>
      </c>
      <c r="B8" s="12">
        <v>534353</v>
      </c>
      <c r="C8" s="12">
        <v>784364</v>
      </c>
      <c r="D8" s="12">
        <v>9733377</v>
      </c>
      <c r="E8" s="12">
        <v>11780091</v>
      </c>
      <c r="F8" s="13">
        <f t="shared" ref="F8:F35" si="0">((E8*100)/D8)-100</f>
        <v>21.027789224644238</v>
      </c>
      <c r="G8" s="1"/>
      <c r="H8" s="1"/>
      <c r="I8" s="1"/>
      <c r="N8" s="42"/>
    </row>
    <row r="9" spans="1:14" x14ac:dyDescent="0.25">
      <c r="A9" s="8" t="s">
        <v>46</v>
      </c>
      <c r="B9" s="9">
        <v>1577898</v>
      </c>
      <c r="C9" s="9">
        <v>2121711</v>
      </c>
      <c r="D9" s="9">
        <v>20344834</v>
      </c>
      <c r="E9" s="9">
        <v>24339136</v>
      </c>
      <c r="F9" s="10">
        <f t="shared" si="0"/>
        <v>19.633003641120879</v>
      </c>
      <c r="G9" s="1"/>
      <c r="H9" s="1"/>
      <c r="I9" s="1"/>
      <c r="N9" s="42"/>
    </row>
    <row r="10" spans="1:14" x14ac:dyDescent="0.25">
      <c r="A10" s="11" t="s">
        <v>47</v>
      </c>
      <c r="B10" s="12">
        <v>464855</v>
      </c>
      <c r="C10" s="12">
        <v>501499</v>
      </c>
      <c r="D10" s="12">
        <v>5615330</v>
      </c>
      <c r="E10" s="12">
        <v>6014785</v>
      </c>
      <c r="F10" s="13">
        <f t="shared" si="0"/>
        <v>7.1136513793490366</v>
      </c>
      <c r="G10" s="1"/>
      <c r="H10" s="1"/>
      <c r="I10" s="1"/>
      <c r="N10" s="42"/>
    </row>
    <row r="11" spans="1:14" x14ac:dyDescent="0.25">
      <c r="A11" s="8" t="s">
        <v>48</v>
      </c>
      <c r="B11" s="9">
        <v>34297101</v>
      </c>
      <c r="C11" s="9">
        <v>38222953</v>
      </c>
      <c r="D11" s="9">
        <v>403521552</v>
      </c>
      <c r="E11" s="9">
        <v>429586558</v>
      </c>
      <c r="F11" s="10">
        <f t="shared" si="0"/>
        <v>6.4593838596259161</v>
      </c>
      <c r="G11" s="1"/>
      <c r="H11" s="1"/>
      <c r="I11" s="1"/>
      <c r="N11" s="42"/>
    </row>
    <row r="12" spans="1:14" x14ac:dyDescent="0.25">
      <c r="A12" s="11" t="s">
        <v>49</v>
      </c>
      <c r="B12" s="12">
        <v>1780551</v>
      </c>
      <c r="C12" s="12">
        <v>1415803</v>
      </c>
      <c r="D12" s="12">
        <v>25764306</v>
      </c>
      <c r="E12" s="12">
        <v>26578316</v>
      </c>
      <c r="F12" s="13">
        <f t="shared" si="0"/>
        <v>3.1594485797521514</v>
      </c>
      <c r="G12" s="1"/>
      <c r="H12" s="1"/>
      <c r="I12" s="1"/>
      <c r="N12" s="42"/>
    </row>
    <row r="13" spans="1:14" x14ac:dyDescent="0.25">
      <c r="A13" s="8" t="s">
        <v>50</v>
      </c>
      <c r="B13" s="9">
        <v>9072643</v>
      </c>
      <c r="C13" s="9">
        <v>21995623</v>
      </c>
      <c r="D13" s="9">
        <v>164954563</v>
      </c>
      <c r="E13" s="9">
        <v>194377121</v>
      </c>
      <c r="F13" s="10">
        <f t="shared" si="0"/>
        <v>17.836765146048123</v>
      </c>
      <c r="G13" s="1"/>
      <c r="H13" s="1"/>
      <c r="I13" s="1"/>
      <c r="N13" s="42"/>
    </row>
    <row r="14" spans="1:14" x14ac:dyDescent="0.25">
      <c r="A14" s="11" t="s">
        <v>51</v>
      </c>
      <c r="B14" s="12">
        <v>17863896</v>
      </c>
      <c r="C14" s="12">
        <v>21433502</v>
      </c>
      <c r="D14" s="12">
        <v>261960975</v>
      </c>
      <c r="E14" s="12">
        <v>287501353</v>
      </c>
      <c r="F14" s="13">
        <f t="shared" si="0"/>
        <v>9.7496880976259916</v>
      </c>
      <c r="G14" s="1"/>
      <c r="H14" s="1"/>
      <c r="I14" s="1"/>
      <c r="N14" s="42"/>
    </row>
    <row r="15" spans="1:14" x14ac:dyDescent="0.25">
      <c r="A15" s="8" t="s">
        <v>52</v>
      </c>
      <c r="B15" s="9">
        <v>3204197</v>
      </c>
      <c r="C15" s="9">
        <v>3087174</v>
      </c>
      <c r="D15" s="9">
        <v>42543289</v>
      </c>
      <c r="E15" s="9">
        <v>42766934</v>
      </c>
      <c r="F15" s="10">
        <f t="shared" si="0"/>
        <v>0.52568808208505402</v>
      </c>
      <c r="G15" s="1"/>
      <c r="H15" s="1"/>
      <c r="I15" s="1"/>
      <c r="N15" s="42"/>
    </row>
    <row r="16" spans="1:14" x14ac:dyDescent="0.25">
      <c r="A16" s="11" t="s">
        <v>53</v>
      </c>
      <c r="B16" s="12">
        <v>3174900</v>
      </c>
      <c r="C16" s="12">
        <v>2540741</v>
      </c>
      <c r="D16" s="12">
        <v>37451704</v>
      </c>
      <c r="E16" s="12">
        <v>36606219</v>
      </c>
      <c r="F16" s="13">
        <f t="shared" si="0"/>
        <v>-2.2575341298222327</v>
      </c>
      <c r="G16" s="1"/>
      <c r="H16" s="1"/>
      <c r="I16" s="1"/>
      <c r="N16" s="42"/>
    </row>
    <row r="17" spans="1:14" x14ac:dyDescent="0.25">
      <c r="A17" s="8" t="s">
        <v>54</v>
      </c>
      <c r="B17" s="9">
        <v>1678259</v>
      </c>
      <c r="C17" s="9">
        <v>1896443</v>
      </c>
      <c r="D17" s="9">
        <v>20236988</v>
      </c>
      <c r="E17" s="9">
        <v>20587761</v>
      </c>
      <c r="F17" s="10">
        <f t="shared" si="0"/>
        <v>1.733326125409576</v>
      </c>
      <c r="G17" s="1"/>
      <c r="H17" s="1"/>
      <c r="I17" s="1"/>
      <c r="N17" s="42"/>
    </row>
    <row r="18" spans="1:14" x14ac:dyDescent="0.25">
      <c r="A18" s="11" t="s">
        <v>55</v>
      </c>
      <c r="B18" s="12">
        <v>4667134</v>
      </c>
      <c r="C18" s="12">
        <v>5194609</v>
      </c>
      <c r="D18" s="12">
        <v>57294081</v>
      </c>
      <c r="E18" s="12">
        <v>53396654</v>
      </c>
      <c r="F18" s="13">
        <f t="shared" si="0"/>
        <v>-6.8024950081667299</v>
      </c>
      <c r="G18" s="1"/>
      <c r="H18" s="1"/>
      <c r="I18" s="1"/>
      <c r="N18" s="42"/>
    </row>
    <row r="19" spans="1:14" x14ac:dyDescent="0.25">
      <c r="A19" s="8" t="s">
        <v>56</v>
      </c>
      <c r="B19" s="9">
        <v>1503515</v>
      </c>
      <c r="C19" s="9">
        <v>642488</v>
      </c>
      <c r="D19" s="9">
        <v>16974427</v>
      </c>
      <c r="E19" s="9">
        <v>16039284</v>
      </c>
      <c r="F19" s="10">
        <f t="shared" si="0"/>
        <v>-5.5091285261057692</v>
      </c>
      <c r="G19" s="1"/>
      <c r="H19" s="1"/>
      <c r="I19" s="1"/>
      <c r="N19" s="42"/>
    </row>
    <row r="20" spans="1:14" x14ac:dyDescent="0.25">
      <c r="A20" s="11" t="s">
        <v>57</v>
      </c>
      <c r="B20" s="12">
        <v>1224095</v>
      </c>
      <c r="C20" s="12">
        <v>1700230</v>
      </c>
      <c r="D20" s="12">
        <v>21191963</v>
      </c>
      <c r="E20" s="12">
        <v>19078860</v>
      </c>
      <c r="F20" s="13">
        <f t="shared" si="0"/>
        <v>-9.9712471185420668</v>
      </c>
      <c r="G20" s="1"/>
      <c r="H20" s="1"/>
      <c r="I20" s="1"/>
      <c r="N20" s="42"/>
    </row>
    <row r="21" spans="1:14" x14ac:dyDescent="0.25">
      <c r="A21" s="8" t="s">
        <v>58</v>
      </c>
      <c r="B21" s="9">
        <v>2238896</v>
      </c>
      <c r="C21" s="9">
        <v>2664973</v>
      </c>
      <c r="D21" s="9">
        <v>27046208</v>
      </c>
      <c r="E21" s="9">
        <v>27016518</v>
      </c>
      <c r="F21" s="10">
        <f t="shared" si="0"/>
        <v>-0.10977509305556055</v>
      </c>
      <c r="G21" s="1"/>
      <c r="H21" s="1"/>
      <c r="I21" s="1"/>
      <c r="N21" s="42"/>
    </row>
    <row r="22" spans="1:14" x14ac:dyDescent="0.25">
      <c r="A22" s="11" t="s">
        <v>59</v>
      </c>
      <c r="B22" s="12">
        <v>22864748</v>
      </c>
      <c r="C22" s="12">
        <v>22683177</v>
      </c>
      <c r="D22" s="12">
        <v>207131579</v>
      </c>
      <c r="E22" s="12">
        <v>243746494</v>
      </c>
      <c r="F22" s="13">
        <f t="shared" si="0"/>
        <v>17.677128314654524</v>
      </c>
      <c r="G22" s="1"/>
      <c r="H22" s="1"/>
      <c r="I22" s="1"/>
      <c r="N22" s="42"/>
    </row>
    <row r="23" spans="1:14" x14ac:dyDescent="0.25">
      <c r="A23" s="8" t="s">
        <v>60</v>
      </c>
      <c r="B23" s="9">
        <v>2105882</v>
      </c>
      <c r="C23" s="9">
        <v>2847633</v>
      </c>
      <c r="D23" s="9">
        <v>32686871</v>
      </c>
      <c r="E23" s="9">
        <v>33360829</v>
      </c>
      <c r="F23" s="10">
        <f t="shared" si="0"/>
        <v>2.0618614733726019</v>
      </c>
      <c r="G23" s="1"/>
      <c r="H23" s="1"/>
      <c r="I23" s="1"/>
      <c r="N23" s="42"/>
    </row>
    <row r="24" spans="1:14" x14ac:dyDescent="0.25">
      <c r="A24" s="11" t="s">
        <v>61</v>
      </c>
      <c r="B24" s="12">
        <v>304949</v>
      </c>
      <c r="C24" s="12">
        <v>306656</v>
      </c>
      <c r="D24" s="12">
        <v>3619021</v>
      </c>
      <c r="E24" s="12">
        <v>3850577</v>
      </c>
      <c r="F24" s="13">
        <f t="shared" si="0"/>
        <v>6.398304955953563</v>
      </c>
      <c r="G24" s="1"/>
      <c r="H24" s="1"/>
      <c r="I24" s="1"/>
      <c r="N24" s="42"/>
    </row>
    <row r="25" spans="1:14" x14ac:dyDescent="0.25">
      <c r="A25" s="8" t="s">
        <v>62</v>
      </c>
      <c r="B25" s="9">
        <v>2576875</v>
      </c>
      <c r="C25" s="9">
        <v>2709786</v>
      </c>
      <c r="D25" s="9">
        <v>28636766</v>
      </c>
      <c r="E25" s="9">
        <v>31747456</v>
      </c>
      <c r="F25" s="10">
        <f t="shared" si="0"/>
        <v>10.862574356336182</v>
      </c>
      <c r="G25" s="1"/>
      <c r="H25" s="1"/>
      <c r="I25" s="1"/>
      <c r="N25" s="42"/>
    </row>
    <row r="26" spans="1:14" x14ac:dyDescent="0.25">
      <c r="A26" s="11" t="s">
        <v>63</v>
      </c>
      <c r="B26" s="12">
        <v>1239017</v>
      </c>
      <c r="C26" s="12">
        <v>1458105</v>
      </c>
      <c r="D26" s="12">
        <v>17305545</v>
      </c>
      <c r="E26" s="12">
        <v>16917803</v>
      </c>
      <c r="F26" s="13">
        <f t="shared" si="0"/>
        <v>-2.2405650905533463</v>
      </c>
      <c r="G26" s="1"/>
      <c r="H26" s="1"/>
      <c r="I26" s="1"/>
      <c r="N26" s="42"/>
    </row>
    <row r="27" spans="1:14" x14ac:dyDescent="0.25">
      <c r="A27" s="8" t="s">
        <v>64</v>
      </c>
      <c r="B27" s="9">
        <v>565640</v>
      </c>
      <c r="C27" s="9">
        <v>624394</v>
      </c>
      <c r="D27" s="9">
        <v>6510727</v>
      </c>
      <c r="E27" s="9">
        <v>7026396</v>
      </c>
      <c r="F27" s="10">
        <f t="shared" si="0"/>
        <v>7.920298301556798</v>
      </c>
      <c r="G27" s="1"/>
      <c r="H27" s="1"/>
      <c r="I27" s="1"/>
      <c r="N27" s="42"/>
    </row>
    <row r="28" spans="1:14" x14ac:dyDescent="0.25">
      <c r="A28" s="11" t="s">
        <v>65</v>
      </c>
      <c r="B28" s="12">
        <v>18672430</v>
      </c>
      <c r="C28" s="12">
        <v>18038346</v>
      </c>
      <c r="D28" s="12">
        <v>179475632</v>
      </c>
      <c r="E28" s="12">
        <v>175281900</v>
      </c>
      <c r="F28" s="13">
        <f t="shared" si="0"/>
        <v>-2.3366581598107956</v>
      </c>
      <c r="G28" s="1"/>
      <c r="H28" s="1"/>
      <c r="I28" s="1"/>
      <c r="N28" s="42"/>
    </row>
    <row r="29" spans="1:14" x14ac:dyDescent="0.25">
      <c r="A29" s="8" t="s">
        <v>66</v>
      </c>
      <c r="B29" s="9">
        <v>2189152</v>
      </c>
      <c r="C29" s="9">
        <v>2180046</v>
      </c>
      <c r="D29" s="9">
        <v>27398599</v>
      </c>
      <c r="E29" s="9">
        <v>27440630</v>
      </c>
      <c r="F29" s="10">
        <f t="shared" si="0"/>
        <v>0.1534056540628228</v>
      </c>
      <c r="G29" s="1"/>
      <c r="H29" s="1"/>
      <c r="I29" s="1"/>
      <c r="N29" s="42"/>
    </row>
    <row r="30" spans="1:14" x14ac:dyDescent="0.25">
      <c r="A30" s="11" t="s">
        <v>67</v>
      </c>
      <c r="B30" s="12">
        <v>424318</v>
      </c>
      <c r="C30" s="12">
        <v>540265</v>
      </c>
      <c r="D30" s="12">
        <v>5288825</v>
      </c>
      <c r="E30" s="12">
        <v>5613306</v>
      </c>
      <c r="F30" s="13">
        <f t="shared" si="0"/>
        <v>6.1352190703984348</v>
      </c>
      <c r="G30" s="1"/>
      <c r="H30" s="1"/>
      <c r="I30" s="1"/>
      <c r="N30" s="42"/>
    </row>
    <row r="31" spans="1:14" x14ac:dyDescent="0.25">
      <c r="A31" s="8" t="s">
        <v>68</v>
      </c>
      <c r="B31" s="9">
        <v>4004367</v>
      </c>
      <c r="C31" s="9">
        <v>4014030</v>
      </c>
      <c r="D31" s="9">
        <v>42506602</v>
      </c>
      <c r="E31" s="9">
        <v>46860772</v>
      </c>
      <c r="F31" s="10">
        <f t="shared" si="0"/>
        <v>10.243514642737139</v>
      </c>
      <c r="G31" s="1"/>
      <c r="H31" s="1"/>
      <c r="I31" s="1"/>
      <c r="N31" s="42"/>
    </row>
    <row r="32" spans="1:14" x14ac:dyDescent="0.25">
      <c r="A32" s="11" t="s">
        <v>69</v>
      </c>
      <c r="B32" s="12">
        <v>18754605</v>
      </c>
      <c r="C32" s="12">
        <v>20247433</v>
      </c>
      <c r="D32" s="12">
        <v>222097636</v>
      </c>
      <c r="E32" s="12">
        <v>240530194</v>
      </c>
      <c r="F32" s="13">
        <f t="shared" si="0"/>
        <v>8.2993040051988629</v>
      </c>
      <c r="G32" s="1"/>
      <c r="H32" s="1"/>
      <c r="I32" s="1"/>
      <c r="N32" s="42"/>
    </row>
    <row r="33" spans="1:14" x14ac:dyDescent="0.25">
      <c r="A33" s="8" t="s">
        <v>70</v>
      </c>
      <c r="B33" s="9">
        <v>2074953</v>
      </c>
      <c r="C33" s="9">
        <v>2313491</v>
      </c>
      <c r="D33" s="9">
        <v>28649024</v>
      </c>
      <c r="E33" s="9">
        <v>32276805</v>
      </c>
      <c r="F33" s="10">
        <f t="shared" si="0"/>
        <v>12.662843243804744</v>
      </c>
      <c r="G33" s="1"/>
      <c r="H33" s="1"/>
      <c r="I33" s="1"/>
      <c r="N33" s="42"/>
    </row>
    <row r="34" spans="1:14" x14ac:dyDescent="0.25">
      <c r="A34" s="11" t="s">
        <v>71</v>
      </c>
      <c r="B34" s="12">
        <v>107604</v>
      </c>
      <c r="C34" s="12">
        <v>157355</v>
      </c>
      <c r="D34" s="12">
        <v>1623526</v>
      </c>
      <c r="E34" s="12">
        <v>1642041</v>
      </c>
      <c r="F34" s="13">
        <f t="shared" si="0"/>
        <v>1.1404190631994737</v>
      </c>
      <c r="G34" s="1"/>
      <c r="H34" s="1"/>
      <c r="I34" s="1"/>
      <c r="N34" s="42"/>
    </row>
    <row r="35" spans="1:14" x14ac:dyDescent="0.25">
      <c r="A35" s="14" t="s">
        <v>72</v>
      </c>
      <c r="B35" s="15">
        <f>SUM(B7:B34)</f>
        <v>160597591</v>
      </c>
      <c r="C35" s="15">
        <f t="shared" ref="C35:E35" si="1">SUM(C7:C34)</f>
        <v>183593011</v>
      </c>
      <c r="D35" s="15">
        <f t="shared" si="1"/>
        <v>1934966350</v>
      </c>
      <c r="E35" s="15">
        <f t="shared" si="1"/>
        <v>2081223444</v>
      </c>
      <c r="F35" s="16">
        <f t="shared" si="0"/>
        <v>7.5586375959457968</v>
      </c>
      <c r="G35" s="1"/>
      <c r="H35" s="1"/>
      <c r="I35" s="1"/>
    </row>
    <row r="37" spans="1:14" x14ac:dyDescent="0.25">
      <c r="A37" s="42"/>
      <c r="B37" s="42">
        <f>E6</f>
        <v>2015</v>
      </c>
      <c r="C37" s="42">
        <f>D6</f>
        <v>2014</v>
      </c>
      <c r="D37" s="42"/>
      <c r="E37" s="42"/>
      <c r="F37" s="42">
        <f>B37</f>
        <v>2015</v>
      </c>
      <c r="G37" s="42">
        <f>C37</f>
        <v>2014</v>
      </c>
    </row>
    <row r="38" spans="1:14" x14ac:dyDescent="0.25">
      <c r="A38" s="42" t="str">
        <f>A7</f>
        <v>A CORUÑA</v>
      </c>
      <c r="B38" s="41">
        <f>E7</f>
        <v>19258651</v>
      </c>
      <c r="C38" s="41">
        <f>D7</f>
        <v>17402400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429586558</v>
      </c>
      <c r="G38" s="42">
        <f>LOOKUP(E38,$A$38:$A$65,$C$38:$C$65)</f>
        <v>403521552</v>
      </c>
    </row>
    <row r="39" spans="1:14" x14ac:dyDescent="0.25">
      <c r="A39" s="42" t="str">
        <f t="shared" ref="A39:A65" si="3">A8</f>
        <v>ALICANTE</v>
      </c>
      <c r="B39" s="41">
        <f t="shared" ref="B39:B65" si="4">E8</f>
        <v>11780091</v>
      </c>
      <c r="C39" s="41">
        <f t="shared" ref="C39:C65" si="5">D8</f>
        <v>9733377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287501353</v>
      </c>
      <c r="G39" s="42">
        <f t="shared" ref="G39:G65" si="8">LOOKUP(E39,$A$38:$A$65,$C$38:$C$65)</f>
        <v>261960975</v>
      </c>
    </row>
    <row r="40" spans="1:14" x14ac:dyDescent="0.25">
      <c r="A40" s="42" t="str">
        <f t="shared" si="3"/>
        <v>ALMERIA</v>
      </c>
      <c r="B40" s="41">
        <f t="shared" si="4"/>
        <v>24339136</v>
      </c>
      <c r="C40" s="41">
        <f t="shared" si="5"/>
        <v>20344834</v>
      </c>
      <c r="D40" s="41">
        <f t="shared" si="6"/>
        <v>17</v>
      </c>
      <c r="E40" s="42" t="str">
        <f t="shared" si="2"/>
        <v>LAS PALMAS</v>
      </c>
      <c r="F40" s="42">
        <f t="shared" si="7"/>
        <v>243746494</v>
      </c>
      <c r="G40" s="42">
        <f t="shared" si="8"/>
        <v>207131579</v>
      </c>
    </row>
    <row r="41" spans="1:14" x14ac:dyDescent="0.25">
      <c r="A41" s="42" t="str">
        <f t="shared" si="3"/>
        <v>AVILES</v>
      </c>
      <c r="B41" s="41">
        <f t="shared" si="4"/>
        <v>6014785</v>
      </c>
      <c r="C41" s="41">
        <f t="shared" si="5"/>
        <v>5615330</v>
      </c>
      <c r="D41" s="41">
        <f t="shared" si="6"/>
        <v>25</v>
      </c>
      <c r="E41" s="42" t="str">
        <f t="shared" si="2"/>
        <v>VALENCIA</v>
      </c>
      <c r="F41" s="42">
        <f t="shared" si="7"/>
        <v>240530194</v>
      </c>
      <c r="G41" s="42">
        <f t="shared" si="8"/>
        <v>222097636</v>
      </c>
    </row>
    <row r="42" spans="1:14" x14ac:dyDescent="0.25">
      <c r="A42" s="42" t="str">
        <f t="shared" si="3"/>
        <v>BAHIA DE ALGECIRAS</v>
      </c>
      <c r="B42" s="41">
        <f t="shared" si="4"/>
        <v>429586558</v>
      </c>
      <c r="C42" s="41">
        <f t="shared" si="5"/>
        <v>403521552</v>
      </c>
      <c r="D42" s="41">
        <f t="shared" si="6"/>
        <v>1</v>
      </c>
      <c r="E42" s="42" t="str">
        <f t="shared" si="2"/>
        <v>BALEARES</v>
      </c>
      <c r="F42" s="42">
        <f t="shared" si="7"/>
        <v>194377121</v>
      </c>
      <c r="G42" s="42">
        <f t="shared" si="8"/>
        <v>164954563</v>
      </c>
    </row>
    <row r="43" spans="1:14" x14ac:dyDescent="0.25">
      <c r="A43" s="42" t="str">
        <f t="shared" si="3"/>
        <v>BAHIA DE CADIZ</v>
      </c>
      <c r="B43" s="41">
        <f t="shared" si="4"/>
        <v>26578316</v>
      </c>
      <c r="C43" s="41">
        <f t="shared" si="5"/>
        <v>25764306</v>
      </c>
      <c r="D43" s="41">
        <f t="shared" si="6"/>
        <v>16</v>
      </c>
      <c r="E43" s="42" t="str">
        <f t="shared" si="2"/>
        <v>SANTA CRUZ DE TENERIFE</v>
      </c>
      <c r="F43" s="42">
        <f t="shared" si="7"/>
        <v>175281900</v>
      </c>
      <c r="G43" s="42">
        <f t="shared" si="8"/>
        <v>179475632</v>
      </c>
    </row>
    <row r="44" spans="1:14" x14ac:dyDescent="0.25">
      <c r="A44" s="42" t="str">
        <f t="shared" si="3"/>
        <v>BALEARES</v>
      </c>
      <c r="B44" s="41">
        <f t="shared" si="4"/>
        <v>194377121</v>
      </c>
      <c r="C44" s="41">
        <f t="shared" si="5"/>
        <v>164954563</v>
      </c>
      <c r="D44" s="41">
        <f t="shared" si="6"/>
        <v>5</v>
      </c>
      <c r="E44" s="42" t="str">
        <f t="shared" si="2"/>
        <v>CEUTA</v>
      </c>
      <c r="F44" s="42">
        <f t="shared" si="7"/>
        <v>53396654</v>
      </c>
      <c r="G44" s="42">
        <f t="shared" si="8"/>
        <v>57294081</v>
      </c>
    </row>
    <row r="45" spans="1:14" x14ac:dyDescent="0.25">
      <c r="A45" s="42" t="str">
        <f t="shared" si="3"/>
        <v>BARCELONA</v>
      </c>
      <c r="B45" s="41">
        <f t="shared" si="4"/>
        <v>287501353</v>
      </c>
      <c r="C45" s="41">
        <f t="shared" si="5"/>
        <v>261960975</v>
      </c>
      <c r="D45" s="41">
        <f t="shared" si="6"/>
        <v>2</v>
      </c>
      <c r="E45" s="42" t="str">
        <f t="shared" si="2"/>
        <v>TARRAGONA</v>
      </c>
      <c r="F45" s="42">
        <f t="shared" si="7"/>
        <v>46860772</v>
      </c>
      <c r="G45" s="42">
        <f t="shared" si="8"/>
        <v>42506602</v>
      </c>
    </row>
    <row r="46" spans="1:14" x14ac:dyDescent="0.25">
      <c r="A46" s="42" t="str">
        <f t="shared" si="3"/>
        <v>BILBAO</v>
      </c>
      <c r="B46" s="41">
        <f t="shared" si="4"/>
        <v>42766934</v>
      </c>
      <c r="C46" s="41">
        <f t="shared" si="5"/>
        <v>42543289</v>
      </c>
      <c r="D46" s="41">
        <f t="shared" si="6"/>
        <v>9</v>
      </c>
      <c r="E46" s="42" t="str">
        <f t="shared" si="2"/>
        <v>BILBAO</v>
      </c>
      <c r="F46" s="42">
        <f t="shared" si="7"/>
        <v>42766934</v>
      </c>
      <c r="G46" s="42">
        <f t="shared" si="8"/>
        <v>42543289</v>
      </c>
    </row>
    <row r="47" spans="1:14" x14ac:dyDescent="0.25">
      <c r="A47" s="42" t="str">
        <f t="shared" si="3"/>
        <v>CARTAGENA</v>
      </c>
      <c r="B47" s="41">
        <f t="shared" si="4"/>
        <v>36606219</v>
      </c>
      <c r="C47" s="41">
        <f t="shared" si="5"/>
        <v>37451704</v>
      </c>
      <c r="D47" s="41">
        <f t="shared" si="6"/>
        <v>10</v>
      </c>
      <c r="E47" s="42" t="str">
        <f t="shared" si="2"/>
        <v>CARTAGENA</v>
      </c>
      <c r="F47" s="42">
        <f t="shared" si="7"/>
        <v>36606219</v>
      </c>
      <c r="G47" s="42">
        <f t="shared" si="8"/>
        <v>37451704</v>
      </c>
    </row>
    <row r="48" spans="1:14" x14ac:dyDescent="0.25">
      <c r="A48" s="42" t="str">
        <f t="shared" si="3"/>
        <v>CASTELLON</v>
      </c>
      <c r="B48" s="41">
        <f t="shared" si="4"/>
        <v>20587761</v>
      </c>
      <c r="C48" s="41">
        <f t="shared" si="5"/>
        <v>20236988</v>
      </c>
      <c r="D48" s="41">
        <f t="shared" si="6"/>
        <v>18</v>
      </c>
      <c r="E48" s="42" t="str">
        <f t="shared" si="2"/>
        <v>MALAGA</v>
      </c>
      <c r="F48" s="42">
        <f t="shared" si="7"/>
        <v>33360829</v>
      </c>
      <c r="G48" s="42">
        <f t="shared" si="8"/>
        <v>32686871</v>
      </c>
    </row>
    <row r="49" spans="1:7" x14ac:dyDescent="0.25">
      <c r="A49" s="42" t="str">
        <f t="shared" si="3"/>
        <v>CEUTA</v>
      </c>
      <c r="B49" s="41">
        <f t="shared" si="4"/>
        <v>53396654</v>
      </c>
      <c r="C49" s="41">
        <f t="shared" si="5"/>
        <v>57294081</v>
      </c>
      <c r="D49" s="41">
        <f t="shared" si="6"/>
        <v>7</v>
      </c>
      <c r="E49" s="42" t="str">
        <f t="shared" si="2"/>
        <v>VIGO</v>
      </c>
      <c r="F49" s="42">
        <f t="shared" si="7"/>
        <v>32276805</v>
      </c>
      <c r="G49" s="42">
        <f t="shared" si="8"/>
        <v>28649024</v>
      </c>
    </row>
    <row r="50" spans="1:7" x14ac:dyDescent="0.25">
      <c r="A50" s="42" t="str">
        <f t="shared" si="3"/>
        <v>FERROL-SAN CIBRAO</v>
      </c>
      <c r="B50" s="41">
        <f t="shared" si="4"/>
        <v>16039284</v>
      </c>
      <c r="C50" s="41">
        <f t="shared" si="5"/>
        <v>16974427</v>
      </c>
      <c r="D50" s="41">
        <f t="shared" si="6"/>
        <v>22</v>
      </c>
      <c r="E50" s="42" t="str">
        <f t="shared" si="2"/>
        <v>MELILLA</v>
      </c>
      <c r="F50" s="42">
        <f t="shared" si="7"/>
        <v>31747456</v>
      </c>
      <c r="G50" s="42">
        <f t="shared" si="8"/>
        <v>28636766</v>
      </c>
    </row>
    <row r="51" spans="1:7" x14ac:dyDescent="0.25">
      <c r="A51" s="42" t="str">
        <f t="shared" si="3"/>
        <v>GIJON</v>
      </c>
      <c r="B51" s="41">
        <f t="shared" si="4"/>
        <v>19078860</v>
      </c>
      <c r="C51" s="41">
        <f t="shared" si="5"/>
        <v>21191963</v>
      </c>
      <c r="D51" s="41">
        <f t="shared" si="6"/>
        <v>20</v>
      </c>
      <c r="E51" s="42" t="str">
        <f t="shared" si="2"/>
        <v>SANTANDER</v>
      </c>
      <c r="F51" s="42">
        <f t="shared" si="7"/>
        <v>27440630</v>
      </c>
      <c r="G51" s="42">
        <f t="shared" si="8"/>
        <v>27398599</v>
      </c>
    </row>
    <row r="52" spans="1:7" x14ac:dyDescent="0.25">
      <c r="A52" s="42" t="str">
        <f t="shared" si="3"/>
        <v>HUELVA</v>
      </c>
      <c r="B52" s="41">
        <f t="shared" si="4"/>
        <v>27016518</v>
      </c>
      <c r="C52" s="41">
        <f t="shared" si="5"/>
        <v>27046208</v>
      </c>
      <c r="D52" s="41">
        <f t="shared" si="6"/>
        <v>15</v>
      </c>
      <c r="E52" s="42" t="str">
        <f t="shared" si="2"/>
        <v>HUELVA</v>
      </c>
      <c r="F52" s="42">
        <f t="shared" si="7"/>
        <v>27016518</v>
      </c>
      <c r="G52" s="42">
        <f t="shared" si="8"/>
        <v>27046208</v>
      </c>
    </row>
    <row r="53" spans="1:7" x14ac:dyDescent="0.25">
      <c r="A53" s="42" t="str">
        <f t="shared" si="3"/>
        <v>LAS PALMAS</v>
      </c>
      <c r="B53" s="41">
        <f t="shared" si="4"/>
        <v>243746494</v>
      </c>
      <c r="C53" s="41">
        <f t="shared" si="5"/>
        <v>207131579</v>
      </c>
      <c r="D53" s="41">
        <f t="shared" si="6"/>
        <v>3</v>
      </c>
      <c r="E53" s="42" t="str">
        <f t="shared" si="2"/>
        <v>BAHIA DE CADIZ</v>
      </c>
      <c r="F53" s="42">
        <f t="shared" si="7"/>
        <v>26578316</v>
      </c>
      <c r="G53" s="42">
        <f t="shared" si="8"/>
        <v>25764306</v>
      </c>
    </row>
    <row r="54" spans="1:7" x14ac:dyDescent="0.25">
      <c r="A54" s="42" t="str">
        <f t="shared" si="3"/>
        <v>MALAGA</v>
      </c>
      <c r="B54" s="41">
        <f t="shared" si="4"/>
        <v>33360829</v>
      </c>
      <c r="C54" s="41">
        <f t="shared" si="5"/>
        <v>32686871</v>
      </c>
      <c r="D54" s="41">
        <f t="shared" si="6"/>
        <v>11</v>
      </c>
      <c r="E54" s="42" t="str">
        <f t="shared" si="2"/>
        <v>ALMERIA</v>
      </c>
      <c r="F54" s="42">
        <f t="shared" si="7"/>
        <v>24339136</v>
      </c>
      <c r="G54" s="42">
        <f t="shared" si="8"/>
        <v>20344834</v>
      </c>
    </row>
    <row r="55" spans="1:7" x14ac:dyDescent="0.25">
      <c r="A55" s="42" t="str">
        <f t="shared" si="3"/>
        <v>MARIN Y RIA DE PONTEVEDRA</v>
      </c>
      <c r="B55" s="41">
        <f t="shared" si="4"/>
        <v>3850577</v>
      </c>
      <c r="C55" s="41">
        <f t="shared" si="5"/>
        <v>3619021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20587761</v>
      </c>
      <c r="G55" s="42">
        <f t="shared" si="8"/>
        <v>20236988</v>
      </c>
    </row>
    <row r="56" spans="1:7" x14ac:dyDescent="0.25">
      <c r="A56" s="42" t="str">
        <f t="shared" si="3"/>
        <v>MELILLA</v>
      </c>
      <c r="B56" s="41">
        <f t="shared" si="4"/>
        <v>31747456</v>
      </c>
      <c r="C56" s="41">
        <f t="shared" si="5"/>
        <v>28636766</v>
      </c>
      <c r="D56" s="41">
        <f t="shared" si="6"/>
        <v>13</v>
      </c>
      <c r="E56" s="42" t="str">
        <f t="shared" si="2"/>
        <v>A CORUÑA</v>
      </c>
      <c r="F56" s="42">
        <f t="shared" si="9"/>
        <v>19258651</v>
      </c>
      <c r="G56" s="42">
        <f t="shared" si="8"/>
        <v>17402400</v>
      </c>
    </row>
    <row r="57" spans="1:7" x14ac:dyDescent="0.25">
      <c r="A57" s="42" t="str">
        <f t="shared" si="3"/>
        <v>MOTRIL</v>
      </c>
      <c r="B57" s="41">
        <f t="shared" si="4"/>
        <v>16917803</v>
      </c>
      <c r="C57" s="41">
        <f t="shared" si="5"/>
        <v>17305545</v>
      </c>
      <c r="D57" s="41">
        <f t="shared" si="6"/>
        <v>21</v>
      </c>
      <c r="E57" s="42" t="str">
        <f t="shared" si="2"/>
        <v>GIJON</v>
      </c>
      <c r="F57" s="42">
        <f t="shared" si="9"/>
        <v>19078860</v>
      </c>
      <c r="G57" s="42">
        <f t="shared" si="8"/>
        <v>21191963</v>
      </c>
    </row>
    <row r="58" spans="1:7" x14ac:dyDescent="0.25">
      <c r="A58" s="42" t="str">
        <f t="shared" si="3"/>
        <v>PASAIA</v>
      </c>
      <c r="B58" s="41">
        <f t="shared" si="4"/>
        <v>7026396</v>
      </c>
      <c r="C58" s="41">
        <f t="shared" si="5"/>
        <v>6510727</v>
      </c>
      <c r="D58" s="41">
        <f t="shared" si="6"/>
        <v>24</v>
      </c>
      <c r="E58" s="42" t="str">
        <f t="shared" si="2"/>
        <v>MOTRIL</v>
      </c>
      <c r="F58" s="42">
        <f t="shared" si="9"/>
        <v>16917803</v>
      </c>
      <c r="G58" s="42">
        <f t="shared" si="8"/>
        <v>17305545</v>
      </c>
    </row>
    <row r="59" spans="1:7" x14ac:dyDescent="0.25">
      <c r="A59" s="42" t="str">
        <f t="shared" si="3"/>
        <v>SANTA CRUZ DE TENERIFE</v>
      </c>
      <c r="B59" s="41">
        <f t="shared" si="4"/>
        <v>175281900</v>
      </c>
      <c r="C59" s="41">
        <f t="shared" si="5"/>
        <v>179475632</v>
      </c>
      <c r="D59" s="41">
        <f t="shared" si="6"/>
        <v>6</v>
      </c>
      <c r="E59" s="42" t="str">
        <f t="shared" si="2"/>
        <v>FERROL-SAN CIBRAO</v>
      </c>
      <c r="F59" s="42">
        <f t="shared" si="9"/>
        <v>16039284</v>
      </c>
      <c r="G59" s="42">
        <f t="shared" si="8"/>
        <v>16974427</v>
      </c>
    </row>
    <row r="60" spans="1:7" x14ac:dyDescent="0.25">
      <c r="A60" s="42" t="str">
        <f t="shared" si="3"/>
        <v>SANTANDER</v>
      </c>
      <c r="B60" s="41">
        <f t="shared" si="4"/>
        <v>27440630</v>
      </c>
      <c r="C60" s="41">
        <f t="shared" si="5"/>
        <v>27398599</v>
      </c>
      <c r="D60" s="41">
        <f t="shared" si="6"/>
        <v>14</v>
      </c>
      <c r="E60" s="42" t="str">
        <f t="shared" si="2"/>
        <v>ALICANTE</v>
      </c>
      <c r="F60" s="42">
        <f t="shared" si="9"/>
        <v>11780091</v>
      </c>
      <c r="G60" s="42">
        <f t="shared" si="8"/>
        <v>9733377</v>
      </c>
    </row>
    <row r="61" spans="1:7" x14ac:dyDescent="0.25">
      <c r="A61" s="42" t="str">
        <f t="shared" si="3"/>
        <v>SEVILLA</v>
      </c>
      <c r="B61" s="41">
        <f t="shared" si="4"/>
        <v>5613306</v>
      </c>
      <c r="C61" s="41">
        <f t="shared" si="5"/>
        <v>5288825</v>
      </c>
      <c r="D61" s="41">
        <f t="shared" si="6"/>
        <v>26</v>
      </c>
      <c r="E61" s="42" t="str">
        <f t="shared" si="2"/>
        <v>PASAIA</v>
      </c>
      <c r="F61" s="42">
        <f t="shared" si="9"/>
        <v>7026396</v>
      </c>
      <c r="G61" s="42">
        <f t="shared" si="8"/>
        <v>6510727</v>
      </c>
    </row>
    <row r="62" spans="1:7" x14ac:dyDescent="0.25">
      <c r="A62" s="42" t="str">
        <f t="shared" si="3"/>
        <v>TARRAGONA</v>
      </c>
      <c r="B62" s="41">
        <f t="shared" si="4"/>
        <v>46860772</v>
      </c>
      <c r="C62" s="41">
        <f t="shared" si="5"/>
        <v>42506602</v>
      </c>
      <c r="D62" s="41">
        <f t="shared" si="6"/>
        <v>8</v>
      </c>
      <c r="E62" s="42" t="str">
        <f t="shared" si="2"/>
        <v>AVILES</v>
      </c>
      <c r="F62" s="42">
        <f t="shared" si="9"/>
        <v>6014785</v>
      </c>
      <c r="G62" s="42">
        <f t="shared" si="8"/>
        <v>5615330</v>
      </c>
    </row>
    <row r="63" spans="1:7" x14ac:dyDescent="0.25">
      <c r="A63" s="42" t="str">
        <f t="shared" si="3"/>
        <v>VALENCIA</v>
      </c>
      <c r="B63" s="41">
        <f t="shared" si="4"/>
        <v>240530194</v>
      </c>
      <c r="C63" s="41">
        <f t="shared" si="5"/>
        <v>222097636</v>
      </c>
      <c r="D63" s="41">
        <f t="shared" si="6"/>
        <v>4</v>
      </c>
      <c r="E63" s="42" t="str">
        <f t="shared" si="2"/>
        <v>SEVILLA</v>
      </c>
      <c r="F63" s="42">
        <f t="shared" si="9"/>
        <v>5613306</v>
      </c>
      <c r="G63" s="42">
        <f t="shared" si="8"/>
        <v>5288825</v>
      </c>
    </row>
    <row r="64" spans="1:7" x14ac:dyDescent="0.25">
      <c r="A64" s="42" t="str">
        <f t="shared" si="3"/>
        <v>VIGO</v>
      </c>
      <c r="B64" s="41">
        <f t="shared" si="4"/>
        <v>32276805</v>
      </c>
      <c r="C64" s="41">
        <f t="shared" si="5"/>
        <v>28649024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3850577</v>
      </c>
      <c r="G64" s="42">
        <f t="shared" si="8"/>
        <v>3619021</v>
      </c>
    </row>
    <row r="65" spans="1:7" x14ac:dyDescent="0.25">
      <c r="A65" s="42" t="str">
        <f t="shared" si="3"/>
        <v>VILAGARCIA</v>
      </c>
      <c r="B65" s="41">
        <f t="shared" si="4"/>
        <v>1642041</v>
      </c>
      <c r="C65" s="41">
        <f t="shared" si="5"/>
        <v>1623526</v>
      </c>
      <c r="D65" s="41">
        <f t="shared" si="6"/>
        <v>28</v>
      </c>
      <c r="E65" s="42" t="str">
        <f t="shared" si="2"/>
        <v>VILAGARCIA</v>
      </c>
      <c r="F65" s="42">
        <f t="shared" si="9"/>
        <v>1642041</v>
      </c>
      <c r="G65" s="42">
        <f t="shared" si="8"/>
        <v>1623526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67"/>
  <sheetViews>
    <sheetView workbookViewId="0">
      <selection activeCell="C29" sqref="C29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4" s="45" customFormat="1" ht="22.5" customHeight="1" x14ac:dyDescent="0.35">
      <c r="F1" s="46" t="s">
        <v>93</v>
      </c>
    </row>
    <row r="2" spans="1:14" s="45" customFormat="1" ht="21" x14ac:dyDescent="0.35">
      <c r="F2" s="46"/>
    </row>
    <row r="5" spans="1:14" x14ac:dyDescent="0.25">
      <c r="A5" s="122" t="s">
        <v>98</v>
      </c>
      <c r="B5" s="120" t="str">
        <f>'Resumen general'!D6</f>
        <v>Mes Diciembre</v>
      </c>
      <c r="C5" s="121"/>
      <c r="D5" s="120" t="str">
        <f>'Resumen general'!F6</f>
        <v>Acumulado desde Enero</v>
      </c>
      <c r="E5" s="121"/>
      <c r="F5" s="121"/>
      <c r="L5" s="48" t="str">
        <f>'Resumen general'!I4</f>
        <v>Fecha: 23/11/2017</v>
      </c>
    </row>
    <row r="6" spans="1:14" x14ac:dyDescent="0.25">
      <c r="A6" s="123"/>
      <c r="B6" s="49">
        <f>'Resumen general'!D7</f>
        <v>2014</v>
      </c>
      <c r="C6" s="49">
        <f>'Resumen general'!E7</f>
        <v>2015</v>
      </c>
      <c r="D6" s="49">
        <f>'Resumen general'!F7</f>
        <v>2014</v>
      </c>
      <c r="E6" s="49">
        <f>'Resumen general'!G7</f>
        <v>2015</v>
      </c>
      <c r="F6" s="49" t="s">
        <v>43</v>
      </c>
    </row>
    <row r="7" spans="1:14" x14ac:dyDescent="0.25">
      <c r="A7" s="50" t="s">
        <v>44</v>
      </c>
      <c r="B7" s="51">
        <v>5</v>
      </c>
      <c r="C7" s="51">
        <v>4</v>
      </c>
      <c r="D7" s="51">
        <v>87</v>
      </c>
      <c r="E7" s="51">
        <v>92</v>
      </c>
      <c r="F7" s="52">
        <f>((E7*100)/D7)-100</f>
        <v>5.7471264367816133</v>
      </c>
      <c r="G7" s="53"/>
      <c r="H7" s="53"/>
      <c r="I7" s="53"/>
      <c r="N7" s="42"/>
    </row>
    <row r="8" spans="1:14" x14ac:dyDescent="0.25">
      <c r="A8" s="54" t="s">
        <v>45</v>
      </c>
      <c r="B8" s="55">
        <v>0</v>
      </c>
      <c r="C8" s="55">
        <v>2</v>
      </c>
      <c r="D8" s="55">
        <v>29</v>
      </c>
      <c r="E8" s="55">
        <v>50</v>
      </c>
      <c r="F8" s="56">
        <f t="shared" ref="F8:F35" si="0">((E8*100)/D8)-100</f>
        <v>72.413793103448285</v>
      </c>
      <c r="G8" s="53"/>
      <c r="H8" s="53"/>
      <c r="I8" s="53"/>
      <c r="N8" s="42"/>
    </row>
    <row r="9" spans="1:14" x14ac:dyDescent="0.25">
      <c r="A9" s="50" t="s">
        <v>46</v>
      </c>
      <c r="B9" s="51">
        <v>1</v>
      </c>
      <c r="C9" s="51">
        <v>0</v>
      </c>
      <c r="D9" s="51">
        <v>23</v>
      </c>
      <c r="E9" s="51">
        <v>27</v>
      </c>
      <c r="F9" s="52">
        <f t="shared" si="0"/>
        <v>17.391304347826093</v>
      </c>
      <c r="G9" s="53"/>
      <c r="H9" s="53"/>
      <c r="I9" s="53"/>
      <c r="N9" s="42"/>
    </row>
    <row r="10" spans="1:14" x14ac:dyDescent="0.25">
      <c r="A10" s="54" t="s">
        <v>47</v>
      </c>
      <c r="B10" s="55">
        <v>0</v>
      </c>
      <c r="C10" s="55">
        <v>0</v>
      </c>
      <c r="D10" s="55">
        <v>1</v>
      </c>
      <c r="E10" s="55">
        <v>4</v>
      </c>
      <c r="F10" s="56">
        <f t="shared" si="0"/>
        <v>300</v>
      </c>
      <c r="G10" s="53"/>
      <c r="H10" s="53"/>
      <c r="I10" s="53"/>
      <c r="N10" s="42"/>
    </row>
    <row r="11" spans="1:14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  <c r="N11" s="42"/>
    </row>
    <row r="12" spans="1:14" x14ac:dyDescent="0.25">
      <c r="A12" s="54" t="s">
        <v>49</v>
      </c>
      <c r="B12" s="55">
        <v>12</v>
      </c>
      <c r="C12" s="55">
        <v>13</v>
      </c>
      <c r="D12" s="55">
        <v>285</v>
      </c>
      <c r="E12" s="55">
        <v>295</v>
      </c>
      <c r="F12" s="56">
        <f t="shared" si="0"/>
        <v>3.5087719298245617</v>
      </c>
      <c r="G12" s="53"/>
      <c r="H12" s="53"/>
      <c r="I12" s="53"/>
      <c r="N12" s="42"/>
    </row>
    <row r="13" spans="1:14" x14ac:dyDescent="0.25">
      <c r="A13" s="50" t="s">
        <v>50</v>
      </c>
      <c r="B13" s="51">
        <v>14</v>
      </c>
      <c r="C13" s="51">
        <v>15</v>
      </c>
      <c r="D13" s="51">
        <v>678</v>
      </c>
      <c r="E13" s="51">
        <v>788</v>
      </c>
      <c r="F13" s="52">
        <f t="shared" si="0"/>
        <v>16.224188790560476</v>
      </c>
      <c r="G13" s="53"/>
      <c r="H13" s="53"/>
      <c r="I13" s="53"/>
      <c r="N13" s="42"/>
    </row>
    <row r="14" spans="1:14" x14ac:dyDescent="0.25">
      <c r="A14" s="54" t="s">
        <v>51</v>
      </c>
      <c r="B14" s="55">
        <v>25</v>
      </c>
      <c r="C14" s="55">
        <v>27</v>
      </c>
      <c r="D14" s="55">
        <v>756</v>
      </c>
      <c r="E14" s="55">
        <v>750</v>
      </c>
      <c r="F14" s="56">
        <f t="shared" si="0"/>
        <v>-0.79365079365079794</v>
      </c>
      <c r="G14" s="53"/>
      <c r="H14" s="53"/>
      <c r="I14" s="53"/>
      <c r="N14" s="42"/>
    </row>
    <row r="15" spans="1:14" x14ac:dyDescent="0.25">
      <c r="A15" s="50" t="s">
        <v>52</v>
      </c>
      <c r="B15" s="51">
        <v>0</v>
      </c>
      <c r="C15" s="51">
        <v>0</v>
      </c>
      <c r="D15" s="51">
        <v>58</v>
      </c>
      <c r="E15" s="51">
        <v>43</v>
      </c>
      <c r="F15" s="52">
        <f t="shared" si="0"/>
        <v>-25.862068965517238</v>
      </c>
      <c r="G15" s="53"/>
      <c r="H15" s="53"/>
      <c r="I15" s="53"/>
      <c r="N15" s="42"/>
    </row>
    <row r="16" spans="1:14" x14ac:dyDescent="0.25">
      <c r="A16" s="54" t="s">
        <v>53</v>
      </c>
      <c r="B16" s="55">
        <v>2</v>
      </c>
      <c r="C16" s="55">
        <v>2</v>
      </c>
      <c r="D16" s="55">
        <v>109</v>
      </c>
      <c r="E16" s="55">
        <v>108</v>
      </c>
      <c r="F16" s="56">
        <f t="shared" si="0"/>
        <v>-0.91743119266054407</v>
      </c>
      <c r="G16" s="53"/>
      <c r="H16" s="53"/>
      <c r="I16" s="53"/>
      <c r="N16" s="42"/>
    </row>
    <row r="17" spans="1:14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2</v>
      </c>
      <c r="F17" s="52">
        <f t="shared" si="0"/>
        <v>100</v>
      </c>
      <c r="G17" s="53"/>
      <c r="H17" s="53"/>
      <c r="I17" s="53"/>
      <c r="N17" s="42"/>
    </row>
    <row r="18" spans="1:14" x14ac:dyDescent="0.25">
      <c r="A18" s="54" t="s">
        <v>55</v>
      </c>
      <c r="B18" s="55">
        <v>0</v>
      </c>
      <c r="C18" s="55">
        <v>0</v>
      </c>
      <c r="D18" s="55">
        <v>6</v>
      </c>
      <c r="E18" s="55">
        <v>8</v>
      </c>
      <c r="F18" s="56">
        <f t="shared" si="0"/>
        <v>33.333333333333343</v>
      </c>
      <c r="G18" s="53"/>
      <c r="H18" s="53"/>
      <c r="I18" s="53"/>
      <c r="N18" s="42"/>
    </row>
    <row r="19" spans="1:14" x14ac:dyDescent="0.25">
      <c r="A19" s="50" t="s">
        <v>56</v>
      </c>
      <c r="B19" s="51">
        <v>1</v>
      </c>
      <c r="C19" s="51">
        <v>0</v>
      </c>
      <c r="D19" s="51">
        <v>25</v>
      </c>
      <c r="E19" s="51">
        <v>17</v>
      </c>
      <c r="F19" s="52">
        <f t="shared" si="0"/>
        <v>-32</v>
      </c>
      <c r="G19" s="53"/>
      <c r="H19" s="53"/>
      <c r="I19" s="53"/>
      <c r="N19" s="42"/>
    </row>
    <row r="20" spans="1:14" x14ac:dyDescent="0.25">
      <c r="A20" s="54" t="s">
        <v>57</v>
      </c>
      <c r="B20" s="55">
        <v>0</v>
      </c>
      <c r="C20" s="55">
        <v>0</v>
      </c>
      <c r="D20" s="55">
        <v>9</v>
      </c>
      <c r="E20" s="55">
        <v>13</v>
      </c>
      <c r="F20" s="56">
        <f t="shared" si="0"/>
        <v>44.444444444444457</v>
      </c>
      <c r="G20" s="53"/>
      <c r="H20" s="53"/>
      <c r="I20" s="53"/>
      <c r="N20" s="42"/>
    </row>
    <row r="21" spans="1:14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6</v>
      </c>
      <c r="F21" s="57" t="e">
        <f t="shared" si="0"/>
        <v>#DIV/0!</v>
      </c>
      <c r="G21" s="53"/>
      <c r="H21" s="53"/>
      <c r="I21" s="53"/>
      <c r="N21" s="42"/>
    </row>
    <row r="22" spans="1:14" x14ac:dyDescent="0.25">
      <c r="A22" s="54" t="s">
        <v>59</v>
      </c>
      <c r="B22" s="55">
        <v>96</v>
      </c>
      <c r="C22" s="55">
        <v>95</v>
      </c>
      <c r="D22" s="55">
        <v>503</v>
      </c>
      <c r="E22" s="55">
        <v>542</v>
      </c>
      <c r="F22" s="56">
        <f t="shared" si="0"/>
        <v>7.7534791252485036</v>
      </c>
      <c r="G22" s="53"/>
      <c r="H22" s="53"/>
      <c r="I22" s="53"/>
      <c r="N22" s="42"/>
    </row>
    <row r="23" spans="1:14" x14ac:dyDescent="0.25">
      <c r="A23" s="50" t="s">
        <v>60</v>
      </c>
      <c r="B23" s="51">
        <v>8</v>
      </c>
      <c r="C23" s="51">
        <v>11</v>
      </c>
      <c r="D23" s="51">
        <v>227</v>
      </c>
      <c r="E23" s="51">
        <v>238</v>
      </c>
      <c r="F23" s="52">
        <f t="shared" si="0"/>
        <v>4.8458149779735749</v>
      </c>
      <c r="G23" s="53"/>
      <c r="H23" s="53"/>
      <c r="I23" s="53"/>
      <c r="N23" s="42"/>
    </row>
    <row r="24" spans="1:14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  <c r="N24" s="42"/>
    </row>
    <row r="25" spans="1:14" x14ac:dyDescent="0.25">
      <c r="A25" s="50" t="s">
        <v>62</v>
      </c>
      <c r="B25" s="51">
        <v>0</v>
      </c>
      <c r="C25" s="51">
        <v>0</v>
      </c>
      <c r="D25" s="51">
        <v>1</v>
      </c>
      <c r="E25" s="51">
        <v>3</v>
      </c>
      <c r="F25" s="52">
        <f t="shared" si="0"/>
        <v>200</v>
      </c>
      <c r="G25" s="53"/>
      <c r="H25" s="53"/>
      <c r="I25" s="53"/>
      <c r="N25" s="42"/>
    </row>
    <row r="26" spans="1:14" x14ac:dyDescent="0.25">
      <c r="A26" s="54" t="s">
        <v>63</v>
      </c>
      <c r="B26" s="55">
        <v>0</v>
      </c>
      <c r="C26" s="55">
        <v>0</v>
      </c>
      <c r="D26" s="55">
        <v>30</v>
      </c>
      <c r="E26" s="55">
        <v>27</v>
      </c>
      <c r="F26" s="56">
        <f t="shared" si="0"/>
        <v>-10</v>
      </c>
      <c r="G26" s="53"/>
      <c r="H26" s="53"/>
      <c r="I26" s="53"/>
      <c r="N26" s="42"/>
    </row>
    <row r="27" spans="1:14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  <c r="N27" s="42"/>
    </row>
    <row r="28" spans="1:14" x14ac:dyDescent="0.25">
      <c r="A28" s="54" t="s">
        <v>65</v>
      </c>
      <c r="B28" s="55">
        <v>95</v>
      </c>
      <c r="C28" s="55">
        <v>106</v>
      </c>
      <c r="D28" s="55">
        <v>518</v>
      </c>
      <c r="E28" s="55">
        <v>506</v>
      </c>
      <c r="F28" s="56">
        <f t="shared" si="0"/>
        <v>-2.3166023166023137</v>
      </c>
      <c r="G28" s="53"/>
      <c r="H28" s="53"/>
      <c r="I28" s="53"/>
      <c r="N28" s="42"/>
    </row>
    <row r="29" spans="1:14" x14ac:dyDescent="0.25">
      <c r="A29" s="50" t="s">
        <v>66</v>
      </c>
      <c r="B29" s="51">
        <v>0</v>
      </c>
      <c r="C29" s="51">
        <v>1</v>
      </c>
      <c r="D29" s="51">
        <v>10</v>
      </c>
      <c r="E29" s="51">
        <v>9</v>
      </c>
      <c r="F29" s="52">
        <f t="shared" si="0"/>
        <v>-10</v>
      </c>
      <c r="G29" s="53"/>
      <c r="H29" s="53"/>
      <c r="I29" s="53"/>
      <c r="N29" s="42"/>
    </row>
    <row r="30" spans="1:14" x14ac:dyDescent="0.25">
      <c r="A30" s="54" t="s">
        <v>67</v>
      </c>
      <c r="B30" s="55">
        <v>3</v>
      </c>
      <c r="C30" s="55">
        <v>3</v>
      </c>
      <c r="D30" s="55">
        <v>61</v>
      </c>
      <c r="E30" s="55">
        <v>64</v>
      </c>
      <c r="F30" s="56">
        <f t="shared" si="0"/>
        <v>4.9180327868852487</v>
      </c>
      <c r="G30" s="53"/>
      <c r="H30" s="53"/>
      <c r="I30" s="53"/>
      <c r="N30" s="42"/>
    </row>
    <row r="31" spans="1:14" x14ac:dyDescent="0.25">
      <c r="A31" s="50" t="s">
        <v>68</v>
      </c>
      <c r="B31" s="51">
        <v>0</v>
      </c>
      <c r="C31" s="51">
        <v>0</v>
      </c>
      <c r="D31" s="51">
        <v>2</v>
      </c>
      <c r="E31" s="51">
        <v>8</v>
      </c>
      <c r="F31" s="52">
        <f t="shared" si="0"/>
        <v>300</v>
      </c>
      <c r="G31" s="53"/>
      <c r="H31" s="53"/>
      <c r="I31" s="53"/>
      <c r="N31" s="42"/>
    </row>
    <row r="32" spans="1:14" x14ac:dyDescent="0.25">
      <c r="A32" s="54" t="s">
        <v>69</v>
      </c>
      <c r="B32" s="55">
        <v>4</v>
      </c>
      <c r="C32" s="55">
        <v>6</v>
      </c>
      <c r="D32" s="55">
        <v>198</v>
      </c>
      <c r="E32" s="55">
        <v>172</v>
      </c>
      <c r="F32" s="56">
        <f t="shared" si="0"/>
        <v>-13.131313131313135</v>
      </c>
      <c r="G32" s="53"/>
      <c r="H32" s="53"/>
      <c r="I32" s="53"/>
      <c r="N32" s="42"/>
    </row>
    <row r="33" spans="1:14" x14ac:dyDescent="0.25">
      <c r="A33" s="50" t="s">
        <v>70</v>
      </c>
      <c r="B33" s="51">
        <v>3</v>
      </c>
      <c r="C33" s="51">
        <v>3</v>
      </c>
      <c r="D33" s="51">
        <v>81</v>
      </c>
      <c r="E33" s="51">
        <v>82</v>
      </c>
      <c r="F33" s="52">
        <f t="shared" si="0"/>
        <v>1.2345679012345698</v>
      </c>
      <c r="G33" s="53"/>
      <c r="H33" s="53"/>
      <c r="I33" s="53"/>
      <c r="N33" s="42"/>
    </row>
    <row r="34" spans="1:14" x14ac:dyDescent="0.25">
      <c r="A34" s="54" t="s">
        <v>71</v>
      </c>
      <c r="B34" s="55">
        <v>0</v>
      </c>
      <c r="C34" s="55">
        <v>0</v>
      </c>
      <c r="D34" s="55">
        <v>5</v>
      </c>
      <c r="E34" s="55">
        <v>3</v>
      </c>
      <c r="F34" s="56">
        <f t="shared" si="0"/>
        <v>-40</v>
      </c>
      <c r="G34" s="53"/>
      <c r="H34" s="53"/>
      <c r="I34" s="53"/>
      <c r="N34" s="42"/>
    </row>
    <row r="35" spans="1:14" x14ac:dyDescent="0.25">
      <c r="A35" s="59" t="s">
        <v>72</v>
      </c>
      <c r="B35" s="60">
        <f>SUM(B7:B34)</f>
        <v>269</v>
      </c>
      <c r="C35" s="60">
        <f t="shared" ref="C35:E35" si="1">SUM(C7:C34)</f>
        <v>288</v>
      </c>
      <c r="D35" s="60">
        <f t="shared" si="1"/>
        <v>3703</v>
      </c>
      <c r="E35" s="60">
        <f t="shared" si="1"/>
        <v>3857</v>
      </c>
      <c r="F35" s="61">
        <f t="shared" si="0"/>
        <v>4.1587901701323204</v>
      </c>
      <c r="G35" s="53"/>
      <c r="H35" s="53"/>
      <c r="I35" s="53"/>
    </row>
    <row r="36" spans="1:14" x14ac:dyDescent="0.25">
      <c r="A36" s="62"/>
      <c r="B36" s="62"/>
      <c r="C36" s="62"/>
      <c r="D36" s="62"/>
      <c r="E36" s="62"/>
      <c r="F36" s="62"/>
      <c r="G36" s="62"/>
    </row>
    <row r="37" spans="1:14" x14ac:dyDescent="0.25">
      <c r="A37" s="62"/>
      <c r="B37" s="62">
        <f>E6</f>
        <v>2015</v>
      </c>
      <c r="C37" s="62">
        <f>D6</f>
        <v>2014</v>
      </c>
      <c r="D37" s="62"/>
      <c r="E37" s="62"/>
      <c r="F37" s="62">
        <f>B37</f>
        <v>2015</v>
      </c>
      <c r="G37" s="62">
        <f>C37</f>
        <v>2014</v>
      </c>
    </row>
    <row r="38" spans="1:14" x14ac:dyDescent="0.25">
      <c r="A38" s="62" t="str">
        <f>A7</f>
        <v>A CORUÑA</v>
      </c>
      <c r="B38" s="63">
        <f>E7</f>
        <v>92</v>
      </c>
      <c r="C38" s="63">
        <f>D7</f>
        <v>87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BALEARES</v>
      </c>
      <c r="F38" s="62">
        <f>LOOKUP(E38,$A$38:$A$65,$B$38:$B$65)</f>
        <v>788</v>
      </c>
      <c r="G38" s="62">
        <f>LOOKUP(E38,$A$38:$A$65,$C$38:$C$65)</f>
        <v>678</v>
      </c>
    </row>
    <row r="39" spans="1:14" x14ac:dyDescent="0.25">
      <c r="A39" s="62" t="str">
        <f t="shared" ref="A39:A65" si="3">A8</f>
        <v>ALICANTE</v>
      </c>
      <c r="B39" s="63">
        <f t="shared" ref="B39:B65" si="4">E8</f>
        <v>50</v>
      </c>
      <c r="C39" s="63">
        <f t="shared" ref="C39:C65" si="5">D8</f>
        <v>29</v>
      </c>
      <c r="D39" s="63">
        <f t="shared" ref="D39:D65" si="6">_xlfn.RANK.EQ(B39,$B$38:$B$65)+COUNTIF($B$38:$B$65,B39)-1</f>
        <v>12</v>
      </c>
      <c r="E39" s="62" t="str">
        <f t="shared" si="2"/>
        <v>BARCELONA</v>
      </c>
      <c r="F39" s="62">
        <f t="shared" ref="F39:F54" si="7">LOOKUP(E39,$A$38:$A$65,$B$38:$B$65)</f>
        <v>750</v>
      </c>
      <c r="G39" s="62">
        <f t="shared" ref="G39:G65" si="8">LOOKUP(E39,$A$38:$A$65,$C$38:$C$65)</f>
        <v>756</v>
      </c>
    </row>
    <row r="40" spans="1:14" x14ac:dyDescent="0.25">
      <c r="A40" s="62" t="str">
        <f t="shared" si="3"/>
        <v>ALMERIA</v>
      </c>
      <c r="B40" s="63">
        <f t="shared" si="4"/>
        <v>27</v>
      </c>
      <c r="C40" s="63">
        <f t="shared" si="5"/>
        <v>23</v>
      </c>
      <c r="D40" s="63">
        <f t="shared" si="6"/>
        <v>15</v>
      </c>
      <c r="E40" s="62" t="str">
        <f t="shared" si="2"/>
        <v>LAS PALMAS</v>
      </c>
      <c r="F40" s="62">
        <f t="shared" si="7"/>
        <v>542</v>
      </c>
      <c r="G40" s="62">
        <f t="shared" si="8"/>
        <v>503</v>
      </c>
    </row>
    <row r="41" spans="1:14" x14ac:dyDescent="0.25">
      <c r="A41" s="62" t="str">
        <f t="shared" si="3"/>
        <v>AVILES</v>
      </c>
      <c r="B41" s="63">
        <f t="shared" si="4"/>
        <v>4</v>
      </c>
      <c r="C41" s="63">
        <f t="shared" si="5"/>
        <v>1</v>
      </c>
      <c r="D41" s="63">
        <f t="shared" si="6"/>
        <v>22</v>
      </c>
      <c r="E41" s="62" t="str">
        <f t="shared" si="2"/>
        <v>SANTA CRUZ DE TENERIFE</v>
      </c>
      <c r="F41" s="62">
        <f t="shared" si="7"/>
        <v>506</v>
      </c>
      <c r="G41" s="62">
        <f t="shared" si="8"/>
        <v>518</v>
      </c>
    </row>
    <row r="42" spans="1:14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295</v>
      </c>
      <c r="G42" s="62">
        <f t="shared" si="8"/>
        <v>285</v>
      </c>
    </row>
    <row r="43" spans="1:14" x14ac:dyDescent="0.25">
      <c r="A43" s="62" t="str">
        <f t="shared" si="3"/>
        <v>BAHIA DE CADIZ</v>
      </c>
      <c r="B43" s="63">
        <f t="shared" si="4"/>
        <v>295</v>
      </c>
      <c r="C43" s="63">
        <f t="shared" si="5"/>
        <v>285</v>
      </c>
      <c r="D43" s="63">
        <f t="shared" si="6"/>
        <v>5</v>
      </c>
      <c r="E43" s="62" t="str">
        <f t="shared" si="2"/>
        <v>MALAGA</v>
      </c>
      <c r="F43" s="62">
        <f t="shared" si="7"/>
        <v>238</v>
      </c>
      <c r="G43" s="62">
        <f t="shared" si="8"/>
        <v>227</v>
      </c>
    </row>
    <row r="44" spans="1:14" x14ac:dyDescent="0.25">
      <c r="A44" s="62" t="str">
        <f t="shared" si="3"/>
        <v>BALEARES</v>
      </c>
      <c r="B44" s="63">
        <f t="shared" si="4"/>
        <v>788</v>
      </c>
      <c r="C44" s="63">
        <f t="shared" si="5"/>
        <v>678</v>
      </c>
      <c r="D44" s="63">
        <f t="shared" si="6"/>
        <v>1</v>
      </c>
      <c r="E44" s="62" t="str">
        <f t="shared" si="2"/>
        <v>VALENCIA</v>
      </c>
      <c r="F44" s="62">
        <f t="shared" si="7"/>
        <v>172</v>
      </c>
      <c r="G44" s="62">
        <f t="shared" si="8"/>
        <v>198</v>
      </c>
    </row>
    <row r="45" spans="1:14" x14ac:dyDescent="0.25">
      <c r="A45" s="62" t="str">
        <f t="shared" si="3"/>
        <v>BARCELONA</v>
      </c>
      <c r="B45" s="63">
        <f t="shared" si="4"/>
        <v>750</v>
      </c>
      <c r="C45" s="63">
        <f t="shared" si="5"/>
        <v>756</v>
      </c>
      <c r="D45" s="63">
        <f t="shared" si="6"/>
        <v>2</v>
      </c>
      <c r="E45" s="62" t="str">
        <f>INDEX($A$38:$B$65,MATCH(ROW()-37,$D$38:$D$65,0),1)</f>
        <v>CARTAGENA</v>
      </c>
      <c r="F45" s="62">
        <f t="shared" si="7"/>
        <v>108</v>
      </c>
      <c r="G45" s="62">
        <f t="shared" si="8"/>
        <v>109</v>
      </c>
    </row>
    <row r="46" spans="1:14" x14ac:dyDescent="0.25">
      <c r="A46" s="62" t="str">
        <f t="shared" si="3"/>
        <v>BILBAO</v>
      </c>
      <c r="B46" s="63">
        <f t="shared" si="4"/>
        <v>43</v>
      </c>
      <c r="C46" s="63">
        <f t="shared" si="5"/>
        <v>58</v>
      </c>
      <c r="D46" s="63">
        <f t="shared" si="6"/>
        <v>13</v>
      </c>
      <c r="E46" s="62" t="str">
        <f>A47</f>
        <v>CARTAGENA</v>
      </c>
      <c r="F46" s="62">
        <f>LOOKUP(E46,$A$38:$A$65,$B$38:$B$65)</f>
        <v>108</v>
      </c>
      <c r="G46" s="62">
        <f>LOOKUP(E46,$A$38:$A$65,$C$38:$C$65)</f>
        <v>109</v>
      </c>
    </row>
    <row r="47" spans="1:14" x14ac:dyDescent="0.25">
      <c r="A47" s="62" t="str">
        <f t="shared" si="3"/>
        <v>CARTAGENA</v>
      </c>
      <c r="B47" s="63">
        <f t="shared" si="4"/>
        <v>108</v>
      </c>
      <c r="C47" s="63">
        <f t="shared" si="5"/>
        <v>109</v>
      </c>
      <c r="D47" s="63">
        <f t="shared" si="6"/>
        <v>8</v>
      </c>
      <c r="E47" s="62" t="str">
        <f t="shared" si="2"/>
        <v>VIGO</v>
      </c>
      <c r="F47" s="62">
        <f t="shared" si="7"/>
        <v>82</v>
      </c>
      <c r="G47" s="62">
        <f t="shared" si="8"/>
        <v>81</v>
      </c>
    </row>
    <row r="48" spans="1:14" x14ac:dyDescent="0.25">
      <c r="A48" s="62" t="str">
        <f t="shared" si="3"/>
        <v>CASTELLON</v>
      </c>
      <c r="B48" s="63">
        <f t="shared" si="4"/>
        <v>2</v>
      </c>
      <c r="C48" s="63">
        <f t="shared" si="5"/>
        <v>1</v>
      </c>
      <c r="D48" s="63">
        <f t="shared" si="6"/>
        <v>25</v>
      </c>
      <c r="E48" s="62" t="str">
        <f t="shared" si="2"/>
        <v>SEVILLA</v>
      </c>
      <c r="F48" s="62">
        <f t="shared" si="7"/>
        <v>64</v>
      </c>
      <c r="G48" s="62">
        <f t="shared" si="8"/>
        <v>61</v>
      </c>
    </row>
    <row r="49" spans="1:7" x14ac:dyDescent="0.25">
      <c r="A49" s="62" t="str">
        <f t="shared" si="3"/>
        <v>CEUTA</v>
      </c>
      <c r="B49" s="63">
        <f t="shared" si="4"/>
        <v>8</v>
      </c>
      <c r="C49" s="63">
        <f t="shared" si="5"/>
        <v>6</v>
      </c>
      <c r="D49" s="63">
        <f t="shared" si="6"/>
        <v>20</v>
      </c>
      <c r="E49" s="62" t="str">
        <f t="shared" si="2"/>
        <v>ALICANTE</v>
      </c>
      <c r="F49" s="62">
        <f t="shared" si="7"/>
        <v>50</v>
      </c>
      <c r="G49" s="62">
        <f t="shared" si="8"/>
        <v>29</v>
      </c>
    </row>
    <row r="50" spans="1:7" x14ac:dyDescent="0.25">
      <c r="A50" s="62" t="str">
        <f t="shared" si="3"/>
        <v>FERROL-SAN CIBRAO</v>
      </c>
      <c r="B50" s="63">
        <f t="shared" si="4"/>
        <v>17</v>
      </c>
      <c r="C50" s="63">
        <f t="shared" si="5"/>
        <v>25</v>
      </c>
      <c r="D50" s="63">
        <f t="shared" si="6"/>
        <v>16</v>
      </c>
      <c r="E50" s="62" t="str">
        <f t="shared" si="2"/>
        <v>BILBAO</v>
      </c>
      <c r="F50" s="62">
        <f t="shared" si="7"/>
        <v>43</v>
      </c>
      <c r="G50" s="62">
        <f t="shared" si="8"/>
        <v>58</v>
      </c>
    </row>
    <row r="51" spans="1:7" x14ac:dyDescent="0.25">
      <c r="A51" s="62" t="str">
        <f t="shared" si="3"/>
        <v>GIJON</v>
      </c>
      <c r="B51" s="63">
        <f t="shared" si="4"/>
        <v>13</v>
      </c>
      <c r="C51" s="63">
        <f t="shared" si="5"/>
        <v>9</v>
      </c>
      <c r="D51" s="63">
        <f t="shared" si="6"/>
        <v>17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6</v>
      </c>
      <c r="C52" s="63">
        <f t="shared" si="5"/>
        <v>0</v>
      </c>
      <c r="D52" s="63">
        <f t="shared" si="6"/>
        <v>21</v>
      </c>
      <c r="E52" s="62" t="str">
        <f t="shared" si="2"/>
        <v>ALMERIA</v>
      </c>
      <c r="F52" s="62">
        <f t="shared" si="7"/>
        <v>27</v>
      </c>
      <c r="G52" s="62">
        <f t="shared" si="8"/>
        <v>23</v>
      </c>
    </row>
    <row r="53" spans="1:7" x14ac:dyDescent="0.25">
      <c r="A53" s="62" t="str">
        <f t="shared" si="3"/>
        <v>LAS PALMAS</v>
      </c>
      <c r="B53" s="63">
        <f t="shared" si="4"/>
        <v>542</v>
      </c>
      <c r="C53" s="63">
        <f t="shared" si="5"/>
        <v>503</v>
      </c>
      <c r="D53" s="63">
        <f t="shared" si="6"/>
        <v>3</v>
      </c>
      <c r="E53" s="62" t="str">
        <f t="shared" si="2"/>
        <v>FERROL-SAN CIBRAO</v>
      </c>
      <c r="F53" s="62">
        <f t="shared" si="7"/>
        <v>17</v>
      </c>
      <c r="G53" s="62">
        <f t="shared" si="8"/>
        <v>25</v>
      </c>
    </row>
    <row r="54" spans="1:7" x14ac:dyDescent="0.25">
      <c r="A54" s="62" t="str">
        <f t="shared" si="3"/>
        <v>MALAGA</v>
      </c>
      <c r="B54" s="63">
        <f t="shared" si="4"/>
        <v>238</v>
      </c>
      <c r="C54" s="63">
        <f t="shared" si="5"/>
        <v>227</v>
      </c>
      <c r="D54" s="63">
        <f t="shared" si="6"/>
        <v>6</v>
      </c>
      <c r="E54" s="62" t="str">
        <f t="shared" si="2"/>
        <v>GIJON</v>
      </c>
      <c r="F54" s="62">
        <f t="shared" si="7"/>
        <v>13</v>
      </c>
      <c r="G54" s="62">
        <f t="shared" si="8"/>
        <v>9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SANTANDER</v>
      </c>
      <c r="F55" s="62">
        <f t="shared" ref="F55:F65" si="9">LOOKUP(E55,$A$38:$A$65,$B$38:$B$65)</f>
        <v>9</v>
      </c>
      <c r="G55" s="62">
        <f t="shared" si="8"/>
        <v>10</v>
      </c>
    </row>
    <row r="56" spans="1:7" x14ac:dyDescent="0.25">
      <c r="A56" s="62" t="str">
        <f t="shared" si="3"/>
        <v>MELILLA</v>
      </c>
      <c r="B56" s="63">
        <f t="shared" si="4"/>
        <v>3</v>
      </c>
      <c r="C56" s="63">
        <f t="shared" si="5"/>
        <v>1</v>
      </c>
      <c r="D56" s="63">
        <f t="shared" si="6"/>
        <v>24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27</v>
      </c>
      <c r="C57" s="63">
        <f t="shared" si="5"/>
        <v>30</v>
      </c>
      <c r="D57" s="63">
        <f t="shared" si="6"/>
        <v>15</v>
      </c>
      <c r="E57" s="62" t="str">
        <f t="shared" si="2"/>
        <v>CEUTA</v>
      </c>
      <c r="F57" s="62">
        <f t="shared" si="9"/>
        <v>8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HUELVA</v>
      </c>
      <c r="F58" s="62">
        <f t="shared" si="9"/>
        <v>6</v>
      </c>
      <c r="G58" s="62">
        <f t="shared" si="8"/>
        <v>0</v>
      </c>
    </row>
    <row r="59" spans="1:7" x14ac:dyDescent="0.25">
      <c r="A59" s="62" t="str">
        <f t="shared" si="3"/>
        <v>SANTA CRUZ DE TENERIFE</v>
      </c>
      <c r="B59" s="63">
        <f t="shared" si="4"/>
        <v>506</v>
      </c>
      <c r="C59" s="63">
        <f t="shared" si="5"/>
        <v>518</v>
      </c>
      <c r="D59" s="63">
        <f t="shared" si="6"/>
        <v>4</v>
      </c>
      <c r="E59" s="62" t="str">
        <f t="shared" si="2"/>
        <v>AVILES</v>
      </c>
      <c r="F59" s="62">
        <f t="shared" si="9"/>
        <v>4</v>
      </c>
      <c r="G59" s="62">
        <f t="shared" si="8"/>
        <v>1</v>
      </c>
    </row>
    <row r="60" spans="1:7" x14ac:dyDescent="0.25">
      <c r="A60" s="62" t="str">
        <f t="shared" si="3"/>
        <v>SANTANDER</v>
      </c>
      <c r="B60" s="63">
        <f t="shared" si="4"/>
        <v>9</v>
      </c>
      <c r="C60" s="63">
        <f t="shared" si="5"/>
        <v>10</v>
      </c>
      <c r="D60" s="63">
        <f t="shared" si="6"/>
        <v>18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64</v>
      </c>
      <c r="C61" s="63">
        <f t="shared" si="5"/>
        <v>61</v>
      </c>
      <c r="D61" s="63">
        <f t="shared" si="6"/>
        <v>11</v>
      </c>
      <c r="E61" s="62" t="str">
        <f t="shared" si="2"/>
        <v>MELILLA</v>
      </c>
      <c r="F61" s="62">
        <f t="shared" si="9"/>
        <v>3</v>
      </c>
      <c r="G61" s="62">
        <f t="shared" si="8"/>
        <v>1</v>
      </c>
    </row>
    <row r="62" spans="1:7" x14ac:dyDescent="0.25">
      <c r="A62" s="62" t="str">
        <f t="shared" si="3"/>
        <v>TARRAGONA</v>
      </c>
      <c r="B62" s="63">
        <f t="shared" si="4"/>
        <v>8</v>
      </c>
      <c r="C62" s="63">
        <f t="shared" si="5"/>
        <v>2</v>
      </c>
      <c r="D62" s="63">
        <f t="shared" si="6"/>
        <v>20</v>
      </c>
      <c r="E62" s="62" t="str">
        <f t="shared" si="2"/>
        <v>CASTELLON</v>
      </c>
      <c r="F62" s="62">
        <f t="shared" si="9"/>
        <v>2</v>
      </c>
      <c r="G62" s="62">
        <f t="shared" si="8"/>
        <v>1</v>
      </c>
    </row>
    <row r="63" spans="1:7" x14ac:dyDescent="0.25">
      <c r="A63" s="62" t="str">
        <f t="shared" si="3"/>
        <v>VALENCIA</v>
      </c>
      <c r="B63" s="63">
        <f t="shared" si="4"/>
        <v>172</v>
      </c>
      <c r="C63" s="63">
        <f t="shared" si="5"/>
        <v>198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82</v>
      </c>
      <c r="C64" s="63">
        <f t="shared" si="5"/>
        <v>81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3</v>
      </c>
      <c r="C65" s="63">
        <f t="shared" si="5"/>
        <v>5</v>
      </c>
      <c r="D65" s="63">
        <f t="shared" si="6"/>
        <v>24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A7D54E-A7D2-40E4-9CF0-9320F2313BC7}">
  <ds:schemaRefs>
    <ds:schemaRef ds:uri="http://schemas.microsoft.com/office/infopath/2007/PartnerControls"/>
    <ds:schemaRef ds:uri="http://purl.org/dc/elements/1.1/"/>
    <ds:schemaRef ds:uri="d989a2cf-6078-4836-bf13-60f186c072ca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9B90E58-C563-462E-B059-6BCD894372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7DF1C-E9F4-480E-9F8A-E4F912EE0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9a2cf-6078-4836-bf13-60f186c07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68</vt:i4>
      </vt:variant>
    </vt:vector>
  </HeadingPairs>
  <TitlesOfParts>
    <vt:vector size="92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2017-11-23T12:52:57Z</cp:lastPrinted>
  <dcterms:created xsi:type="dcterms:W3CDTF">2015-12-29T08:33:54Z</dcterms:created>
  <dcterms:modified xsi:type="dcterms:W3CDTF">2017-11-24T08:01:57Z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