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worksheets/sheet3.xml" ContentType="application/vnd.openxmlformats-officedocument.spreadsheetml.worksheet+xml"/>
  <Override PartName="/xl/drawings/drawing24.xml" ContentType="application/vnd.openxmlformats-officedocument.drawing+xml"/>
  <Override PartName="/xl/charts/colors21.xml" ContentType="application/vnd.ms-office.chartcolorstyle+xml"/>
  <Override PartName="/xl/charts/style21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worksheets/sheet2.xml" ContentType="application/vnd.openxmlformats-officedocument.spreadsheetml.worksheet+xml"/>
  <Override PartName="/xl/charts/style20.xml" ContentType="application/vnd.ms-office.chartstyle+xml"/>
  <Override PartName="/xl/charts/chart20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6.xml" ContentType="application/vnd.openxmlformats-officedocument.drawingml.chart+xml"/>
  <Override PartName="/xl/drawings/drawing18.xml" ContentType="application/vnd.openxmlformats-officedocument.drawing+xml"/>
  <Override PartName="/xl/charts/chart15.xml" ContentType="application/vnd.openxmlformats-officedocument.drawingml.chart+xml"/>
  <Override PartName="/xl/worksheets/sheet1.xml" ContentType="application/vnd.openxmlformats-officedocument.spreadsheetml.worksheet+xml"/>
  <Override PartName="/xl/charts/colors15.xml" ContentType="application/vnd.ms-office.chartcolorstyle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+xml"/>
  <Override PartName="/xl/drawings/drawing21.xml" ContentType="application/vnd.openxmlformats-officedocument.drawing+xml"/>
  <Override PartName="/xl/charts/colors18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drawings/drawing17.xml" ContentType="application/vnd.openxmlformats-officedocument.drawing+xml"/>
  <Override PartName="/xl/charts/style15.xml" ContentType="application/vnd.ms-office.chartstyle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olors2.xml" ContentType="application/vnd.ms-office.chartcolorstyle+xml"/>
  <Override PartName="/xl/charts/style2.xml" ContentType="application/vnd.ms-office.chartstyle+xml"/>
  <Override PartName="/xl/charts/chart2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drawings/drawing8.xml" ContentType="application/vnd.openxmlformats-officedocument.drawing+xml"/>
  <Override PartName="/xl/charts/colors14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5.xml" ContentType="application/vnd.ms-office.chartcolorstyle+xml"/>
  <Override PartName="/xl/charts/style5.xml" ContentType="application/vnd.ms-office.chartstyle+xml"/>
  <Override PartName="/xl/charts/chart5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2.xml" ContentType="application/vnd.openxmlformats-officedocument.spreadsheetml.worksheet+xml"/>
  <Override PartName="/xl/worksheets/sheet11.xml" ContentType="application/vnd.openxmlformats-officedocument.spreadsheetml.worksheet+xml"/>
  <Override PartName="/xl/worksheets/sheet10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charts/colors6.xml" ContentType="application/vnd.ms-office.chartcolorstyle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drawings/drawing13.xml" ContentType="application/vnd.openxmlformats-officedocument.drawing+xml"/>
  <Override PartName="/xl/charts/colors10.xml" ContentType="application/vnd.ms-office.chartcolorstyle+xml"/>
  <Override PartName="/xl/charts/chart10.xml" ContentType="application/vnd.openxmlformats-officedocument.drawingml.chart+xml"/>
  <Override PartName="/xl/drawings/drawing12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3.xml" ContentType="application/vnd.ms-office.chartcolorstyle+xml"/>
  <Override PartName="/xl/charts/style13.xml" ContentType="application/vnd.ms-office.chartstyle+xml"/>
  <Override PartName="/xl/charts/chart13.xml" ContentType="application/vnd.openxmlformats-officedocument.drawingml.chart+xml"/>
  <Override PartName="/xl/drawings/drawing15.xml" ContentType="application/vnd.openxmlformats-officedocument.drawing+xml"/>
  <Override PartName="/xl/charts/colors12.xml" ContentType="application/vnd.ms-office.chartcolorstyle+xml"/>
  <Override PartName="/xl/charts/colors9.xml" ContentType="application/vnd.ms-office.chartcolorstyle+xml"/>
  <Override PartName="/xl/charts/style10.xml" ContentType="application/vnd.ms-office.chartstyle+xml"/>
  <Override PartName="/xl/charts/style8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drawings/drawing11.xml" ContentType="application/vnd.openxmlformats-officedocument.drawing+xml"/>
  <Override PartName="/xl/drawings/drawing10.xml" ContentType="application/vnd.openxmlformats-officedocument.drawing+xml"/>
  <Override PartName="/xl/charts/colors8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style9.xml" ContentType="application/vnd.ms-office.chartstyle+xml"/>
  <Override PartName="/xl/charts/chart9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  <Override PartName="/xl/calcChain.xml" ContentType="application/vnd.openxmlformats-officedocument.spreadsheetml.calcChain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8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bookViews>
    <workbookView xWindow="480" yWindow="45" windowWidth="22110" windowHeight="13485" activeTab="1" xr2:uid="{00000000-000D-0000-FFFF-FFFF00000000}"/>
  </bookViews>
  <sheets>
    <sheet name="Portada e índice" sheetId="27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Pesca" sheetId="10" r:id="rId8"/>
    <sheet name="Avituallamiento" sheetId="11" r:id="rId9"/>
    <sheet name="Mercancías tránsito" sheetId="12" r:id="rId10"/>
    <sheet name="Mercan. contene. tránsito" sheetId="13" r:id="rId11"/>
    <sheet name="Mercancías contenedores" sheetId="14" r:id="rId12"/>
    <sheet name="Ro-Ro" sheetId="15" r:id="rId13"/>
    <sheet name="TEUS" sheetId="16" r:id="rId14"/>
    <sheet name="TEUS tránsito" sheetId="17" r:id="rId15"/>
    <sheet name="TEUS nacional" sheetId="18" r:id="rId16"/>
    <sheet name="TEUS exterior" sheetId="19" r:id="rId17"/>
    <sheet name="TEUS nacional y exterior" sheetId="20" r:id="rId18"/>
    <sheet name="Pasajeros total" sheetId="21" r:id="rId19"/>
    <sheet name="Pasajeros crucero" sheetId="22" r:id="rId20"/>
    <sheet name="Vehículos régimen pasaje" sheetId="23" r:id="rId21"/>
    <sheet name="Buques número" sheetId="24" r:id="rId22"/>
    <sheet name="Buques GT" sheetId="25" r:id="rId23"/>
    <sheet name="Cruceros" sheetId="26" r:id="rId24"/>
  </sheets>
  <definedNames>
    <definedName name="_xlnm.Print_Area" localSheetId="8">Avituallamiento!$A$1:$M$35</definedName>
    <definedName name="_xlnm.Print_Area" localSheetId="22">'Buques GT'!$A$1:$M$35</definedName>
    <definedName name="_xlnm.Print_Area" localSheetId="21">'Buques número'!$A$1:$M$35</definedName>
    <definedName name="_xlnm.Print_Area" localSheetId="23">Cruceros!$A$1:$M$35</definedName>
    <definedName name="_xlnm.Print_Area" localSheetId="4">Líquidos!$A$1:$M$35</definedName>
    <definedName name="_xlnm.Print_Area" localSheetId="10">'Mercan. contene. tránsito'!$A$1:$M$35</definedName>
    <definedName name="_xlnm.Print_Area" localSheetId="6">'Mercancía general'!$A$1:$M$35</definedName>
    <definedName name="_xlnm.Print_Area" localSheetId="11">'Mercancías contenedores'!$A$1:$M$35</definedName>
    <definedName name="_xlnm.Print_Area" localSheetId="9">'Mercancías tránsito'!$A$1:$M$35</definedName>
    <definedName name="_xlnm.Print_Area" localSheetId="19">'Pasajeros crucero'!$A$1:$M$35</definedName>
    <definedName name="_xlnm.Print_Area" localSheetId="18">'Pasajeros total'!$A$1:$M$35</definedName>
    <definedName name="_xlnm.Print_Area" localSheetId="7">Pesca!$A$1:$M$35</definedName>
    <definedName name="_xlnm.Print_Area" localSheetId="1">'Resumen general'!$A$1:$I$34</definedName>
    <definedName name="_xlnm.Print_Area" localSheetId="12">'Ro-Ro'!$A$1:$M$35</definedName>
    <definedName name="_xlnm.Print_Area" localSheetId="5">Sólidos!$A$1:$M$35</definedName>
    <definedName name="_xlnm.Print_Area" localSheetId="13">TEUS!$A$1:$M$35</definedName>
    <definedName name="_xlnm.Print_Area" localSheetId="16">'TEUS exterior'!$A$1:$M$35</definedName>
    <definedName name="_xlnm.Print_Area" localSheetId="15">'TEUS nacional'!$A$1:$M$35</definedName>
    <definedName name="_xlnm.Print_Area" localSheetId="17">'TEUS nacional y exterior'!$A$1:$M$35</definedName>
    <definedName name="_xlnm.Print_Area" localSheetId="14">'TEUS tránsito'!$A$1:$M$35</definedName>
    <definedName name="_xlnm.Print_Area" localSheetId="3">'Total presentación'!$A$1:$M$35</definedName>
    <definedName name="_xlnm.Print_Area" localSheetId="2">'Total tráfico'!$A$1:$M$35</definedName>
    <definedName name="_xlnm.Print_Area" localSheetId="20">'Vehículos régimen pasaje'!$A$1:$M$35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>'Total tráfico'!$D$5:$F$5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'Vehículos régimen pasaje'!$D$5:$F$5</definedName>
    <definedName name="LblRes11_2_Mes">'Vehículos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71027"/>
  <fileRecoveryPr autoRecover="0"/>
</workbook>
</file>

<file path=xl/calcChain.xml><?xml version="1.0" encoding="utf-8"?>
<calcChain xmlns="http://schemas.openxmlformats.org/spreadsheetml/2006/main">
  <c r="E34" i="4" l="1"/>
  <c r="F34" i="4"/>
  <c r="G34" i="4"/>
  <c r="H34" i="4"/>
  <c r="D34" i="4"/>
  <c r="E33" i="4"/>
  <c r="F33" i="4"/>
  <c r="G33" i="4"/>
  <c r="D33" i="4"/>
  <c r="E32" i="4"/>
  <c r="F32" i="4"/>
  <c r="G32" i="4"/>
  <c r="D32" i="4"/>
  <c r="E31" i="4"/>
  <c r="F31" i="4"/>
  <c r="G31" i="4"/>
  <c r="D31" i="4"/>
  <c r="E30" i="4"/>
  <c r="F30" i="4"/>
  <c r="G30" i="4"/>
  <c r="D30" i="4"/>
  <c r="E29" i="4"/>
  <c r="F29" i="4"/>
  <c r="G29" i="4"/>
  <c r="D29" i="4"/>
  <c r="E28" i="4"/>
  <c r="F28" i="4"/>
  <c r="G28" i="4"/>
  <c r="D28" i="4"/>
  <c r="E27" i="4"/>
  <c r="F27" i="4"/>
  <c r="G27" i="4"/>
  <c r="D27" i="4"/>
  <c r="E26" i="4"/>
  <c r="F26" i="4"/>
  <c r="G26" i="4"/>
  <c r="D26" i="4"/>
  <c r="E25" i="4"/>
  <c r="F25" i="4"/>
  <c r="G25" i="4"/>
  <c r="D25" i="4"/>
  <c r="E24" i="4"/>
  <c r="F24" i="4"/>
  <c r="G24" i="4"/>
  <c r="D24" i="4"/>
  <c r="E23" i="4"/>
  <c r="F23" i="4"/>
  <c r="G23" i="4"/>
  <c r="D23" i="4"/>
  <c r="E22" i="4"/>
  <c r="F22" i="4"/>
  <c r="G22" i="4"/>
  <c r="D22" i="4"/>
  <c r="E21" i="4"/>
  <c r="F21" i="4"/>
  <c r="G21" i="4"/>
  <c r="D21" i="4"/>
  <c r="E16" i="4"/>
  <c r="D16" i="4"/>
  <c r="E14" i="4"/>
  <c r="F14" i="4"/>
  <c r="G14" i="4"/>
  <c r="D14" i="4"/>
  <c r="E12" i="4"/>
  <c r="F12" i="4"/>
  <c r="G12" i="4"/>
  <c r="G10" i="4" s="1"/>
  <c r="D12" i="4"/>
  <c r="E11" i="4"/>
  <c r="F11" i="4"/>
  <c r="G11" i="4"/>
  <c r="D11" i="4"/>
  <c r="D10" i="4" s="1"/>
  <c r="F10" i="4"/>
  <c r="E10" i="4"/>
  <c r="E9" i="4"/>
  <c r="F9" i="4"/>
  <c r="G9" i="4"/>
  <c r="D9" i="4"/>
  <c r="F8" i="4"/>
  <c r="G8" i="4"/>
  <c r="E8" i="4"/>
  <c r="D8" i="4"/>
  <c r="E13" i="4" l="1"/>
  <c r="E18" i="4"/>
  <c r="D18" i="4"/>
  <c r="D13" i="4"/>
  <c r="D19" i="4" l="1"/>
  <c r="C35" i="5"/>
  <c r="E19" i="4"/>
  <c r="G13" i="4"/>
  <c r="F18" i="4"/>
  <c r="F13" i="4"/>
  <c r="F19" i="4" l="1"/>
  <c r="F27" i="26"/>
  <c r="B38" i="25" l="1"/>
  <c r="H17" i="4" l="1"/>
  <c r="F7" i="5" l="1"/>
  <c r="F10" i="5"/>
  <c r="F16" i="5"/>
  <c r="F17" i="5"/>
  <c r="F20" i="5"/>
  <c r="F24" i="5"/>
  <c r="F27" i="5"/>
  <c r="F31" i="5"/>
  <c r="F34" i="5"/>
  <c r="B6" i="5"/>
  <c r="C6" i="5"/>
  <c r="D6" i="5"/>
  <c r="E6" i="5"/>
  <c r="B5" i="5"/>
  <c r="D5" i="5"/>
  <c r="L5" i="5"/>
  <c r="C65" i="8" l="1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38" i="8"/>
  <c r="B38" i="8"/>
  <c r="A38" i="8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38" i="9"/>
  <c r="B38" i="9"/>
  <c r="A38" i="9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38" i="10"/>
  <c r="B38" i="10"/>
  <c r="A38" i="10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38" i="11"/>
  <c r="B38" i="11"/>
  <c r="A38" i="11"/>
  <c r="B37" i="11"/>
  <c r="F37" i="11" s="1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38" i="12"/>
  <c r="B38" i="12"/>
  <c r="A38" i="12"/>
  <c r="C37" i="12"/>
  <c r="G37" i="12" s="1"/>
  <c r="B37" i="12"/>
  <c r="F37" i="12" s="1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38" i="13"/>
  <c r="B38" i="13"/>
  <c r="A38" i="13"/>
  <c r="B37" i="13"/>
  <c r="F37" i="13" s="1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38" i="14"/>
  <c r="B38" i="14"/>
  <c r="A38" i="14"/>
  <c r="C37" i="14"/>
  <c r="G37" i="14" s="1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38" i="15"/>
  <c r="B38" i="15"/>
  <c r="A38" i="15"/>
  <c r="C37" i="15"/>
  <c r="G37" i="15" s="1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38" i="16"/>
  <c r="B38" i="16"/>
  <c r="A38" i="16"/>
  <c r="C37" i="16"/>
  <c r="G37" i="16" s="1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38" i="17"/>
  <c r="B38" i="17"/>
  <c r="A38" i="17"/>
  <c r="C37" i="17"/>
  <c r="G37" i="17" s="1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38" i="18"/>
  <c r="B38" i="18"/>
  <c r="A38" i="18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38" i="19"/>
  <c r="B38" i="19"/>
  <c r="A38" i="19"/>
  <c r="C37" i="19"/>
  <c r="G37" i="19" s="1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38" i="20"/>
  <c r="B38" i="20"/>
  <c r="A38" i="20"/>
  <c r="C37" i="20"/>
  <c r="G37" i="20" s="1"/>
  <c r="B37" i="20"/>
  <c r="F37" i="20" s="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38" i="21"/>
  <c r="B38" i="21"/>
  <c r="A38" i="21"/>
  <c r="B37" i="21"/>
  <c r="F37" i="21" s="1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38" i="22"/>
  <c r="B38" i="22"/>
  <c r="A38" i="22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38" i="23"/>
  <c r="B38" i="23"/>
  <c r="A38" i="23"/>
  <c r="C37" i="23"/>
  <c r="G37" i="23" s="1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38" i="24"/>
  <c r="B38" i="24"/>
  <c r="A38" i="24"/>
  <c r="B37" i="24"/>
  <c r="F37" i="24" s="1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38" i="25"/>
  <c r="A38" i="25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38" i="26"/>
  <c r="B38" i="26"/>
  <c r="A38" i="26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38" i="7"/>
  <c r="B38" i="7"/>
  <c r="A38" i="7"/>
  <c r="B37" i="7"/>
  <c r="F37" i="7" s="1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38" i="6"/>
  <c r="B38" i="6"/>
  <c r="A38" i="6"/>
  <c r="C37" i="6"/>
  <c r="G37" i="6" s="1"/>
  <c r="B37" i="6"/>
  <c r="F37" i="6" s="1"/>
  <c r="C39" i="5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B39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38" i="5"/>
  <c r="C38" i="5"/>
  <c r="C37" i="5"/>
  <c r="G37" i="5" s="1"/>
  <c r="B37" i="5"/>
  <c r="F37" i="5" s="1"/>
  <c r="A39" i="5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38" i="5"/>
  <c r="E6" i="6"/>
  <c r="E6" i="7"/>
  <c r="E6" i="8"/>
  <c r="B37" i="8" s="1"/>
  <c r="F37" i="8" s="1"/>
  <c r="E6" i="9"/>
  <c r="B37" i="9" s="1"/>
  <c r="F37" i="9" s="1"/>
  <c r="E6" i="10"/>
  <c r="B37" i="10" s="1"/>
  <c r="F37" i="10" s="1"/>
  <c r="E6" i="11"/>
  <c r="E6" i="12"/>
  <c r="E6" i="13"/>
  <c r="E6" i="14"/>
  <c r="B37" i="14" s="1"/>
  <c r="F37" i="14" s="1"/>
  <c r="E6" i="15"/>
  <c r="B37" i="15" s="1"/>
  <c r="F37" i="15" s="1"/>
  <c r="E6" i="16"/>
  <c r="B37" i="16" s="1"/>
  <c r="F37" i="16" s="1"/>
  <c r="E6" i="17"/>
  <c r="B37" i="17" s="1"/>
  <c r="F37" i="17" s="1"/>
  <c r="E6" i="18"/>
  <c r="B37" i="18" s="1"/>
  <c r="F37" i="18" s="1"/>
  <c r="E6" i="19"/>
  <c r="B37" i="19" s="1"/>
  <c r="F37" i="19" s="1"/>
  <c r="E6" i="20"/>
  <c r="E6" i="21"/>
  <c r="E6" i="22"/>
  <c r="B37" i="22" s="1"/>
  <c r="F37" i="22" s="1"/>
  <c r="E6" i="23"/>
  <c r="B37" i="23" s="1"/>
  <c r="F37" i="23" s="1"/>
  <c r="E6" i="25"/>
  <c r="B37" i="25" s="1"/>
  <c r="F37" i="25" s="1"/>
  <c r="E6" i="26"/>
  <c r="B37" i="26" s="1"/>
  <c r="F37" i="26" s="1"/>
  <c r="E6" i="24"/>
  <c r="D6" i="6"/>
  <c r="D6" i="7"/>
  <c r="C37" i="7" s="1"/>
  <c r="G37" i="7" s="1"/>
  <c r="D6" i="8"/>
  <c r="C37" i="8" s="1"/>
  <c r="G37" i="8" s="1"/>
  <c r="D6" i="9"/>
  <c r="C37" i="9" s="1"/>
  <c r="G37" i="9" s="1"/>
  <c r="D6" i="10"/>
  <c r="C37" i="10" s="1"/>
  <c r="G37" i="10" s="1"/>
  <c r="D6" i="11"/>
  <c r="C37" i="11" s="1"/>
  <c r="G37" i="11" s="1"/>
  <c r="D6" i="12"/>
  <c r="D6" i="13"/>
  <c r="C37" i="13" s="1"/>
  <c r="G37" i="13" s="1"/>
  <c r="D6" i="14"/>
  <c r="D6" i="15"/>
  <c r="D6" i="16"/>
  <c r="D6" i="17"/>
  <c r="D6" i="18"/>
  <c r="C37" i="18" s="1"/>
  <c r="G37" i="18" s="1"/>
  <c r="D6" i="19"/>
  <c r="D6" i="20"/>
  <c r="D6" i="21"/>
  <c r="C37" i="21" s="1"/>
  <c r="G37" i="21" s="1"/>
  <c r="D6" i="22"/>
  <c r="C37" i="22" s="1"/>
  <c r="G37" i="22" s="1"/>
  <c r="D6" i="23"/>
  <c r="D6" i="25"/>
  <c r="C37" i="25" s="1"/>
  <c r="G37" i="25" s="1"/>
  <c r="D6" i="26"/>
  <c r="C37" i="26" s="1"/>
  <c r="G37" i="26" s="1"/>
  <c r="D6" i="24"/>
  <c r="C37" i="24" s="1"/>
  <c r="G37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53" i="18" l="1"/>
  <c r="D51" i="18"/>
  <c r="D49" i="13"/>
  <c r="D47" i="11"/>
  <c r="D51" i="25"/>
  <c r="D53" i="24"/>
  <c r="D50" i="24"/>
  <c r="D58" i="24"/>
  <c r="D55" i="24"/>
  <c r="D54" i="23"/>
  <c r="D48" i="23"/>
  <c r="D44" i="23"/>
  <c r="D40" i="22"/>
  <c r="D47" i="21"/>
  <c r="D43" i="21"/>
  <c r="D41" i="21"/>
  <c r="D62" i="18"/>
  <c r="D60" i="17"/>
  <c r="D56" i="15"/>
  <c r="D52" i="13"/>
  <c r="D57" i="12"/>
  <c r="D45" i="12"/>
  <c r="D65" i="12"/>
  <c r="D46" i="11"/>
  <c r="D39" i="7"/>
  <c r="D44" i="26"/>
  <c r="D50" i="26"/>
  <c r="D65" i="24"/>
  <c r="D63" i="24"/>
  <c r="D51" i="24"/>
  <c r="D49" i="23"/>
  <c r="D63" i="23"/>
  <c r="D46" i="22"/>
  <c r="D45" i="22"/>
  <c r="D39" i="21"/>
  <c r="D59" i="21"/>
  <c r="D42" i="21"/>
  <c r="D49" i="21"/>
  <c r="D57" i="20"/>
  <c r="D58" i="18"/>
  <c r="D59" i="17"/>
  <c r="D59" i="9"/>
  <c r="D51" i="8"/>
  <c r="D61" i="7"/>
  <c r="D61" i="25"/>
  <c r="D63" i="22"/>
  <c r="D59" i="7"/>
  <c r="D53" i="25"/>
  <c r="D65" i="23"/>
  <c r="D55" i="22"/>
  <c r="D61" i="26"/>
  <c r="D65" i="26"/>
  <c r="D45" i="25"/>
  <c r="D49" i="25"/>
  <c r="D59" i="25"/>
  <c r="D63" i="25"/>
  <c r="D41" i="22"/>
  <c r="D60" i="7"/>
  <c r="D52" i="7"/>
  <c r="D51" i="26"/>
  <c r="D53" i="26"/>
  <c r="D57" i="26"/>
  <c r="D39" i="24"/>
  <c r="D45" i="24"/>
  <c r="D59" i="23"/>
  <c r="D64" i="23"/>
  <c r="D62" i="21"/>
  <c r="D50" i="7"/>
  <c r="D43" i="7"/>
  <c r="D53" i="7"/>
  <c r="D55" i="7"/>
  <c r="D40" i="25"/>
  <c r="D60" i="25"/>
  <c r="D44" i="25"/>
  <c r="D40" i="20"/>
  <c r="D53" i="20"/>
  <c r="D49" i="20"/>
  <c r="D43" i="20"/>
  <c r="D52" i="20"/>
  <c r="D45" i="7"/>
  <c r="D42" i="26"/>
  <c r="D59" i="26"/>
  <c r="D43" i="25"/>
  <c r="D47" i="25"/>
  <c r="D55" i="25"/>
  <c r="D39" i="22"/>
  <c r="D60" i="22"/>
  <c r="D44" i="20"/>
  <c r="D39" i="16"/>
  <c r="D59" i="16"/>
  <c r="D56" i="16"/>
  <c r="D46" i="16"/>
  <c r="D52" i="16"/>
  <c r="D60" i="16"/>
  <c r="D50" i="16"/>
  <c r="D48" i="16"/>
  <c r="D55" i="16"/>
  <c r="D43" i="16"/>
  <c r="D54" i="16"/>
  <c r="D40" i="16"/>
  <c r="D38" i="16"/>
  <c r="D65" i="16"/>
  <c r="D49" i="26"/>
  <c r="D64" i="25"/>
  <c r="D50" i="22"/>
  <c r="D41" i="26"/>
  <c r="D55" i="26"/>
  <c r="D39" i="26"/>
  <c r="D39" i="25"/>
  <c r="D57" i="22"/>
  <c r="D40" i="21"/>
  <c r="D54" i="21"/>
  <c r="D46" i="21"/>
  <c r="D65" i="21"/>
  <c r="D52" i="21"/>
  <c r="D44" i="21"/>
  <c r="D51" i="21"/>
  <c r="D38" i="21"/>
  <c r="D61" i="21"/>
  <c r="D48" i="21"/>
  <c r="D58" i="21"/>
  <c r="D42" i="20"/>
  <c r="D62" i="20"/>
  <c r="D44" i="16"/>
  <c r="D57" i="16"/>
  <c r="D55" i="14"/>
  <c r="D65" i="14"/>
  <c r="D65" i="25"/>
  <c r="D50" i="20"/>
  <c r="D59" i="19"/>
  <c r="D40" i="19"/>
  <c r="D56" i="19"/>
  <c r="D52" i="19"/>
  <c r="D48" i="19"/>
  <c r="D38" i="19"/>
  <c r="D45" i="19"/>
  <c r="D41" i="19"/>
  <c r="D65" i="19"/>
  <c r="D43" i="19"/>
  <c r="D51" i="7"/>
  <c r="D52" i="26"/>
  <c r="D43" i="26"/>
  <c r="D58" i="25"/>
  <c r="D41" i="23"/>
  <c r="D48" i="22"/>
  <c r="D49" i="19"/>
  <c r="D42" i="7"/>
  <c r="D45" i="26"/>
  <c r="D50" i="25"/>
  <c r="D62" i="24"/>
  <c r="D64" i="24"/>
  <c r="D60" i="23"/>
  <c r="D44" i="22"/>
  <c r="D55" i="19"/>
  <c r="D62" i="7"/>
  <c r="D58" i="26"/>
  <c r="D42" i="25"/>
  <c r="D56" i="25"/>
  <c r="D48" i="24"/>
  <c r="D50" i="23"/>
  <c r="D65" i="22"/>
  <c r="D58" i="7"/>
  <c r="D60" i="26"/>
  <c r="D48" i="25"/>
  <c r="D52" i="25"/>
  <c r="D42" i="24"/>
  <c r="D42" i="23"/>
  <c r="D49" i="22"/>
  <c r="D52" i="17"/>
  <c r="D64" i="17"/>
  <c r="D62" i="17"/>
  <c r="D51" i="17"/>
  <c r="D49" i="17"/>
  <c r="D41" i="17"/>
  <c r="D56" i="17"/>
  <c r="D40" i="17"/>
  <c r="D38" i="17"/>
  <c r="D42" i="16"/>
  <c r="D48" i="7"/>
  <c r="D64" i="7"/>
  <c r="D62" i="25"/>
  <c r="D41" i="24"/>
  <c r="D44" i="24"/>
  <c r="D57" i="24"/>
  <c r="D60" i="24"/>
  <c r="D47" i="23"/>
  <c r="D51" i="22"/>
  <c r="D54" i="22"/>
  <c r="D54" i="20"/>
  <c r="D58" i="20"/>
  <c r="D57" i="19"/>
  <c r="D40" i="14"/>
  <c r="D46" i="14"/>
  <c r="D62" i="14"/>
  <c r="D49" i="14"/>
  <c r="D41" i="14"/>
  <c r="D58" i="14"/>
  <c r="D60" i="13"/>
  <c r="D41" i="7"/>
  <c r="D44" i="7"/>
  <c r="D57" i="7"/>
  <c r="D40" i="26"/>
  <c r="D47" i="26"/>
  <c r="D56" i="26"/>
  <c r="D63" i="26"/>
  <c r="D39" i="23"/>
  <c r="D53" i="23"/>
  <c r="D58" i="23"/>
  <c r="D42" i="22"/>
  <c r="D64" i="22"/>
  <c r="D49" i="18"/>
  <c r="D63" i="8"/>
  <c r="D57" i="25"/>
  <c r="D56" i="24"/>
  <c r="D59" i="22"/>
  <c r="D53" i="21"/>
  <c r="D51" i="20"/>
  <c r="D64" i="18"/>
  <c r="D45" i="15"/>
  <c r="D50" i="15"/>
  <c r="D63" i="15"/>
  <c r="D39" i="15"/>
  <c r="D49" i="9"/>
  <c r="D54" i="9"/>
  <c r="D45" i="9"/>
  <c r="D51" i="9"/>
  <c r="D40" i="7"/>
  <c r="D47" i="7"/>
  <c r="D56" i="7"/>
  <c r="D63" i="7"/>
  <c r="D49" i="24"/>
  <c r="D52" i="24"/>
  <c r="D61" i="24"/>
  <c r="D57" i="23"/>
  <c r="D62" i="22"/>
  <c r="D43" i="22"/>
  <c r="D38" i="22"/>
  <c r="D61" i="22"/>
  <c r="D52" i="22"/>
  <c r="D47" i="22"/>
  <c r="D57" i="21"/>
  <c r="D47" i="20"/>
  <c r="D62" i="19"/>
  <c r="D44" i="18"/>
  <c r="D62" i="26"/>
  <c r="D41" i="25"/>
  <c r="D40" i="24"/>
  <c r="D43" i="24"/>
  <c r="D47" i="24"/>
  <c r="D59" i="24"/>
  <c r="D62" i="23"/>
  <c r="D56" i="23"/>
  <c r="D51" i="23"/>
  <c r="D46" i="23"/>
  <c r="D40" i="23"/>
  <c r="D55" i="23"/>
  <c r="D56" i="22"/>
  <c r="D64" i="21"/>
  <c r="D42" i="19"/>
  <c r="D55" i="17"/>
  <c r="D49" i="7"/>
  <c r="D65" i="7"/>
  <c r="D48" i="26"/>
  <c r="D64" i="26"/>
  <c r="D54" i="24"/>
  <c r="D38" i="23"/>
  <c r="D43" i="23"/>
  <c r="D52" i="23"/>
  <c r="D58" i="22"/>
  <c r="D50" i="21"/>
  <c r="D50" i="19"/>
  <c r="D60" i="15"/>
  <c r="D60" i="14"/>
  <c r="D47" i="13"/>
  <c r="D63" i="10"/>
  <c r="D59" i="10"/>
  <c r="D55" i="10"/>
  <c r="D60" i="10"/>
  <c r="D41" i="8"/>
  <c r="D38" i="7"/>
  <c r="D46" i="7"/>
  <c r="D54" i="7"/>
  <c r="D38" i="26"/>
  <c r="D46" i="26"/>
  <c r="D54" i="26"/>
  <c r="D38" i="25"/>
  <c r="D46" i="25"/>
  <c r="D54" i="25"/>
  <c r="D38" i="24"/>
  <c r="D46" i="24"/>
  <c r="D45" i="23"/>
  <c r="D61" i="23"/>
  <c r="D56" i="21"/>
  <c r="D60" i="20"/>
  <c r="D61" i="18"/>
  <c r="D56" i="18"/>
  <c r="D50" i="18"/>
  <c r="D45" i="18"/>
  <c r="D40" i="18"/>
  <c r="D65" i="18"/>
  <c r="D46" i="18"/>
  <c r="D43" i="18"/>
  <c r="D38" i="18"/>
  <c r="D42" i="18"/>
  <c r="D47" i="18"/>
  <c r="D54" i="18"/>
  <c r="D60" i="18"/>
  <c r="D63" i="18"/>
  <c r="D43" i="17"/>
  <c r="D49" i="16"/>
  <c r="D44" i="15"/>
  <c r="D58" i="15"/>
  <c r="D48" i="14"/>
  <c r="D52" i="14"/>
  <c r="D43" i="13"/>
  <c r="D65" i="9"/>
  <c r="D48" i="15"/>
  <c r="D65" i="15"/>
  <c r="D44" i="12"/>
  <c r="D58" i="12"/>
  <c r="D40" i="8"/>
  <c r="D57" i="8"/>
  <c r="D46" i="8"/>
  <c r="D42" i="8"/>
  <c r="D60" i="8"/>
  <c r="D47" i="8"/>
  <c r="D53" i="22"/>
  <c r="D45" i="21"/>
  <c r="D60" i="21"/>
  <c r="D61" i="20"/>
  <c r="D45" i="20"/>
  <c r="D65" i="20"/>
  <c r="D38" i="20"/>
  <c r="D48" i="20"/>
  <c r="D56" i="20"/>
  <c r="D59" i="20"/>
  <c r="D64" i="20"/>
  <c r="D41" i="18"/>
  <c r="D52" i="18"/>
  <c r="D48" i="17"/>
  <c r="D55" i="15"/>
  <c r="D53" i="13"/>
  <c r="D55" i="9"/>
  <c r="D64" i="9"/>
  <c r="D64" i="14"/>
  <c r="D39" i="13"/>
  <c r="D62" i="13"/>
  <c r="D38" i="13"/>
  <c r="D55" i="13"/>
  <c r="D41" i="13"/>
  <c r="D51" i="13"/>
  <c r="D46" i="13"/>
  <c r="D61" i="13"/>
  <c r="D54" i="13"/>
  <c r="D57" i="13"/>
  <c r="D45" i="13"/>
  <c r="D58" i="13"/>
  <c r="D49" i="12"/>
  <c r="D41" i="20"/>
  <c r="D46" i="20"/>
  <c r="D39" i="19"/>
  <c r="D61" i="19"/>
  <c r="D53" i="19"/>
  <c r="D51" i="19"/>
  <c r="D54" i="19"/>
  <c r="D58" i="19"/>
  <c r="D64" i="19"/>
  <c r="D48" i="18"/>
  <c r="D59" i="18"/>
  <c r="D46" i="17"/>
  <c r="D63" i="17"/>
  <c r="D41" i="15"/>
  <c r="D56" i="13"/>
  <c r="D65" i="13"/>
  <c r="D42" i="11"/>
  <c r="D59" i="11"/>
  <c r="D65" i="11"/>
  <c r="D41" i="11"/>
  <c r="D63" i="20"/>
  <c r="D47" i="19"/>
  <c r="D57" i="18"/>
  <c r="D39" i="17"/>
  <c r="D42" i="17"/>
  <c r="D50" i="17"/>
  <c r="D53" i="14"/>
  <c r="D44" i="13"/>
  <c r="D40" i="12"/>
  <c r="D46" i="12"/>
  <c r="D62" i="12"/>
  <c r="D47" i="12"/>
  <c r="D42" i="12"/>
  <c r="D52" i="12"/>
  <c r="D60" i="12"/>
  <c r="D41" i="12"/>
  <c r="D39" i="12"/>
  <c r="D55" i="12"/>
  <c r="D61" i="12"/>
  <c r="D50" i="11"/>
  <c r="D61" i="11"/>
  <c r="D42" i="9"/>
  <c r="D56" i="9"/>
  <c r="D60" i="19"/>
  <c r="D46" i="19"/>
  <c r="D53" i="17"/>
  <c r="D61" i="17"/>
  <c r="D54" i="17"/>
  <c r="D45" i="17"/>
  <c r="D44" i="17"/>
  <c r="D65" i="17"/>
  <c r="D62" i="16"/>
  <c r="D61" i="16"/>
  <c r="D50" i="13"/>
  <c r="D59" i="8"/>
  <c r="D55" i="21"/>
  <c r="D63" i="21"/>
  <c r="D63" i="19"/>
  <c r="D57" i="17"/>
  <c r="D63" i="16"/>
  <c r="D43" i="15"/>
  <c r="D38" i="15"/>
  <c r="D47" i="15"/>
  <c r="D46" i="15"/>
  <c r="D52" i="15"/>
  <c r="D49" i="15"/>
  <c r="D64" i="15"/>
  <c r="D51" i="15"/>
  <c r="D59" i="15"/>
  <c r="D59" i="14"/>
  <c r="D45" i="11"/>
  <c r="D49" i="10"/>
  <c r="D50" i="10"/>
  <c r="D39" i="10"/>
  <c r="D51" i="10"/>
  <c r="D53" i="10"/>
  <c r="D65" i="10"/>
  <c r="D61" i="9"/>
  <c r="D41" i="9"/>
  <c r="D62" i="9"/>
  <c r="D38" i="9"/>
  <c r="D46" i="9"/>
  <c r="D39" i="9"/>
  <c r="D57" i="9"/>
  <c r="D43" i="9"/>
  <c r="D53" i="9"/>
  <c r="D60" i="9"/>
  <c r="D44" i="8"/>
  <c r="D44" i="19"/>
  <c r="D39" i="18"/>
  <c r="D55" i="18"/>
  <c r="D41" i="16"/>
  <c r="D47" i="16"/>
  <c r="D51" i="16"/>
  <c r="D58" i="16"/>
  <c r="D64" i="16"/>
  <c r="D42" i="15"/>
  <c r="D54" i="15"/>
  <c r="D39" i="14"/>
  <c r="D50" i="14"/>
  <c r="D38" i="14"/>
  <c r="D57" i="14"/>
  <c r="D42" i="14"/>
  <c r="D47" i="14"/>
  <c r="D51" i="12"/>
  <c r="D54" i="8"/>
  <c r="D38" i="8"/>
  <c r="D58" i="8"/>
  <c r="D62" i="8"/>
  <c r="D39" i="8"/>
  <c r="D52" i="8"/>
  <c r="D50" i="8"/>
  <c r="D58" i="17"/>
  <c r="D40" i="15"/>
  <c r="D61" i="14"/>
  <c r="D59" i="13"/>
  <c r="D50" i="12"/>
  <c r="D49" i="11"/>
  <c r="D62" i="11"/>
  <c r="D52" i="11"/>
  <c r="D43" i="11"/>
  <c r="D51" i="11"/>
  <c r="D47" i="9"/>
  <c r="D63" i="9"/>
  <c r="D39" i="20"/>
  <c r="D55" i="20"/>
  <c r="D45" i="16"/>
  <c r="D57" i="15"/>
  <c r="D62" i="15"/>
  <c r="D45" i="14"/>
  <c r="D54" i="14"/>
  <c r="D56" i="14"/>
  <c r="D64" i="13"/>
  <c r="D42" i="10"/>
  <c r="D38" i="10"/>
  <c r="D43" i="10"/>
  <c r="D47" i="10"/>
  <c r="D52" i="10"/>
  <c r="D50" i="9"/>
  <c r="D63" i="14"/>
  <c r="D48" i="13"/>
  <c r="D55" i="11"/>
  <c r="D57" i="11"/>
  <c r="D64" i="11"/>
  <c r="D62" i="10"/>
  <c r="D58" i="10"/>
  <c r="D56" i="8"/>
  <c r="D61" i="8"/>
  <c r="D63" i="11"/>
  <c r="D44" i="9"/>
  <c r="D43" i="8"/>
  <c r="D45" i="8"/>
  <c r="D53" i="8"/>
  <c r="D47" i="17"/>
  <c r="D53" i="16"/>
  <c r="D44" i="14"/>
  <c r="D40" i="13"/>
  <c r="D43" i="12"/>
  <c r="D39" i="11"/>
  <c r="D53" i="11"/>
  <c r="D54" i="11"/>
  <c r="D38" i="11"/>
  <c r="D48" i="11"/>
  <c r="D56" i="11"/>
  <c r="D58" i="11"/>
  <c r="D57" i="10"/>
  <c r="D58" i="9"/>
  <c r="D55" i="8"/>
  <c r="D44" i="11"/>
  <c r="D45" i="10"/>
  <c r="D48" i="10"/>
  <c r="D52" i="9"/>
  <c r="D49" i="8"/>
  <c r="D53" i="15"/>
  <c r="D53" i="12"/>
  <c r="D56" i="12"/>
  <c r="D60" i="11"/>
  <c r="D41" i="10"/>
  <c r="D54" i="10"/>
  <c r="D61" i="10"/>
  <c r="D64" i="10"/>
  <c r="D65" i="8"/>
  <c r="D61" i="15"/>
  <c r="D43" i="14"/>
  <c r="D51" i="14"/>
  <c r="D42" i="13"/>
  <c r="D63" i="13"/>
  <c r="D54" i="12"/>
  <c r="D38" i="12"/>
  <c r="D59" i="12"/>
  <c r="D63" i="12"/>
  <c r="D40" i="11"/>
  <c r="D44" i="10"/>
  <c r="D40" i="9"/>
  <c r="D48" i="9"/>
  <c r="D48" i="12"/>
  <c r="D64" i="12"/>
  <c r="D40" i="10"/>
  <c r="D46" i="10"/>
  <c r="D56" i="10"/>
  <c r="D48" i="8"/>
  <c r="D64" i="8"/>
  <c r="D47" i="6"/>
  <c r="D43" i="6"/>
  <c r="D57" i="6"/>
  <c r="D50" i="6"/>
  <c r="D59" i="6"/>
  <c r="D39" i="6"/>
  <c r="D41" i="6"/>
  <c r="D55" i="6"/>
  <c r="D49" i="6"/>
  <c r="D63" i="6"/>
  <c r="D65" i="6"/>
  <c r="D38" i="6"/>
  <c r="D60" i="6"/>
  <c r="D52" i="6"/>
  <c r="D44" i="6"/>
  <c r="D64" i="6"/>
  <c r="D56" i="6"/>
  <c r="D48" i="6"/>
  <c r="D40" i="6"/>
  <c r="D54" i="6"/>
  <c r="D45" i="6"/>
  <c r="D61" i="6"/>
  <c r="D46" i="6"/>
  <c r="D62" i="6"/>
  <c r="D42" i="6"/>
  <c r="D51" i="6"/>
  <c r="D53" i="6"/>
  <c r="D58" i="6"/>
  <c r="D65" i="5"/>
  <c r="D57" i="5"/>
  <c r="D49" i="5"/>
  <c r="D41" i="5"/>
  <c r="D63" i="5"/>
  <c r="D55" i="5"/>
  <c r="D47" i="5"/>
  <c r="D46" i="5"/>
  <c r="D61" i="5"/>
  <c r="D53" i="5"/>
  <c r="D45" i="5"/>
  <c r="D51" i="5"/>
  <c r="D44" i="5"/>
  <c r="D43" i="5"/>
  <c r="D38" i="5"/>
  <c r="D58" i="5"/>
  <c r="D50" i="5"/>
  <c r="D42" i="5"/>
  <c r="D52" i="5"/>
  <c r="D59" i="5"/>
  <c r="D64" i="5"/>
  <c r="D56" i="5"/>
  <c r="D48" i="5"/>
  <c r="D40" i="5"/>
  <c r="D39" i="5"/>
  <c r="D60" i="5"/>
  <c r="D62" i="5"/>
  <c r="D54" i="5"/>
  <c r="I17" i="4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3" i="10"/>
  <c r="F32" i="10"/>
  <c r="F31" i="10"/>
  <c r="F29" i="10"/>
  <c r="F28" i="10"/>
  <c r="F27" i="10"/>
  <c r="F26" i="10"/>
  <c r="F24" i="10"/>
  <c r="F23" i="10"/>
  <c r="F22" i="10"/>
  <c r="F21" i="10"/>
  <c r="F20" i="10"/>
  <c r="F19" i="10"/>
  <c r="F18" i="10"/>
  <c r="F17" i="10"/>
  <c r="F16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12"/>
  <c r="F33" i="12"/>
  <c r="F32" i="12"/>
  <c r="F31" i="12"/>
  <c r="F29" i="12"/>
  <c r="F28" i="12"/>
  <c r="F27" i="12"/>
  <c r="F26" i="12"/>
  <c r="F24" i="12"/>
  <c r="F23" i="12"/>
  <c r="F22" i="12"/>
  <c r="F21" i="12"/>
  <c r="F20" i="12"/>
  <c r="F19" i="12"/>
  <c r="F17" i="12"/>
  <c r="F16" i="12"/>
  <c r="F15" i="12"/>
  <c r="F14" i="12"/>
  <c r="F12" i="12"/>
  <c r="F11" i="12"/>
  <c r="F10" i="12"/>
  <c r="F8" i="12"/>
  <c r="F34" i="13"/>
  <c r="F33" i="13"/>
  <c r="F32" i="13"/>
  <c r="F31" i="13"/>
  <c r="F29" i="13"/>
  <c r="F28" i="13"/>
  <c r="F24" i="13"/>
  <c r="F23" i="13"/>
  <c r="F22" i="13"/>
  <c r="F20" i="13"/>
  <c r="F19" i="13"/>
  <c r="F17" i="13"/>
  <c r="F16" i="13"/>
  <c r="F15" i="13"/>
  <c r="F14" i="13"/>
  <c r="F11" i="13"/>
  <c r="F8" i="13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9" i="14"/>
  <c r="F8" i="14"/>
  <c r="F33" i="15"/>
  <c r="F32" i="15"/>
  <c r="F31" i="15"/>
  <c r="F30" i="15"/>
  <c r="F29" i="15"/>
  <c r="F28" i="15"/>
  <c r="F27" i="15"/>
  <c r="F26" i="15"/>
  <c r="F25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9" i="15"/>
  <c r="F8" i="15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9" i="16"/>
  <c r="F8" i="16"/>
  <c r="F34" i="17"/>
  <c r="F33" i="17"/>
  <c r="F32" i="17"/>
  <c r="F31" i="17"/>
  <c r="F29" i="17"/>
  <c r="F28" i="17"/>
  <c r="F24" i="17"/>
  <c r="F23" i="17"/>
  <c r="F22" i="17"/>
  <c r="F19" i="17"/>
  <c r="F17" i="17"/>
  <c r="F16" i="17"/>
  <c r="F15" i="17"/>
  <c r="F14" i="17"/>
  <c r="F13" i="17"/>
  <c r="F11" i="17"/>
  <c r="F8" i="17"/>
  <c r="F34" i="18"/>
  <c r="F33" i="18"/>
  <c r="F32" i="18"/>
  <c r="F31" i="18"/>
  <c r="F30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9" i="18"/>
  <c r="F8" i="18"/>
  <c r="F34" i="19"/>
  <c r="F33" i="19"/>
  <c r="F32" i="19"/>
  <c r="F31" i="19"/>
  <c r="F30" i="19"/>
  <c r="F29" i="19"/>
  <c r="F28" i="19"/>
  <c r="F27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0" i="22"/>
  <c r="F9" i="22"/>
  <c r="F8" i="22"/>
  <c r="F32" i="23"/>
  <c r="F30" i="23"/>
  <c r="F29" i="23"/>
  <c r="F28" i="23"/>
  <c r="F26" i="23"/>
  <c r="F25" i="23"/>
  <c r="F23" i="23"/>
  <c r="F22" i="23"/>
  <c r="F21" i="23"/>
  <c r="F18" i="23"/>
  <c r="F15" i="23"/>
  <c r="F14" i="23"/>
  <c r="F13" i="23"/>
  <c r="F12" i="23"/>
  <c r="F11" i="23"/>
  <c r="F9" i="23"/>
  <c r="F8" i="23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6" i="26"/>
  <c r="F25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0" i="26"/>
  <c r="F9" i="26"/>
  <c r="F8" i="26"/>
  <c r="F33" i="5"/>
  <c r="F32" i="5"/>
  <c r="F30" i="5"/>
  <c r="F29" i="5"/>
  <c r="F28" i="5"/>
  <c r="F26" i="5"/>
  <c r="F25" i="5"/>
  <c r="F23" i="5"/>
  <c r="F22" i="5"/>
  <c r="F21" i="5"/>
  <c r="F19" i="5"/>
  <c r="F18" i="5"/>
  <c r="F15" i="5"/>
  <c r="F14" i="5"/>
  <c r="F13" i="5"/>
  <c r="F12" i="5"/>
  <c r="F11" i="5"/>
  <c r="F9" i="5"/>
  <c r="F8" i="5"/>
  <c r="F7" i="6"/>
  <c r="F7" i="7"/>
  <c r="F7" i="8"/>
  <c r="F7" i="9"/>
  <c r="F7" i="10"/>
  <c r="F7" i="11"/>
  <c r="F7" i="12"/>
  <c r="F7" i="14"/>
  <c r="F7" i="16"/>
  <c r="F7" i="18"/>
  <c r="F7" i="19"/>
  <c r="F7" i="20"/>
  <c r="F7" i="21"/>
  <c r="F7" i="22"/>
  <c r="F7" i="24"/>
  <c r="F7" i="25"/>
  <c r="F7" i="26"/>
  <c r="C35" i="6"/>
  <c r="D35" i="6"/>
  <c r="E35" i="6"/>
  <c r="C35" i="7"/>
  <c r="D35" i="7"/>
  <c r="E35" i="7"/>
  <c r="C35" i="8"/>
  <c r="D35" i="8"/>
  <c r="E35" i="8"/>
  <c r="C35" i="9"/>
  <c r="D35" i="9"/>
  <c r="E35" i="9"/>
  <c r="C35" i="10"/>
  <c r="D35" i="10"/>
  <c r="E35" i="10"/>
  <c r="C35" i="11"/>
  <c r="D35" i="11"/>
  <c r="E35" i="11"/>
  <c r="G16" i="4" s="1"/>
  <c r="C35" i="12"/>
  <c r="D35" i="12"/>
  <c r="E35" i="12"/>
  <c r="D35" i="13"/>
  <c r="E35" i="13"/>
  <c r="C35" i="14"/>
  <c r="D35" i="14"/>
  <c r="E35" i="14"/>
  <c r="C35" i="15"/>
  <c r="D35" i="15"/>
  <c r="E35" i="15"/>
  <c r="F35" i="15" s="1"/>
  <c r="C35" i="16"/>
  <c r="D35" i="16"/>
  <c r="E35" i="16"/>
  <c r="C35" i="17"/>
  <c r="D35" i="17"/>
  <c r="E35" i="17"/>
  <c r="C35" i="18"/>
  <c r="D35" i="18"/>
  <c r="E35" i="18"/>
  <c r="C35" i="19"/>
  <c r="D35" i="19"/>
  <c r="E35" i="19"/>
  <c r="C35" i="20"/>
  <c r="D35" i="20"/>
  <c r="E35" i="20"/>
  <c r="C35" i="21"/>
  <c r="D35" i="21"/>
  <c r="E35" i="21"/>
  <c r="C35" i="22"/>
  <c r="D35" i="22"/>
  <c r="E35" i="22"/>
  <c r="C35" i="23"/>
  <c r="D35" i="23"/>
  <c r="E35" i="23"/>
  <c r="C35" i="24"/>
  <c r="D35" i="24"/>
  <c r="E35" i="24"/>
  <c r="C35" i="25"/>
  <c r="D35" i="25"/>
  <c r="E35" i="25"/>
  <c r="C35" i="26"/>
  <c r="D35" i="26"/>
  <c r="E35" i="26"/>
  <c r="D35" i="5"/>
  <c r="E35" i="5"/>
  <c r="B35" i="6"/>
  <c r="B35" i="7"/>
  <c r="B35" i="8"/>
  <c r="B35" i="9"/>
  <c r="B35" i="10"/>
  <c r="B35" i="11"/>
  <c r="B35" i="12"/>
  <c r="B35" i="13"/>
  <c r="B35" i="14"/>
  <c r="B35" i="15"/>
  <c r="B35" i="16"/>
  <c r="B35" i="17"/>
  <c r="B35" i="18"/>
  <c r="B35" i="19"/>
  <c r="B35" i="20"/>
  <c r="B35" i="21"/>
  <c r="B35" i="22"/>
  <c r="B35" i="23"/>
  <c r="B35" i="24"/>
  <c r="B35" i="25"/>
  <c r="B35" i="26"/>
  <c r="B35" i="5"/>
  <c r="G18" i="4" l="1"/>
  <c r="G19" i="4" s="1"/>
  <c r="I19" i="4" s="1"/>
  <c r="H16" i="4"/>
  <c r="I16" i="4"/>
  <c r="F35" i="23"/>
  <c r="E64" i="20"/>
  <c r="E56" i="20"/>
  <c r="E48" i="20"/>
  <c r="E40" i="20"/>
  <c r="E62" i="20"/>
  <c r="E46" i="20"/>
  <c r="E58" i="20"/>
  <c r="E50" i="20"/>
  <c r="E42" i="20"/>
  <c r="E55" i="20"/>
  <c r="E47" i="20"/>
  <c r="E39" i="20"/>
  <c r="E52" i="20"/>
  <c r="E59" i="20"/>
  <c r="E51" i="20"/>
  <c r="E57" i="20"/>
  <c r="E54" i="20"/>
  <c r="E49" i="20"/>
  <c r="E53" i="20"/>
  <c r="E43" i="20"/>
  <c r="E65" i="20"/>
  <c r="E45" i="20"/>
  <c r="E41" i="20"/>
  <c r="E60" i="20"/>
  <c r="E44" i="20"/>
  <c r="E38" i="20"/>
  <c r="E63" i="20"/>
  <c r="E61" i="20"/>
  <c r="E65" i="12"/>
  <c r="E57" i="12"/>
  <c r="E49" i="12"/>
  <c r="E41" i="12"/>
  <c r="E59" i="12"/>
  <c r="E54" i="12"/>
  <c r="E43" i="12"/>
  <c r="E38" i="12"/>
  <c r="E55" i="12"/>
  <c r="E39" i="12"/>
  <c r="E50" i="12"/>
  <c r="E46" i="12"/>
  <c r="E64" i="12"/>
  <c r="E60" i="12"/>
  <c r="E47" i="12"/>
  <c r="E40" i="12"/>
  <c r="E58" i="12"/>
  <c r="E51" i="12"/>
  <c r="E48" i="12"/>
  <c r="E44" i="12"/>
  <c r="E62" i="12"/>
  <c r="E56" i="12"/>
  <c r="E63" i="12"/>
  <c r="E61" i="12"/>
  <c r="E42" i="12"/>
  <c r="E53" i="12"/>
  <c r="E45" i="12"/>
  <c r="E52" i="12"/>
  <c r="E65" i="26"/>
  <c r="E57" i="26"/>
  <c r="E49" i="26"/>
  <c r="E41" i="26"/>
  <c r="E50" i="26"/>
  <c r="E58" i="26"/>
  <c r="E42" i="26"/>
  <c r="E63" i="26"/>
  <c r="E55" i="26"/>
  <c r="E47" i="26"/>
  <c r="E39" i="26"/>
  <c r="E61" i="26"/>
  <c r="E45" i="26"/>
  <c r="E62" i="26"/>
  <c r="E52" i="26"/>
  <c r="E46" i="26"/>
  <c r="E56" i="26"/>
  <c r="E40" i="26"/>
  <c r="E53" i="26"/>
  <c r="E43" i="26"/>
  <c r="E51" i="26"/>
  <c r="E38" i="26"/>
  <c r="E60" i="26"/>
  <c r="E59" i="26"/>
  <c r="E48" i="26"/>
  <c r="E44" i="26"/>
  <c r="E54" i="26"/>
  <c r="E64" i="26"/>
  <c r="E62" i="23"/>
  <c r="E54" i="23"/>
  <c r="E46" i="23"/>
  <c r="E38" i="23"/>
  <c r="E58" i="23"/>
  <c r="E53" i="23"/>
  <c r="E42" i="23"/>
  <c r="E64" i="23"/>
  <c r="E59" i="23"/>
  <c r="E48" i="23"/>
  <c r="E43" i="23"/>
  <c r="E52" i="23"/>
  <c r="E65" i="23"/>
  <c r="E60" i="23"/>
  <c r="E49" i="23"/>
  <c r="E63" i="23"/>
  <c r="E55" i="23"/>
  <c r="E41" i="23"/>
  <c r="E44" i="23"/>
  <c r="E61" i="23"/>
  <c r="E56" i="23"/>
  <c r="E50" i="23"/>
  <c r="E51" i="23"/>
  <c r="E45" i="23"/>
  <c r="E39" i="23"/>
  <c r="E47" i="23"/>
  <c r="E57" i="23"/>
  <c r="E40" i="23"/>
  <c r="E65" i="8"/>
  <c r="E57" i="8"/>
  <c r="E49" i="8"/>
  <c r="E41" i="8"/>
  <c r="E59" i="8"/>
  <c r="E54" i="8"/>
  <c r="E43" i="8"/>
  <c r="E38" i="8"/>
  <c r="E55" i="8"/>
  <c r="E39" i="8"/>
  <c r="E61" i="8"/>
  <c r="E52" i="8"/>
  <c r="E42" i="8"/>
  <c r="E63" i="8"/>
  <c r="E56" i="8"/>
  <c r="E53" i="8"/>
  <c r="E58" i="8"/>
  <c r="E51" i="8"/>
  <c r="E47" i="8"/>
  <c r="E46" i="8"/>
  <c r="E44" i="8"/>
  <c r="E40" i="8"/>
  <c r="E45" i="8"/>
  <c r="E62" i="8"/>
  <c r="E64" i="8"/>
  <c r="E60" i="8"/>
  <c r="E50" i="8"/>
  <c r="E48" i="8"/>
  <c r="E62" i="24"/>
  <c r="E63" i="24"/>
  <c r="E57" i="24"/>
  <c r="E49" i="24"/>
  <c r="E41" i="24"/>
  <c r="E58" i="24"/>
  <c r="E50" i="24"/>
  <c r="E42" i="24"/>
  <c r="E55" i="24"/>
  <c r="E47" i="24"/>
  <c r="E39" i="24"/>
  <c r="E56" i="24"/>
  <c r="E52" i="24"/>
  <c r="E46" i="24"/>
  <c r="E40" i="24"/>
  <c r="E53" i="24"/>
  <c r="E59" i="24"/>
  <c r="E43" i="24"/>
  <c r="E65" i="24"/>
  <c r="E60" i="24"/>
  <c r="E54" i="24"/>
  <c r="E48" i="24"/>
  <c r="E44" i="24"/>
  <c r="E38" i="24"/>
  <c r="E51" i="24"/>
  <c r="E64" i="24"/>
  <c r="E45" i="24"/>
  <c r="E61" i="24"/>
  <c r="E62" i="17"/>
  <c r="E63" i="17"/>
  <c r="E56" i="17"/>
  <c r="E48" i="17"/>
  <c r="E40" i="17"/>
  <c r="E54" i="17"/>
  <c r="E55" i="17"/>
  <c r="E47" i="17"/>
  <c r="E42" i="17"/>
  <c r="E59" i="17"/>
  <c r="E51" i="17"/>
  <c r="E38" i="17"/>
  <c r="E65" i="17"/>
  <c r="E46" i="17"/>
  <c r="E41" i="17"/>
  <c r="E52" i="17"/>
  <c r="E44" i="17"/>
  <c r="E60" i="17"/>
  <c r="E61" i="17"/>
  <c r="E53" i="17"/>
  <c r="E39" i="17"/>
  <c r="E57" i="17"/>
  <c r="E50" i="17"/>
  <c r="E43" i="17"/>
  <c r="E45" i="17"/>
  <c r="E49" i="17"/>
  <c r="E58" i="17"/>
  <c r="E64" i="17"/>
  <c r="E61" i="15"/>
  <c r="E62" i="15"/>
  <c r="E54" i="15"/>
  <c r="E46" i="15"/>
  <c r="E38" i="15"/>
  <c r="E65" i="15"/>
  <c r="E57" i="15"/>
  <c r="E48" i="15"/>
  <c r="E43" i="15"/>
  <c r="E58" i="15"/>
  <c r="E44" i="15"/>
  <c r="E50" i="15"/>
  <c r="E60" i="15"/>
  <c r="E55" i="15"/>
  <c r="E52" i="15"/>
  <c r="E49" i="15"/>
  <c r="E41" i="15"/>
  <c r="E51" i="15"/>
  <c r="E47" i="15"/>
  <c r="E45" i="15"/>
  <c r="E56" i="15"/>
  <c r="E63" i="15"/>
  <c r="E39" i="15"/>
  <c r="E59" i="15"/>
  <c r="E53" i="15"/>
  <c r="E40" i="15"/>
  <c r="E64" i="15"/>
  <c r="E42" i="15"/>
  <c r="E65" i="13"/>
  <c r="E57" i="13"/>
  <c r="E49" i="13"/>
  <c r="E41" i="13"/>
  <c r="E58" i="13"/>
  <c r="E52" i="13"/>
  <c r="E42" i="13"/>
  <c r="E64" i="13"/>
  <c r="E53" i="13"/>
  <c r="E48" i="13"/>
  <c r="E56" i="13"/>
  <c r="E50" i="13"/>
  <c r="E47" i="13"/>
  <c r="E43" i="13"/>
  <c r="E51" i="13"/>
  <c r="E45" i="13"/>
  <c r="E46" i="13"/>
  <c r="E62" i="13"/>
  <c r="E39" i="13"/>
  <c r="E54" i="13"/>
  <c r="E40" i="13"/>
  <c r="E59" i="13"/>
  <c r="E55" i="13"/>
  <c r="E44" i="13"/>
  <c r="E60" i="13"/>
  <c r="E63" i="13"/>
  <c r="E61" i="13"/>
  <c r="E38" i="13"/>
  <c r="E65" i="14"/>
  <c r="E61" i="14"/>
  <c r="E53" i="14"/>
  <c r="E45" i="14"/>
  <c r="E62" i="14"/>
  <c r="E54" i="14"/>
  <c r="E46" i="14"/>
  <c r="E38" i="14"/>
  <c r="E63" i="14"/>
  <c r="E55" i="14"/>
  <c r="E47" i="14"/>
  <c r="E39" i="14"/>
  <c r="E60" i="14"/>
  <c r="E52" i="14"/>
  <c r="E44" i="14"/>
  <c r="E58" i="14"/>
  <c r="E48" i="14"/>
  <c r="E43" i="14"/>
  <c r="E40" i="14"/>
  <c r="E51" i="14"/>
  <c r="E41" i="14"/>
  <c r="E64" i="14"/>
  <c r="E59" i="14"/>
  <c r="E49" i="14"/>
  <c r="E57" i="14"/>
  <c r="E56" i="14"/>
  <c r="E50" i="14"/>
  <c r="E42" i="14"/>
  <c r="E65" i="9"/>
  <c r="E57" i="9"/>
  <c r="E49" i="9"/>
  <c r="E41" i="9"/>
  <c r="E58" i="9"/>
  <c r="E52" i="9"/>
  <c r="E42" i="9"/>
  <c r="E64" i="9"/>
  <c r="E53" i="9"/>
  <c r="E48" i="9"/>
  <c r="E62" i="9"/>
  <c r="E44" i="9"/>
  <c r="E38" i="9"/>
  <c r="E55" i="9"/>
  <c r="E45" i="9"/>
  <c r="E59" i="9"/>
  <c r="E39" i="9"/>
  <c r="E61" i="9"/>
  <c r="E56" i="9"/>
  <c r="E54" i="9"/>
  <c r="E47" i="9"/>
  <c r="E43" i="9"/>
  <c r="E51" i="9"/>
  <c r="E50" i="9"/>
  <c r="E60" i="9"/>
  <c r="E46" i="9"/>
  <c r="E63" i="9"/>
  <c r="E40" i="9"/>
  <c r="E64" i="18"/>
  <c r="E56" i="18"/>
  <c r="E48" i="18"/>
  <c r="E40" i="18"/>
  <c r="E63" i="18"/>
  <c r="E52" i="18"/>
  <c r="E47" i="18"/>
  <c r="E58" i="18"/>
  <c r="E53" i="18"/>
  <c r="E42" i="18"/>
  <c r="E62" i="18"/>
  <c r="E46" i="18"/>
  <c r="E65" i="18"/>
  <c r="E51" i="18"/>
  <c r="E59" i="18"/>
  <c r="E54" i="18"/>
  <c r="E41" i="18"/>
  <c r="E57" i="18"/>
  <c r="E39" i="18"/>
  <c r="E43" i="18"/>
  <c r="E45" i="18"/>
  <c r="E60" i="18"/>
  <c r="E44" i="18"/>
  <c r="E38" i="18"/>
  <c r="E50" i="18"/>
  <c r="E49" i="18"/>
  <c r="E55" i="18"/>
  <c r="E61" i="18"/>
  <c r="E64" i="19"/>
  <c r="E56" i="19"/>
  <c r="E48" i="19"/>
  <c r="E40" i="19"/>
  <c r="E57" i="19"/>
  <c r="E51" i="19"/>
  <c r="E41" i="19"/>
  <c r="E63" i="19"/>
  <c r="E61" i="19"/>
  <c r="E50" i="19"/>
  <c r="E45" i="19"/>
  <c r="E53" i="19"/>
  <c r="E39" i="19"/>
  <c r="E43" i="19"/>
  <c r="E65" i="19"/>
  <c r="E55" i="19"/>
  <c r="E59" i="19"/>
  <c r="E47" i="19"/>
  <c r="E62" i="19"/>
  <c r="E52" i="19"/>
  <c r="E42" i="19"/>
  <c r="E58" i="19"/>
  <c r="E49" i="19"/>
  <c r="E60" i="19"/>
  <c r="E54" i="19"/>
  <c r="E46" i="19"/>
  <c r="E44" i="19"/>
  <c r="E38" i="19"/>
  <c r="E65" i="10"/>
  <c r="E57" i="10"/>
  <c r="E49" i="10"/>
  <c r="E41" i="10"/>
  <c r="E62" i="10"/>
  <c r="E51" i="10"/>
  <c r="E46" i="10"/>
  <c r="E63" i="10"/>
  <c r="E47" i="10"/>
  <c r="E58" i="10"/>
  <c r="E54" i="10"/>
  <c r="E55" i="10"/>
  <c r="E48" i="10"/>
  <c r="E45" i="10"/>
  <c r="E59" i="10"/>
  <c r="E56" i="10"/>
  <c r="E52" i="10"/>
  <c r="E39" i="10"/>
  <c r="E60" i="10"/>
  <c r="E53" i="10"/>
  <c r="E61" i="10"/>
  <c r="E42" i="10"/>
  <c r="E50" i="10"/>
  <c r="E44" i="10"/>
  <c r="E64" i="10"/>
  <c r="E38" i="10"/>
  <c r="E40" i="10"/>
  <c r="E43" i="10"/>
  <c r="E65" i="22"/>
  <c r="E60" i="22"/>
  <c r="E54" i="22"/>
  <c r="E46" i="22"/>
  <c r="E38" i="22"/>
  <c r="E48" i="22"/>
  <c r="E43" i="22"/>
  <c r="E63" i="22"/>
  <c r="E59" i="22"/>
  <c r="E44" i="22"/>
  <c r="E57" i="22"/>
  <c r="E47" i="22"/>
  <c r="E41" i="22"/>
  <c r="E61" i="22"/>
  <c r="E53" i="22"/>
  <c r="E64" i="22"/>
  <c r="E50" i="22"/>
  <c r="E39" i="22"/>
  <c r="E56" i="22"/>
  <c r="E42" i="22"/>
  <c r="E51" i="22"/>
  <c r="E45" i="22"/>
  <c r="E40" i="22"/>
  <c r="E58" i="22"/>
  <c r="E52" i="22"/>
  <c r="E62" i="22"/>
  <c r="E55" i="22"/>
  <c r="E49" i="22"/>
  <c r="E65" i="11"/>
  <c r="E57" i="11"/>
  <c r="E49" i="11"/>
  <c r="E41" i="11"/>
  <c r="E60" i="11"/>
  <c r="E50" i="11"/>
  <c r="E44" i="11"/>
  <c r="E61" i="11"/>
  <c r="E56" i="11"/>
  <c r="E45" i="11"/>
  <c r="E40" i="11"/>
  <c r="E54" i="11"/>
  <c r="E47" i="11"/>
  <c r="E51" i="11"/>
  <c r="E42" i="11"/>
  <c r="E59" i="11"/>
  <c r="E43" i="11"/>
  <c r="E64" i="11"/>
  <c r="E58" i="11"/>
  <c r="E63" i="11"/>
  <c r="E52" i="11"/>
  <c r="E48" i="11"/>
  <c r="E46" i="11"/>
  <c r="E39" i="11"/>
  <c r="E62" i="11"/>
  <c r="E55" i="11"/>
  <c r="E53" i="11"/>
  <c r="E38" i="11"/>
  <c r="E65" i="7"/>
  <c r="E57" i="7"/>
  <c r="E49" i="7"/>
  <c r="E41" i="7"/>
  <c r="E58" i="7"/>
  <c r="E50" i="7"/>
  <c r="E42" i="7"/>
  <c r="E63" i="7"/>
  <c r="E55" i="7"/>
  <c r="E47" i="7"/>
  <c r="E39" i="7"/>
  <c r="E59" i="7"/>
  <c r="E43" i="7"/>
  <c r="E53" i="7"/>
  <c r="E51" i="7"/>
  <c r="E61" i="7"/>
  <c r="E62" i="7"/>
  <c r="E56" i="7"/>
  <c r="E54" i="7"/>
  <c r="E46" i="7"/>
  <c r="E52" i="7"/>
  <c r="E60" i="7"/>
  <c r="E44" i="7"/>
  <c r="E40" i="7"/>
  <c r="E38" i="7"/>
  <c r="E64" i="7"/>
  <c r="E45" i="7"/>
  <c r="E48" i="7"/>
  <c r="E65" i="25"/>
  <c r="E57" i="25"/>
  <c r="E49" i="25"/>
  <c r="E41" i="25"/>
  <c r="E58" i="25"/>
  <c r="E50" i="25"/>
  <c r="E42" i="25"/>
  <c r="E63" i="25"/>
  <c r="E55" i="25"/>
  <c r="E47" i="25"/>
  <c r="E39" i="25"/>
  <c r="E51" i="25"/>
  <c r="E64" i="25"/>
  <c r="E60" i="25"/>
  <c r="E54" i="25"/>
  <c r="E48" i="25"/>
  <c r="E44" i="25"/>
  <c r="E38" i="25"/>
  <c r="E62" i="25"/>
  <c r="E56" i="25"/>
  <c r="E52" i="25"/>
  <c r="E46" i="25"/>
  <c r="E40" i="25"/>
  <c r="E45" i="25"/>
  <c r="E43" i="25"/>
  <c r="E59" i="25"/>
  <c r="E53" i="25"/>
  <c r="E61" i="25"/>
  <c r="E64" i="21"/>
  <c r="E56" i="21"/>
  <c r="E61" i="21"/>
  <c r="E49" i="21"/>
  <c r="E41" i="21"/>
  <c r="E60" i="21"/>
  <c r="E51" i="21"/>
  <c r="E46" i="21"/>
  <c r="E65" i="21"/>
  <c r="E58" i="21"/>
  <c r="E63" i="21"/>
  <c r="E54" i="21"/>
  <c r="E50" i="21"/>
  <c r="E42" i="21"/>
  <c r="E53" i="21"/>
  <c r="E62" i="21"/>
  <c r="E48" i="21"/>
  <c r="E40" i="21"/>
  <c r="E43" i="21"/>
  <c r="E52" i="21"/>
  <c r="E47" i="21"/>
  <c r="E44" i="21"/>
  <c r="E38" i="21"/>
  <c r="E45" i="21"/>
  <c r="E39" i="21"/>
  <c r="E59" i="21"/>
  <c r="E57" i="21"/>
  <c r="E55" i="21"/>
  <c r="E62" i="16"/>
  <c r="E54" i="16"/>
  <c r="E46" i="16"/>
  <c r="E38" i="16"/>
  <c r="E58" i="16"/>
  <c r="E53" i="16"/>
  <c r="E42" i="16"/>
  <c r="E64" i="16"/>
  <c r="E61" i="16"/>
  <c r="E57" i="16"/>
  <c r="E45" i="16"/>
  <c r="E41" i="16"/>
  <c r="E59" i="16"/>
  <c r="E56" i="16"/>
  <c r="E65" i="16"/>
  <c r="E49" i="16"/>
  <c r="E43" i="16"/>
  <c r="E40" i="16"/>
  <c r="E55" i="16"/>
  <c r="E52" i="16"/>
  <c r="E48" i="16"/>
  <c r="E47" i="16"/>
  <c r="E60" i="16"/>
  <c r="E50" i="16"/>
  <c r="E63" i="16"/>
  <c r="E51" i="16"/>
  <c r="E39" i="16"/>
  <c r="E44" i="16"/>
  <c r="E63" i="6"/>
  <c r="E55" i="6"/>
  <c r="E47" i="6"/>
  <c r="E39" i="6"/>
  <c r="E59" i="6"/>
  <c r="E51" i="6"/>
  <c r="E43" i="6"/>
  <c r="E60" i="6"/>
  <c r="E52" i="6"/>
  <c r="E44" i="6"/>
  <c r="E61" i="6"/>
  <c r="E53" i="6"/>
  <c r="E45" i="6"/>
  <c r="E62" i="6"/>
  <c r="E54" i="6"/>
  <c r="E46" i="6"/>
  <c r="E38" i="6"/>
  <c r="E64" i="6"/>
  <c r="E56" i="6"/>
  <c r="E48" i="6"/>
  <c r="E40" i="6"/>
  <c r="E65" i="6"/>
  <c r="E57" i="6"/>
  <c r="E49" i="6"/>
  <c r="E41" i="6"/>
  <c r="E58" i="6"/>
  <c r="E42" i="6"/>
  <c r="E50" i="6"/>
  <c r="E51" i="5"/>
  <c r="F51" i="5" s="1"/>
  <c r="E43" i="5"/>
  <c r="G43" i="5" s="1"/>
  <c r="E59" i="5"/>
  <c r="E44" i="5"/>
  <c r="E45" i="5"/>
  <c r="E54" i="5"/>
  <c r="E38" i="5"/>
  <c r="E47" i="5"/>
  <c r="E53" i="5"/>
  <c r="E63" i="5"/>
  <c r="E52" i="5"/>
  <c r="E61" i="5"/>
  <c r="E65" i="5"/>
  <c r="E41" i="5"/>
  <c r="E50" i="5"/>
  <c r="E60" i="5"/>
  <c r="E46" i="5"/>
  <c r="E57" i="5"/>
  <c r="E58" i="5"/>
  <c r="E55" i="5"/>
  <c r="E62" i="5"/>
  <c r="E40" i="5"/>
  <c r="E48" i="5"/>
  <c r="E39" i="5"/>
  <c r="E42" i="5"/>
  <c r="E64" i="5"/>
  <c r="E49" i="5"/>
  <c r="E56" i="5"/>
  <c r="F35" i="7"/>
  <c r="F35" i="6"/>
  <c r="I25" i="4"/>
  <c r="I23" i="4"/>
  <c r="H21" i="4"/>
  <c r="F35" i="12"/>
  <c r="F35" i="25"/>
  <c r="F35" i="17"/>
  <c r="I21" i="4"/>
  <c r="H25" i="4"/>
  <c r="I34" i="4"/>
  <c r="I26" i="4"/>
  <c r="H26" i="4"/>
  <c r="I14" i="4"/>
  <c r="H14" i="4"/>
  <c r="I29" i="4"/>
  <c r="H29" i="4"/>
  <c r="H22" i="4"/>
  <c r="I22" i="4"/>
  <c r="I32" i="4"/>
  <c r="H32" i="4"/>
  <c r="I24" i="4"/>
  <c r="H24" i="4"/>
  <c r="I9" i="4"/>
  <c r="H9" i="4"/>
  <c r="I12" i="4"/>
  <c r="I15" i="4"/>
  <c r="H15" i="4"/>
  <c r="I33" i="4"/>
  <c r="H33" i="4"/>
  <c r="I27" i="4"/>
  <c r="H27" i="4"/>
  <c r="I11" i="4"/>
  <c r="H11" i="4"/>
  <c r="I28" i="4"/>
  <c r="H28" i="4"/>
  <c r="H30" i="4"/>
  <c r="I30" i="4"/>
  <c r="I31" i="4"/>
  <c r="H31" i="4"/>
  <c r="F35" i="21"/>
  <c r="F35" i="19"/>
  <c r="F35" i="13"/>
  <c r="F35" i="11"/>
  <c r="F35" i="9"/>
  <c r="H8" i="4"/>
  <c r="I8" i="4"/>
  <c r="F35" i="26"/>
  <c r="F35" i="24"/>
  <c r="F35" i="22"/>
  <c r="F35" i="20"/>
  <c r="F35" i="18"/>
  <c r="F35" i="16"/>
  <c r="F35" i="14"/>
  <c r="F35" i="10"/>
  <c r="F35" i="8"/>
  <c r="H12" i="4"/>
  <c r="F35" i="5"/>
  <c r="F43" i="5" l="1"/>
  <c r="G44" i="16"/>
  <c r="F44" i="16"/>
  <c r="F45" i="21"/>
  <c r="G45" i="21"/>
  <c r="F56" i="25"/>
  <c r="G56" i="25"/>
  <c r="F61" i="7"/>
  <c r="G61" i="7"/>
  <c r="G54" i="11"/>
  <c r="F54" i="11"/>
  <c r="F63" i="22"/>
  <c r="G63" i="22"/>
  <c r="F41" i="10"/>
  <c r="G41" i="10"/>
  <c r="F61" i="18"/>
  <c r="G61" i="18"/>
  <c r="F50" i="9"/>
  <c r="G50" i="9"/>
  <c r="F51" i="14"/>
  <c r="G51" i="14"/>
  <c r="F45" i="13"/>
  <c r="G45" i="13"/>
  <c r="G50" i="15"/>
  <c r="F50" i="15"/>
  <c r="G47" i="17"/>
  <c r="F47" i="17"/>
  <c r="G49" i="24"/>
  <c r="F49" i="24"/>
  <c r="G40" i="23"/>
  <c r="F40" i="23"/>
  <c r="G59" i="26"/>
  <c r="F59" i="26"/>
  <c r="G44" i="12"/>
  <c r="F44" i="12"/>
  <c r="F57" i="20"/>
  <c r="G57" i="20"/>
  <c r="F45" i="16"/>
  <c r="G45" i="16"/>
  <c r="G51" i="21"/>
  <c r="F51" i="21"/>
  <c r="G49" i="25"/>
  <c r="F49" i="25"/>
  <c r="F53" i="11"/>
  <c r="G53" i="11"/>
  <c r="G40" i="22"/>
  <c r="F40" i="22"/>
  <c r="G60" i="10"/>
  <c r="F60" i="10"/>
  <c r="F65" i="19"/>
  <c r="G65" i="19"/>
  <c r="G62" i="18"/>
  <c r="F62" i="18"/>
  <c r="F42" i="9"/>
  <c r="G42" i="9"/>
  <c r="G53" i="14"/>
  <c r="F53" i="14"/>
  <c r="G64" i="15"/>
  <c r="F64" i="15"/>
  <c r="G50" i="17"/>
  <c r="F50" i="17"/>
  <c r="G65" i="24"/>
  <c r="F65" i="24"/>
  <c r="G56" i="8"/>
  <c r="F56" i="8"/>
  <c r="F43" i="23"/>
  <c r="G43" i="23"/>
  <c r="F42" i="26"/>
  <c r="G42" i="26"/>
  <c r="F51" i="20"/>
  <c r="G51" i="20"/>
  <c r="F44" i="21"/>
  <c r="G44" i="21"/>
  <c r="F38" i="25"/>
  <c r="G38" i="25"/>
  <c r="F53" i="7"/>
  <c r="G53" i="7"/>
  <c r="F45" i="11"/>
  <c r="G45" i="11"/>
  <c r="G48" i="22"/>
  <c r="F48" i="22"/>
  <c r="F57" i="10"/>
  <c r="G57" i="10"/>
  <c r="F49" i="18"/>
  <c r="G49" i="18"/>
  <c r="G43" i="9"/>
  <c r="F43" i="9"/>
  <c r="G43" i="14"/>
  <c r="F43" i="14"/>
  <c r="G43" i="13"/>
  <c r="F43" i="13"/>
  <c r="F58" i="15"/>
  <c r="G58" i="15"/>
  <c r="G54" i="17"/>
  <c r="F54" i="17"/>
  <c r="F63" i="24"/>
  <c r="G63" i="24"/>
  <c r="F47" i="23"/>
  <c r="G47" i="23"/>
  <c r="G38" i="26"/>
  <c r="F38" i="26"/>
  <c r="G62" i="26"/>
  <c r="F62" i="26"/>
  <c r="F58" i="26"/>
  <c r="G58" i="26"/>
  <c r="G51" i="12"/>
  <c r="F51" i="12"/>
  <c r="F45" i="20"/>
  <c r="G45" i="20"/>
  <c r="G59" i="20"/>
  <c r="F59" i="20"/>
  <c r="G46" i="20"/>
  <c r="F46" i="20"/>
  <c r="F63" i="16"/>
  <c r="G63" i="16"/>
  <c r="F43" i="16"/>
  <c r="G43" i="16"/>
  <c r="F61" i="16"/>
  <c r="G61" i="16"/>
  <c r="G62" i="16"/>
  <c r="F62" i="16"/>
  <c r="F47" i="21"/>
  <c r="G47" i="21"/>
  <c r="F50" i="21"/>
  <c r="G50" i="21"/>
  <c r="F41" i="21"/>
  <c r="G41" i="21"/>
  <c r="G43" i="25"/>
  <c r="F43" i="25"/>
  <c r="G44" i="25"/>
  <c r="F44" i="25"/>
  <c r="F55" i="25"/>
  <c r="G55" i="25"/>
  <c r="G65" i="25"/>
  <c r="F65" i="25"/>
  <c r="G52" i="7"/>
  <c r="F52" i="7"/>
  <c r="G43" i="7"/>
  <c r="F43" i="7"/>
  <c r="F58" i="7"/>
  <c r="G58" i="7"/>
  <c r="G62" i="11"/>
  <c r="F62" i="11"/>
  <c r="G43" i="11"/>
  <c r="F43" i="11"/>
  <c r="F56" i="11"/>
  <c r="G56" i="11"/>
  <c r="F65" i="11"/>
  <c r="G65" i="11"/>
  <c r="G51" i="22"/>
  <c r="F51" i="22"/>
  <c r="G41" i="22"/>
  <c r="F41" i="22"/>
  <c r="F38" i="22"/>
  <c r="G38" i="22"/>
  <c r="G64" i="10"/>
  <c r="F64" i="10"/>
  <c r="G52" i="10"/>
  <c r="F52" i="10"/>
  <c r="F47" i="10"/>
  <c r="G47" i="10"/>
  <c r="G65" i="10"/>
  <c r="F65" i="10"/>
  <c r="G42" i="19"/>
  <c r="F42" i="19"/>
  <c r="F39" i="19"/>
  <c r="G39" i="19"/>
  <c r="F57" i="19"/>
  <c r="G57" i="19"/>
  <c r="G50" i="18"/>
  <c r="F50" i="18"/>
  <c r="F41" i="18"/>
  <c r="G41" i="18"/>
  <c r="F53" i="18"/>
  <c r="G53" i="18"/>
  <c r="G64" i="18"/>
  <c r="F64" i="18"/>
  <c r="F47" i="9"/>
  <c r="G47" i="9"/>
  <c r="G38" i="9"/>
  <c r="F38" i="9"/>
  <c r="F58" i="9"/>
  <c r="G58" i="9"/>
  <c r="G57" i="14"/>
  <c r="F57" i="14"/>
  <c r="G48" i="14"/>
  <c r="F48" i="14"/>
  <c r="G63" i="14"/>
  <c r="F63" i="14"/>
  <c r="F65" i="14"/>
  <c r="G65" i="14"/>
  <c r="G40" i="13"/>
  <c r="F40" i="13"/>
  <c r="G47" i="13"/>
  <c r="F47" i="13"/>
  <c r="F58" i="13"/>
  <c r="G58" i="13"/>
  <c r="G53" i="15"/>
  <c r="F53" i="15"/>
  <c r="F41" i="15"/>
  <c r="G41" i="15"/>
  <c r="F43" i="15"/>
  <c r="G43" i="15"/>
  <c r="G61" i="15"/>
  <c r="F61" i="15"/>
  <c r="G39" i="17"/>
  <c r="F39" i="17"/>
  <c r="F65" i="17"/>
  <c r="G65" i="17"/>
  <c r="F40" i="17"/>
  <c r="G40" i="17"/>
  <c r="G51" i="24"/>
  <c r="F51" i="24"/>
  <c r="G59" i="24"/>
  <c r="F59" i="24"/>
  <c r="G55" i="24"/>
  <c r="F55" i="24"/>
  <c r="F62" i="24"/>
  <c r="G62" i="24"/>
  <c r="G44" i="8"/>
  <c r="F44" i="8"/>
  <c r="F42" i="8"/>
  <c r="G42" i="8"/>
  <c r="G59" i="8"/>
  <c r="F59" i="8"/>
  <c r="F39" i="23"/>
  <c r="G39" i="23"/>
  <c r="F55" i="23"/>
  <c r="G55" i="23"/>
  <c r="F59" i="23"/>
  <c r="G59" i="23"/>
  <c r="G62" i="23"/>
  <c r="F62" i="23"/>
  <c r="G51" i="26"/>
  <c r="F51" i="26"/>
  <c r="F45" i="26"/>
  <c r="G45" i="26"/>
  <c r="F50" i="26"/>
  <c r="G50" i="26"/>
  <c r="F42" i="12"/>
  <c r="G42" i="12"/>
  <c r="F58" i="12"/>
  <c r="G58" i="12"/>
  <c r="F55" i="12"/>
  <c r="G55" i="12"/>
  <c r="F65" i="12"/>
  <c r="G65" i="12"/>
  <c r="F65" i="20"/>
  <c r="G65" i="20"/>
  <c r="G52" i="20"/>
  <c r="F52" i="20"/>
  <c r="G62" i="20"/>
  <c r="F62" i="20"/>
  <c r="G41" i="16"/>
  <c r="F41" i="16"/>
  <c r="F46" i="21"/>
  <c r="G46" i="21"/>
  <c r="G41" i="25"/>
  <c r="F41" i="25"/>
  <c r="G38" i="11"/>
  <c r="F38" i="11"/>
  <c r="F58" i="22"/>
  <c r="G58" i="22"/>
  <c r="G53" i="10"/>
  <c r="F53" i="10"/>
  <c r="F55" i="19"/>
  <c r="G55" i="19"/>
  <c r="F46" i="18"/>
  <c r="G46" i="18"/>
  <c r="F64" i="9"/>
  <c r="G64" i="9"/>
  <c r="F45" i="14"/>
  <c r="G45" i="14"/>
  <c r="G42" i="15"/>
  <c r="F42" i="15"/>
  <c r="G43" i="17"/>
  <c r="F43" i="17"/>
  <c r="G60" i="24"/>
  <c r="F60" i="24"/>
  <c r="G53" i="8"/>
  <c r="F53" i="8"/>
  <c r="G52" i="23"/>
  <c r="F52" i="23"/>
  <c r="G63" i="26"/>
  <c r="F63" i="26"/>
  <c r="G50" i="20"/>
  <c r="F50" i="20"/>
  <c r="G46" i="16"/>
  <c r="F46" i="16"/>
  <c r="G53" i="25"/>
  <c r="F53" i="25"/>
  <c r="G44" i="7"/>
  <c r="F44" i="7"/>
  <c r="F58" i="11"/>
  <c r="G58" i="11"/>
  <c r="F53" i="22"/>
  <c r="G53" i="22"/>
  <c r="F54" i="10"/>
  <c r="G54" i="10"/>
  <c r="F41" i="19"/>
  <c r="G41" i="19"/>
  <c r="G48" i="18"/>
  <c r="F48" i="18"/>
  <c r="G50" i="14"/>
  <c r="F50" i="14"/>
  <c r="G55" i="13"/>
  <c r="F55" i="13"/>
  <c r="F47" i="15"/>
  <c r="G47" i="15"/>
  <c r="F41" i="17"/>
  <c r="G41" i="17"/>
  <c r="G39" i="24"/>
  <c r="F39" i="24"/>
  <c r="G43" i="8"/>
  <c r="F43" i="8"/>
  <c r="F46" i="23"/>
  <c r="G46" i="23"/>
  <c r="G45" i="12"/>
  <c r="F45" i="12"/>
  <c r="F41" i="20"/>
  <c r="G41" i="20"/>
  <c r="G40" i="16"/>
  <c r="F40" i="16"/>
  <c r="F42" i="21"/>
  <c r="G42" i="21"/>
  <c r="G47" i="25"/>
  <c r="F47" i="25"/>
  <c r="F50" i="7"/>
  <c r="G50" i="7"/>
  <c r="G57" i="11"/>
  <c r="F57" i="11"/>
  <c r="G38" i="10"/>
  <c r="F38" i="10"/>
  <c r="G58" i="19"/>
  <c r="F58" i="19"/>
  <c r="F57" i="18"/>
  <c r="G57" i="18"/>
  <c r="G55" i="9"/>
  <c r="F55" i="9"/>
  <c r="G55" i="14"/>
  <c r="F55" i="14"/>
  <c r="F52" i="13"/>
  <c r="G52" i="13"/>
  <c r="F62" i="15"/>
  <c r="G62" i="15"/>
  <c r="G64" i="24"/>
  <c r="F64" i="24"/>
  <c r="G40" i="8"/>
  <c r="F40" i="8"/>
  <c r="F41" i="23"/>
  <c r="G41" i="23"/>
  <c r="F53" i="12"/>
  <c r="G53" i="12"/>
  <c r="G50" i="16"/>
  <c r="F50" i="16"/>
  <c r="G52" i="21"/>
  <c r="F52" i="21"/>
  <c r="F45" i="25"/>
  <c r="G45" i="25"/>
  <c r="G46" i="7"/>
  <c r="F46" i="7"/>
  <c r="F39" i="11"/>
  <c r="G39" i="11"/>
  <c r="G49" i="22"/>
  <c r="F49" i="22"/>
  <c r="G46" i="22"/>
  <c r="F46" i="22"/>
  <c r="F63" i="10"/>
  <c r="G63" i="10"/>
  <c r="G53" i="19"/>
  <c r="F53" i="19"/>
  <c r="G54" i="18"/>
  <c r="F54" i="18"/>
  <c r="G54" i="9"/>
  <c r="F54" i="9"/>
  <c r="G49" i="14"/>
  <c r="F49" i="14"/>
  <c r="G54" i="13"/>
  <c r="F54" i="13"/>
  <c r="G59" i="15"/>
  <c r="F59" i="15"/>
  <c r="G64" i="17"/>
  <c r="F64" i="17"/>
  <c r="G48" i="17"/>
  <c r="F48" i="17"/>
  <c r="F42" i="24"/>
  <c r="G42" i="24"/>
  <c r="F52" i="8"/>
  <c r="G52" i="8"/>
  <c r="F63" i="23"/>
  <c r="G63" i="23"/>
  <c r="G43" i="26"/>
  <c r="F43" i="26"/>
  <c r="G43" i="20"/>
  <c r="F43" i="20"/>
  <c r="G60" i="16"/>
  <c r="F60" i="16"/>
  <c r="G43" i="21"/>
  <c r="F43" i="21"/>
  <c r="F54" i="25"/>
  <c r="G54" i="25"/>
  <c r="G49" i="7"/>
  <c r="F49" i="7"/>
  <c r="F55" i="22"/>
  <c r="G55" i="22"/>
  <c r="F50" i="10"/>
  <c r="G50" i="10"/>
  <c r="G44" i="19"/>
  <c r="F44" i="19"/>
  <c r="F48" i="19"/>
  <c r="G48" i="19"/>
  <c r="G47" i="18"/>
  <c r="F47" i="18"/>
  <c r="F56" i="9"/>
  <c r="G56" i="9"/>
  <c r="G49" i="9"/>
  <c r="F49" i="9"/>
  <c r="G59" i="14"/>
  <c r="F59" i="14"/>
  <c r="F46" i="14"/>
  <c r="G46" i="14"/>
  <c r="G61" i="13"/>
  <c r="F61" i="13"/>
  <c r="G39" i="13"/>
  <c r="F39" i="13"/>
  <c r="F56" i="13"/>
  <c r="G56" i="13"/>
  <c r="G49" i="13"/>
  <c r="F49" i="13"/>
  <c r="F39" i="15"/>
  <c r="G39" i="15"/>
  <c r="G52" i="15"/>
  <c r="F52" i="15"/>
  <c r="G57" i="15"/>
  <c r="F57" i="15"/>
  <c r="G58" i="17"/>
  <c r="F58" i="17"/>
  <c r="F61" i="17"/>
  <c r="G61" i="17"/>
  <c r="F51" i="17"/>
  <c r="G51" i="17"/>
  <c r="G56" i="17"/>
  <c r="F56" i="17"/>
  <c r="G44" i="24"/>
  <c r="F44" i="24"/>
  <c r="F40" i="24"/>
  <c r="G40" i="24"/>
  <c r="F50" i="24"/>
  <c r="G50" i="24"/>
  <c r="F50" i="8"/>
  <c r="G50" i="8"/>
  <c r="G47" i="8"/>
  <c r="F47" i="8"/>
  <c r="G61" i="8"/>
  <c r="F61" i="8"/>
  <c r="F49" i="8"/>
  <c r="G49" i="8"/>
  <c r="G51" i="23"/>
  <c r="F51" i="23"/>
  <c r="G49" i="23"/>
  <c r="F49" i="23"/>
  <c r="G42" i="23"/>
  <c r="F42" i="23"/>
  <c r="G54" i="26"/>
  <c r="F54" i="26"/>
  <c r="G53" i="26"/>
  <c r="F53" i="26"/>
  <c r="G39" i="26"/>
  <c r="F39" i="26"/>
  <c r="G49" i="26"/>
  <c r="F49" i="26"/>
  <c r="G63" i="12"/>
  <c r="F63" i="12"/>
  <c r="F47" i="12"/>
  <c r="G47" i="12"/>
  <c r="G43" i="12"/>
  <c r="F43" i="12"/>
  <c r="G63" i="20"/>
  <c r="F63" i="20"/>
  <c r="G53" i="20"/>
  <c r="F53" i="20"/>
  <c r="G47" i="20"/>
  <c r="F47" i="20"/>
  <c r="G48" i="20"/>
  <c r="F48" i="20"/>
  <c r="G38" i="16"/>
  <c r="F38" i="16"/>
  <c r="F61" i="25"/>
  <c r="G61" i="25"/>
  <c r="F40" i="7"/>
  <c r="G40" i="7"/>
  <c r="G63" i="11"/>
  <c r="F63" i="11"/>
  <c r="G64" i="22"/>
  <c r="F64" i="22"/>
  <c r="F55" i="10"/>
  <c r="G55" i="10"/>
  <c r="F63" i="19"/>
  <c r="G63" i="19"/>
  <c r="G40" i="18"/>
  <c r="F40" i="18"/>
  <c r="G42" i="14"/>
  <c r="F42" i="14"/>
  <c r="G44" i="13"/>
  <c r="F44" i="13"/>
  <c r="G45" i="15"/>
  <c r="F45" i="15"/>
  <c r="G52" i="17"/>
  <c r="F52" i="17"/>
  <c r="F56" i="24"/>
  <c r="G56" i="24"/>
  <c r="G38" i="8"/>
  <c r="F38" i="8"/>
  <c r="G38" i="23"/>
  <c r="F38" i="23"/>
  <c r="G52" i="12"/>
  <c r="F52" i="12"/>
  <c r="G60" i="20"/>
  <c r="F60" i="20"/>
  <c r="F55" i="16"/>
  <c r="G55" i="16"/>
  <c r="F53" i="21"/>
  <c r="G53" i="21"/>
  <c r="G39" i="25"/>
  <c r="F39" i="25"/>
  <c r="F42" i="7"/>
  <c r="G42" i="7"/>
  <c r="F49" i="11"/>
  <c r="G49" i="11"/>
  <c r="G40" i="10"/>
  <c r="F40" i="10"/>
  <c r="F49" i="19"/>
  <c r="G49" i="19"/>
  <c r="G39" i="18"/>
  <c r="F39" i="18"/>
  <c r="F45" i="9"/>
  <c r="G45" i="9"/>
  <c r="G47" i="14"/>
  <c r="F47" i="14"/>
  <c r="F42" i="13"/>
  <c r="G42" i="13"/>
  <c r="F54" i="15"/>
  <c r="G54" i="15"/>
  <c r="G45" i="24"/>
  <c r="F45" i="24"/>
  <c r="G45" i="8"/>
  <c r="F45" i="8"/>
  <c r="G44" i="23"/>
  <c r="F44" i="23"/>
  <c r="G52" i="26"/>
  <c r="F52" i="26"/>
  <c r="F50" i="12"/>
  <c r="G50" i="12"/>
  <c r="F49" i="12"/>
  <c r="G49" i="12"/>
  <c r="G51" i="16"/>
  <c r="F51" i="16"/>
  <c r="G54" i="16"/>
  <c r="F54" i="16"/>
  <c r="G59" i="25"/>
  <c r="F59" i="25"/>
  <c r="G57" i="25"/>
  <c r="F57" i="25"/>
  <c r="G55" i="11"/>
  <c r="F55" i="11"/>
  <c r="G45" i="22"/>
  <c r="F45" i="22"/>
  <c r="G39" i="10"/>
  <c r="F39" i="10"/>
  <c r="F43" i="19"/>
  <c r="G43" i="19"/>
  <c r="G42" i="18"/>
  <c r="F42" i="18"/>
  <c r="G52" i="9"/>
  <c r="F52" i="9"/>
  <c r="F61" i="14"/>
  <c r="G61" i="14"/>
  <c r="G40" i="15"/>
  <c r="F40" i="15"/>
  <c r="F57" i="17"/>
  <c r="G57" i="17"/>
  <c r="G43" i="24"/>
  <c r="F43" i="24"/>
  <c r="G63" i="8"/>
  <c r="F63" i="8"/>
  <c r="G48" i="23"/>
  <c r="F48" i="23"/>
  <c r="G57" i="12"/>
  <c r="F57" i="12"/>
  <c r="G64" i="16"/>
  <c r="F64" i="16"/>
  <c r="G54" i="21"/>
  <c r="F54" i="21"/>
  <c r="F48" i="25"/>
  <c r="G48" i="25"/>
  <c r="F48" i="7"/>
  <c r="G48" i="7"/>
  <c r="G41" i="7"/>
  <c r="F41" i="7"/>
  <c r="F61" i="11"/>
  <c r="G61" i="11"/>
  <c r="F47" i="22"/>
  <c r="G47" i="22"/>
  <c r="G56" i="10"/>
  <c r="F56" i="10"/>
  <c r="F52" i="19"/>
  <c r="G52" i="19"/>
  <c r="G38" i="18"/>
  <c r="F38" i="18"/>
  <c r="G40" i="9"/>
  <c r="F40" i="9"/>
  <c r="G41" i="9"/>
  <c r="F41" i="9"/>
  <c r="F38" i="14"/>
  <c r="G38" i="14"/>
  <c r="F50" i="13"/>
  <c r="G50" i="13"/>
  <c r="G49" i="15"/>
  <c r="F49" i="15"/>
  <c r="G53" i="17"/>
  <c r="F53" i="17"/>
  <c r="G38" i="24"/>
  <c r="F38" i="24"/>
  <c r="F48" i="8"/>
  <c r="G48" i="8"/>
  <c r="F41" i="8"/>
  <c r="G41" i="8"/>
  <c r="G64" i="23"/>
  <c r="F64" i="23"/>
  <c r="G61" i="26"/>
  <c r="F61" i="26"/>
  <c r="G61" i="12"/>
  <c r="F61" i="12"/>
  <c r="F38" i="12"/>
  <c r="G38" i="12"/>
  <c r="F39" i="20"/>
  <c r="G39" i="20"/>
  <c r="G65" i="16"/>
  <c r="F65" i="16"/>
  <c r="F57" i="21"/>
  <c r="G57" i="21"/>
  <c r="G61" i="21"/>
  <c r="F61" i="21"/>
  <c r="F42" i="25"/>
  <c r="G42" i="25"/>
  <c r="G54" i="7"/>
  <c r="F54" i="7"/>
  <c r="G46" i="11"/>
  <c r="F46" i="11"/>
  <c r="G44" i="11"/>
  <c r="F44" i="11"/>
  <c r="G57" i="22"/>
  <c r="F57" i="22"/>
  <c r="G59" i="10"/>
  <c r="F59" i="10"/>
  <c r="F62" i="19"/>
  <c r="G62" i="19"/>
  <c r="F44" i="18"/>
  <c r="G44" i="18"/>
  <c r="G62" i="9"/>
  <c r="F62" i="9"/>
  <c r="F47" i="16"/>
  <c r="G47" i="16"/>
  <c r="F53" i="16"/>
  <c r="G53" i="16"/>
  <c r="G58" i="21"/>
  <c r="F58" i="21"/>
  <c r="G60" i="25"/>
  <c r="F60" i="25"/>
  <c r="F64" i="7"/>
  <c r="G64" i="7"/>
  <c r="F47" i="7"/>
  <c r="G47" i="7"/>
  <c r="F48" i="11"/>
  <c r="G48" i="11"/>
  <c r="F50" i="11"/>
  <c r="G50" i="11"/>
  <c r="F39" i="22"/>
  <c r="G39" i="22"/>
  <c r="F44" i="22"/>
  <c r="G44" i="22"/>
  <c r="G60" i="22"/>
  <c r="F60" i="22"/>
  <c r="F42" i="10"/>
  <c r="G42" i="10"/>
  <c r="F45" i="10"/>
  <c r="G45" i="10"/>
  <c r="G51" i="10"/>
  <c r="F51" i="10"/>
  <c r="F46" i="19"/>
  <c r="G46" i="19"/>
  <c r="F47" i="19"/>
  <c r="G47" i="19"/>
  <c r="G50" i="19"/>
  <c r="F50" i="19"/>
  <c r="F56" i="19"/>
  <c r="G56" i="19"/>
  <c r="G60" i="18"/>
  <c r="F60" i="18"/>
  <c r="F51" i="18"/>
  <c r="G51" i="18"/>
  <c r="G52" i="18"/>
  <c r="F52" i="18"/>
  <c r="G46" i="9"/>
  <c r="F46" i="9"/>
  <c r="F61" i="9"/>
  <c r="G61" i="9"/>
  <c r="F48" i="9"/>
  <c r="G48" i="9"/>
  <c r="G57" i="9"/>
  <c r="F57" i="9"/>
  <c r="G64" i="14"/>
  <c r="F64" i="14"/>
  <c r="F52" i="14"/>
  <c r="G52" i="14"/>
  <c r="F54" i="14"/>
  <c r="G54" i="14"/>
  <c r="F63" i="13"/>
  <c r="G63" i="13"/>
  <c r="F62" i="13"/>
  <c r="G62" i="13"/>
  <c r="F48" i="13"/>
  <c r="G48" i="13"/>
  <c r="G57" i="13"/>
  <c r="F57" i="13"/>
  <c r="G63" i="15"/>
  <c r="F63" i="15"/>
  <c r="G55" i="15"/>
  <c r="F55" i="15"/>
  <c r="G65" i="15"/>
  <c r="F65" i="15"/>
  <c r="F49" i="17"/>
  <c r="G49" i="17"/>
  <c r="G60" i="17"/>
  <c r="F60" i="17"/>
  <c r="F59" i="17"/>
  <c r="G59" i="17"/>
  <c r="F63" i="17"/>
  <c r="G63" i="17"/>
  <c r="F48" i="24"/>
  <c r="G48" i="24"/>
  <c r="F46" i="24"/>
  <c r="G46" i="24"/>
  <c r="F58" i="24"/>
  <c r="G58" i="24"/>
  <c r="G60" i="8"/>
  <c r="F60" i="8"/>
  <c r="G51" i="8"/>
  <c r="F51" i="8"/>
  <c r="F39" i="8"/>
  <c r="G39" i="8"/>
  <c r="G57" i="8"/>
  <c r="F57" i="8"/>
  <c r="G50" i="23"/>
  <c r="F50" i="23"/>
  <c r="G60" i="23"/>
  <c r="F60" i="23"/>
  <c r="G53" i="23"/>
  <c r="F53" i="23"/>
  <c r="G44" i="26"/>
  <c r="F44" i="26"/>
  <c r="F40" i="26"/>
  <c r="G40" i="26"/>
  <c r="G47" i="26"/>
  <c r="F47" i="26"/>
  <c r="G57" i="26"/>
  <c r="F57" i="26"/>
  <c r="G56" i="12"/>
  <c r="F56" i="12"/>
  <c r="G60" i="12"/>
  <c r="F60" i="12"/>
  <c r="G54" i="12"/>
  <c r="F54" i="12"/>
  <c r="F38" i="20"/>
  <c r="G38" i="20"/>
  <c r="F49" i="20"/>
  <c r="G49" i="20"/>
  <c r="F55" i="20"/>
  <c r="G55" i="20"/>
  <c r="G56" i="20"/>
  <c r="F56" i="20"/>
  <c r="G52" i="16"/>
  <c r="F52" i="16"/>
  <c r="F62" i="21"/>
  <c r="G62" i="21"/>
  <c r="G51" i="25"/>
  <c r="F51" i="25"/>
  <c r="F63" i="7"/>
  <c r="G63" i="7"/>
  <c r="G41" i="11"/>
  <c r="F41" i="11"/>
  <c r="G43" i="10"/>
  <c r="F43" i="10"/>
  <c r="G60" i="19"/>
  <c r="F60" i="19"/>
  <c r="G43" i="18"/>
  <c r="F43" i="18"/>
  <c r="G59" i="9"/>
  <c r="F59" i="9"/>
  <c r="G39" i="14"/>
  <c r="F39" i="14"/>
  <c r="F64" i="13"/>
  <c r="G64" i="13"/>
  <c r="G46" i="15"/>
  <c r="F46" i="15"/>
  <c r="G61" i="24"/>
  <c r="F61" i="24"/>
  <c r="G62" i="8"/>
  <c r="F62" i="8"/>
  <c r="G61" i="23"/>
  <c r="F61" i="23"/>
  <c r="G46" i="26"/>
  <c r="F46" i="26"/>
  <c r="G46" i="12"/>
  <c r="F46" i="12"/>
  <c r="G41" i="12"/>
  <c r="F41" i="12"/>
  <c r="F39" i="16"/>
  <c r="G39" i="16"/>
  <c r="G38" i="21"/>
  <c r="F38" i="21"/>
  <c r="F62" i="25"/>
  <c r="G62" i="25"/>
  <c r="G51" i="7"/>
  <c r="F51" i="7"/>
  <c r="F40" i="11"/>
  <c r="G40" i="11"/>
  <c r="G43" i="22"/>
  <c r="F43" i="22"/>
  <c r="F49" i="10"/>
  <c r="G49" i="10"/>
  <c r="F55" i="18"/>
  <c r="G55" i="18"/>
  <c r="G51" i="9"/>
  <c r="F51" i="9"/>
  <c r="G40" i="14"/>
  <c r="F40" i="14"/>
  <c r="G51" i="13"/>
  <c r="F51" i="13"/>
  <c r="F44" i="15"/>
  <c r="G44" i="15"/>
  <c r="G55" i="17"/>
  <c r="F55" i="17"/>
  <c r="G57" i="24"/>
  <c r="F57" i="24"/>
  <c r="F57" i="23"/>
  <c r="G57" i="23"/>
  <c r="G60" i="26"/>
  <c r="F60" i="26"/>
  <c r="G48" i="12"/>
  <c r="F48" i="12"/>
  <c r="G58" i="20"/>
  <c r="F58" i="20"/>
  <c r="G57" i="16"/>
  <c r="F57" i="16"/>
  <c r="G60" i="21"/>
  <c r="F60" i="21"/>
  <c r="G60" i="7"/>
  <c r="F60" i="7"/>
  <c r="G64" i="11"/>
  <c r="F64" i="11"/>
  <c r="F61" i="22"/>
  <c r="G61" i="22"/>
  <c r="F58" i="10"/>
  <c r="G58" i="10"/>
  <c r="G51" i="19"/>
  <c r="F51" i="19"/>
  <c r="G56" i="18"/>
  <c r="F56" i="18"/>
  <c r="G56" i="14"/>
  <c r="F56" i="14"/>
  <c r="G59" i="13"/>
  <c r="F59" i="13"/>
  <c r="G51" i="15"/>
  <c r="F51" i="15"/>
  <c r="F46" i="17"/>
  <c r="G46" i="17"/>
  <c r="G47" i="24"/>
  <c r="F47" i="24"/>
  <c r="F54" i="8"/>
  <c r="G54" i="8"/>
  <c r="G54" i="23"/>
  <c r="F54" i="23"/>
  <c r="F39" i="12"/>
  <c r="G39" i="12"/>
  <c r="F49" i="16"/>
  <c r="G49" i="16"/>
  <c r="G55" i="21"/>
  <c r="F55" i="21"/>
  <c r="F49" i="21"/>
  <c r="G49" i="21"/>
  <c r="G63" i="25"/>
  <c r="F63" i="25"/>
  <c r="G59" i="7"/>
  <c r="F59" i="7"/>
  <c r="G59" i="11"/>
  <c r="F59" i="11"/>
  <c r="F42" i="22"/>
  <c r="G42" i="22"/>
  <c r="G44" i="10"/>
  <c r="F44" i="10"/>
  <c r="G38" i="19"/>
  <c r="F38" i="19"/>
  <c r="F40" i="19"/>
  <c r="G40" i="19"/>
  <c r="G58" i="18"/>
  <c r="F58" i="18"/>
  <c r="F44" i="9"/>
  <c r="G44" i="9"/>
  <c r="F58" i="14"/>
  <c r="G58" i="14"/>
  <c r="G38" i="13"/>
  <c r="F38" i="13"/>
  <c r="G41" i="13"/>
  <c r="F41" i="13"/>
  <c r="G48" i="15"/>
  <c r="F48" i="15"/>
  <c r="F38" i="17"/>
  <c r="G38" i="17"/>
  <c r="G53" i="24"/>
  <c r="F53" i="24"/>
  <c r="F46" i="8"/>
  <c r="G46" i="8"/>
  <c r="G45" i="23"/>
  <c r="F45" i="23"/>
  <c r="F64" i="26"/>
  <c r="G64" i="26"/>
  <c r="G41" i="26"/>
  <c r="F41" i="26"/>
  <c r="G40" i="12"/>
  <c r="F40" i="12"/>
  <c r="F61" i="20"/>
  <c r="G61" i="20"/>
  <c r="G40" i="20"/>
  <c r="F40" i="20"/>
  <c r="G42" i="16"/>
  <c r="F42" i="16"/>
  <c r="G63" i="21"/>
  <c r="F63" i="21"/>
  <c r="F40" i="25"/>
  <c r="G40" i="25"/>
  <c r="F45" i="7"/>
  <c r="G45" i="7"/>
  <c r="F39" i="7"/>
  <c r="G39" i="7"/>
  <c r="F42" i="11"/>
  <c r="G42" i="11"/>
  <c r="G56" i="22"/>
  <c r="F56" i="22"/>
  <c r="F54" i="22"/>
  <c r="G54" i="22"/>
  <c r="F46" i="10"/>
  <c r="G46" i="10"/>
  <c r="F45" i="19"/>
  <c r="G45" i="19"/>
  <c r="G59" i="18"/>
  <c r="F59" i="18"/>
  <c r="G63" i="9"/>
  <c r="F63" i="9"/>
  <c r="F44" i="14"/>
  <c r="G44" i="14"/>
  <c r="G56" i="16"/>
  <c r="F56" i="16"/>
  <c r="G59" i="21"/>
  <c r="F59" i="21"/>
  <c r="F40" i="21"/>
  <c r="G40" i="21"/>
  <c r="F56" i="21"/>
  <c r="G56" i="21"/>
  <c r="F46" i="25"/>
  <c r="G46" i="25"/>
  <c r="F50" i="25"/>
  <c r="G50" i="25"/>
  <c r="F56" i="7"/>
  <c r="G56" i="7"/>
  <c r="G57" i="7"/>
  <c r="F57" i="7"/>
  <c r="G51" i="11"/>
  <c r="F51" i="11"/>
  <c r="G62" i="22"/>
  <c r="F62" i="22"/>
  <c r="G48" i="16"/>
  <c r="F48" i="16"/>
  <c r="F59" i="16"/>
  <c r="G59" i="16"/>
  <c r="G58" i="16"/>
  <c r="F58" i="16"/>
  <c r="G39" i="21"/>
  <c r="F39" i="21"/>
  <c r="F48" i="21"/>
  <c r="G48" i="21"/>
  <c r="F65" i="21"/>
  <c r="G65" i="21"/>
  <c r="F64" i="21"/>
  <c r="G64" i="21"/>
  <c r="G52" i="25"/>
  <c r="F52" i="25"/>
  <c r="F64" i="25"/>
  <c r="G64" i="25"/>
  <c r="F58" i="25"/>
  <c r="G58" i="25"/>
  <c r="G38" i="7"/>
  <c r="F38" i="7"/>
  <c r="G62" i="7"/>
  <c r="F62" i="7"/>
  <c r="F55" i="7"/>
  <c r="G55" i="7"/>
  <c r="G65" i="7"/>
  <c r="F65" i="7"/>
  <c r="G52" i="11"/>
  <c r="F52" i="11"/>
  <c r="G47" i="11"/>
  <c r="F47" i="11"/>
  <c r="G60" i="11"/>
  <c r="F60" i="11"/>
  <c r="G52" i="22"/>
  <c r="F52" i="22"/>
  <c r="G50" i="22"/>
  <c r="F50" i="22"/>
  <c r="G59" i="22"/>
  <c r="F59" i="22"/>
  <c r="F65" i="22"/>
  <c r="G65" i="22"/>
  <c r="F61" i="10"/>
  <c r="G61" i="10"/>
  <c r="G48" i="10"/>
  <c r="F48" i="10"/>
  <c r="G62" i="10"/>
  <c r="F62" i="10"/>
  <c r="G54" i="19"/>
  <c r="F54" i="19"/>
  <c r="F59" i="19"/>
  <c r="G59" i="19"/>
  <c r="F61" i="19"/>
  <c r="G61" i="19"/>
  <c r="G64" i="19"/>
  <c r="F64" i="19"/>
  <c r="G45" i="18"/>
  <c r="F45" i="18"/>
  <c r="F65" i="18"/>
  <c r="G65" i="18"/>
  <c r="G63" i="18"/>
  <c r="F63" i="18"/>
  <c r="G60" i="9"/>
  <c r="F60" i="9"/>
  <c r="G39" i="9"/>
  <c r="F39" i="9"/>
  <c r="F53" i="9"/>
  <c r="G53" i="9"/>
  <c r="G65" i="9"/>
  <c r="F65" i="9"/>
  <c r="F41" i="14"/>
  <c r="G41" i="14"/>
  <c r="F60" i="14"/>
  <c r="G60" i="14"/>
  <c r="F62" i="14"/>
  <c r="G62" i="14"/>
  <c r="G60" i="13"/>
  <c r="F60" i="13"/>
  <c r="F46" i="13"/>
  <c r="G46" i="13"/>
  <c r="F53" i="13"/>
  <c r="G53" i="13"/>
  <c r="G65" i="13"/>
  <c r="F65" i="13"/>
  <c r="G56" i="15"/>
  <c r="F56" i="15"/>
  <c r="G60" i="15"/>
  <c r="F60" i="15"/>
  <c r="F38" i="15"/>
  <c r="G38" i="15"/>
  <c r="G45" i="17"/>
  <c r="F45" i="17"/>
  <c r="G44" i="17"/>
  <c r="F44" i="17"/>
  <c r="G42" i="17"/>
  <c r="F42" i="17"/>
  <c r="F62" i="17"/>
  <c r="G62" i="17"/>
  <c r="G54" i="24"/>
  <c r="F54" i="24"/>
  <c r="G52" i="24"/>
  <c r="F52" i="24"/>
  <c r="G41" i="24"/>
  <c r="F41" i="24"/>
  <c r="G64" i="8"/>
  <c r="F64" i="8"/>
  <c r="F58" i="8"/>
  <c r="G58" i="8"/>
  <c r="F55" i="8"/>
  <c r="G55" i="8"/>
  <c r="F65" i="8"/>
  <c r="G65" i="8"/>
  <c r="G56" i="23"/>
  <c r="F56" i="23"/>
  <c r="G65" i="23"/>
  <c r="F65" i="23"/>
  <c r="G58" i="23"/>
  <c r="F58" i="23"/>
  <c r="F48" i="26"/>
  <c r="G48" i="26"/>
  <c r="F56" i="26"/>
  <c r="G56" i="26"/>
  <c r="F55" i="26"/>
  <c r="G55" i="26"/>
  <c r="G65" i="26"/>
  <c r="F65" i="26"/>
  <c r="F62" i="12"/>
  <c r="G62" i="12"/>
  <c r="F64" i="12"/>
  <c r="G64" i="12"/>
  <c r="G59" i="12"/>
  <c r="F59" i="12"/>
  <c r="G44" i="20"/>
  <c r="F44" i="20"/>
  <c r="F54" i="20"/>
  <c r="G54" i="20"/>
  <c r="G42" i="20"/>
  <c r="F42" i="20"/>
  <c r="F64" i="20"/>
  <c r="G64" i="20"/>
  <c r="F40" i="6"/>
  <c r="G40" i="6"/>
  <c r="G59" i="6"/>
  <c r="F59" i="6"/>
  <c r="G50" i="6"/>
  <c r="F50" i="6"/>
  <c r="F48" i="6"/>
  <c r="G48" i="6"/>
  <c r="G53" i="6"/>
  <c r="F53" i="6"/>
  <c r="G39" i="6"/>
  <c r="F39" i="6"/>
  <c r="G42" i="6"/>
  <c r="F42" i="6"/>
  <c r="F56" i="6"/>
  <c r="G56" i="6"/>
  <c r="G61" i="6"/>
  <c r="F61" i="6"/>
  <c r="G47" i="6"/>
  <c r="F47" i="6"/>
  <c r="G49" i="6"/>
  <c r="F49" i="6"/>
  <c r="G46" i="6"/>
  <c r="F46" i="6"/>
  <c r="F60" i="6"/>
  <c r="G60" i="6"/>
  <c r="G57" i="6"/>
  <c r="F57" i="6"/>
  <c r="G54" i="6"/>
  <c r="F54" i="6"/>
  <c r="G43" i="6"/>
  <c r="F43" i="6"/>
  <c r="G65" i="6"/>
  <c r="F65" i="6"/>
  <c r="G62" i="6"/>
  <c r="F62" i="6"/>
  <c r="G51" i="6"/>
  <c r="F51" i="6"/>
  <c r="G45" i="6"/>
  <c r="F45" i="6"/>
  <c r="G58" i="6"/>
  <c r="F58" i="6"/>
  <c r="F64" i="6"/>
  <c r="G64" i="6"/>
  <c r="F44" i="6"/>
  <c r="G44" i="6"/>
  <c r="G55" i="6"/>
  <c r="F55" i="6"/>
  <c r="G41" i="6"/>
  <c r="F41" i="6"/>
  <c r="G38" i="6"/>
  <c r="F38" i="6"/>
  <c r="F52" i="6"/>
  <c r="G52" i="6"/>
  <c r="G63" i="6"/>
  <c r="F63" i="6"/>
  <c r="G51" i="5"/>
  <c r="G40" i="5"/>
  <c r="F40" i="5"/>
  <c r="G54" i="5"/>
  <c r="F54" i="5"/>
  <c r="G45" i="5"/>
  <c r="F45" i="5"/>
  <c r="G55" i="5"/>
  <c r="F55" i="5"/>
  <c r="F49" i="5"/>
  <c r="G49" i="5"/>
  <c r="F52" i="5"/>
  <c r="G52" i="5"/>
  <c r="G64" i="5"/>
  <c r="F64" i="5"/>
  <c r="G46" i="5"/>
  <c r="F46" i="5"/>
  <c r="F41" i="5"/>
  <c r="G41" i="5"/>
  <c r="G62" i="5"/>
  <c r="F62" i="5"/>
  <c r="F65" i="5"/>
  <c r="G65" i="5"/>
  <c r="G56" i="5"/>
  <c r="F56" i="5"/>
  <c r="G61" i="5"/>
  <c r="F61" i="5"/>
  <c r="F44" i="5"/>
  <c r="G44" i="5"/>
  <c r="F58" i="5"/>
  <c r="G58" i="5"/>
  <c r="F59" i="5"/>
  <c r="G59" i="5"/>
  <c r="F57" i="5"/>
  <c r="G57" i="5"/>
  <c r="G63" i="5"/>
  <c r="F63" i="5"/>
  <c r="F42" i="5"/>
  <c r="G42" i="5"/>
  <c r="G53" i="5"/>
  <c r="F53" i="5"/>
  <c r="G39" i="5"/>
  <c r="F39" i="5"/>
  <c r="F60" i="5"/>
  <c r="G60" i="5"/>
  <c r="G47" i="5"/>
  <c r="F47" i="5"/>
  <c r="G48" i="5"/>
  <c r="F48" i="5"/>
  <c r="F50" i="5"/>
  <c r="G50" i="5"/>
  <c r="F38" i="5"/>
  <c r="G38" i="5"/>
  <c r="H23" i="4"/>
  <c r="I10" i="4"/>
  <c r="H10" i="4"/>
  <c r="I13" i="4"/>
  <c r="H13" i="4"/>
  <c r="H18" i="4"/>
  <c r="I18" i="4"/>
  <c r="H19" i="4" l="1"/>
  <c r="C35" i="13"/>
</calcChain>
</file>

<file path=xl/sharedStrings.xml><?xml version="1.0" encoding="utf-8"?>
<sst xmlns="http://schemas.openxmlformats.org/spreadsheetml/2006/main" count="805" uniqueCount="148">
  <si>
    <t>Diferencia</t>
  </si>
  <si>
    <t>TOTAL TRÁFICO PORTUARIO</t>
  </si>
  <si>
    <t>TOTAL</t>
  </si>
  <si>
    <t>%</t>
  </si>
  <si>
    <t>OTRAS MERCANCÍAS</t>
  </si>
  <si>
    <t>PESCA</t>
  </si>
  <si>
    <t>TOTAL PESCA</t>
  </si>
  <si>
    <t>AVITUALLAMIENTO</t>
  </si>
  <si>
    <t>PRODUCTOS PETROLÍFEROS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</si>
  <si>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</si>
  <si>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</si>
  <si>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</si>
  <si>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</si>
  <si>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</si>
  <si>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</si>
  <si>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</si>
  <si>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</si>
  <si>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</si>
  <si>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</si>
  <si>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</si>
  <si>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</si>
  <si>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</si>
  <si>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</si>
  <si>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</si>
  <si>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</si>
  <si>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CONTENEDORES (TEU)</t>
  </si>
  <si>
    <t>TOTAL CONTENEDORES (TEU)</t>
  </si>
  <si>
    <t>ENTRADAS-SALIDAS NACIONAL</t>
  </si>
  <si>
    <t>IMPORT-EXPORT EXTERIOR</t>
  </si>
  <si>
    <t>NACIONAL Y EXTERIOR</t>
  </si>
  <si>
    <t>PASAJEROS</t>
  </si>
  <si>
    <t>REG. TRANSPORTE Y DE CRUCERO (nº)</t>
  </si>
  <si>
    <t>DE CRUCERO (nº)</t>
  </si>
  <si>
    <t>VEHÍCULOS</t>
  </si>
  <si>
    <t>EN RÉGIMEN DE PASAJE</t>
  </si>
  <si>
    <t>BUQUES MERCANTES</t>
  </si>
  <si>
    <t>TOTAL BUQUES MERCANTES</t>
  </si>
  <si>
    <t>UDS. ARQUEO BRUTO (G.T.)</t>
  </si>
  <si>
    <t>NÚMERO DE CRUCEROS</t>
  </si>
  <si>
    <t>00. RESUMEN GENERAL DEL TRÁFICO PORTUARIO</t>
  </si>
  <si>
    <t>Acumulado desde Enero</t>
  </si>
  <si>
    <t>Variación</t>
  </si>
  <si>
    <t>CONCEPTO</t>
  </si>
  <si>
    <t>Var. (%)</t>
  </si>
  <si>
    <t>A CORUÑA</t>
  </si>
  <si>
    <t>ALICANTE</t>
  </si>
  <si>
    <t>ALMERIA</t>
  </si>
  <si>
    <t>AVILES</t>
  </si>
  <si>
    <t>BAHIA DE ALGECIRAS</t>
  </si>
  <si>
    <t>BAHIA DE CADIZ</t>
  </si>
  <si>
    <t>BALEARES</t>
  </si>
  <si>
    <t>BARCELONA</t>
  </si>
  <si>
    <t>BILBAO</t>
  </si>
  <si>
    <t>CARTAGENA</t>
  </si>
  <si>
    <t>CASTELLON</t>
  </si>
  <si>
    <t>CEUTA</t>
  </si>
  <si>
    <t>FERROL-SAN CIBRAO</t>
  </si>
  <si>
    <t>GIJON</t>
  </si>
  <si>
    <t>HUELVA</t>
  </si>
  <si>
    <t>LAS PALMAS</t>
  </si>
  <si>
    <t>MALAGA</t>
  </si>
  <si>
    <t>MARIN Y RIA DE PONTEVEDRA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</si>
  <si>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</si>
  <si>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</si>
  <si>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</si>
  <si>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</si>
  <si>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</si>
  <si>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</si>
  <si>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</si>
  <si>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</si>
  <si>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</si>
  <si>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>VILAGARCIA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</si>
  <si>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</si>
  <si>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</si>
  <si>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 TRAFICO PORTUARIO   (Toneladas)</t>
  </si>
  <si>
    <t>1.1. MERCANCÍAS SEGÚN SU FORMA DE PRESENTACIÓN</t>
  </si>
  <si>
    <t xml:space="preserve">  (Toneladas)</t>
  </si>
  <si>
    <t>2. GRANELES LÍQUIDOS  (Toneladas)</t>
  </si>
  <si>
    <t>3. GRANELES SÓLIDOS  (Toneladas)</t>
  </si>
  <si>
    <t>4. MERCANCÍA GENERAL (Toneladas)</t>
  </si>
  <si>
    <t>5. PESCA  (Toneladas)</t>
  </si>
  <si>
    <t>6. AVITUALLAMIENTO  (Toneladas)</t>
  </si>
  <si>
    <t>7. MERCANCÍAS EN TRÁNSITO (Toneladas)</t>
  </si>
  <si>
    <t>7.1. MERCANCÍAS EN CONTENEDORES EN TRÁNSITO (Toneladas)</t>
  </si>
  <si>
    <t>8. MERCANCÍAS EN CONTENEDORES (Toneladas)</t>
  </si>
  <si>
    <t>9. TRÁFICO  RO-RO (Toneladas)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</si>
  <si>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</si>
  <si>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</si>
  <si>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</si>
  <si>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</si>
  <si>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</si>
  <si>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11. PASAJEROS EN RÉGIMEN DE TRANSPORTE Y DE CRUCERO (Nº)</t>
  </si>
  <si>
    <t>11.1. PASAJEROS DE CRUCERO (Nº)</t>
  </si>
  <si>
    <t>11.2. VEHICULOS DE TURISMO EN RÉGIMEN DE PASAJE (Nº)</t>
  </si>
  <si>
    <t>12.1. BUQUES MERCANTES (Nº)</t>
  </si>
  <si>
    <t>12.2. BUQUES MERCANTES (Unidades de arqueo bruto)</t>
  </si>
  <si>
    <t>12.3. CRUCEROS (Nº)</t>
  </si>
  <si>
    <t>Mes Diciembre</t>
  </si>
  <si>
    <t>Dirección de Servicios y Competitividad</t>
  </si>
  <si>
    <t>Departamento de Estadística</t>
  </si>
  <si>
    <t>RESUMEN GENERAL DEL TRÁFICO PORTUARIO*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</si>
  <si>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</si>
  <si>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</si>
  <si>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</si>
  <si>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</si>
  <si>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</si>
  <si>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</si>
  <si>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</si>
  <si>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</si>
  <si>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</si>
  <si>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</si>
  <si>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</si>
  <si>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</si>
  <si>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</si>
  <si>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5.</t>
  </si>
  <si>
    <t>6.</t>
  </si>
  <si>
    <t>7.</t>
  </si>
  <si>
    <t>MERCANCÍAS EN TRÁNSITO</t>
  </si>
  <si>
    <t>7.1.</t>
  </si>
  <si>
    <t>MERCANCÍAS EN CONTENEDORES EN TRÁNSITO</t>
  </si>
  <si>
    <t>8.</t>
  </si>
  <si>
    <t>MERCANCÍAS EN CONTENEDORES</t>
  </si>
  <si>
    <t>9.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</si>
  <si>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</si>
  <si>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</si>
  <si>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</si>
  <si>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</si>
  <si>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</si>
  <si>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</si>
  <si>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</si>
  <si>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</si>
  <si>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</si>
  <si>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</si>
  <si>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</si>
  <si>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PASAJEROS EN RÉGIMEN DE TRANSPORTE Y DE CRUCERO (unidades)</t>
  </si>
  <si>
    <t>11.1.</t>
  </si>
  <si>
    <t>PASAJEROS DE CRUCERO (unidades)</t>
  </si>
  <si>
    <t>11.2.</t>
  </si>
  <si>
    <t>VEHÍCULOS DE TURISMO EN RÉGIMEN DE PASAJE (unidades)</t>
  </si>
  <si>
    <t>BUQUES MERCANTES (unidades)</t>
  </si>
  <si>
    <t>12.2.</t>
  </si>
  <si>
    <t>BUQUES MERCANTES (unidades de arqueo bruto)</t>
  </si>
  <si>
    <t>12.3.</t>
  </si>
  <si>
    <t>CRUCEROS (unidades)</t>
  </si>
  <si>
    <t>diciembre 2016</t>
  </si>
  <si>
    <t>*Datos de cierre definitivos del Anuario Estadístico de Puertos del Estado 2016</t>
  </si>
  <si>
    <r>
      <t>12.1</t>
    </r>
    <r>
      <rPr>
        <b/>
        <sz val="11"/>
        <color theme="1"/>
        <rFont val="Calibri"/>
        <family val="2"/>
        <scheme val="minor"/>
      </rPr>
      <t>.</t>
    </r>
  </si>
  <si>
    <t>Fecha: 05/02/2018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</si>
</sst>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sz val="9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b/>
      <sz val="9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96">
    <xf numFmtId="0" fontId="0" fillId="0" borderId="0" xfId="0"/>
    <xf numFmtId="0" fontId="4" fillId="2" borderId="1" xfId="0" applyFont="1" applyFill="1" applyBorder="1" applyAlignment="1">
      <alignment horizontal="left"/>
    </xf>
    <xf numFmtId="4" fontId="0" fillId="0" borderId="0" xfId="0" applyNumberFormat="1"/>
    <xf numFmtId="0" fontId="4" fillId="4" borderId="1" xfId="0" applyFont="1" applyFill="1" applyBorder="1" applyAlignment="1">
      <alignment horizontal="right"/>
    </xf>
    <xf numFmtId="3" fontId="2" fillId="4" borderId="1" xfId="0" applyNumberFormat="1" applyFont="1" applyFill="1" applyBorder="1" applyAlignment="1">
      <alignment horizontal="right"/>
    </xf>
    <xf numFmtId="4" fontId="2" fillId="4" borderId="1" xfId="0" applyNumberFormat="1" applyFont="1" applyFill="1" applyBorder="1" applyAlignment="1">
      <alignment horizontal="right"/>
    </xf>
    <xf numFmtId="0" fontId="0" fillId="0" borderId="0" xfId="0" applyAlignment="1">
      <alignment horizontal="center" vertical="center"/>
    </xf>
    <xf numFmtId="0" fontId="0" fillId="4" borderId="0" xfId="0" applyFill="1" applyAlignment="1">
      <alignment horizontal="center" vertical="center"/>
    </xf>
    <xf numFmtId="0" fontId="3" fillId="0" borderId="0" xfId="0" applyFont="1"/>
    <xf numFmtId="0" fontId="5" fillId="0" borderId="0" xfId="0" applyFont="1"/>
    <xf numFmtId="0" fontId="2" fillId="3" borderId="1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3" fontId="2" fillId="5" borderId="1" xfId="0" applyNumberFormat="1" applyFont="1" applyFill="1" applyBorder="1" applyAlignment="1">
      <alignment horizontal="right"/>
    </xf>
    <xf numFmtId="4" fontId="2" fillId="5" borderId="1" xfId="0" applyNumberFormat="1" applyFont="1" applyFill="1" applyBorder="1" applyAlignment="1">
      <alignment horizontal="right"/>
    </xf>
    <xf numFmtId="3" fontId="4" fillId="2" borderId="1" xfId="0" applyNumberFormat="1" applyFont="1" applyFill="1" applyBorder="1" applyAlignment="1">
      <alignment horizontal="right"/>
    </xf>
    <xf numFmtId="4" fontId="4" fillId="2" borderId="1" xfId="0" applyNumberFormat="1" applyFont="1" applyFill="1" applyBorder="1" applyAlignment="1">
      <alignment horizontal="right"/>
    </xf>
    <xf numFmtId="0" fontId="4" fillId="2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/>
    </xf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3" fontId="4" fillId="2" borderId="9" xfId="0" applyNumberFormat="1" applyFont="1" applyFill="1" applyBorder="1" applyAlignment="1">
      <alignment horizontal="righ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3" fontId="4" fillId="5" borderId="9" xfId="0" applyNumberFormat="1" applyFont="1" applyFill="1" applyBorder="1" applyAlignment="1">
      <alignment horizontal="righ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8" fillId="0" borderId="0" xfId="0" applyFont="1"/>
    <xf numFmtId="3" fontId="8" fillId="0" borderId="0" xfId="0" applyNumberFormat="1" applyFont="1"/>
    <xf numFmtId="3" fontId="9" fillId="2" borderId="1" xfId="0" applyNumberFormat="1" applyFont="1" applyFill="1" applyBorder="1" applyAlignment="1">
      <alignment horizontal="right"/>
    </xf>
    <xf numFmtId="4" fontId="0" fillId="0" borderId="0" xfId="0" applyNumberFormat="1" applyFill="1"/>
    <xf numFmtId="0" fontId="10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5" fillId="0" borderId="0" xfId="0" applyFont="1" applyAlignment="1">
      <alignment horizontal="center" vertical="center"/>
    </xf>
    <xf numFmtId="17" fontId="16" fillId="0" borderId="0" xfId="0" quotePrefix="1" applyNumberFormat="1" applyFont="1" applyAlignment="1">
      <alignment horizontal="center" vertical="center"/>
    </xf>
    <xf numFmtId="0" fontId="11" fillId="0" borderId="0" xfId="0" applyFont="1" applyAlignment="1"/>
    <xf numFmtId="0" fontId="17" fillId="0" borderId="0" xfId="0" applyFont="1" applyAlignment="1">
      <alignment horizontal="right" vertical="center"/>
    </xf>
    <xf numFmtId="0" fontId="0" fillId="0" borderId="0" xfId="0" applyFont="1" applyAlignment="1">
      <alignment vertical="center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center" vertical="center"/>
    </xf>
    <xf numFmtId="0" fontId="20" fillId="0" borderId="0" xfId="0" applyFont="1"/>
    <xf numFmtId="0" fontId="21" fillId="0" borderId="0" xfId="0" applyFont="1" applyAlignment="1">
      <alignment horizontal="left" vertical="center"/>
    </xf>
    <xf numFmtId="0" fontId="22" fillId="0" borderId="0" xfId="0" applyFont="1"/>
    <xf numFmtId="0" fontId="10" fillId="0" borderId="0" xfId="0" applyFont="1" applyAlignment="1">
      <alignment horizontal="left" vertical="center"/>
    </xf>
    <xf numFmtId="0" fontId="23" fillId="0" borderId="0" xfId="0" applyFont="1" applyAlignment="1">
      <alignment horizontal="left" vertical="center"/>
    </xf>
    <xf numFmtId="3" fontId="3" fillId="2" borderId="1" xfId="0" applyNumberFormat="1" applyFont="1" applyFill="1" applyBorder="1" applyAlignment="1">
      <alignment horizontal="right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left"/>
    </xf>
    <xf numFmtId="0" fontId="0" fillId="4" borderId="5" xfId="0" applyFill="1" applyBorder="1" applyAlignment="1">
      <alignment horizontal="center"/>
    </xf>
    <xf numFmtId="0" fontId="0" fillId="0" borderId="5" xfId="0" applyBorder="1" applyAlignment="1">
      <alignment horizontal="center"/>
    </xf>
    <xf numFmtId="0" fontId="0" fillId="4" borderId="0" xfId="0" applyFill="1" applyAlignment="1">
      <alignment horizontal="center" vertical="center"/>
    </xf>
    <xf numFmtId="0" fontId="0" fillId="0" borderId="0" xfId="0" applyAlignment="1"/>
    <xf numFmtId="0" fontId="0" fillId="0" borderId="5" xfId="0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  <xf numFmtId="3" fontId="24" fillId="5" borderId="1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tráfico'!$F$38:$F$47</c:f>
              <c:numCache>
                <c:formatCode>General</c:formatCode>
                <c:ptCount val="10"/>
                <c:pt idx="0">
                  <c:v>103176945.40000001</c:v>
                </c:pt>
                <c:pt idx="1">
                  <c:v>71469813</c:v>
                </c:pt>
                <c:pt idx="2">
                  <c:v>48653001.799999997</c:v>
                </c:pt>
                <c:pt idx="3">
                  <c:v>32067270.299999997</c:v>
                </c:pt>
                <c:pt idx="4">
                  <c:v>31883686.300000001</c:v>
                </c:pt>
                <c:pt idx="5">
                  <c:v>31351797</c:v>
                </c:pt>
                <c:pt idx="6">
                  <c:v>30557171.530000001</c:v>
                </c:pt>
                <c:pt idx="7">
                  <c:v>22801746</c:v>
                </c:pt>
                <c:pt idx="8">
                  <c:v>18407334</c:v>
                </c:pt>
                <c:pt idx="9">
                  <c:v>17076583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tráfico'!$G$38:$G$47</c:f>
              <c:numCache>
                <c:formatCode>General</c:formatCode>
                <c:ptCount val="10"/>
                <c:pt idx="0">
                  <c:v>98224216</c:v>
                </c:pt>
                <c:pt idx="1">
                  <c:v>70083977</c:v>
                </c:pt>
                <c:pt idx="2">
                  <c:v>47049743</c:v>
                </c:pt>
                <c:pt idx="3">
                  <c:v>32874742</c:v>
                </c:pt>
                <c:pt idx="4">
                  <c:v>32670388</c:v>
                </c:pt>
                <c:pt idx="5">
                  <c:v>33034593</c:v>
                </c:pt>
                <c:pt idx="6">
                  <c:v>27375435.050000001</c:v>
                </c:pt>
                <c:pt idx="7">
                  <c:v>23579828</c:v>
                </c:pt>
                <c:pt idx="8">
                  <c:v>21277873</c:v>
                </c:pt>
                <c:pt idx="9">
                  <c:v>16474190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presentación'!$F$38:$F$47</c:f>
              <c:numCache>
                <c:formatCode>General</c:formatCode>
                <c:ptCount val="10"/>
                <c:pt idx="0">
                  <c:v>96861660</c:v>
                </c:pt>
                <c:pt idx="1">
                  <c:v>70995541</c:v>
                </c:pt>
                <c:pt idx="2">
                  <c:v>47512963</c:v>
                </c:pt>
                <c:pt idx="3">
                  <c:v>31948743.399999999</c:v>
                </c:pt>
                <c:pt idx="4">
                  <c:v>31724623</c:v>
                </c:pt>
                <c:pt idx="5">
                  <c:v>31328770</c:v>
                </c:pt>
                <c:pt idx="6">
                  <c:v>30381229.07</c:v>
                </c:pt>
                <c:pt idx="7">
                  <c:v>20192621</c:v>
                </c:pt>
                <c:pt idx="8">
                  <c:v>18340528</c:v>
                </c:pt>
                <c:pt idx="9">
                  <c:v>17042674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TARRAGONA</c:v>
                </c:pt>
                <c:pt idx="6">
                  <c:v>HUELVA</c:v>
                </c:pt>
                <c:pt idx="7">
                  <c:v>LAS PALMAS</c:v>
                </c:pt>
                <c:pt idx="8">
                  <c:v>GIJON</c:v>
                </c:pt>
                <c:pt idx="9">
                  <c:v>CASTELLON</c:v>
                </c:pt>
              </c:strCache>
            </c:strRef>
          </c:cat>
          <c:val>
            <c:numRef>
              <c:f>'Total presentación'!$G$38:$G$47</c:f>
              <c:numCache>
                <c:formatCode>General</c:formatCode>
                <c:ptCount val="10"/>
                <c:pt idx="0">
                  <c:v>91949559</c:v>
                </c:pt>
                <c:pt idx="1">
                  <c:v>69601336</c:v>
                </c:pt>
                <c:pt idx="2">
                  <c:v>45921254</c:v>
                </c:pt>
                <c:pt idx="3">
                  <c:v>32399823</c:v>
                </c:pt>
                <c:pt idx="4">
                  <c:v>32578858</c:v>
                </c:pt>
                <c:pt idx="5">
                  <c:v>32934769</c:v>
                </c:pt>
                <c:pt idx="6">
                  <c:v>27216050.859999999</c:v>
                </c:pt>
                <c:pt idx="7">
                  <c:v>20981431</c:v>
                </c:pt>
                <c:pt idx="8">
                  <c:v>21178589</c:v>
                </c:pt>
                <c:pt idx="9">
                  <c:v>16444770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Líquidos!$F$38:$F$47</c:f>
              <c:numCache>
                <c:formatCode>General</c:formatCode>
                <c:ptCount val="10"/>
                <c:pt idx="0">
                  <c:v>27309859</c:v>
                </c:pt>
                <c:pt idx="1">
                  <c:v>25025669</c:v>
                </c:pt>
                <c:pt idx="2">
                  <c:v>24136062.359999999</c:v>
                </c:pt>
                <c:pt idx="3">
                  <c:v>20268771</c:v>
                </c:pt>
                <c:pt idx="4">
                  <c:v>18087202.399999999</c:v>
                </c:pt>
                <c:pt idx="5">
                  <c:v>11415816</c:v>
                </c:pt>
                <c:pt idx="6">
                  <c:v>8354528</c:v>
                </c:pt>
                <c:pt idx="7">
                  <c:v>8169622</c:v>
                </c:pt>
                <c:pt idx="8">
                  <c:v>6157862</c:v>
                </c:pt>
                <c:pt idx="9">
                  <c:v>6119850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Líquidos!$E$38:$E$47</c:f>
              <c:strCache>
                <c:ptCount val="10"/>
                <c:pt idx="0">
                  <c:v>BAHIA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TARRAGONA</c:v>
                </c:pt>
                <c:pt idx="4">
                  <c:v>BILBAO</c:v>
                </c:pt>
                <c:pt idx="5">
                  <c:v>BARCELONA</c:v>
                </c:pt>
                <c:pt idx="6">
                  <c:v>CASTELLON</c:v>
                </c:pt>
                <c:pt idx="7">
                  <c:v>A CORUÑA</c:v>
                </c:pt>
                <c:pt idx="8">
                  <c:v>SANTA CRUZ DE TENERIFE</c:v>
                </c:pt>
                <c:pt idx="9">
                  <c:v>LAS PALMAS</c:v>
                </c:pt>
              </c:strCache>
            </c:strRef>
          </c:cat>
          <c:val>
            <c:numRef>
              <c:f>Líquidos!$G$38:$G$47</c:f>
              <c:numCache>
                <c:formatCode>General</c:formatCode>
                <c:ptCount val="10"/>
                <c:pt idx="0">
                  <c:v>27344044</c:v>
                </c:pt>
                <c:pt idx="1">
                  <c:v>25741107</c:v>
                </c:pt>
                <c:pt idx="2">
                  <c:v>21598676.329999998</c:v>
                </c:pt>
                <c:pt idx="3">
                  <c:v>22306303</c:v>
                </c:pt>
                <c:pt idx="4">
                  <c:v>18199807</c:v>
                </c:pt>
                <c:pt idx="5">
                  <c:v>12055321</c:v>
                </c:pt>
                <c:pt idx="6">
                  <c:v>8654177</c:v>
                </c:pt>
                <c:pt idx="7">
                  <c:v>7913588</c:v>
                </c:pt>
                <c:pt idx="8">
                  <c:v>5732686</c:v>
                </c:pt>
                <c:pt idx="9">
                  <c:v>6385970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HUELVA</c:v>
                </c:pt>
                <c:pt idx="4">
                  <c:v>CARTAGENA</c:v>
                </c:pt>
                <c:pt idx="5">
                  <c:v>CASTELLON</c:v>
                </c:pt>
                <c:pt idx="6">
                  <c:v>ALMERIA</c:v>
                </c:pt>
                <c:pt idx="7">
                  <c:v>BARCELONA</c:v>
                </c:pt>
                <c:pt idx="8">
                  <c:v>BILBAO</c:v>
                </c:pt>
                <c:pt idx="9">
                  <c:v>A CORUÑA</c:v>
                </c:pt>
              </c:strCache>
            </c:strRef>
          </c:cat>
          <c:val>
            <c:numRef>
              <c:f>Sólidos!$F$38:$F$47</c:f>
              <c:numCache>
                <c:formatCode>General</c:formatCode>
                <c:ptCount val="10"/>
                <c:pt idx="0">
                  <c:v>16023647</c:v>
                </c:pt>
                <c:pt idx="1">
                  <c:v>9406039</c:v>
                </c:pt>
                <c:pt idx="2">
                  <c:v>9065474</c:v>
                </c:pt>
                <c:pt idx="3">
                  <c:v>5759382.7800000003</c:v>
                </c:pt>
                <c:pt idx="4">
                  <c:v>5304817</c:v>
                </c:pt>
                <c:pt idx="5">
                  <c:v>5198982</c:v>
                </c:pt>
                <c:pt idx="6">
                  <c:v>4695167</c:v>
                </c:pt>
                <c:pt idx="7">
                  <c:v>4430798</c:v>
                </c:pt>
                <c:pt idx="8">
                  <c:v>4362064</c:v>
                </c:pt>
                <c:pt idx="9">
                  <c:v>4345101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Sólidos!$E$38:$E$47</c:f>
              <c:strCache>
                <c:ptCount val="10"/>
                <c:pt idx="0">
                  <c:v>GIJON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HUELVA</c:v>
                </c:pt>
                <c:pt idx="4">
                  <c:v>CARTAGENA</c:v>
                </c:pt>
                <c:pt idx="5">
                  <c:v>CASTELLON</c:v>
                </c:pt>
                <c:pt idx="6">
                  <c:v>ALMERIA</c:v>
                </c:pt>
                <c:pt idx="7">
                  <c:v>BARCELONA</c:v>
                </c:pt>
                <c:pt idx="8">
                  <c:v>BILBAO</c:v>
                </c:pt>
                <c:pt idx="9">
                  <c:v>A CORUÑA</c:v>
                </c:pt>
              </c:strCache>
            </c:strRef>
          </c:cat>
          <c:val>
            <c:numRef>
              <c:f>Sólidos!$G$38:$G$47</c:f>
              <c:numCache>
                <c:formatCode>General</c:formatCode>
                <c:ptCount val="10"/>
                <c:pt idx="0">
                  <c:v>18905283</c:v>
                </c:pt>
                <c:pt idx="1">
                  <c:v>9839879</c:v>
                </c:pt>
                <c:pt idx="2">
                  <c:v>8391029</c:v>
                </c:pt>
                <c:pt idx="3">
                  <c:v>5137350.37</c:v>
                </c:pt>
                <c:pt idx="4">
                  <c:v>5554193</c:v>
                </c:pt>
                <c:pt idx="5">
                  <c:v>4636911</c:v>
                </c:pt>
                <c:pt idx="6">
                  <c:v>5762813</c:v>
                </c:pt>
                <c:pt idx="7">
                  <c:v>4426087</c:v>
                </c:pt>
                <c:pt idx="8">
                  <c:v>4528219</c:v>
                </c:pt>
                <c:pt idx="9">
                  <c:v>4912338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'Mercancía general'!$F$38:$F$47</c:f>
              <c:numCache>
                <c:formatCode>General</c:formatCode>
                <c:ptCount val="10"/>
                <c:pt idx="0">
                  <c:v>67772961</c:v>
                </c:pt>
                <c:pt idx="1">
                  <c:v>64660896</c:v>
                </c:pt>
                <c:pt idx="2">
                  <c:v>31666349</c:v>
                </c:pt>
                <c:pt idx="3">
                  <c:v>13538658</c:v>
                </c:pt>
                <c:pt idx="4">
                  <c:v>11583653</c:v>
                </c:pt>
                <c:pt idx="5">
                  <c:v>9499477</c:v>
                </c:pt>
                <c:pt idx="6">
                  <c:v>6385031</c:v>
                </c:pt>
                <c:pt idx="7">
                  <c:v>3566241</c:v>
                </c:pt>
                <c:pt idx="8">
                  <c:v>3489164</c:v>
                </c:pt>
                <c:pt idx="9">
                  <c:v>2310497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CASTELLON</c:v>
                </c:pt>
                <c:pt idx="9">
                  <c:v>SEVILLA</c:v>
                </c:pt>
              </c:strCache>
            </c:strRef>
          </c:cat>
          <c:val>
            <c:numRef>
              <c:f>'Mercancía general'!$G$38:$G$47</c:f>
              <c:numCache>
                <c:formatCode>General</c:formatCode>
                <c:ptCount val="10"/>
                <c:pt idx="0">
                  <c:v>62474996</c:v>
                </c:pt>
                <c:pt idx="1">
                  <c:v>63102097</c:v>
                </c:pt>
                <c:pt idx="2">
                  <c:v>29439846</c:v>
                </c:pt>
                <c:pt idx="3">
                  <c:v>14111552</c:v>
                </c:pt>
                <c:pt idx="4">
                  <c:v>10577093</c:v>
                </c:pt>
                <c:pt idx="5">
                  <c:v>9671797</c:v>
                </c:pt>
                <c:pt idx="6">
                  <c:v>5901512</c:v>
                </c:pt>
                <c:pt idx="7">
                  <c:v>3679943</c:v>
                </c:pt>
                <c:pt idx="8">
                  <c:v>3153682</c:v>
                </c:pt>
                <c:pt idx="9">
                  <c:v>2309007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TARRAGONA</c:v>
                </c:pt>
                <c:pt idx="9">
                  <c:v>SANTANDER</c:v>
                </c:pt>
              </c:strCache>
            </c:strRef>
          </c:cat>
          <c:val>
            <c:numRef>
              <c:f>Pesca!$F$38:$F$47</c:f>
              <c:numCache>
                <c:formatCode>General</c:formatCode>
                <c:ptCount val="10"/>
                <c:pt idx="0">
                  <c:v>83366.3</c:v>
                </c:pt>
                <c:pt idx="1">
                  <c:v>43690.2</c:v>
                </c:pt>
                <c:pt idx="2">
                  <c:v>27551.200000000001</c:v>
                </c:pt>
                <c:pt idx="3">
                  <c:v>17333.2</c:v>
                </c:pt>
                <c:pt idx="4">
                  <c:v>12556.94</c:v>
                </c:pt>
                <c:pt idx="5">
                  <c:v>8284.2000000000007</c:v>
                </c:pt>
                <c:pt idx="6">
                  <c:v>7661</c:v>
                </c:pt>
                <c:pt idx="7">
                  <c:v>4731</c:v>
                </c:pt>
                <c:pt idx="8">
                  <c:v>4489.1610000000001</c:v>
                </c:pt>
                <c:pt idx="9">
                  <c:v>3577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Pesca!$E$38:$E$47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BAHIA DE CADIZ</c:v>
                </c:pt>
                <c:pt idx="4">
                  <c:v>AVILES</c:v>
                </c:pt>
                <c:pt idx="5">
                  <c:v>GIJON</c:v>
                </c:pt>
                <c:pt idx="6">
                  <c:v>SANTA CRUZ DE TENERIFE</c:v>
                </c:pt>
                <c:pt idx="7">
                  <c:v>CASTELLON</c:v>
                </c:pt>
                <c:pt idx="8">
                  <c:v>TARRAGONA</c:v>
                </c:pt>
                <c:pt idx="9">
                  <c:v>SANTANDER</c:v>
                </c:pt>
              </c:strCache>
            </c:strRef>
          </c:cat>
          <c:val>
            <c:numRef>
              <c:f>Pesca!$G$38:$G$47</c:f>
              <c:numCache>
                <c:formatCode>General</c:formatCode>
                <c:ptCount val="10"/>
                <c:pt idx="0">
                  <c:v>77863</c:v>
                </c:pt>
                <c:pt idx="1">
                  <c:v>43739</c:v>
                </c:pt>
                <c:pt idx="2">
                  <c:v>23216</c:v>
                </c:pt>
                <c:pt idx="3">
                  <c:v>12926</c:v>
                </c:pt>
                <c:pt idx="4">
                  <c:v>16673.349999999999</c:v>
                </c:pt>
                <c:pt idx="5">
                  <c:v>6781</c:v>
                </c:pt>
                <c:pt idx="6">
                  <c:v>5469</c:v>
                </c:pt>
                <c:pt idx="7">
                  <c:v>4138</c:v>
                </c:pt>
                <c:pt idx="8">
                  <c:v>4005</c:v>
                </c:pt>
                <c:pt idx="9">
                  <c:v>4215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Avituallamiento!$F$38:$F$47</c:f>
              <c:numCache>
                <c:formatCode>General</c:formatCode>
                <c:ptCount val="10"/>
                <c:pt idx="0">
                  <c:v>3301452</c:v>
                </c:pt>
                <c:pt idx="1">
                  <c:v>2607283</c:v>
                </c:pt>
                <c:pt idx="2">
                  <c:v>1136724.8</c:v>
                </c:pt>
                <c:pt idx="3">
                  <c:v>646236</c:v>
                </c:pt>
                <c:pt idx="4">
                  <c:v>544155.9</c:v>
                </c:pt>
                <c:pt idx="5">
                  <c:v>472281</c:v>
                </c:pt>
                <c:pt idx="6">
                  <c:v>247545</c:v>
                </c:pt>
                <c:pt idx="7">
                  <c:v>175405.4</c:v>
                </c:pt>
                <c:pt idx="8">
                  <c:v>155392.9</c:v>
                </c:pt>
                <c:pt idx="9">
                  <c:v>145060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Avituallamiento!$E$38:$E$47</c:f>
              <c:strCache>
                <c:ptCount val="10"/>
                <c:pt idx="0">
                  <c:v>BAHIA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SANTA CRUZ DE TENERIFE</c:v>
                </c:pt>
                <c:pt idx="4">
                  <c:v>CEUTA</c:v>
                </c:pt>
                <c:pt idx="5">
                  <c:v>VALENCIA</c:v>
                </c:pt>
                <c:pt idx="6">
                  <c:v>BALEARES</c:v>
                </c:pt>
                <c:pt idx="7">
                  <c:v>VIGO</c:v>
                </c:pt>
                <c:pt idx="8">
                  <c:v>CARTAGENA</c:v>
                </c:pt>
                <c:pt idx="9">
                  <c:v>BAHIA DE CADIZ</c:v>
                </c:pt>
              </c:strCache>
            </c:strRef>
          </c:cat>
          <c:val>
            <c:numRef>
              <c:f>Avituallamiento!$G$38:$G$47</c:f>
              <c:numCache>
                <c:formatCode>General</c:formatCode>
                <c:ptCount val="10"/>
                <c:pt idx="0">
                  <c:v>3340394</c:v>
                </c:pt>
                <c:pt idx="1">
                  <c:v>2596612</c:v>
                </c:pt>
                <c:pt idx="2">
                  <c:v>1125112</c:v>
                </c:pt>
                <c:pt idx="3">
                  <c:v>569417</c:v>
                </c:pt>
                <c:pt idx="4">
                  <c:v>460680</c:v>
                </c:pt>
                <c:pt idx="5">
                  <c:v>480750</c:v>
                </c:pt>
                <c:pt idx="6">
                  <c:v>205456</c:v>
                </c:pt>
                <c:pt idx="7">
                  <c:v>187771</c:v>
                </c:pt>
                <c:pt idx="8">
                  <c:v>90932</c:v>
                </c:pt>
                <c:pt idx="9">
                  <c:v>149547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BAHIA DE CADIZ</c:v>
                </c:pt>
                <c:pt idx="7">
                  <c:v>CASTELLON</c:v>
                </c:pt>
                <c:pt idx="8">
                  <c:v>MALAGA</c:v>
                </c:pt>
                <c:pt idx="9">
                  <c:v>GIJON</c:v>
                </c:pt>
              </c:strCache>
            </c:strRef>
          </c:cat>
          <c:val>
            <c:numRef>
              <c:f>'Mercancías tránsito'!$F$38:$F$47</c:f>
              <c:numCache>
                <c:formatCode>General</c:formatCode>
                <c:ptCount val="10"/>
                <c:pt idx="0">
                  <c:v>66765930.299999997</c:v>
                </c:pt>
                <c:pt idx="1">
                  <c:v>32578524.300000001</c:v>
                </c:pt>
                <c:pt idx="2">
                  <c:v>8450581.6000000015</c:v>
                </c:pt>
                <c:pt idx="3">
                  <c:v>7525652</c:v>
                </c:pt>
                <c:pt idx="4">
                  <c:v>2678147</c:v>
                </c:pt>
                <c:pt idx="5">
                  <c:v>2438285.7399999998</c:v>
                </c:pt>
                <c:pt idx="6">
                  <c:v>453621.3</c:v>
                </c:pt>
                <c:pt idx="7">
                  <c:v>445300.5</c:v>
                </c:pt>
                <c:pt idx="8">
                  <c:v>215297.65</c:v>
                </c:pt>
                <c:pt idx="9">
                  <c:v>189491.3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TARRAGONA</c:v>
                </c:pt>
                <c:pt idx="5">
                  <c:v>HUELVA</c:v>
                </c:pt>
                <c:pt idx="6">
                  <c:v>BAHIA DE CADIZ</c:v>
                </c:pt>
                <c:pt idx="7">
                  <c:v>CASTELLON</c:v>
                </c:pt>
                <c:pt idx="8">
                  <c:v>MALAGA</c:v>
                </c:pt>
                <c:pt idx="9">
                  <c:v>GIJON</c:v>
                </c:pt>
              </c:strCache>
            </c:strRef>
          </c:cat>
          <c:val>
            <c:numRef>
              <c:f>'Mercancías tránsito'!$G$38:$G$47</c:f>
              <c:numCache>
                <c:formatCode>General</c:formatCode>
                <c:ptCount val="10"/>
                <c:pt idx="0">
                  <c:v>61928104</c:v>
                </c:pt>
                <c:pt idx="1">
                  <c:v>32084550</c:v>
                </c:pt>
                <c:pt idx="2">
                  <c:v>7675451</c:v>
                </c:pt>
                <c:pt idx="3">
                  <c:v>8956695</c:v>
                </c:pt>
                <c:pt idx="4">
                  <c:v>5125517</c:v>
                </c:pt>
                <c:pt idx="5">
                  <c:v>1564880.2400000002</c:v>
                </c:pt>
                <c:pt idx="6">
                  <c:v>360303</c:v>
                </c:pt>
                <c:pt idx="7">
                  <c:v>108294</c:v>
                </c:pt>
                <c:pt idx="8">
                  <c:v>23582.46</c:v>
                </c:pt>
                <c:pt idx="9">
                  <c:v>282610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VIGO</c:v>
                </c:pt>
                <c:pt idx="6">
                  <c:v>BILBAO</c:v>
                </c:pt>
                <c:pt idx="7">
                  <c:v>ALICANTE</c:v>
                </c:pt>
                <c:pt idx="8">
                  <c:v>HUELVA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tránsito'!$F$38:$F$47</c:f>
              <c:numCache>
                <c:formatCode>General</c:formatCode>
                <c:ptCount val="10"/>
                <c:pt idx="0">
                  <c:v>55566824</c:v>
                </c:pt>
                <c:pt idx="1">
                  <c:v>32422883.399999999</c:v>
                </c:pt>
                <c:pt idx="2">
                  <c:v>5531324</c:v>
                </c:pt>
                <c:pt idx="3">
                  <c:v>4368853</c:v>
                </c:pt>
                <c:pt idx="4">
                  <c:v>202423.02</c:v>
                </c:pt>
                <c:pt idx="5">
                  <c:v>122663</c:v>
                </c:pt>
                <c:pt idx="6">
                  <c:v>73558</c:v>
                </c:pt>
                <c:pt idx="7">
                  <c:v>60765.55</c:v>
                </c:pt>
                <c:pt idx="8">
                  <c:v>51674.92</c:v>
                </c:pt>
                <c:pt idx="9">
                  <c:v>46666.86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VIGO</c:v>
                </c:pt>
                <c:pt idx="6">
                  <c:v>BILBAO</c:v>
                </c:pt>
                <c:pt idx="7">
                  <c:v>ALICANTE</c:v>
                </c:pt>
                <c:pt idx="8">
                  <c:v>HUELVA</c:v>
                </c:pt>
                <c:pt idx="9">
                  <c:v>MARIN Y RIA DE PONTEVEDRA</c:v>
                </c:pt>
              </c:strCache>
            </c:strRef>
          </c:cat>
          <c:val>
            <c:numRef>
              <c:f>'Mercan. contene. tránsito'!$G$38:$G$47</c:f>
              <c:numCache>
                <c:formatCode>General</c:formatCode>
                <c:ptCount val="10"/>
                <c:pt idx="0">
                  <c:v>51565711</c:v>
                </c:pt>
                <c:pt idx="1">
                  <c:v>31947401</c:v>
                </c:pt>
                <c:pt idx="2">
                  <c:v>6799324</c:v>
                </c:pt>
                <c:pt idx="3">
                  <c:v>3013634</c:v>
                </c:pt>
                <c:pt idx="4">
                  <c:v>16397.46</c:v>
                </c:pt>
                <c:pt idx="5">
                  <c:v>99017</c:v>
                </c:pt>
                <c:pt idx="6">
                  <c:v>29387</c:v>
                </c:pt>
                <c:pt idx="7">
                  <c:v>5526.55</c:v>
                </c:pt>
                <c:pt idx="8">
                  <c:v>0</c:v>
                </c:pt>
                <c:pt idx="9">
                  <c:v>17747.3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contenedores'!$F$38:$F$47</c:f>
              <c:numCache>
                <c:formatCode>General</c:formatCode>
                <c:ptCount val="10"/>
                <c:pt idx="0">
                  <c:v>60178589</c:v>
                </c:pt>
                <c:pt idx="1">
                  <c:v>53872459</c:v>
                </c:pt>
                <c:pt idx="2">
                  <c:v>20929309</c:v>
                </c:pt>
                <c:pt idx="3">
                  <c:v>9427479</c:v>
                </c:pt>
                <c:pt idx="4">
                  <c:v>6372959</c:v>
                </c:pt>
                <c:pt idx="5">
                  <c:v>3225695</c:v>
                </c:pt>
                <c:pt idx="6">
                  <c:v>2870636</c:v>
                </c:pt>
                <c:pt idx="7">
                  <c:v>2584834</c:v>
                </c:pt>
                <c:pt idx="8">
                  <c:v>1223631.56</c:v>
                </c:pt>
                <c:pt idx="9">
                  <c:v>1171162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CASTELLON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contenedores'!$G$38:$G$47</c:f>
              <c:numCache>
                <c:formatCode>General</c:formatCode>
                <c:ptCount val="10"/>
                <c:pt idx="0">
                  <c:v>55476501</c:v>
                </c:pt>
                <c:pt idx="1">
                  <c:v>52267244</c:v>
                </c:pt>
                <c:pt idx="2">
                  <c:v>18717104</c:v>
                </c:pt>
                <c:pt idx="3">
                  <c:v>10332427</c:v>
                </c:pt>
                <c:pt idx="4">
                  <c:v>6462608</c:v>
                </c:pt>
                <c:pt idx="5">
                  <c:v>2853623</c:v>
                </c:pt>
                <c:pt idx="6">
                  <c:v>2628614</c:v>
                </c:pt>
                <c:pt idx="7">
                  <c:v>2630832</c:v>
                </c:pt>
                <c:pt idx="8">
                  <c:v>983206.06999999983</c:v>
                </c:pt>
                <c:pt idx="9">
                  <c:v>1106910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'Ro-Ro'!$F$38:$F$47</c:f>
              <c:numCache>
                <c:formatCode>General</c:formatCode>
                <c:ptCount val="10"/>
                <c:pt idx="0">
                  <c:v>11472643</c:v>
                </c:pt>
                <c:pt idx="1">
                  <c:v>10695543.5</c:v>
                </c:pt>
                <c:pt idx="2">
                  <c:v>8939023</c:v>
                </c:pt>
                <c:pt idx="3">
                  <c:v>7421041</c:v>
                </c:pt>
                <c:pt idx="4">
                  <c:v>3744377.5</c:v>
                </c:pt>
                <c:pt idx="5">
                  <c:v>3325562</c:v>
                </c:pt>
                <c:pt idx="6">
                  <c:v>1411294</c:v>
                </c:pt>
                <c:pt idx="7">
                  <c:v>1035249</c:v>
                </c:pt>
                <c:pt idx="8">
                  <c:v>1013389</c:v>
                </c:pt>
                <c:pt idx="9">
                  <c:v>796064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'Ro-Ro'!$E$38:$E$47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VALENCIA</c:v>
                </c:pt>
                <c:pt idx="3">
                  <c:v>BAHIA DE ALGECIRAS</c:v>
                </c:pt>
                <c:pt idx="4">
                  <c:v>SANTA CRUZ DE TENERIFE</c:v>
                </c:pt>
                <c:pt idx="5">
                  <c:v>LAS PALMAS</c:v>
                </c:pt>
                <c:pt idx="6">
                  <c:v>SANTANDER</c:v>
                </c:pt>
                <c:pt idx="7">
                  <c:v>CEUTA</c:v>
                </c:pt>
                <c:pt idx="8">
                  <c:v>VIGO</c:v>
                </c:pt>
                <c:pt idx="9">
                  <c:v>BAHIA DE CADIZ</c:v>
                </c:pt>
              </c:strCache>
            </c:strRef>
          </c:cat>
          <c:val>
            <c:numRef>
              <c:f>'Ro-Ro'!$G$38:$G$47</c:f>
              <c:numCache>
                <c:formatCode>General</c:formatCode>
                <c:ptCount val="10"/>
                <c:pt idx="0">
                  <c:v>10414092</c:v>
                </c:pt>
                <c:pt idx="1">
                  <c:v>10516433</c:v>
                </c:pt>
                <c:pt idx="2">
                  <c:v>8544804</c:v>
                </c:pt>
                <c:pt idx="3">
                  <c:v>6840929</c:v>
                </c:pt>
                <c:pt idx="4">
                  <c:v>3418308</c:v>
                </c:pt>
                <c:pt idx="5">
                  <c:v>3186335</c:v>
                </c:pt>
                <c:pt idx="6">
                  <c:v>1393733</c:v>
                </c:pt>
                <c:pt idx="7">
                  <c:v>995197</c:v>
                </c:pt>
                <c:pt idx="8">
                  <c:v>944990</c:v>
                </c:pt>
                <c:pt idx="9">
                  <c:v>735075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TEUS!$F$38:$F$47</c:f>
              <c:numCache>
                <c:formatCode>General</c:formatCode>
                <c:ptCount val="10"/>
                <c:pt idx="0">
                  <c:v>4761444</c:v>
                </c:pt>
                <c:pt idx="1">
                  <c:v>4732136</c:v>
                </c:pt>
                <c:pt idx="2">
                  <c:v>2236961</c:v>
                </c:pt>
                <c:pt idx="3">
                  <c:v>945534</c:v>
                </c:pt>
                <c:pt idx="4">
                  <c:v>596689</c:v>
                </c:pt>
                <c:pt idx="5">
                  <c:v>370645</c:v>
                </c:pt>
                <c:pt idx="6">
                  <c:v>226903</c:v>
                </c:pt>
                <c:pt idx="7">
                  <c:v>218044</c:v>
                </c:pt>
                <c:pt idx="8">
                  <c:v>159664</c:v>
                </c:pt>
                <c:pt idx="9">
                  <c:v>145672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TEUS!$G$38:$G$47</c:f>
              <c:numCache>
                <c:formatCode>General</c:formatCode>
                <c:ptCount val="10"/>
                <c:pt idx="0">
                  <c:v>4515768</c:v>
                </c:pt>
                <c:pt idx="1">
                  <c:v>4615196</c:v>
                </c:pt>
                <c:pt idx="2">
                  <c:v>1965241</c:v>
                </c:pt>
                <c:pt idx="3">
                  <c:v>901101</c:v>
                </c:pt>
                <c:pt idx="4">
                  <c:v>627302</c:v>
                </c:pt>
                <c:pt idx="5">
                  <c:v>345457</c:v>
                </c:pt>
                <c:pt idx="6">
                  <c:v>214663</c:v>
                </c:pt>
                <c:pt idx="7">
                  <c:v>223699</c:v>
                </c:pt>
                <c:pt idx="8">
                  <c:v>133880</c:v>
                </c:pt>
                <c:pt idx="9">
                  <c:v>161671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CASTELLON</c:v>
                </c:pt>
                <c:pt idx="6">
                  <c:v>TARRAGONA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tránsito'!$F$38:$F$47</c:f>
              <c:numCache>
                <c:formatCode>General</c:formatCode>
                <c:ptCount val="10"/>
                <c:pt idx="0">
                  <c:v>4383488</c:v>
                </c:pt>
                <c:pt idx="1">
                  <c:v>2514252</c:v>
                </c:pt>
                <c:pt idx="2">
                  <c:v>433027</c:v>
                </c:pt>
                <c:pt idx="3">
                  <c:v>431750</c:v>
                </c:pt>
                <c:pt idx="4">
                  <c:v>88814</c:v>
                </c:pt>
                <c:pt idx="5">
                  <c:v>23806</c:v>
                </c:pt>
                <c:pt idx="6">
                  <c:v>19278</c:v>
                </c:pt>
                <c:pt idx="7">
                  <c:v>8949</c:v>
                </c:pt>
                <c:pt idx="8">
                  <c:v>7121</c:v>
                </c:pt>
                <c:pt idx="9">
                  <c:v>4748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tránsito'!$E$38:$E$47</c:f>
              <c:strCache>
                <c:ptCount val="10"/>
                <c:pt idx="0">
                  <c:v>BAHIA DE ALGECIRAS</c:v>
                </c:pt>
                <c:pt idx="1">
                  <c:v>VALENCIA</c:v>
                </c:pt>
                <c:pt idx="2">
                  <c:v>LAS PALMAS</c:v>
                </c:pt>
                <c:pt idx="3">
                  <c:v>BARCELONA</c:v>
                </c:pt>
                <c:pt idx="4">
                  <c:v>MALAGA</c:v>
                </c:pt>
                <c:pt idx="5">
                  <c:v>CASTELLON</c:v>
                </c:pt>
                <c:pt idx="6">
                  <c:v>TARRAGONA</c:v>
                </c:pt>
                <c:pt idx="7">
                  <c:v>VIGO</c:v>
                </c:pt>
                <c:pt idx="8">
                  <c:v>MARIN Y RIA DE PONTEVEDRA</c:v>
                </c:pt>
                <c:pt idx="9">
                  <c:v>ALICANTE</c:v>
                </c:pt>
              </c:strCache>
            </c:strRef>
          </c:cat>
          <c:val>
            <c:numRef>
              <c:f>'TEUS tránsito'!$G$38:$G$47</c:f>
              <c:numCache>
                <c:formatCode>General</c:formatCode>
                <c:ptCount val="10"/>
                <c:pt idx="0">
                  <c:v>4144036</c:v>
                </c:pt>
                <c:pt idx="1">
                  <c:v>2508934</c:v>
                </c:pt>
                <c:pt idx="2">
                  <c:v>437666</c:v>
                </c:pt>
                <c:pt idx="3">
                  <c:v>281984</c:v>
                </c:pt>
                <c:pt idx="4">
                  <c:v>7678</c:v>
                </c:pt>
                <c:pt idx="5">
                  <c:v>8544</c:v>
                </c:pt>
                <c:pt idx="6">
                  <c:v>24556</c:v>
                </c:pt>
                <c:pt idx="7">
                  <c:v>5892</c:v>
                </c:pt>
                <c:pt idx="8">
                  <c:v>2060</c:v>
                </c:pt>
                <c:pt idx="9">
                  <c:v>330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nacional'!$F$38:$F$47</c:f>
              <c:numCache>
                <c:formatCode>General</c:formatCode>
                <c:ptCount val="10"/>
                <c:pt idx="0">
                  <c:v>431966</c:v>
                </c:pt>
                <c:pt idx="1">
                  <c:v>325426</c:v>
                </c:pt>
                <c:pt idx="2">
                  <c:v>242036</c:v>
                </c:pt>
                <c:pt idx="3">
                  <c:v>204190</c:v>
                </c:pt>
                <c:pt idx="4">
                  <c:v>140880</c:v>
                </c:pt>
                <c:pt idx="5">
                  <c:v>136749</c:v>
                </c:pt>
                <c:pt idx="6">
                  <c:v>130189</c:v>
                </c:pt>
                <c:pt idx="7">
                  <c:v>66784</c:v>
                </c:pt>
                <c:pt idx="8">
                  <c:v>50356</c:v>
                </c:pt>
                <c:pt idx="9">
                  <c:v>31829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nacional'!$E$38:$E$47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SEVILLA</c:v>
                </c:pt>
                <c:pt idx="5">
                  <c:v>ALICANTE</c:v>
                </c:pt>
                <c:pt idx="6">
                  <c:v>BALEARES</c:v>
                </c:pt>
                <c:pt idx="7">
                  <c:v>BILBAO</c:v>
                </c:pt>
                <c:pt idx="8">
                  <c:v>BAHIA DE CADIZ</c:v>
                </c:pt>
                <c:pt idx="9">
                  <c:v>CARTAGENA</c:v>
                </c:pt>
              </c:strCache>
            </c:strRef>
          </c:cat>
          <c:val>
            <c:numRef>
              <c:f>'TEUS nacional'!$G$38:$G$47</c:f>
              <c:numCache>
                <c:formatCode>General</c:formatCode>
                <c:ptCount val="10"/>
                <c:pt idx="0">
                  <c:v>394273</c:v>
                </c:pt>
                <c:pt idx="1">
                  <c:v>306834</c:v>
                </c:pt>
                <c:pt idx="2">
                  <c:v>216970</c:v>
                </c:pt>
                <c:pt idx="3">
                  <c:v>160386</c:v>
                </c:pt>
                <c:pt idx="4">
                  <c:v>153395</c:v>
                </c:pt>
                <c:pt idx="5">
                  <c:v>116867</c:v>
                </c:pt>
                <c:pt idx="6">
                  <c:v>89505</c:v>
                </c:pt>
                <c:pt idx="7">
                  <c:v>72474</c:v>
                </c:pt>
                <c:pt idx="8">
                  <c:v>33744</c:v>
                </c:pt>
                <c:pt idx="9">
                  <c:v>30012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MARIN Y RIA DE PONTEVEDRA</c:v>
                </c:pt>
                <c:pt idx="9">
                  <c:v>GIJON</c:v>
                </c:pt>
              </c:strCache>
            </c:strRef>
          </c:cat>
          <c:val>
            <c:numRef>
              <c:f>'TEUS exterior'!$F$38:$F$47</c:f>
              <c:numCache>
                <c:formatCode>General</c:formatCode>
                <c:ptCount val="10"/>
                <c:pt idx="0">
                  <c:v>2007226</c:v>
                </c:pt>
                <c:pt idx="1">
                  <c:v>1570848</c:v>
                </c:pt>
                <c:pt idx="2">
                  <c:v>526535</c:v>
                </c:pt>
                <c:pt idx="3">
                  <c:v>373084</c:v>
                </c:pt>
                <c:pt idx="4">
                  <c:v>197315</c:v>
                </c:pt>
                <c:pt idx="5">
                  <c:v>147931</c:v>
                </c:pt>
                <c:pt idx="6">
                  <c:v>80538</c:v>
                </c:pt>
                <c:pt idx="7">
                  <c:v>64050</c:v>
                </c:pt>
                <c:pt idx="8">
                  <c:v>55446</c:v>
                </c:pt>
                <c:pt idx="9">
                  <c:v>53713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BAHIA DE ALGECIRAS</c:v>
                </c:pt>
                <c:pt idx="4">
                  <c:v>CASTELLON</c:v>
                </c:pt>
                <c:pt idx="5">
                  <c:v>VIGO</c:v>
                </c:pt>
                <c:pt idx="6">
                  <c:v>LAS PALMAS</c:v>
                </c:pt>
                <c:pt idx="7">
                  <c:v>CARTAGENA</c:v>
                </c:pt>
                <c:pt idx="8">
                  <c:v>MARIN Y RIA DE PONTEVEDRA</c:v>
                </c:pt>
                <c:pt idx="9">
                  <c:v>GIJON</c:v>
                </c:pt>
              </c:strCache>
            </c:strRef>
          </c:cat>
          <c:val>
            <c:numRef>
              <c:f>'TEUS exterior'!$G$38:$G$47</c:f>
              <c:numCache>
                <c:formatCode>General</c:formatCode>
                <c:ptCount val="10"/>
                <c:pt idx="0">
                  <c:v>1945876</c:v>
                </c:pt>
                <c:pt idx="1">
                  <c:v>1462778</c:v>
                </c:pt>
                <c:pt idx="2">
                  <c:v>552680</c:v>
                </c:pt>
                <c:pt idx="3">
                  <c:v>369575</c:v>
                </c:pt>
                <c:pt idx="4">
                  <c:v>194412</c:v>
                </c:pt>
                <c:pt idx="5">
                  <c:v>162014</c:v>
                </c:pt>
                <c:pt idx="6">
                  <c:v>68577</c:v>
                </c:pt>
                <c:pt idx="7">
                  <c:v>61295</c:v>
                </c:pt>
                <c:pt idx="8">
                  <c:v>37072</c:v>
                </c:pt>
                <c:pt idx="9">
                  <c:v>55326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exterior'!$F$38:$F$47</c:f>
              <c:numCache>
                <c:formatCode>General</c:formatCode>
                <c:ptCount val="10"/>
                <c:pt idx="0">
                  <c:v>2211416</c:v>
                </c:pt>
                <c:pt idx="1">
                  <c:v>1812885</c:v>
                </c:pt>
                <c:pt idx="2">
                  <c:v>593319</c:v>
                </c:pt>
                <c:pt idx="3">
                  <c:v>512507</c:v>
                </c:pt>
                <c:pt idx="4">
                  <c:v>378050</c:v>
                </c:pt>
                <c:pt idx="5">
                  <c:v>367748</c:v>
                </c:pt>
                <c:pt idx="6">
                  <c:v>203097</c:v>
                </c:pt>
                <c:pt idx="7">
                  <c:v>175362</c:v>
                </c:pt>
                <c:pt idx="8">
                  <c:v>154916</c:v>
                </c:pt>
                <c:pt idx="9">
                  <c:v>145672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exterior'!$E$38:$E$47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LAS PALMAS</c:v>
                </c:pt>
                <c:pt idx="4">
                  <c:v>BAHIA DE ALGECIRAS</c:v>
                </c:pt>
                <c:pt idx="5">
                  <c:v>SANTA CRUZ DE TENERIFE</c:v>
                </c:pt>
                <c:pt idx="6">
                  <c:v>CASTELLON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exterior'!$G$38:$G$47</c:f>
              <c:numCache>
                <c:formatCode>General</c:formatCode>
                <c:ptCount val="10"/>
                <c:pt idx="0">
                  <c:v>2106262</c:v>
                </c:pt>
                <c:pt idx="1">
                  <c:v>1679748</c:v>
                </c:pt>
                <c:pt idx="2">
                  <c:v>625154</c:v>
                </c:pt>
                <c:pt idx="3">
                  <c:v>462850</c:v>
                </c:pt>
                <c:pt idx="4">
                  <c:v>371797</c:v>
                </c:pt>
                <c:pt idx="5">
                  <c:v>343182</c:v>
                </c:pt>
                <c:pt idx="6">
                  <c:v>206119</c:v>
                </c:pt>
                <c:pt idx="7">
                  <c:v>190945</c:v>
                </c:pt>
                <c:pt idx="8">
                  <c:v>133550</c:v>
                </c:pt>
                <c:pt idx="9">
                  <c:v>161663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totales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total'!$F$38:$F$47</c:f>
              <c:numCache>
                <c:formatCode>General</c:formatCode>
                <c:ptCount val="10"/>
                <c:pt idx="0">
                  <c:v>7782400</c:v>
                </c:pt>
                <c:pt idx="1">
                  <c:v>5618048</c:v>
                </c:pt>
                <c:pt idx="2">
                  <c:v>5330907</c:v>
                </c:pt>
                <c:pt idx="3">
                  <c:v>3958960</c:v>
                </c:pt>
                <c:pt idx="4">
                  <c:v>2391051</c:v>
                </c:pt>
                <c:pt idx="5">
                  <c:v>1942939</c:v>
                </c:pt>
                <c:pt idx="6">
                  <c:v>910200</c:v>
                </c:pt>
                <c:pt idx="7">
                  <c:v>889954</c:v>
                </c:pt>
                <c:pt idx="8">
                  <c:v>827251</c:v>
                </c:pt>
                <c:pt idx="9">
                  <c:v>722838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MELILLA</c:v>
                </c:pt>
                <c:pt idx="8">
                  <c:v>ALMERIA</c:v>
                </c:pt>
                <c:pt idx="9">
                  <c:v>MALAGA</c:v>
                </c:pt>
              </c:strCache>
            </c:strRef>
          </c:cat>
          <c:val>
            <c:numRef>
              <c:f>'Pasajeros total'!$G$38:$G$47</c:f>
              <c:numCache>
                <c:formatCode>General</c:formatCode>
                <c:ptCount val="10"/>
                <c:pt idx="0">
                  <c:v>7057817</c:v>
                </c:pt>
                <c:pt idx="1">
                  <c:v>5526934</c:v>
                </c:pt>
                <c:pt idx="2">
                  <c:v>5169364</c:v>
                </c:pt>
                <c:pt idx="3">
                  <c:v>3707795</c:v>
                </c:pt>
                <c:pt idx="4">
                  <c:v>2537437</c:v>
                </c:pt>
                <c:pt idx="5">
                  <c:v>1986635</c:v>
                </c:pt>
                <c:pt idx="6">
                  <c:v>744923</c:v>
                </c:pt>
                <c:pt idx="7">
                  <c:v>844260</c:v>
                </c:pt>
                <c:pt idx="8">
                  <c:v>698384</c:v>
                </c:pt>
                <c:pt idx="9">
                  <c:v>680614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'Pasajeros crucero'!$F$38:$F$47</c:f>
              <c:numCache>
                <c:formatCode>General</c:formatCode>
                <c:ptCount val="10"/>
                <c:pt idx="0">
                  <c:v>2683594</c:v>
                </c:pt>
                <c:pt idx="1">
                  <c:v>1962155</c:v>
                </c:pt>
                <c:pt idx="2">
                  <c:v>1104585</c:v>
                </c:pt>
                <c:pt idx="3">
                  <c:v>883339</c:v>
                </c:pt>
                <c:pt idx="4">
                  <c:v>444176</c:v>
                </c:pt>
                <c:pt idx="5">
                  <c:v>403264</c:v>
                </c:pt>
                <c:pt idx="6">
                  <c:v>385067</c:v>
                </c:pt>
                <c:pt idx="7">
                  <c:v>187813</c:v>
                </c:pt>
                <c:pt idx="8">
                  <c:v>169223</c:v>
                </c:pt>
                <c:pt idx="9">
                  <c:v>126735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MALAGA</c:v>
                </c:pt>
                <c:pt idx="5">
                  <c:v>VALENCIA</c:v>
                </c:pt>
                <c:pt idx="6">
                  <c:v>BAHIA DE CADIZ</c:v>
                </c:pt>
                <c:pt idx="7">
                  <c:v>CARTAGENA</c:v>
                </c:pt>
                <c:pt idx="8">
                  <c:v>VIGO</c:v>
                </c:pt>
                <c:pt idx="9">
                  <c:v>A CORUÑA</c:v>
                </c:pt>
              </c:strCache>
            </c:strRef>
          </c:cat>
          <c:val>
            <c:numRef>
              <c:f>'Pasajeros crucero'!$G$38:$G$47</c:f>
              <c:numCache>
                <c:formatCode>General</c:formatCode>
                <c:ptCount val="10"/>
                <c:pt idx="0">
                  <c:v>2540302</c:v>
                </c:pt>
                <c:pt idx="1">
                  <c:v>1958848</c:v>
                </c:pt>
                <c:pt idx="2">
                  <c:v>1252052</c:v>
                </c:pt>
                <c:pt idx="3">
                  <c:v>933417</c:v>
                </c:pt>
                <c:pt idx="4">
                  <c:v>418503</c:v>
                </c:pt>
                <c:pt idx="5">
                  <c:v>371374</c:v>
                </c:pt>
                <c:pt idx="6">
                  <c:v>411455</c:v>
                </c:pt>
                <c:pt idx="7">
                  <c:v>150795</c:v>
                </c:pt>
                <c:pt idx="8">
                  <c:v>204979</c:v>
                </c:pt>
                <c:pt idx="9">
                  <c:v>140451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Vehículos de turismo</a:t>
            </a:r>
            <a:r>
              <a:rPr lang="es-ES" sz="1300" b="1" baseline="0"/>
              <a:t> en régimen de pasaje </a:t>
            </a:r>
            <a:r>
              <a:rPr lang="es-ES" sz="1300" b="1"/>
              <a:t>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'Vehículos régimen pasaje'!$F$37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VALENCIA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pasaje'!$F$38:$F$47</c:f>
              <c:numCache>
                <c:formatCode>General</c:formatCode>
                <c:ptCount val="10"/>
                <c:pt idx="0">
                  <c:v>1188930</c:v>
                </c:pt>
                <c:pt idx="1">
                  <c:v>1112526</c:v>
                </c:pt>
                <c:pt idx="2">
                  <c:v>566114</c:v>
                </c:pt>
                <c:pt idx="3">
                  <c:v>435695</c:v>
                </c:pt>
                <c:pt idx="4">
                  <c:v>353756</c:v>
                </c:pt>
                <c:pt idx="5">
                  <c:v>329589</c:v>
                </c:pt>
                <c:pt idx="6">
                  <c:v>164845</c:v>
                </c:pt>
                <c:pt idx="7">
                  <c:v>164502</c:v>
                </c:pt>
                <c:pt idx="8">
                  <c:v>117814</c:v>
                </c:pt>
                <c:pt idx="9">
                  <c:v>94875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'Vehículos régimen pasaje'!$G$37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'Vehículos régimen pasaje'!$E$38:$E$47</c:f>
              <c:strCache>
                <c:ptCount val="10"/>
                <c:pt idx="0">
                  <c:v>BAHIA DE ALGECIRAS</c:v>
                </c:pt>
                <c:pt idx="1">
                  <c:v>SANTA CRUZ DE TENERIFE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MELILLA</c:v>
                </c:pt>
                <c:pt idx="7">
                  <c:v>ALMERIA</c:v>
                </c:pt>
                <c:pt idx="8">
                  <c:v>VALENCIA</c:v>
                </c:pt>
                <c:pt idx="9">
                  <c:v>MOTRIL</c:v>
                </c:pt>
              </c:strCache>
            </c:strRef>
          </c:cat>
          <c:val>
            <c:numRef>
              <c:f>'Vehículos régimen pasaje'!$G$38:$G$47</c:f>
              <c:numCache>
                <c:formatCode>General</c:formatCode>
                <c:ptCount val="10"/>
                <c:pt idx="0">
                  <c:v>1144155</c:v>
                </c:pt>
                <c:pt idx="1">
                  <c:v>1050980</c:v>
                </c:pt>
                <c:pt idx="2">
                  <c:v>523592</c:v>
                </c:pt>
                <c:pt idx="3">
                  <c:v>418729</c:v>
                </c:pt>
                <c:pt idx="4">
                  <c:v>364100</c:v>
                </c:pt>
                <c:pt idx="5">
                  <c:v>294399</c:v>
                </c:pt>
                <c:pt idx="6">
                  <c:v>155602</c:v>
                </c:pt>
                <c:pt idx="7">
                  <c:v>133344</c:v>
                </c:pt>
                <c:pt idx="8">
                  <c:v>79259</c:v>
                </c:pt>
                <c:pt idx="9">
                  <c:v>94398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número'!$F$38:$F$47</c:f>
              <c:numCache>
                <c:formatCode>General</c:formatCode>
                <c:ptCount val="10"/>
                <c:pt idx="0">
                  <c:v>41871</c:v>
                </c:pt>
                <c:pt idx="1">
                  <c:v>29681</c:v>
                </c:pt>
                <c:pt idx="2">
                  <c:v>12518</c:v>
                </c:pt>
                <c:pt idx="3">
                  <c:v>11554</c:v>
                </c:pt>
                <c:pt idx="4">
                  <c:v>10444</c:v>
                </c:pt>
                <c:pt idx="5">
                  <c:v>8728</c:v>
                </c:pt>
                <c:pt idx="6">
                  <c:v>7702</c:v>
                </c:pt>
                <c:pt idx="7">
                  <c:v>2815</c:v>
                </c:pt>
                <c:pt idx="8">
                  <c:v>2643</c:v>
                </c:pt>
                <c:pt idx="9">
                  <c:v>2191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número'!$E$38:$E$47</c:f>
              <c:strCache>
                <c:ptCount val="10"/>
                <c:pt idx="0">
                  <c:v>BALEARES</c:v>
                </c:pt>
                <c:pt idx="1">
                  <c:v>BAHIA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número'!$G$38:$G$47</c:f>
              <c:numCache>
                <c:formatCode>General</c:formatCode>
                <c:ptCount val="10"/>
                <c:pt idx="0">
                  <c:v>40596</c:v>
                </c:pt>
                <c:pt idx="1">
                  <c:v>28446</c:v>
                </c:pt>
                <c:pt idx="2">
                  <c:v>12127</c:v>
                </c:pt>
                <c:pt idx="3">
                  <c:v>11701</c:v>
                </c:pt>
                <c:pt idx="4">
                  <c:v>10306</c:v>
                </c:pt>
                <c:pt idx="5">
                  <c:v>8046</c:v>
                </c:pt>
                <c:pt idx="6">
                  <c:v>7728</c:v>
                </c:pt>
                <c:pt idx="7">
                  <c:v>2816</c:v>
                </c:pt>
                <c:pt idx="8">
                  <c:v>2743</c:v>
                </c:pt>
                <c:pt idx="9">
                  <c:v>1839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GT'!$F$38:$F$47</c:f>
              <c:numCache>
                <c:formatCode>General</c:formatCode>
                <c:ptCount val="10"/>
                <c:pt idx="0">
                  <c:v>452407013</c:v>
                </c:pt>
                <c:pt idx="1">
                  <c:v>310338799</c:v>
                </c:pt>
                <c:pt idx="2">
                  <c:v>255887783</c:v>
                </c:pt>
                <c:pt idx="3">
                  <c:v>234372337</c:v>
                </c:pt>
                <c:pt idx="4">
                  <c:v>215107321</c:v>
                </c:pt>
                <c:pt idx="5">
                  <c:v>174830792</c:v>
                </c:pt>
                <c:pt idx="6">
                  <c:v>59614987</c:v>
                </c:pt>
                <c:pt idx="7">
                  <c:v>46869069</c:v>
                </c:pt>
                <c:pt idx="8">
                  <c:v>44810733</c:v>
                </c:pt>
                <c:pt idx="9">
                  <c:v>37886995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GT'!$E$38:$E$47</c:f>
              <c:strCache>
                <c:ptCount val="10"/>
                <c:pt idx="0">
                  <c:v>BAHIA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TARRAGONA</c:v>
                </c:pt>
                <c:pt idx="8">
                  <c:v>BILBAO</c:v>
                </c:pt>
                <c:pt idx="9">
                  <c:v>CARTAGENA</c:v>
                </c:pt>
              </c:strCache>
            </c:strRef>
          </c:cat>
          <c:val>
            <c:numRef>
              <c:f>'Buques GT'!$G$38:$G$47</c:f>
              <c:numCache>
                <c:formatCode>General</c:formatCode>
                <c:ptCount val="10"/>
                <c:pt idx="0">
                  <c:v>429586558</c:v>
                </c:pt>
                <c:pt idx="1">
                  <c:v>287501353</c:v>
                </c:pt>
                <c:pt idx="2">
                  <c:v>240530194</c:v>
                </c:pt>
                <c:pt idx="3">
                  <c:v>243746494</c:v>
                </c:pt>
                <c:pt idx="4">
                  <c:v>194377121</c:v>
                </c:pt>
                <c:pt idx="5">
                  <c:v>175281900</c:v>
                </c:pt>
                <c:pt idx="6">
                  <c:v>53396654</c:v>
                </c:pt>
                <c:pt idx="7">
                  <c:v>46860772</c:v>
                </c:pt>
                <c:pt idx="8">
                  <c:v>42766934</c:v>
                </c:pt>
                <c:pt idx="9">
                  <c:v>36606219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(nº)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Cruceros!$F$37</c:f>
              <c:strCache>
                <c:ptCount val="1"/>
                <c:pt idx="0">
                  <c:v>2016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Cruceros!$F$38:$F$47</c:f>
              <c:numCache>
                <c:formatCode>General</c:formatCode>
                <c:ptCount val="10"/>
                <c:pt idx="0">
                  <c:v>758</c:v>
                </c:pt>
                <c:pt idx="1">
                  <c:v>741</c:v>
                </c:pt>
                <c:pt idx="2">
                  <c:v>526</c:v>
                </c:pt>
                <c:pt idx="3">
                  <c:v>524</c:v>
                </c:pt>
                <c:pt idx="4">
                  <c:v>284</c:v>
                </c:pt>
                <c:pt idx="5">
                  <c:v>250</c:v>
                </c:pt>
                <c:pt idx="6">
                  <c:v>181</c:v>
                </c:pt>
                <c:pt idx="7">
                  <c:v>121</c:v>
                </c:pt>
                <c:pt idx="8">
                  <c:v>94</c:v>
                </c:pt>
                <c:pt idx="9">
                  <c:v>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Cruceros!$G$37</c:f>
              <c:strCache>
                <c:ptCount val="1"/>
                <c:pt idx="0">
                  <c:v>2015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Cruceros!$E$38:$E$47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BAHIA DE CADIZ</c:v>
                </c:pt>
                <c:pt idx="5">
                  <c:v>MALAGA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Cruceros!$G$38:$G$47</c:f>
              <c:numCache>
                <c:formatCode>General</c:formatCode>
                <c:ptCount val="10"/>
                <c:pt idx="0">
                  <c:v>750</c:v>
                </c:pt>
                <c:pt idx="1">
                  <c:v>788</c:v>
                </c:pt>
                <c:pt idx="2">
                  <c:v>506</c:v>
                </c:pt>
                <c:pt idx="3">
                  <c:v>542</c:v>
                </c:pt>
                <c:pt idx="4">
                  <c:v>295</c:v>
                </c:pt>
                <c:pt idx="5">
                  <c:v>238</c:v>
                </c:pt>
                <c:pt idx="6">
                  <c:v>172</c:v>
                </c:pt>
                <c:pt idx="7">
                  <c:v>108</c:v>
                </c:pt>
                <c:pt idx="8">
                  <c:v>92</c:v>
                </c:pt>
                <c:pt idx="9">
                  <c:v>82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.xml"/><Relationship Id="rId1" Type="http://schemas.openxmlformats.org/officeDocument/2006/relationships/image" Target="../media/image3.emf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image" Target="../media/image4.emf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3.xml"/><Relationship Id="rId1" Type="http://schemas.openxmlformats.org/officeDocument/2006/relationships/image" Target="../media/image5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image" Target="../media/image6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5.xml"/><Relationship Id="rId1" Type="http://schemas.openxmlformats.org/officeDocument/2006/relationships/image" Target="../media/image7.emf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6.xml"/><Relationship Id="rId1" Type="http://schemas.openxmlformats.org/officeDocument/2006/relationships/image" Target="../media/image8.emf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image" Target="../media/image9.emf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8.xml"/><Relationship Id="rId1" Type="http://schemas.openxmlformats.org/officeDocument/2006/relationships/image" Target="../media/image10.emf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9.xml"/><Relationship Id="rId1" Type="http://schemas.openxmlformats.org/officeDocument/2006/relationships/image" Target="../media/image11.emf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0.xml"/><Relationship Id="rId1" Type="http://schemas.openxmlformats.org/officeDocument/2006/relationships/image" Target="../media/image12.emf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1.xml"/><Relationship Id="rId1" Type="http://schemas.openxmlformats.org/officeDocument/2006/relationships/image" Target="../media/image13.emf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2.xml"/><Relationship Id="rId1" Type="http://schemas.openxmlformats.org/officeDocument/2006/relationships/image" Target="../media/image14.emf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3.xml"/><Relationship Id="rId1" Type="http://schemas.openxmlformats.org/officeDocument/2006/relationships/image" Target="../media/image15.emf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4.xml"/><Relationship Id="rId1" Type="http://schemas.openxmlformats.org/officeDocument/2006/relationships/image" Target="../media/image16.emf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5.xml"/><Relationship Id="rId1" Type="http://schemas.openxmlformats.org/officeDocument/2006/relationships/image" Target="../media/image17.emf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6.xml"/><Relationship Id="rId1" Type="http://schemas.openxmlformats.org/officeDocument/2006/relationships/image" Target="../media/image18.emf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7.xml"/><Relationship Id="rId1" Type="http://schemas.openxmlformats.org/officeDocument/2006/relationships/image" Target="../media/image19.emf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8.xml"/><Relationship Id="rId1" Type="http://schemas.openxmlformats.org/officeDocument/2006/relationships/image" Target="../media/image20.emf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19.xml"/><Relationship Id="rId1" Type="http://schemas.openxmlformats.org/officeDocument/2006/relationships/image" Target="../media/image21.emf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0.xml"/><Relationship Id="rId1" Type="http://schemas.openxmlformats.org/officeDocument/2006/relationships/image" Target="../media/image22.emf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1.xml"/><Relationship Id="rId1" Type="http://schemas.openxmlformats.org/officeDocument/2006/relationships/image" Target="../media/image23.emf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2.xml"/><Relationship Id="rId1" Type="http://schemas.openxmlformats.org/officeDocument/2006/relationships/image" Target="../media/image24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2</xdr:rowOff>
    </xdr:from>
    <xdr:to>
      <xdr:col>4</xdr:col>
      <xdr:colOff>733425</xdr:colOff>
      <xdr:row>3</xdr:row>
      <xdr:rowOff>45591</xdr:rowOff>
    </xdr:to>
    <xdr:pic>
      <xdr:nvPicPr>
        <xdr:cNvPr id="2" name="Imagen 1" descr="LOGOS PdE 2013 documentos comunes y Presentaciones">
          <a:extLst>
            <a:ext uri="{FF2B5EF4-FFF2-40B4-BE49-F238E27FC236}">
              <a16:creationId xmlns:a16="http://schemas.microsoft.com/office/drawing/2014/main" id="{1EB8A5C2-CDF0-4D11-B900-BB2BB0BD3F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2"/>
          <a:ext cx="3590924" cy="66471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23040</xdr:colOff>
      <xdr:row>2</xdr:row>
      <xdr:rowOff>3180</xdr:rowOff>
    </xdr:to>
    <xdr:pic>
      <xdr:nvPicPr>
        <xdr:cNvPr id="1025" name="LogoRes00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049" name="LogoRes01">
          <a:extLst>
            <a:ext uri="{FF2B5EF4-FFF2-40B4-BE49-F238E27FC236}">
              <a16:creationId xmlns:a16="http://schemas.microsoft.com/office/drawing/2014/main" id="{00000000-0008-0000-0100-0000010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3073" name="LogoRes01_1">
          <a:extLst>
            <a:ext uri="{FF2B5EF4-FFF2-40B4-BE49-F238E27FC236}">
              <a16:creationId xmlns:a16="http://schemas.microsoft.com/office/drawing/2014/main" id="{00000000-0008-0000-0200-0000010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4097" name="LogoRes02">
          <a:extLst>
            <a:ext uri="{FF2B5EF4-FFF2-40B4-BE49-F238E27FC236}">
              <a16:creationId xmlns:a16="http://schemas.microsoft.com/office/drawing/2014/main" id="{00000000-0008-0000-0300-0000011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5121" name="LogoRes03">
          <a:extLst>
            <a:ext uri="{FF2B5EF4-FFF2-40B4-BE49-F238E27FC236}">
              <a16:creationId xmlns:a16="http://schemas.microsoft.com/office/drawing/2014/main" id="{00000000-0008-0000-0400-0000011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6145" name="LogoRes04">
          <a:extLst>
            <a:ext uri="{FF2B5EF4-FFF2-40B4-BE49-F238E27FC236}">
              <a16:creationId xmlns:a16="http://schemas.microsoft.com/office/drawing/2014/main" id="{00000000-0008-0000-0500-0000011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7169" name="LogoRes05">
          <a:extLst>
            <a:ext uri="{FF2B5EF4-FFF2-40B4-BE49-F238E27FC236}">
              <a16:creationId xmlns:a16="http://schemas.microsoft.com/office/drawing/2014/main" id="{00000000-0008-0000-0600-0000011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8193" name="LogoRes06">
          <a:extLst>
            <a:ext uri="{FF2B5EF4-FFF2-40B4-BE49-F238E27FC236}">
              <a16:creationId xmlns:a16="http://schemas.microsoft.com/office/drawing/2014/main" id="{00000000-0008-0000-0700-0000012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9217" name="LogoRes07">
          <a:extLst>
            <a:ext uri="{FF2B5EF4-FFF2-40B4-BE49-F238E27FC236}">
              <a16:creationId xmlns:a16="http://schemas.microsoft.com/office/drawing/2014/main" id="{00000000-0008-0000-0800-0000012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0241" name="LogoRes07_1">
          <a:extLst>
            <a:ext uri="{FF2B5EF4-FFF2-40B4-BE49-F238E27FC236}">
              <a16:creationId xmlns:a16="http://schemas.microsoft.com/office/drawing/2014/main" id="{00000000-0008-0000-0900-0000012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11265" name="LogoRes08">
          <a:extLst>
            <a:ext uri="{FF2B5EF4-FFF2-40B4-BE49-F238E27FC236}">
              <a16:creationId xmlns:a16="http://schemas.microsoft.com/office/drawing/2014/main" id="{00000000-0008-0000-0A00-0000012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2289" name="LogoRes09">
          <a:extLst>
            <a:ext uri="{FF2B5EF4-FFF2-40B4-BE49-F238E27FC236}">
              <a16:creationId xmlns:a16="http://schemas.microsoft.com/office/drawing/2014/main" id="{00000000-0008-0000-0B00-0000013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3313" name="LogoRes10">
          <a:extLst>
            <a:ext uri="{FF2B5EF4-FFF2-40B4-BE49-F238E27FC236}">
              <a16:creationId xmlns:a16="http://schemas.microsoft.com/office/drawing/2014/main" id="{00000000-0008-0000-0C00-0000013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C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4337" name="LogoRes10_1">
          <a:extLst>
            <a:ext uri="{FF2B5EF4-FFF2-40B4-BE49-F238E27FC236}">
              <a16:creationId xmlns:a16="http://schemas.microsoft.com/office/drawing/2014/main" id="{00000000-0008-0000-0D00-0000013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5361" name="LogoRes10_2">
          <a:extLst>
            <a:ext uri="{FF2B5EF4-FFF2-40B4-BE49-F238E27FC236}">
              <a16:creationId xmlns:a16="http://schemas.microsoft.com/office/drawing/2014/main" id="{00000000-0008-0000-0E00-0000013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6385" name="LogoRes10_3">
          <a:extLst>
            <a:ext uri="{FF2B5EF4-FFF2-40B4-BE49-F238E27FC236}">
              <a16:creationId xmlns:a16="http://schemas.microsoft.com/office/drawing/2014/main" id="{00000000-0008-0000-0F00-0000014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7409" name="LogoRes10_4">
          <a:extLst>
            <a:ext uri="{FF2B5EF4-FFF2-40B4-BE49-F238E27FC236}">
              <a16:creationId xmlns:a16="http://schemas.microsoft.com/office/drawing/2014/main" id="{00000000-0008-0000-1000-0000014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8433" name="LogoRes11">
          <a:extLst>
            <a:ext uri="{FF2B5EF4-FFF2-40B4-BE49-F238E27FC236}">
              <a16:creationId xmlns:a16="http://schemas.microsoft.com/office/drawing/2014/main" id="{00000000-0008-0000-1100-0000014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19457" name="LogoRes11_1">
          <a:extLst>
            <a:ext uri="{FF2B5EF4-FFF2-40B4-BE49-F238E27FC236}">
              <a16:creationId xmlns:a16="http://schemas.microsoft.com/office/drawing/2014/main" id="{00000000-0008-0000-1200-0000014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0481" name="LogoRes11_2">
          <a:extLst>
            <a:ext uri="{FF2B5EF4-FFF2-40B4-BE49-F238E27FC236}">
              <a16:creationId xmlns:a16="http://schemas.microsoft.com/office/drawing/2014/main" id="{00000000-0008-0000-1300-00000150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1505" name="LogoRes12_1">
          <a:extLst>
            <a:ext uri="{FF2B5EF4-FFF2-40B4-BE49-F238E27FC236}">
              <a16:creationId xmlns:a16="http://schemas.microsoft.com/office/drawing/2014/main" id="{00000000-0008-0000-1400-00000154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64950</xdr:colOff>
      <xdr:row>1</xdr:row>
      <xdr:rowOff>186060</xdr:rowOff>
    </xdr:to>
    <xdr:pic>
      <xdr:nvPicPr>
        <xdr:cNvPr id="22529" name="LogoRes12_2">
          <a:extLst>
            <a:ext uri="{FF2B5EF4-FFF2-40B4-BE49-F238E27FC236}">
              <a16:creationId xmlns:a16="http://schemas.microsoft.com/office/drawing/2014/main" id="{00000000-0008-0000-1500-00000158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3</xdr:col>
      <xdr:colOff>84000</xdr:colOff>
      <xdr:row>1</xdr:row>
      <xdr:rowOff>186060</xdr:rowOff>
    </xdr:to>
    <xdr:pic>
      <xdr:nvPicPr>
        <xdr:cNvPr id="23553" name="LogoRes12_3">
          <a:extLst>
            <a:ext uri="{FF2B5EF4-FFF2-40B4-BE49-F238E27FC236}">
              <a16:creationId xmlns:a16="http://schemas.microsoft.com/office/drawing/2014/main" id="{00000000-0008-0000-1600-0000015C00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" y="0"/>
          <a:ext cx="3131999" cy="468000"/>
        </a:xfrm>
        <a:prstGeom prst="rect">
          <a:avLst/>
        </a:prstGeom>
        <a:noFill/>
      </xdr:spPr>
    </xdr:pic>
    <xdr:clientData/>
  </xdr:twoCellAnchor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E5EA2D-7B78-4364-A969-4B14C5BB6C9B}">
  <sheetPr>
    <pageSetUpPr fitToPage="1"/>
  </sheetPr>
  <dimension ref="B1:K70"/>
  <sheetViews>
    <sheetView workbookViewId="0">
      <selection activeCell="C8" sqref="C8"/>
    </sheetView>
  </sheetViews>
  <sheetFormatPr baseColWidth="10" defaultColWidth="11.5703125" defaultRowHeight="15" x14ac:dyDescent="0.25"/>
  <cols>
    <col min="1" max="1" width="8.7109375" style="65" customWidth="1"/>
    <col min="2" max="10" width="11.5703125" style="65"/>
    <col min="11" max="11" width="9.7109375" style="65" customWidth="1"/>
    <col min="12" max="12" width="0" style="65" hidden="1" customWidth="1"/>
    <col min="13" max="16384" width="11.5703125" style="65"/>
  </cols>
  <sheetData>
    <row r="1" spans="7:9" ht="19.5" x14ac:dyDescent="0.25">
      <c r="I1" s="66" t="s">
        <v>98</v>
      </c>
    </row>
    <row r="2" spans="7:9" ht="18.75" x14ac:dyDescent="0.25">
      <c r="I2" s="67" t="s">
        <v>99</v>
      </c>
    </row>
    <row r="15" spans="7:9" ht="31.5" x14ac:dyDescent="0.25">
      <c r="G15" s="68" t="s">
        <v>100</v>
      </c>
    </row>
    <row r="16" spans="7:9" ht="23.25" x14ac:dyDescent="0.25">
      <c r="G16" s="69" t="s">
        <v>144</v>
      </c>
    </row>
    <row r="28" spans="6:11" x14ac:dyDescent="0.25">
      <c r="G28" s="70"/>
      <c r="H28" s="70"/>
      <c r="I28" s="70"/>
      <c r="J28" s="70"/>
    </row>
    <row r="29" spans="6:11" ht="14.45" customHeight="1" x14ac:dyDescent="0.25">
      <c r="F29" s="70"/>
      <c r="G29" s="70"/>
      <c r="H29" s="70"/>
      <c r="I29" s="70"/>
      <c r="J29" s="70"/>
      <c r="K29" s="71" t="s">
        <v>145</v>
      </c>
    </row>
    <row r="30" spans="6:11" x14ac:dyDescent="0.25">
      <c r="K30" s="72"/>
    </row>
    <row r="31" spans="6:11" x14ac:dyDescent="0.25">
      <c r="K31" s="73"/>
    </row>
    <row r="34" spans="2:6" ht="15.75" x14ac:dyDescent="0.25">
      <c r="F34" s="74" t="s">
        <v>101</v>
      </c>
    </row>
    <row r="35" spans="2:6" ht="15.75" x14ac:dyDescent="0.25">
      <c r="F35" s="74"/>
    </row>
    <row r="36" spans="2:6" ht="15.75" x14ac:dyDescent="0.25">
      <c r="C36" s="75"/>
    </row>
    <row r="37" spans="2:6" s="78" customFormat="1" ht="15.75" x14ac:dyDescent="0.25">
      <c r="B37" s="76" t="s">
        <v>102</v>
      </c>
      <c r="C37" s="77" t="s">
        <v>103</v>
      </c>
    </row>
    <row r="38" spans="2:6" s="78" customFormat="1" ht="15.75" x14ac:dyDescent="0.25">
      <c r="B38" s="76" t="s">
        <v>104</v>
      </c>
      <c r="C38" s="76" t="s">
        <v>105</v>
      </c>
    </row>
    <row r="39" spans="2:6" s="78" customFormat="1" ht="15.75" x14ac:dyDescent="0.25">
      <c r="B39" s="79" t="s">
        <v>106</v>
      </c>
      <c r="C39" s="79" t="s">
        <v>107</v>
      </c>
    </row>
    <row r="40" spans="2:6" s="78" customFormat="1" ht="15.75" x14ac:dyDescent="0.25">
      <c r="B40" s="76" t="s">
        <v>108</v>
      </c>
      <c r="C40" s="76" t="s">
        <v>109</v>
      </c>
    </row>
    <row r="41" spans="2:6" s="78" customFormat="1" ht="15.75" x14ac:dyDescent="0.25">
      <c r="B41" s="76" t="s">
        <v>110</v>
      </c>
      <c r="C41" s="76" t="s">
        <v>111</v>
      </c>
    </row>
    <row r="42" spans="2:6" s="78" customFormat="1" ht="15.75" x14ac:dyDescent="0.25">
      <c r="B42" s="76" t="s">
        <v>112</v>
      </c>
      <c r="C42" s="76" t="s">
        <v>113</v>
      </c>
    </row>
    <row r="43" spans="2:6" s="78" customFormat="1" ht="15.75" x14ac:dyDescent="0.25">
      <c r="B43" s="76" t="s">
        <v>114</v>
      </c>
      <c r="C43" s="76" t="s">
        <v>5</v>
      </c>
    </row>
    <row r="44" spans="2:6" s="78" customFormat="1" ht="15.75" x14ac:dyDescent="0.25">
      <c r="B44" s="76" t="s">
        <v>115</v>
      </c>
      <c r="C44" s="76" t="s">
        <v>7</v>
      </c>
    </row>
    <row r="45" spans="2:6" s="78" customFormat="1" ht="15.75" x14ac:dyDescent="0.25">
      <c r="B45" s="76" t="s">
        <v>116</v>
      </c>
      <c r="C45" s="76" t="s">
        <v>117</v>
      </c>
    </row>
    <row r="46" spans="2:6" s="78" customFormat="1" ht="15.75" x14ac:dyDescent="0.25">
      <c r="B46" s="79" t="s">
        <v>118</v>
      </c>
      <c r="C46" s="79" t="s">
        <v>119</v>
      </c>
    </row>
    <row r="47" spans="2:6" s="78" customFormat="1" ht="15.75" x14ac:dyDescent="0.25">
      <c r="B47" s="76" t="s">
        <v>120</v>
      </c>
      <c r="C47" s="76" t="s">
        <v>121</v>
      </c>
    </row>
    <row r="48" spans="2:6" s="78" customFormat="1" ht="15.75" x14ac:dyDescent="0.25">
      <c r="B48" s="76" t="s">
        <v>122</v>
      </c>
      <c r="C48" s="76" t="s">
        <v>23</v>
      </c>
    </row>
    <row r="49" spans="2:3" s="78" customFormat="1" ht="15.75" x14ac:dyDescent="0.25">
      <c r="B49" s="76" t="s">
        <v>123</v>
      </c>
      <c r="C49" s="76" t="s">
        <v>124</v>
      </c>
    </row>
    <row r="50" spans="2:3" s="78" customFormat="1" ht="15.75" x14ac:dyDescent="0.25">
      <c r="B50" s="79" t="s">
        <v>125</v>
      </c>
      <c r="C50" s="79" t="s">
        <v>126</v>
      </c>
    </row>
    <row r="51" spans="2:3" s="78" customFormat="1" ht="15.75" x14ac:dyDescent="0.25">
      <c r="B51" s="79" t="s">
        <v>127</v>
      </c>
      <c r="C51" s="79" t="s">
        <v>128</v>
      </c>
    </row>
    <row r="52" spans="2:3" s="78" customFormat="1" ht="15.75" x14ac:dyDescent="0.25">
      <c r="B52" s="79" t="s">
        <v>129</v>
      </c>
      <c r="C52" s="79" t="s">
        <v>130</v>
      </c>
    </row>
    <row r="53" spans="2:3" s="78" customFormat="1" ht="15.75" x14ac:dyDescent="0.25">
      <c r="B53" s="79" t="s">
        <v>131</v>
      </c>
      <c r="C53" s="79" t="s">
        <v>132</v>
      </c>
    </row>
    <row r="54" spans="2:3" s="78" customFormat="1" ht="15.75" x14ac:dyDescent="0.25">
      <c r="B54" s="76" t="s">
        <v>133</v>
      </c>
      <c r="C54" s="76" t="s">
        <v>134</v>
      </c>
    </row>
    <row r="55" spans="2:3" s="78" customFormat="1" ht="15.75" x14ac:dyDescent="0.25">
      <c r="B55" s="79" t="s">
        <v>135</v>
      </c>
      <c r="C55" s="79" t="s">
        <v>136</v>
      </c>
    </row>
    <row r="56" spans="2:3" s="78" customFormat="1" ht="15.75" x14ac:dyDescent="0.25">
      <c r="B56" s="79" t="s">
        <v>137</v>
      </c>
      <c r="C56" s="79" t="s">
        <v>138</v>
      </c>
    </row>
    <row r="57" spans="2:3" s="78" customFormat="1" ht="15.75" x14ac:dyDescent="0.25">
      <c r="B57" s="76" t="s">
        <v>146</v>
      </c>
      <c r="C57" s="76" t="s">
        <v>139</v>
      </c>
    </row>
    <row r="58" spans="2:3" s="78" customFormat="1" ht="15.75" x14ac:dyDescent="0.25">
      <c r="B58" s="79" t="s">
        <v>140</v>
      </c>
      <c r="C58" s="79" t="s">
        <v>141</v>
      </c>
    </row>
    <row r="59" spans="2:3" s="78" customFormat="1" ht="15.75" x14ac:dyDescent="0.25">
      <c r="B59" s="79" t="s">
        <v>142</v>
      </c>
      <c r="C59" s="79" t="s">
        <v>143</v>
      </c>
    </row>
    <row r="60" spans="2:3" s="78" customFormat="1" ht="15.75" x14ac:dyDescent="0.25">
      <c r="B60" s="79"/>
    </row>
    <row r="61" spans="2:3" x14ac:dyDescent="0.25">
      <c r="B61" s="78"/>
    </row>
    <row r="62" spans="2:3" x14ac:dyDescent="0.25">
      <c r="B62" s="78"/>
    </row>
    <row r="63" spans="2:3" x14ac:dyDescent="0.25">
      <c r="B63" s="78"/>
    </row>
    <row r="64" spans="2:3" x14ac:dyDescent="0.25">
      <c r="B64" s="78"/>
    </row>
    <row r="65" spans="2:2" x14ac:dyDescent="0.25">
      <c r="B65" s="78"/>
    </row>
    <row r="66" spans="2:2" x14ac:dyDescent="0.25">
      <c r="B66" s="78"/>
    </row>
    <row r="67" spans="2:2" x14ac:dyDescent="0.25">
      <c r="B67" s="78"/>
    </row>
    <row r="68" spans="2:2" x14ac:dyDescent="0.25">
      <c r="B68" s="78"/>
    </row>
    <row r="69" spans="2:2" x14ac:dyDescent="0.25">
      <c r="B69" s="78"/>
    </row>
    <row r="70" spans="2:2" x14ac:dyDescent="0.25">
      <c r="B70" s="78"/>
    </row>
  </sheetData>
  <pageMargins left="0.7" right="0.7" top="0.75" bottom="0.75" header="0.3" footer="0.3"/>
  <pageSetup paperSize="9" fitToWidth="0" fitToHeight="2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4"/>
  <sheetViews>
    <sheetView tabSelected="1" workbookViewId="0">
      <selection activeCell="C18" sqref="C18"/>
    </sheetView>
  </sheetViews>
  <sheetFormatPr baseColWidth="10" defaultRowHeight="15" x14ac:dyDescent="0.25"/>
  <cols>
    <col min="1" max="1" width="28.28515625" bestFit="1" customWidth="1"/>
    <col min="2" max="2" width="17.140625" customWidth="1"/>
    <col min="3" max="3" width="26.5703125" bestFit="1" customWidth="1"/>
  </cols>
  <sheetData>
    <row r="1" spans="1:9" ht="22.5" customHeight="1" x14ac:dyDescent="0.35">
      <c r="D1" s="18" t="s">
        <v>39</v>
      </c>
    </row>
    <row r="4" spans="1:9" x14ac:dyDescent="0.25">
      <c r="F4" s="8"/>
      <c r="G4" s="8"/>
      <c r="I4" s="19" t="s">
        <v>147</v>
      </c>
    </row>
    <row r="6" spans="1:9" x14ac:dyDescent="0.25">
      <c r="A6" s="88" t="s">
        <v>42</v>
      </c>
      <c r="B6" s="89"/>
      <c r="C6" s="89"/>
      <c r="D6" s="86" t="s">
        <v>97</v>
      </c>
      <c r="E6" s="87"/>
      <c r="F6" s="86" t="s">
        <v>40</v>
      </c>
      <c r="G6" s="87"/>
      <c r="H6" s="86" t="s">
        <v>41</v>
      </c>
      <c r="I6" s="87"/>
    </row>
    <row r="7" spans="1:9" x14ac:dyDescent="0.25">
      <c r="A7" s="90"/>
      <c r="B7" s="90"/>
      <c r="C7" s="90"/>
      <c r="D7" s="17">
        <v>2015</v>
      </c>
      <c r="E7" s="17">
        <v>2016</v>
      </c>
      <c r="F7" s="17">
        <v>2015</v>
      </c>
      <c r="G7" s="17">
        <v>2016</v>
      </c>
      <c r="H7" s="17" t="s">
        <v>0</v>
      </c>
      <c r="I7" s="17" t="s">
        <v>3</v>
      </c>
    </row>
    <row r="8" spans="1:9" x14ac:dyDescent="0.25">
      <c r="A8" s="81" t="s">
        <v>12</v>
      </c>
      <c r="B8" s="81" t="s">
        <v>13</v>
      </c>
      <c r="C8" s="1" t="s">
        <v>14</v>
      </c>
      <c r="D8" s="14">
        <f>Líquidos!B35</f>
        <v>14012805</v>
      </c>
      <c r="E8" s="14">
        <f>Líquidos!C35</f>
        <v>14647070.119999997</v>
      </c>
      <c r="F8" s="14">
        <f>Líquidos!D35</f>
        <v>168051085.16</v>
      </c>
      <c r="G8" s="14">
        <f>Líquidos!E35</f>
        <v>167583316.62</v>
      </c>
      <c r="H8" s="14">
        <f>G8-F8</f>
        <v>-467768.53999999166</v>
      </c>
      <c r="I8" s="15">
        <f>((G8*100/F8)-100)</f>
        <v>-0.27834901485738328</v>
      </c>
    </row>
    <row r="9" spans="1:9" x14ac:dyDescent="0.25">
      <c r="A9" s="82"/>
      <c r="B9" s="84"/>
      <c r="C9" s="1" t="s">
        <v>15</v>
      </c>
      <c r="D9" s="14">
        <f>Sólidos!B35</f>
        <v>8672351.7799999993</v>
      </c>
      <c r="E9" s="14">
        <f>Sólidos!C35</f>
        <v>8341804.8499999996</v>
      </c>
      <c r="F9" s="14">
        <f>Sólidos!D35</f>
        <v>95972001.779999986</v>
      </c>
      <c r="G9" s="14">
        <f>Sólidos!E35</f>
        <v>91993447.849999994</v>
      </c>
      <c r="H9" s="14">
        <f t="shared" ref="H9:H19" si="0">G9-F9</f>
        <v>-3978553.9299999923</v>
      </c>
      <c r="I9" s="15">
        <f t="shared" ref="I9:I18" si="1">((G9*100/F9)-100)</f>
        <v>-4.1455360482322448</v>
      </c>
    </row>
    <row r="10" spans="1:9" x14ac:dyDescent="0.25">
      <c r="A10" s="82"/>
      <c r="B10" s="81" t="s">
        <v>16</v>
      </c>
      <c r="C10" s="1" t="s">
        <v>17</v>
      </c>
      <c r="D10" s="14">
        <f>D12-D11</f>
        <v>4986505.08</v>
      </c>
      <c r="E10" s="14">
        <f>E12-E11</f>
        <v>5727845.6399999969</v>
      </c>
      <c r="F10" s="14">
        <f>F12-F11</f>
        <v>65128935.240000039</v>
      </c>
      <c r="G10" s="63">
        <f>G12-G11</f>
        <v>67737009.639999986</v>
      </c>
      <c r="H10" s="14">
        <f t="shared" si="0"/>
        <v>2608074.3999999464</v>
      </c>
      <c r="I10" s="15">
        <f t="shared" si="1"/>
        <v>4.0044787933184978</v>
      </c>
    </row>
    <row r="11" spans="1:9" x14ac:dyDescent="0.25">
      <c r="A11" s="82"/>
      <c r="B11" s="82"/>
      <c r="C11" s="1" t="s">
        <v>18</v>
      </c>
      <c r="D11" s="14">
        <f>'Mercancías contenedores'!B35</f>
        <v>13636116.92</v>
      </c>
      <c r="E11" s="14">
        <f>'Mercancías contenedores'!C35</f>
        <v>13884423.190000001</v>
      </c>
      <c r="F11" s="14">
        <f>'Mercancías contenedores'!D35</f>
        <v>159276137.91999999</v>
      </c>
      <c r="G11" s="14">
        <f>'Mercancías contenedores'!E35</f>
        <v>168294212.19000003</v>
      </c>
      <c r="H11" s="14">
        <f t="shared" si="0"/>
        <v>9018074.2700000405</v>
      </c>
      <c r="I11" s="15">
        <f t="shared" si="1"/>
        <v>5.6619116885729426</v>
      </c>
    </row>
    <row r="12" spans="1:9" x14ac:dyDescent="0.25">
      <c r="A12" s="84"/>
      <c r="B12" s="84"/>
      <c r="C12" s="1" t="s">
        <v>2</v>
      </c>
      <c r="D12" s="14">
        <f>'Mercancía general'!B35</f>
        <v>18622622</v>
      </c>
      <c r="E12" s="14">
        <f>'Mercancía general'!C35</f>
        <v>19612268.829999998</v>
      </c>
      <c r="F12" s="14">
        <f>'Mercancía general'!D35</f>
        <v>224405073.16000003</v>
      </c>
      <c r="G12" s="14">
        <f>'Mercancía general'!E35</f>
        <v>236031221.83000001</v>
      </c>
      <c r="H12" s="14">
        <f t="shared" si="0"/>
        <v>11626148.669999987</v>
      </c>
      <c r="I12" s="15">
        <f t="shared" si="1"/>
        <v>5.1808760409398502</v>
      </c>
    </row>
    <row r="13" spans="1:9" x14ac:dyDescent="0.25">
      <c r="A13" s="10"/>
      <c r="B13" s="10"/>
      <c r="C13" s="11" t="s">
        <v>2</v>
      </c>
      <c r="D13" s="12">
        <f>SUM(D12+D9+D8)</f>
        <v>41307778.780000001</v>
      </c>
      <c r="E13" s="12">
        <f>SUM(E12+E9+E8)</f>
        <v>42601143.799999997</v>
      </c>
      <c r="F13" s="12">
        <f>F8+F9+F12</f>
        <v>488428160.10000002</v>
      </c>
      <c r="G13" s="12">
        <f>G12+G9+G8</f>
        <v>495607986.30000001</v>
      </c>
      <c r="H13" s="12">
        <f t="shared" si="0"/>
        <v>7179826.1999999881</v>
      </c>
      <c r="I13" s="13">
        <f t="shared" si="1"/>
        <v>1.4699861282629598</v>
      </c>
    </row>
    <row r="14" spans="1:9" x14ac:dyDescent="0.25">
      <c r="A14" s="81" t="s">
        <v>4</v>
      </c>
      <c r="B14" s="16" t="s">
        <v>5</v>
      </c>
      <c r="C14" s="1" t="s">
        <v>6</v>
      </c>
      <c r="D14" s="14">
        <f>Pesca!B35</f>
        <v>20990</v>
      </c>
      <c r="E14" s="14">
        <f>Pesca!C35</f>
        <v>21216.411000000004</v>
      </c>
      <c r="F14" s="14">
        <f>Pesca!D35</f>
        <v>220130.09000000003</v>
      </c>
      <c r="G14" s="14">
        <f>Pesca!E35</f>
        <v>232934.41100000002</v>
      </c>
      <c r="H14" s="14">
        <f t="shared" si="0"/>
        <v>12804.320999999996</v>
      </c>
      <c r="I14" s="15">
        <f t="shared" si="1"/>
        <v>5.8167063848472509</v>
      </c>
    </row>
    <row r="15" spans="1:9" x14ac:dyDescent="0.25">
      <c r="A15" s="82"/>
      <c r="B15" s="81" t="s">
        <v>7</v>
      </c>
      <c r="C15" s="1" t="s">
        <v>8</v>
      </c>
      <c r="D15" s="14">
        <v>710514</v>
      </c>
      <c r="E15" s="14">
        <v>621268</v>
      </c>
      <c r="F15" s="80">
        <v>8084093</v>
      </c>
      <c r="G15" s="63">
        <v>8201008</v>
      </c>
      <c r="H15" s="14">
        <f t="shared" si="0"/>
        <v>116915</v>
      </c>
      <c r="I15" s="15">
        <f t="shared" si="1"/>
        <v>1.4462352177294377</v>
      </c>
    </row>
    <row r="16" spans="1:9" x14ac:dyDescent="0.25">
      <c r="A16" s="82"/>
      <c r="B16" s="84"/>
      <c r="C16" s="1" t="s">
        <v>9</v>
      </c>
      <c r="D16" s="14">
        <f>Avituallamiento!B35-'Resumen general'!D15</f>
        <v>244065</v>
      </c>
      <c r="E16" s="14">
        <f>Avituallamiento!C35-'Resumen general'!E15</f>
        <v>306808.79999999993</v>
      </c>
      <c r="F16" s="80">
        <v>2098377</v>
      </c>
      <c r="G16" s="63">
        <f>Avituallamiento!E35-'Resumen general'!G15</f>
        <v>2122629.5</v>
      </c>
      <c r="H16" s="14">
        <f t="shared" si="0"/>
        <v>24252.5</v>
      </c>
      <c r="I16" s="15">
        <f t="shared" si="1"/>
        <v>1.1557742007275209</v>
      </c>
    </row>
    <row r="17" spans="1:9" x14ac:dyDescent="0.25">
      <c r="A17" s="84"/>
      <c r="B17" s="16" t="s">
        <v>10</v>
      </c>
      <c r="C17" s="1" t="s">
        <v>11</v>
      </c>
      <c r="D17" s="14">
        <v>354212</v>
      </c>
      <c r="E17" s="14">
        <v>261959</v>
      </c>
      <c r="F17" s="14">
        <v>3607280</v>
      </c>
      <c r="G17" s="63">
        <v>3340077</v>
      </c>
      <c r="H17" s="14">
        <f t="shared" si="0"/>
        <v>-267203</v>
      </c>
      <c r="I17" s="15">
        <f t="shared" si="1"/>
        <v>-7.4073262957131192</v>
      </c>
    </row>
    <row r="18" spans="1:9" x14ac:dyDescent="0.25">
      <c r="A18" s="6"/>
      <c r="B18" s="6"/>
      <c r="C18" s="11" t="s">
        <v>2</v>
      </c>
      <c r="D18" s="12">
        <f>SUM(D14:D17)</f>
        <v>1329781</v>
      </c>
      <c r="E18" s="12">
        <f>SUM(E14:E17)</f>
        <v>1211252.2109999999</v>
      </c>
      <c r="F18" s="95">
        <f>SUM(F14+F15+F16+F17)</f>
        <v>14009880.09</v>
      </c>
      <c r="G18" s="12">
        <f>G14+G15+G16+G17</f>
        <v>13896648.911</v>
      </c>
      <c r="H18" s="12">
        <f t="shared" si="0"/>
        <v>-113231.17899999954</v>
      </c>
      <c r="I18" s="13">
        <f t="shared" si="1"/>
        <v>-0.80822375546826208</v>
      </c>
    </row>
    <row r="19" spans="1:9" x14ac:dyDescent="0.25">
      <c r="A19" s="7"/>
      <c r="B19" s="7"/>
      <c r="C19" s="3" t="s">
        <v>1</v>
      </c>
      <c r="D19" s="4">
        <f>SUM(D13+D18)</f>
        <v>42637559.780000001</v>
      </c>
      <c r="E19" s="4">
        <f>SUM(E13+E18)</f>
        <v>43812396.011</v>
      </c>
      <c r="F19" s="4">
        <f>F18+F13</f>
        <v>502438040.19</v>
      </c>
      <c r="G19" s="4">
        <f>G13+G18</f>
        <v>509504635.21100003</v>
      </c>
      <c r="H19" s="4">
        <f t="shared" si="0"/>
        <v>7066595.0210000277</v>
      </c>
      <c r="I19" s="5">
        <f>((G19*100/F19)-100)</f>
        <v>1.4064609873742455</v>
      </c>
    </row>
    <row r="20" spans="1:9" x14ac:dyDescent="0.25">
      <c r="A20" s="6"/>
      <c r="B20" s="6"/>
      <c r="I20" s="2"/>
    </row>
    <row r="21" spans="1:9" x14ac:dyDescent="0.25">
      <c r="A21" s="81" t="s">
        <v>19</v>
      </c>
      <c r="B21" s="81" t="s">
        <v>20</v>
      </c>
      <c r="C21" s="1" t="s">
        <v>21</v>
      </c>
      <c r="D21" s="14">
        <f>'Mercancías tránsito'!B35</f>
        <v>9603069.790000001</v>
      </c>
      <c r="E21" s="14">
        <f>'Mercancías tránsito'!C35</f>
        <v>10124345.649999999</v>
      </c>
      <c r="F21" s="14">
        <f>'Mercancías tránsito'!D35</f>
        <v>118605597.42999999</v>
      </c>
      <c r="G21" s="14">
        <f>'Mercancías tránsito'!E35</f>
        <v>122298771.75999998</v>
      </c>
      <c r="H21" s="14">
        <f t="shared" ref="H21:H34" si="2">G21-F21</f>
        <v>3693174.3299999833</v>
      </c>
      <c r="I21" s="15">
        <f t="shared" ref="I21:I34" si="3">((G21*100/F21)-100)</f>
        <v>3.1138280233187743</v>
      </c>
    </row>
    <row r="22" spans="1:9" x14ac:dyDescent="0.25">
      <c r="A22" s="82"/>
      <c r="B22" s="84"/>
      <c r="C22" s="1" t="s">
        <v>22</v>
      </c>
      <c r="D22" s="14">
        <f>'Mercan. contene. tránsito'!B35</f>
        <v>8006050</v>
      </c>
      <c r="E22" s="14">
        <f>'Mercan. contene. tránsito'!C35</f>
        <v>7601555.1399999997</v>
      </c>
      <c r="F22" s="14">
        <f>'Mercan. contene. tránsito'!D35</f>
        <v>93947360.140000001</v>
      </c>
      <c r="G22" s="14">
        <f>'Mercan. contene. tránsito'!E35</f>
        <v>98509896.639999986</v>
      </c>
      <c r="H22" s="14">
        <f t="shared" si="2"/>
        <v>4562536.4999999851</v>
      </c>
      <c r="I22" s="15">
        <f t="shared" si="3"/>
        <v>4.8564818566491965</v>
      </c>
    </row>
    <row r="23" spans="1:9" x14ac:dyDescent="0.25">
      <c r="A23" s="82"/>
      <c r="B23" s="16" t="s">
        <v>23</v>
      </c>
      <c r="C23" s="1" t="s">
        <v>24</v>
      </c>
      <c r="D23" s="14">
        <f>'Ro-Ro'!B35</f>
        <v>4160662</v>
      </c>
      <c r="E23" s="14">
        <f>'Ro-Ro'!C35</f>
        <v>3870871.62</v>
      </c>
      <c r="F23" s="14">
        <f>'Ro-Ro'!D35</f>
        <v>51154406.75</v>
      </c>
      <c r="G23" s="14">
        <f>'Ro-Ro'!E35</f>
        <v>53447232.960000001</v>
      </c>
      <c r="H23" s="14">
        <f t="shared" si="2"/>
        <v>2292826.2100000009</v>
      </c>
      <c r="I23" s="15">
        <f t="shared" si="3"/>
        <v>4.4821675309527507</v>
      </c>
    </row>
    <row r="24" spans="1:9" x14ac:dyDescent="0.25">
      <c r="A24" s="82"/>
      <c r="B24" s="81" t="s">
        <v>25</v>
      </c>
      <c r="C24" s="1" t="s">
        <v>26</v>
      </c>
      <c r="D24" s="14">
        <f>TEUS!B35</f>
        <v>1232553</v>
      </c>
      <c r="E24" s="14">
        <f>TEUS!C35</f>
        <v>1272883.75</v>
      </c>
      <c r="F24" s="14">
        <f>TEUS!D35</f>
        <v>14293242.75</v>
      </c>
      <c r="G24" s="14">
        <f>TEUS!E35</f>
        <v>15154302.75</v>
      </c>
      <c r="H24" s="14">
        <f t="shared" si="2"/>
        <v>861060</v>
      </c>
      <c r="I24" s="15">
        <f t="shared" si="3"/>
        <v>6.024245267925636</v>
      </c>
    </row>
    <row r="25" spans="1:9" x14ac:dyDescent="0.25">
      <c r="A25" s="82"/>
      <c r="B25" s="82"/>
      <c r="C25" s="1" t="s">
        <v>21</v>
      </c>
      <c r="D25" s="14">
        <f>'TEUS tránsito'!B35</f>
        <v>629354</v>
      </c>
      <c r="E25" s="14">
        <f>'TEUS tránsito'!C35</f>
        <v>647501</v>
      </c>
      <c r="F25" s="14">
        <f>'TEUS tránsito'!D35</f>
        <v>7426945</v>
      </c>
      <c r="G25" s="80">
        <f>'TEUS tránsito'!E35</f>
        <v>7922535</v>
      </c>
      <c r="H25" s="14">
        <f t="shared" si="2"/>
        <v>495590</v>
      </c>
      <c r="I25" s="15">
        <f t="shared" si="3"/>
        <v>6.6728648185761443</v>
      </c>
    </row>
    <row r="26" spans="1:9" x14ac:dyDescent="0.25">
      <c r="A26" s="82"/>
      <c r="B26" s="82"/>
      <c r="C26" s="1" t="s">
        <v>27</v>
      </c>
      <c r="D26" s="14">
        <f>'TEUS nacional'!B35</f>
        <v>149360</v>
      </c>
      <c r="E26" s="14">
        <f>'TEUS nacional'!C35</f>
        <v>157029</v>
      </c>
      <c r="F26" s="14">
        <f>'TEUS nacional'!D35</f>
        <v>1728964</v>
      </c>
      <c r="G26" s="14">
        <f>'TEUS nacional'!E35</f>
        <v>1926876</v>
      </c>
      <c r="H26" s="14">
        <f t="shared" si="2"/>
        <v>197912</v>
      </c>
      <c r="I26" s="15">
        <f t="shared" si="3"/>
        <v>11.4468548795695</v>
      </c>
    </row>
    <row r="27" spans="1:9" x14ac:dyDescent="0.25">
      <c r="A27" s="82"/>
      <c r="B27" s="82"/>
      <c r="C27" s="1" t="s">
        <v>28</v>
      </c>
      <c r="D27" s="14">
        <f>'TEUS exterior'!B35</f>
        <v>422214</v>
      </c>
      <c r="E27" s="14">
        <f>'TEUS exterior'!C35</f>
        <v>441028</v>
      </c>
      <c r="F27" s="14">
        <f>'TEUS exterior'!D35</f>
        <v>5105644</v>
      </c>
      <c r="G27" s="14">
        <f>'TEUS exterior'!E35</f>
        <v>5272324</v>
      </c>
      <c r="H27" s="14">
        <f t="shared" si="2"/>
        <v>166680</v>
      </c>
      <c r="I27" s="15">
        <f t="shared" si="3"/>
        <v>3.2646224452782064</v>
      </c>
    </row>
    <row r="28" spans="1:9" x14ac:dyDescent="0.25">
      <c r="A28" s="82"/>
      <c r="B28" s="84"/>
      <c r="C28" s="1" t="s">
        <v>29</v>
      </c>
      <c r="D28" s="14">
        <f>'TEUS nacional y exterior'!B35</f>
        <v>571574</v>
      </c>
      <c r="E28" s="14">
        <f>'TEUS nacional y exterior'!C35</f>
        <v>598057</v>
      </c>
      <c r="F28" s="14">
        <f>'TEUS nacional y exterior'!D35</f>
        <v>6834673</v>
      </c>
      <c r="G28" s="14">
        <f>'TEUS nacional y exterior'!E35</f>
        <v>7199204</v>
      </c>
      <c r="H28" s="14">
        <f t="shared" si="2"/>
        <v>364531</v>
      </c>
      <c r="I28" s="15">
        <f t="shared" si="3"/>
        <v>5.3335543631714302</v>
      </c>
    </row>
    <row r="29" spans="1:9" x14ac:dyDescent="0.25">
      <c r="A29" s="82"/>
      <c r="B29" s="81" t="s">
        <v>30</v>
      </c>
      <c r="C29" s="1" t="s">
        <v>31</v>
      </c>
      <c r="D29" s="14">
        <f>'Pasajeros total'!B35</f>
        <v>3074640</v>
      </c>
      <c r="E29" s="14">
        <f>'Pasajeros total'!C35</f>
        <v>1926801</v>
      </c>
      <c r="F29" s="14">
        <f>'Pasajeros total'!D35</f>
        <v>31071594</v>
      </c>
      <c r="G29" s="14">
        <f>'Pasajeros total'!E35</f>
        <v>32493848</v>
      </c>
      <c r="H29" s="14">
        <f t="shared" si="2"/>
        <v>1422254</v>
      </c>
      <c r="I29" s="15">
        <f t="shared" si="3"/>
        <v>4.5773448249870938</v>
      </c>
    </row>
    <row r="30" spans="1:9" x14ac:dyDescent="0.25">
      <c r="A30" s="82"/>
      <c r="B30" s="84"/>
      <c r="C30" s="1" t="s">
        <v>32</v>
      </c>
      <c r="D30" s="14">
        <f>'Pasajeros crucero'!B35</f>
        <v>758193</v>
      </c>
      <c r="E30" s="14">
        <f>'Pasajeros crucero'!C35</f>
        <v>483531</v>
      </c>
      <c r="F30" s="14">
        <f>'Pasajeros crucero'!D35</f>
        <v>8646576</v>
      </c>
      <c r="G30" s="14">
        <f>'Pasajeros crucero'!E35</f>
        <v>8693871</v>
      </c>
      <c r="H30" s="14">
        <f t="shared" si="2"/>
        <v>47295</v>
      </c>
      <c r="I30" s="15">
        <f t="shared" si="3"/>
        <v>0.5469795211422479</v>
      </c>
    </row>
    <row r="31" spans="1:9" x14ac:dyDescent="0.25">
      <c r="A31" s="82"/>
      <c r="B31" s="16" t="s">
        <v>33</v>
      </c>
      <c r="C31" s="1" t="s">
        <v>34</v>
      </c>
      <c r="D31" s="14">
        <f>'Vehículos régimen pasaje'!B35</f>
        <v>341648</v>
      </c>
      <c r="E31" s="14">
        <f>'Vehículos régimen pasaje'!C35</f>
        <v>322705</v>
      </c>
      <c r="F31" s="14">
        <f>'Vehículos régimen pasaje'!D35</f>
        <v>4494312</v>
      </c>
      <c r="G31" s="14">
        <f>'Vehículos régimen pasaje'!E35</f>
        <v>4774678</v>
      </c>
      <c r="H31" s="14">
        <f t="shared" si="2"/>
        <v>280366</v>
      </c>
      <c r="I31" s="15">
        <f t="shared" si="3"/>
        <v>6.2382406917899829</v>
      </c>
    </row>
    <row r="32" spans="1:9" x14ac:dyDescent="0.25">
      <c r="A32" s="82"/>
      <c r="B32" s="81" t="s">
        <v>35</v>
      </c>
      <c r="C32" s="1" t="s">
        <v>36</v>
      </c>
      <c r="D32" s="14">
        <f>'Buques número'!B35</f>
        <v>20190</v>
      </c>
      <c r="E32" s="14">
        <f>'Buques número'!C35</f>
        <v>10878</v>
      </c>
      <c r="F32" s="14">
        <f>'Buques número'!D35</f>
        <v>146732</v>
      </c>
      <c r="G32" s="14">
        <f>'Buques número'!E35</f>
        <v>151564</v>
      </c>
      <c r="H32" s="14">
        <f t="shared" si="2"/>
        <v>4832</v>
      </c>
      <c r="I32" s="15">
        <f t="shared" si="3"/>
        <v>3.2930785377422751</v>
      </c>
    </row>
    <row r="33" spans="1:9" x14ac:dyDescent="0.25">
      <c r="A33" s="82"/>
      <c r="B33" s="82"/>
      <c r="C33" s="1" t="s">
        <v>37</v>
      </c>
      <c r="D33" s="14">
        <f>'Buques GT'!B35</f>
        <v>183593011</v>
      </c>
      <c r="E33" s="14">
        <f>'Buques GT'!C35</f>
        <v>174282552</v>
      </c>
      <c r="F33" s="14">
        <f>'Buques GT'!D35</f>
        <v>2081223444</v>
      </c>
      <c r="G33" s="14">
        <f>'Buques GT'!E35</f>
        <v>2184589058</v>
      </c>
      <c r="H33" s="14">
        <f t="shared" si="2"/>
        <v>103365614</v>
      </c>
      <c r="I33" s="15">
        <f t="shared" si="3"/>
        <v>4.9665793597508667</v>
      </c>
    </row>
    <row r="34" spans="1:9" x14ac:dyDescent="0.25">
      <c r="A34" s="83"/>
      <c r="B34" s="85"/>
      <c r="C34" s="1" t="s">
        <v>38</v>
      </c>
      <c r="D34" s="14">
        <f>Cruceros!B35</f>
        <v>288</v>
      </c>
      <c r="E34" s="14">
        <f>Cruceros!C35</f>
        <v>283</v>
      </c>
      <c r="F34" s="14">
        <f>Cruceros!D35</f>
        <v>3857</v>
      </c>
      <c r="G34" s="14">
        <f>Cruceros!E35</f>
        <v>3920</v>
      </c>
      <c r="H34" s="14">
        <f t="shared" si="2"/>
        <v>63</v>
      </c>
      <c r="I34" s="15">
        <f t="shared" si="3"/>
        <v>1.6333938294010864</v>
      </c>
    </row>
  </sheetData>
  <mergeCells count="14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4"/>
    <mergeCell ref="B21:B22"/>
    <mergeCell ref="B24:B28"/>
    <mergeCell ref="B29:B30"/>
    <mergeCell ref="B32:B34"/>
  </mergeCells>
  <pageMargins left="0.39370078740157477" right="0" top="0.51181102362204722" bottom="0.51181102362204722" header="0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68"/>
  <sheetViews>
    <sheetView zoomScaleNormal="100" workbookViewId="0">
      <selection activeCell="C7" sqref="C7:C34"/>
    </sheetView>
  </sheetViews>
  <sheetFormatPr baseColWidth="10" defaultRowHeight="15" x14ac:dyDescent="0.25"/>
  <cols>
    <col min="1" max="1" width="21.28515625" bestFit="1" customWidth="1"/>
    <col min="6" max="6" width="6.28515625" customWidth="1"/>
  </cols>
  <sheetData>
    <row r="1" spans="1:12" s="9" customFormat="1" ht="22.5" customHeight="1" x14ac:dyDescent="0.35">
      <c r="F1" s="18" t="s">
        <v>74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35">
        <v>1131473</v>
      </c>
      <c r="C7" s="35">
        <v>1264172.5999999996</v>
      </c>
      <c r="D7" s="35">
        <v>14152644</v>
      </c>
      <c r="E7" s="59">
        <v>13919795</v>
      </c>
      <c r="F7" s="26">
        <f>((E7*100)/D7)-100</f>
        <v>-1.6452685448740141</v>
      </c>
      <c r="G7" s="2"/>
      <c r="H7" s="2"/>
      <c r="I7" s="2"/>
    </row>
    <row r="8" spans="1:12" x14ac:dyDescent="0.25">
      <c r="A8" s="27" t="s">
        <v>45</v>
      </c>
      <c r="B8" s="36">
        <v>268644.41000000015</v>
      </c>
      <c r="C8" s="36">
        <v>245025.30000000028</v>
      </c>
      <c r="D8" s="36">
        <v>2616948.41</v>
      </c>
      <c r="E8" s="60">
        <v>3471563.3000000003</v>
      </c>
      <c r="F8" s="29">
        <f t="shared" ref="F8:F35" si="0">((E8*100)/D8)-100</f>
        <v>32.656925399610742</v>
      </c>
      <c r="G8" s="2"/>
      <c r="H8" s="2"/>
      <c r="I8" s="2"/>
    </row>
    <row r="9" spans="1:12" x14ac:dyDescent="0.25">
      <c r="A9" s="24" t="s">
        <v>46</v>
      </c>
      <c r="B9" s="35">
        <v>498243</v>
      </c>
      <c r="C9" s="35">
        <v>546728.40000000037</v>
      </c>
      <c r="D9" s="35">
        <v>6465011</v>
      </c>
      <c r="E9" s="59">
        <v>5467308.4000000004</v>
      </c>
      <c r="F9" s="26">
        <f t="shared" si="0"/>
        <v>-15.432341878459297</v>
      </c>
      <c r="G9" s="2"/>
      <c r="H9" s="2"/>
      <c r="I9" s="2"/>
    </row>
    <row r="10" spans="1:12" x14ac:dyDescent="0.25">
      <c r="A10" s="27" t="s">
        <v>47</v>
      </c>
      <c r="B10" s="36">
        <v>511424.88999999966</v>
      </c>
      <c r="C10" s="36">
        <v>586583.03000000026</v>
      </c>
      <c r="D10" s="36">
        <v>5173618.8899999997</v>
      </c>
      <c r="E10" s="60">
        <v>4971467.03</v>
      </c>
      <c r="F10" s="29">
        <f t="shared" si="0"/>
        <v>-3.9073589357487322</v>
      </c>
      <c r="G10" s="2"/>
      <c r="H10" s="2"/>
      <c r="I10" s="2"/>
    </row>
    <row r="11" spans="1:12" x14ac:dyDescent="0.25">
      <c r="A11" s="24" t="s">
        <v>48</v>
      </c>
      <c r="B11" s="35">
        <v>8077714</v>
      </c>
      <c r="C11" s="35">
        <v>8602707.400000006</v>
      </c>
      <c r="D11" s="35">
        <v>98224216</v>
      </c>
      <c r="E11" s="59">
        <v>103176945.40000001</v>
      </c>
      <c r="F11" s="26">
        <f t="shared" si="0"/>
        <v>5.0422692098657222</v>
      </c>
      <c r="G11" s="2"/>
      <c r="H11" s="2"/>
      <c r="I11" s="2"/>
    </row>
    <row r="12" spans="1:12" x14ac:dyDescent="0.25">
      <c r="A12" s="27" t="s">
        <v>49</v>
      </c>
      <c r="B12" s="36">
        <v>224756</v>
      </c>
      <c r="C12" s="36">
        <v>280516.20000000019</v>
      </c>
      <c r="D12" s="36">
        <v>3410578</v>
      </c>
      <c r="E12" s="60">
        <v>3660047.2</v>
      </c>
      <c r="F12" s="29">
        <f t="shared" si="0"/>
        <v>7.3145724859539882</v>
      </c>
      <c r="G12" s="2"/>
      <c r="H12" s="2"/>
      <c r="I12" s="2"/>
    </row>
    <row r="13" spans="1:12" x14ac:dyDescent="0.25">
      <c r="A13" s="24" t="s">
        <v>50</v>
      </c>
      <c r="B13" s="35">
        <v>952185</v>
      </c>
      <c r="C13" s="35">
        <v>1020749.8000000007</v>
      </c>
      <c r="D13" s="35">
        <v>13526097</v>
      </c>
      <c r="E13" s="59">
        <v>14926740.800000001</v>
      </c>
      <c r="F13" s="26">
        <f t="shared" si="0"/>
        <v>10.355121658524254</v>
      </c>
      <c r="G13" s="2"/>
      <c r="H13" s="2"/>
      <c r="I13" s="2"/>
    </row>
    <row r="14" spans="1:12" x14ac:dyDescent="0.25">
      <c r="A14" s="27" t="s">
        <v>51</v>
      </c>
      <c r="B14" s="36">
        <v>4239787</v>
      </c>
      <c r="C14" s="36">
        <v>3863433.799999997</v>
      </c>
      <c r="D14" s="36">
        <v>47049743</v>
      </c>
      <c r="E14" s="60">
        <v>48653001.799999997</v>
      </c>
      <c r="F14" s="29">
        <f t="shared" si="0"/>
        <v>3.407582481375087</v>
      </c>
      <c r="G14" s="2"/>
      <c r="H14" s="2"/>
      <c r="I14" s="2"/>
    </row>
    <row r="15" spans="1:12" x14ac:dyDescent="0.25">
      <c r="A15" s="24" t="s">
        <v>52</v>
      </c>
      <c r="B15" s="35">
        <v>2623079</v>
      </c>
      <c r="C15" s="35">
        <v>3409814.299999997</v>
      </c>
      <c r="D15" s="35">
        <v>32874742</v>
      </c>
      <c r="E15" s="59">
        <v>32067270.299999997</v>
      </c>
      <c r="F15" s="26">
        <f t="shared" si="0"/>
        <v>-2.456206956696434</v>
      </c>
      <c r="G15" s="2"/>
      <c r="H15" s="2"/>
      <c r="I15" s="2"/>
    </row>
    <row r="16" spans="1:12" x14ac:dyDescent="0.25">
      <c r="A16" s="27" t="s">
        <v>53</v>
      </c>
      <c r="B16" s="36">
        <v>2917884</v>
      </c>
      <c r="C16" s="36">
        <v>2876768.3000000007</v>
      </c>
      <c r="D16" s="36">
        <v>32670388</v>
      </c>
      <c r="E16" s="60">
        <v>31883686.300000001</v>
      </c>
      <c r="F16" s="29">
        <f t="shared" si="0"/>
        <v>-2.4079961952089519</v>
      </c>
      <c r="G16" s="2"/>
      <c r="H16" s="2"/>
      <c r="I16" s="2"/>
    </row>
    <row r="17" spans="1:9" x14ac:dyDescent="0.25">
      <c r="A17" s="24" t="s">
        <v>54</v>
      </c>
      <c r="B17" s="35">
        <v>1562077</v>
      </c>
      <c r="C17" s="35">
        <v>1686264</v>
      </c>
      <c r="D17" s="35">
        <v>16474190</v>
      </c>
      <c r="E17" s="59">
        <v>17076583</v>
      </c>
      <c r="F17" s="26">
        <f t="shared" si="0"/>
        <v>3.6565864543264297</v>
      </c>
      <c r="G17" s="2"/>
      <c r="H17" s="2"/>
      <c r="I17" s="2"/>
    </row>
    <row r="18" spans="1:9" x14ac:dyDescent="0.25">
      <c r="A18" s="27" t="s">
        <v>55</v>
      </c>
      <c r="B18" s="36">
        <v>191680.81999999983</v>
      </c>
      <c r="C18" s="36">
        <v>242448.89999999991</v>
      </c>
      <c r="D18" s="36">
        <v>2110007.8199999998</v>
      </c>
      <c r="E18" s="60">
        <v>2478780.9</v>
      </c>
      <c r="F18" s="29">
        <f t="shared" si="0"/>
        <v>17.477332382588045</v>
      </c>
      <c r="G18" s="2"/>
      <c r="H18" s="2"/>
      <c r="I18" s="2"/>
    </row>
    <row r="19" spans="1:9" x14ac:dyDescent="0.25">
      <c r="A19" s="24" t="s">
        <v>56</v>
      </c>
      <c r="B19" s="35">
        <v>1227928</v>
      </c>
      <c r="C19" s="35">
        <v>1359998.5899999999</v>
      </c>
      <c r="D19" s="35">
        <v>12777217</v>
      </c>
      <c r="E19" s="59">
        <v>12518823.59</v>
      </c>
      <c r="F19" s="26">
        <f t="shared" si="0"/>
        <v>-2.0222980481586887</v>
      </c>
      <c r="G19" s="2"/>
      <c r="H19" s="2"/>
      <c r="I19" s="2"/>
    </row>
    <row r="20" spans="1:9" x14ac:dyDescent="0.25">
      <c r="A20" s="27" t="s">
        <v>57</v>
      </c>
      <c r="B20" s="36">
        <v>1896738</v>
      </c>
      <c r="C20" s="36">
        <v>1148125.1999999993</v>
      </c>
      <c r="D20" s="36">
        <v>21277873</v>
      </c>
      <c r="E20" s="60">
        <v>18407334</v>
      </c>
      <c r="F20" s="29">
        <f t="shared" si="0"/>
        <v>-13.490723438381266</v>
      </c>
      <c r="G20" s="2"/>
      <c r="H20" s="2"/>
      <c r="I20" s="2"/>
    </row>
    <row r="21" spans="1:9" x14ac:dyDescent="0.25">
      <c r="A21" s="24" t="s">
        <v>58</v>
      </c>
      <c r="B21" s="35">
        <v>2476044.0500000007</v>
      </c>
      <c r="C21" s="35">
        <v>2248544.5300000012</v>
      </c>
      <c r="D21" s="35">
        <v>27375435.050000001</v>
      </c>
      <c r="E21" s="59">
        <v>30557171.530000001</v>
      </c>
      <c r="F21" s="26">
        <f t="shared" si="0"/>
        <v>11.622596953029969</v>
      </c>
      <c r="G21" s="2"/>
      <c r="H21" s="2"/>
      <c r="I21" s="2"/>
    </row>
    <row r="22" spans="1:9" x14ac:dyDescent="0.25">
      <c r="A22" s="27" t="s">
        <v>59</v>
      </c>
      <c r="B22" s="36">
        <v>1866869</v>
      </c>
      <c r="C22" s="36">
        <v>2066831.3999999985</v>
      </c>
      <c r="D22" s="36">
        <v>23579828</v>
      </c>
      <c r="E22" s="60">
        <v>22801746</v>
      </c>
      <c r="F22" s="29">
        <f t="shared" si="0"/>
        <v>-3.2997780984661915</v>
      </c>
      <c r="G22" s="2"/>
      <c r="H22" s="2"/>
      <c r="I22" s="2"/>
    </row>
    <row r="23" spans="1:9" x14ac:dyDescent="0.25">
      <c r="A23" s="24" t="s">
        <v>60</v>
      </c>
      <c r="B23" s="35">
        <v>333722.25999999978</v>
      </c>
      <c r="C23" s="35">
        <v>264351.26000000024</v>
      </c>
      <c r="D23" s="35">
        <v>2335355.2599999998</v>
      </c>
      <c r="E23" s="59">
        <v>2954799</v>
      </c>
      <c r="F23" s="26">
        <f t="shared" si="0"/>
        <v>26.524604226596352</v>
      </c>
      <c r="G23" s="2"/>
      <c r="H23" s="2"/>
      <c r="I23" s="2"/>
    </row>
    <row r="24" spans="1:9" x14ac:dyDescent="0.25">
      <c r="A24" s="27" t="s">
        <v>61</v>
      </c>
      <c r="B24" s="36">
        <v>205401.4599999995</v>
      </c>
      <c r="C24" s="36">
        <v>234917.75</v>
      </c>
      <c r="D24" s="36">
        <v>2142039.4599999995</v>
      </c>
      <c r="E24" s="60">
        <v>2348140.75</v>
      </c>
      <c r="F24" s="29">
        <f t="shared" si="0"/>
        <v>9.6217317117024805</v>
      </c>
      <c r="G24" s="2"/>
      <c r="H24" s="2"/>
      <c r="I24" s="2"/>
    </row>
    <row r="25" spans="1:9" x14ac:dyDescent="0.25">
      <c r="A25" s="24" t="s">
        <v>62</v>
      </c>
      <c r="B25" s="35">
        <v>84690</v>
      </c>
      <c r="C25" s="35">
        <v>104396</v>
      </c>
      <c r="D25" s="35">
        <v>1031531</v>
      </c>
      <c r="E25" s="59">
        <v>1162986</v>
      </c>
      <c r="F25" s="26">
        <f t="shared" si="0"/>
        <v>12.743679055694884</v>
      </c>
      <c r="G25" s="2"/>
      <c r="H25" s="2"/>
      <c r="I25" s="2"/>
    </row>
    <row r="26" spans="1:9" x14ac:dyDescent="0.25">
      <c r="A26" s="27" t="s">
        <v>63</v>
      </c>
      <c r="B26" s="36">
        <v>186204</v>
      </c>
      <c r="C26" s="36">
        <v>202204</v>
      </c>
      <c r="D26" s="36">
        <v>1987415</v>
      </c>
      <c r="E26" s="60">
        <v>2191291</v>
      </c>
      <c r="F26" s="29">
        <f t="shared" si="0"/>
        <v>10.25835067160105</v>
      </c>
      <c r="G26" s="2"/>
      <c r="H26" s="2"/>
      <c r="I26" s="2"/>
    </row>
    <row r="27" spans="1:9" x14ac:dyDescent="0.25">
      <c r="A27" s="24" t="s">
        <v>64</v>
      </c>
      <c r="B27" s="35">
        <v>357974</v>
      </c>
      <c r="C27" s="35">
        <v>293178.20000000019</v>
      </c>
      <c r="D27" s="35">
        <v>3793387</v>
      </c>
      <c r="E27" s="59">
        <v>3454726</v>
      </c>
      <c r="F27" s="26">
        <f t="shared" si="0"/>
        <v>-8.9276680707768605</v>
      </c>
      <c r="G27" s="2"/>
      <c r="H27" s="2"/>
      <c r="I27" s="2"/>
    </row>
    <row r="28" spans="1:9" x14ac:dyDescent="0.25">
      <c r="A28" s="27" t="s">
        <v>65</v>
      </c>
      <c r="B28" s="36">
        <v>1015052</v>
      </c>
      <c r="C28" s="36">
        <v>1177389</v>
      </c>
      <c r="D28" s="36">
        <v>12617992</v>
      </c>
      <c r="E28" s="60">
        <v>13613974</v>
      </c>
      <c r="F28" s="29">
        <f t="shared" si="0"/>
        <v>7.8933478480569619</v>
      </c>
      <c r="G28" s="2"/>
      <c r="H28" s="2"/>
      <c r="I28" s="2"/>
    </row>
    <row r="29" spans="1:9" x14ac:dyDescent="0.25">
      <c r="A29" s="24" t="s">
        <v>66</v>
      </c>
      <c r="B29" s="35">
        <v>536378</v>
      </c>
      <c r="C29" s="35">
        <v>435909</v>
      </c>
      <c r="D29" s="35">
        <v>5641300</v>
      </c>
      <c r="E29" s="59">
        <v>4866842</v>
      </c>
      <c r="F29" s="26">
        <f t="shared" si="0"/>
        <v>-13.728360484285531</v>
      </c>
      <c r="G29" s="2"/>
      <c r="H29" s="2"/>
      <c r="I29" s="2"/>
    </row>
    <row r="30" spans="1:9" x14ac:dyDescent="0.25">
      <c r="A30" s="27" t="s">
        <v>67</v>
      </c>
      <c r="B30" s="36">
        <v>484706</v>
      </c>
      <c r="C30" s="36">
        <v>431558</v>
      </c>
      <c r="D30" s="36">
        <v>4689104</v>
      </c>
      <c r="E30" s="60">
        <v>4819633</v>
      </c>
      <c r="F30" s="29">
        <f t="shared" si="0"/>
        <v>2.7836661332314208</v>
      </c>
      <c r="G30" s="2"/>
      <c r="H30" s="2"/>
      <c r="I30" s="2"/>
    </row>
    <row r="31" spans="1:9" x14ac:dyDescent="0.25">
      <c r="A31" s="24" t="s">
        <v>68</v>
      </c>
      <c r="B31" s="35">
        <v>2665418</v>
      </c>
      <c r="C31" s="35">
        <v>3082139.0610000007</v>
      </c>
      <c r="D31" s="35">
        <v>33034593</v>
      </c>
      <c r="E31" s="59">
        <v>31351797</v>
      </c>
      <c r="F31" s="26">
        <f t="shared" si="0"/>
        <v>-5.0940418730147456</v>
      </c>
      <c r="G31" s="2"/>
      <c r="H31" s="2"/>
      <c r="I31" s="2"/>
    </row>
    <row r="32" spans="1:9" x14ac:dyDescent="0.25">
      <c r="A32" s="27" t="s">
        <v>69</v>
      </c>
      <c r="B32" s="36">
        <v>5642095</v>
      </c>
      <c r="C32" s="36">
        <v>5970042</v>
      </c>
      <c r="D32" s="36">
        <v>70083977</v>
      </c>
      <c r="E32" s="60">
        <v>71469813</v>
      </c>
      <c r="F32" s="29">
        <f t="shared" si="0"/>
        <v>1.9773934918105454</v>
      </c>
      <c r="G32" s="2"/>
      <c r="H32" s="2"/>
      <c r="I32" s="2"/>
    </row>
    <row r="33" spans="1:9" x14ac:dyDescent="0.25">
      <c r="A33" s="24" t="s">
        <v>70</v>
      </c>
      <c r="B33" s="35">
        <v>348511</v>
      </c>
      <c r="C33" s="35">
        <v>324415.29999999981</v>
      </c>
      <c r="D33" s="35">
        <v>4293096</v>
      </c>
      <c r="E33" s="59">
        <v>4120374</v>
      </c>
      <c r="F33" s="26">
        <f t="shared" si="0"/>
        <v>-4.0232503535909814</v>
      </c>
      <c r="G33" s="2"/>
      <c r="H33" s="2"/>
      <c r="I33" s="2"/>
    </row>
    <row r="34" spans="1:9" x14ac:dyDescent="0.25">
      <c r="A34" s="27" t="s">
        <v>71</v>
      </c>
      <c r="B34" s="36">
        <v>110880.66999999993</v>
      </c>
      <c r="C34" s="36">
        <v>115174.85999999987</v>
      </c>
      <c r="D34" s="36">
        <v>1029714.6699999999</v>
      </c>
      <c r="E34" s="60">
        <v>1111995</v>
      </c>
      <c r="F34" s="29">
        <f t="shared" si="0"/>
        <v>7.9905951033988885</v>
      </c>
      <c r="G34" s="2"/>
      <c r="H34" s="2"/>
      <c r="I34" s="2"/>
    </row>
    <row r="35" spans="1:9" x14ac:dyDescent="0.25">
      <c r="A35" s="30" t="s">
        <v>72</v>
      </c>
      <c r="B35" s="31">
        <f>SUM(B7:B34)</f>
        <v>42637559.560000002</v>
      </c>
      <c r="C35" s="31">
        <f t="shared" ref="C35:E35" si="1">SUM(C7:C34)</f>
        <v>44084386.180999994</v>
      </c>
      <c r="D35" s="31">
        <f t="shared" si="1"/>
        <v>502438041.56</v>
      </c>
      <c r="E35" s="31">
        <f t="shared" si="1"/>
        <v>509504635.29999995</v>
      </c>
      <c r="F35" s="32">
        <f t="shared" si="0"/>
        <v>1.4064607285824025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13919795</v>
      </c>
      <c r="C38" s="62">
        <f>D7</f>
        <v>14152644</v>
      </c>
      <c r="D38" s="62">
        <f>_xlfn.RANK.EQ(B38,$B$38:$B$65)+COUNTIF($B$38:$B$65,B38)-1</f>
        <v>12</v>
      </c>
      <c r="E38" s="61" t="str">
        <f t="shared" ref="E38:E65" si="2">INDEX($A$38:$B$65,MATCH(ROW()-37,$D$38:$D$65,0),1)</f>
        <v>BAHIA DE ALGECIRAS</v>
      </c>
      <c r="F38" s="61">
        <f>LOOKUP(E38,$A$38:$A$65,$B$38:$B$65)</f>
        <v>103176945.40000001</v>
      </c>
      <c r="G38" s="61">
        <f>LOOKUP(E38,$A$38:$A$65,$C$38:$C$65)</f>
        <v>98224216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3471563.3000000003</v>
      </c>
      <c r="C39" s="62">
        <f t="shared" ref="C39:C65" si="5">D8</f>
        <v>2616948.41</v>
      </c>
      <c r="D39" s="62">
        <f t="shared" ref="D39:D65" si="6">_xlfn.RANK.EQ(B39,$B$38:$B$65)+COUNTIF($B$38:$B$65,B39)-1</f>
        <v>21</v>
      </c>
      <c r="E39" s="61" t="str">
        <f t="shared" si="2"/>
        <v>VALENCIA</v>
      </c>
      <c r="F39" s="61">
        <f t="shared" ref="F39:F65" si="7">LOOKUP(E39,$A$38:$A$65,$B$38:$B$65)</f>
        <v>71469813</v>
      </c>
      <c r="G39" s="61">
        <f t="shared" ref="G39:G65" si="8">LOOKUP(E39,$A$38:$A$65,$C$38:$C$65)</f>
        <v>70083977</v>
      </c>
    </row>
    <row r="40" spans="1:9" s="61" customFormat="1" x14ac:dyDescent="0.25">
      <c r="A40" s="61" t="str">
        <f t="shared" si="3"/>
        <v>ALMERIA</v>
      </c>
      <c r="B40" s="62">
        <f t="shared" si="4"/>
        <v>5467308.4000000004</v>
      </c>
      <c r="C40" s="62">
        <f t="shared" si="5"/>
        <v>6465011</v>
      </c>
      <c r="D40" s="62">
        <f t="shared" si="6"/>
        <v>15</v>
      </c>
      <c r="E40" s="61" t="str">
        <f t="shared" si="2"/>
        <v>BARCELONA</v>
      </c>
      <c r="F40" s="61">
        <f t="shared" si="7"/>
        <v>48653001.799999997</v>
      </c>
      <c r="G40" s="61">
        <f t="shared" si="8"/>
        <v>47049743</v>
      </c>
    </row>
    <row r="41" spans="1:9" s="61" customFormat="1" x14ac:dyDescent="0.25">
      <c r="A41" s="61" t="str">
        <f t="shared" si="3"/>
        <v>AVILES</v>
      </c>
      <c r="B41" s="62">
        <f t="shared" si="4"/>
        <v>4971467.03</v>
      </c>
      <c r="C41" s="62">
        <f t="shared" si="5"/>
        <v>5173618.8899999997</v>
      </c>
      <c r="D41" s="62">
        <f t="shared" si="6"/>
        <v>16</v>
      </c>
      <c r="E41" s="61" t="str">
        <f t="shared" si="2"/>
        <v>BILBAO</v>
      </c>
      <c r="F41" s="61">
        <f t="shared" si="7"/>
        <v>32067270.299999997</v>
      </c>
      <c r="G41" s="61">
        <f t="shared" si="8"/>
        <v>32874742</v>
      </c>
    </row>
    <row r="42" spans="1:9" s="61" customFormat="1" x14ac:dyDescent="0.25">
      <c r="A42" s="61" t="str">
        <f t="shared" si="3"/>
        <v>BAHIA DE ALGECIRAS</v>
      </c>
      <c r="B42" s="62">
        <f t="shared" si="4"/>
        <v>103176945.40000001</v>
      </c>
      <c r="C42" s="62">
        <f t="shared" si="5"/>
        <v>98224216</v>
      </c>
      <c r="D42" s="62">
        <f t="shared" si="6"/>
        <v>1</v>
      </c>
      <c r="E42" s="61" t="str">
        <f t="shared" si="2"/>
        <v>CARTAGENA</v>
      </c>
      <c r="F42" s="61">
        <f t="shared" si="7"/>
        <v>31883686.300000001</v>
      </c>
      <c r="G42" s="61">
        <f t="shared" si="8"/>
        <v>32670388</v>
      </c>
    </row>
    <row r="43" spans="1:9" s="61" customFormat="1" x14ac:dyDescent="0.25">
      <c r="A43" s="61" t="str">
        <f t="shared" si="3"/>
        <v>BAHIA DE CADIZ</v>
      </c>
      <c r="B43" s="62">
        <f t="shared" si="4"/>
        <v>3660047.2</v>
      </c>
      <c r="C43" s="62">
        <f t="shared" si="5"/>
        <v>3410578</v>
      </c>
      <c r="D43" s="62">
        <f t="shared" si="6"/>
        <v>20</v>
      </c>
      <c r="E43" s="61" t="str">
        <f t="shared" si="2"/>
        <v>TARRAGONA</v>
      </c>
      <c r="F43" s="61">
        <f t="shared" si="7"/>
        <v>31351797</v>
      </c>
      <c r="G43" s="61">
        <f t="shared" si="8"/>
        <v>33034593</v>
      </c>
    </row>
    <row r="44" spans="1:9" s="61" customFormat="1" x14ac:dyDescent="0.25">
      <c r="A44" s="61" t="str">
        <f t="shared" si="3"/>
        <v>BALEARES</v>
      </c>
      <c r="B44" s="62">
        <f t="shared" si="4"/>
        <v>14926740.800000001</v>
      </c>
      <c r="C44" s="62">
        <f t="shared" si="5"/>
        <v>13526097</v>
      </c>
      <c r="D44" s="62">
        <f t="shared" si="6"/>
        <v>11</v>
      </c>
      <c r="E44" s="61" t="str">
        <f t="shared" si="2"/>
        <v>HUELVA</v>
      </c>
      <c r="F44" s="61">
        <f t="shared" si="7"/>
        <v>30557171.530000001</v>
      </c>
      <c r="G44" s="61">
        <f t="shared" si="8"/>
        <v>27375435.050000001</v>
      </c>
    </row>
    <row r="45" spans="1:9" s="61" customFormat="1" x14ac:dyDescent="0.25">
      <c r="A45" s="61" t="str">
        <f t="shared" si="3"/>
        <v>BARCELONA</v>
      </c>
      <c r="B45" s="62">
        <f t="shared" si="4"/>
        <v>48653001.799999997</v>
      </c>
      <c r="C45" s="62">
        <f t="shared" si="5"/>
        <v>47049743</v>
      </c>
      <c r="D45" s="62">
        <f t="shared" si="6"/>
        <v>3</v>
      </c>
      <c r="E45" s="61" t="str">
        <f t="shared" si="2"/>
        <v>LAS PALMAS</v>
      </c>
      <c r="F45" s="61">
        <f t="shared" si="7"/>
        <v>22801746</v>
      </c>
      <c r="G45" s="61">
        <f t="shared" si="8"/>
        <v>23579828</v>
      </c>
    </row>
    <row r="46" spans="1:9" s="61" customFormat="1" x14ac:dyDescent="0.25">
      <c r="A46" s="61" t="str">
        <f t="shared" si="3"/>
        <v>BILBAO</v>
      </c>
      <c r="B46" s="62">
        <f t="shared" si="4"/>
        <v>32067270.299999997</v>
      </c>
      <c r="C46" s="62">
        <f t="shared" si="5"/>
        <v>32874742</v>
      </c>
      <c r="D46" s="62">
        <f t="shared" si="6"/>
        <v>4</v>
      </c>
      <c r="E46" s="61" t="str">
        <f t="shared" si="2"/>
        <v>GIJON</v>
      </c>
      <c r="F46" s="61">
        <f t="shared" si="7"/>
        <v>18407334</v>
      </c>
      <c r="G46" s="61">
        <f t="shared" si="8"/>
        <v>21277873</v>
      </c>
    </row>
    <row r="47" spans="1:9" s="61" customFormat="1" x14ac:dyDescent="0.25">
      <c r="A47" s="61" t="str">
        <f t="shared" si="3"/>
        <v>CARTAGENA</v>
      </c>
      <c r="B47" s="62">
        <f t="shared" si="4"/>
        <v>31883686.300000001</v>
      </c>
      <c r="C47" s="62">
        <f t="shared" si="5"/>
        <v>32670388</v>
      </c>
      <c r="D47" s="62">
        <f t="shared" si="6"/>
        <v>5</v>
      </c>
      <c r="E47" s="61" t="str">
        <f t="shared" si="2"/>
        <v>CASTELLON</v>
      </c>
      <c r="F47" s="61">
        <f t="shared" si="7"/>
        <v>17076583</v>
      </c>
      <c r="G47" s="61">
        <f t="shared" si="8"/>
        <v>16474190</v>
      </c>
    </row>
    <row r="48" spans="1:9" s="61" customFormat="1" x14ac:dyDescent="0.25">
      <c r="A48" s="61" t="str">
        <f t="shared" si="3"/>
        <v>CASTELLON</v>
      </c>
      <c r="B48" s="62">
        <f t="shared" si="4"/>
        <v>17076583</v>
      </c>
      <c r="C48" s="62">
        <f t="shared" si="5"/>
        <v>16474190</v>
      </c>
      <c r="D48" s="62">
        <f t="shared" si="6"/>
        <v>10</v>
      </c>
      <c r="E48" s="61" t="str">
        <f t="shared" si="2"/>
        <v>BALEARES</v>
      </c>
      <c r="F48" s="61">
        <f t="shared" si="7"/>
        <v>14926740.800000001</v>
      </c>
      <c r="G48" s="61">
        <f t="shared" si="8"/>
        <v>13526097</v>
      </c>
    </row>
    <row r="49" spans="1:7" s="61" customFormat="1" x14ac:dyDescent="0.25">
      <c r="A49" s="61" t="str">
        <f t="shared" si="3"/>
        <v>CEUTA</v>
      </c>
      <c r="B49" s="62">
        <f t="shared" si="4"/>
        <v>2478780.9</v>
      </c>
      <c r="C49" s="62">
        <f t="shared" si="5"/>
        <v>2110007.8199999998</v>
      </c>
      <c r="D49" s="62">
        <f t="shared" si="6"/>
        <v>24</v>
      </c>
      <c r="E49" s="61" t="str">
        <f t="shared" si="2"/>
        <v>A CORUÑA</v>
      </c>
      <c r="F49" s="61">
        <f t="shared" si="7"/>
        <v>13919795</v>
      </c>
      <c r="G49" s="61">
        <f t="shared" si="8"/>
        <v>14152644</v>
      </c>
    </row>
    <row r="50" spans="1:7" s="61" customFormat="1" x14ac:dyDescent="0.25">
      <c r="A50" s="61" t="str">
        <f t="shared" si="3"/>
        <v>FERROL-SAN CIBRAO</v>
      </c>
      <c r="B50" s="62">
        <f t="shared" si="4"/>
        <v>12518823.59</v>
      </c>
      <c r="C50" s="62">
        <f t="shared" si="5"/>
        <v>12777217</v>
      </c>
      <c r="D50" s="62">
        <f t="shared" si="6"/>
        <v>14</v>
      </c>
      <c r="E50" s="61" t="str">
        <f t="shared" si="2"/>
        <v>SANTA CRUZ DE TENERIFE</v>
      </c>
      <c r="F50" s="61">
        <f t="shared" si="7"/>
        <v>13613974</v>
      </c>
      <c r="G50" s="61">
        <f t="shared" si="8"/>
        <v>12617992</v>
      </c>
    </row>
    <row r="51" spans="1:7" s="61" customFormat="1" x14ac:dyDescent="0.25">
      <c r="A51" s="61" t="str">
        <f t="shared" si="3"/>
        <v>GIJON</v>
      </c>
      <c r="B51" s="62">
        <f t="shared" si="4"/>
        <v>18407334</v>
      </c>
      <c r="C51" s="62">
        <f t="shared" si="5"/>
        <v>21277873</v>
      </c>
      <c r="D51" s="62">
        <f t="shared" si="6"/>
        <v>9</v>
      </c>
      <c r="E51" s="61" t="str">
        <f t="shared" si="2"/>
        <v>FERROL-SAN CIBRAO</v>
      </c>
      <c r="F51" s="61">
        <f t="shared" si="7"/>
        <v>12518823.59</v>
      </c>
      <c r="G51" s="61">
        <f t="shared" si="8"/>
        <v>12777217</v>
      </c>
    </row>
    <row r="52" spans="1:7" s="61" customFormat="1" x14ac:dyDescent="0.25">
      <c r="A52" s="61" t="str">
        <f t="shared" si="3"/>
        <v>HUELVA</v>
      </c>
      <c r="B52" s="62">
        <f t="shared" si="4"/>
        <v>30557171.530000001</v>
      </c>
      <c r="C52" s="62">
        <f t="shared" si="5"/>
        <v>27375435.050000001</v>
      </c>
      <c r="D52" s="62">
        <f t="shared" si="6"/>
        <v>7</v>
      </c>
      <c r="E52" s="61" t="str">
        <f t="shared" si="2"/>
        <v>ALMERIA</v>
      </c>
      <c r="F52" s="61">
        <f t="shared" si="7"/>
        <v>5467308.4000000004</v>
      </c>
      <c r="G52" s="61">
        <f t="shared" si="8"/>
        <v>6465011</v>
      </c>
    </row>
    <row r="53" spans="1:7" s="61" customFormat="1" x14ac:dyDescent="0.25">
      <c r="A53" s="61" t="str">
        <f t="shared" si="3"/>
        <v>LAS PALMAS</v>
      </c>
      <c r="B53" s="62">
        <f t="shared" si="4"/>
        <v>22801746</v>
      </c>
      <c r="C53" s="62">
        <f t="shared" si="5"/>
        <v>23579828</v>
      </c>
      <c r="D53" s="62">
        <f t="shared" si="6"/>
        <v>8</v>
      </c>
      <c r="E53" s="61" t="str">
        <f t="shared" si="2"/>
        <v>AVILES</v>
      </c>
      <c r="F53" s="61">
        <f t="shared" si="7"/>
        <v>4971467.03</v>
      </c>
      <c r="G53" s="61">
        <f t="shared" si="8"/>
        <v>5173618.8899999997</v>
      </c>
    </row>
    <row r="54" spans="1:7" s="61" customFormat="1" x14ac:dyDescent="0.25">
      <c r="A54" s="61" t="str">
        <f t="shared" si="3"/>
        <v>MALAGA</v>
      </c>
      <c r="B54" s="62">
        <f t="shared" si="4"/>
        <v>2954799</v>
      </c>
      <c r="C54" s="62">
        <f t="shared" si="5"/>
        <v>2335355.2599999998</v>
      </c>
      <c r="D54" s="62">
        <f t="shared" si="6"/>
        <v>23</v>
      </c>
      <c r="E54" s="61" t="str">
        <f t="shared" si="2"/>
        <v>SANTANDER</v>
      </c>
      <c r="F54" s="61">
        <f t="shared" si="7"/>
        <v>4866842</v>
      </c>
      <c r="G54" s="61">
        <f t="shared" si="8"/>
        <v>5641300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2348140.75</v>
      </c>
      <c r="C55" s="62">
        <f t="shared" si="5"/>
        <v>2142039.4599999995</v>
      </c>
      <c r="D55" s="62">
        <f t="shared" si="6"/>
        <v>25</v>
      </c>
      <c r="E55" s="61" t="str">
        <f t="shared" si="2"/>
        <v>SEVILLA</v>
      </c>
      <c r="F55" s="61">
        <f t="shared" si="7"/>
        <v>4819633</v>
      </c>
      <c r="G55" s="61">
        <f t="shared" si="8"/>
        <v>4689104</v>
      </c>
    </row>
    <row r="56" spans="1:7" s="61" customFormat="1" x14ac:dyDescent="0.25">
      <c r="A56" s="61" t="str">
        <f t="shared" si="3"/>
        <v>MELILLA</v>
      </c>
      <c r="B56" s="62">
        <f t="shared" si="4"/>
        <v>1162986</v>
      </c>
      <c r="C56" s="62">
        <f t="shared" si="5"/>
        <v>1031531</v>
      </c>
      <c r="D56" s="62">
        <f t="shared" si="6"/>
        <v>27</v>
      </c>
      <c r="E56" s="61" t="str">
        <f t="shared" si="2"/>
        <v>VIGO</v>
      </c>
      <c r="F56" s="61">
        <f t="shared" si="7"/>
        <v>4120374</v>
      </c>
      <c r="G56" s="61">
        <f t="shared" si="8"/>
        <v>4293096</v>
      </c>
    </row>
    <row r="57" spans="1:7" s="61" customFormat="1" x14ac:dyDescent="0.25">
      <c r="A57" s="61" t="str">
        <f t="shared" si="3"/>
        <v>MOTRIL</v>
      </c>
      <c r="B57" s="62">
        <f t="shared" si="4"/>
        <v>2191291</v>
      </c>
      <c r="C57" s="62">
        <f t="shared" si="5"/>
        <v>1987415</v>
      </c>
      <c r="D57" s="62">
        <f t="shared" si="6"/>
        <v>26</v>
      </c>
      <c r="E57" s="61" t="str">
        <f t="shared" si="2"/>
        <v>BAHIA DE CADIZ</v>
      </c>
      <c r="F57" s="61">
        <f t="shared" si="7"/>
        <v>3660047.2</v>
      </c>
      <c r="G57" s="61">
        <f t="shared" si="8"/>
        <v>3410578</v>
      </c>
    </row>
    <row r="58" spans="1:7" s="61" customFormat="1" x14ac:dyDescent="0.25">
      <c r="A58" s="61" t="str">
        <f t="shared" si="3"/>
        <v>PASAIA</v>
      </c>
      <c r="B58" s="62">
        <f t="shared" si="4"/>
        <v>3454726</v>
      </c>
      <c r="C58" s="62">
        <f t="shared" si="5"/>
        <v>3793387</v>
      </c>
      <c r="D58" s="62">
        <f t="shared" si="6"/>
        <v>22</v>
      </c>
      <c r="E58" s="61" t="str">
        <f t="shared" si="2"/>
        <v>ALICANTE</v>
      </c>
      <c r="F58" s="61">
        <f t="shared" si="7"/>
        <v>3471563.3000000003</v>
      </c>
      <c r="G58" s="61">
        <f t="shared" si="8"/>
        <v>2616948.41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13613974</v>
      </c>
      <c r="C59" s="62">
        <f t="shared" si="5"/>
        <v>12617992</v>
      </c>
      <c r="D59" s="62">
        <f t="shared" si="6"/>
        <v>13</v>
      </c>
      <c r="E59" s="61" t="str">
        <f t="shared" si="2"/>
        <v>PASAIA</v>
      </c>
      <c r="F59" s="61">
        <f t="shared" si="7"/>
        <v>3454726</v>
      </c>
      <c r="G59" s="61">
        <f t="shared" si="8"/>
        <v>3793387</v>
      </c>
    </row>
    <row r="60" spans="1:7" s="61" customFormat="1" x14ac:dyDescent="0.25">
      <c r="A60" s="61" t="str">
        <f t="shared" si="3"/>
        <v>SANTANDER</v>
      </c>
      <c r="B60" s="62">
        <f t="shared" si="4"/>
        <v>4866842</v>
      </c>
      <c r="C60" s="62">
        <f t="shared" si="5"/>
        <v>5641300</v>
      </c>
      <c r="D60" s="62">
        <f t="shared" si="6"/>
        <v>17</v>
      </c>
      <c r="E60" s="61" t="str">
        <f t="shared" si="2"/>
        <v>MALAGA</v>
      </c>
      <c r="F60" s="61">
        <f t="shared" si="7"/>
        <v>2954799</v>
      </c>
      <c r="G60" s="61">
        <f t="shared" si="8"/>
        <v>2335355.2599999998</v>
      </c>
    </row>
    <row r="61" spans="1:7" s="61" customFormat="1" x14ac:dyDescent="0.25">
      <c r="A61" s="61" t="str">
        <f t="shared" si="3"/>
        <v>SEVILLA</v>
      </c>
      <c r="B61" s="62">
        <f t="shared" si="4"/>
        <v>4819633</v>
      </c>
      <c r="C61" s="62">
        <f t="shared" si="5"/>
        <v>4689104</v>
      </c>
      <c r="D61" s="62">
        <f t="shared" si="6"/>
        <v>18</v>
      </c>
      <c r="E61" s="61" t="str">
        <f t="shared" si="2"/>
        <v>CEUTA</v>
      </c>
      <c r="F61" s="61">
        <f t="shared" si="7"/>
        <v>2478780.9</v>
      </c>
      <c r="G61" s="61">
        <f t="shared" si="8"/>
        <v>2110007.8199999998</v>
      </c>
    </row>
    <row r="62" spans="1:7" s="61" customFormat="1" x14ac:dyDescent="0.25">
      <c r="A62" s="61" t="str">
        <f t="shared" si="3"/>
        <v>TARRAGONA</v>
      </c>
      <c r="B62" s="62">
        <f t="shared" si="4"/>
        <v>31351797</v>
      </c>
      <c r="C62" s="62">
        <f t="shared" si="5"/>
        <v>33034593</v>
      </c>
      <c r="D62" s="62">
        <f t="shared" si="6"/>
        <v>6</v>
      </c>
      <c r="E62" s="61" t="str">
        <f t="shared" si="2"/>
        <v>MARIN Y RIA DE PONTEVEDRA</v>
      </c>
      <c r="F62" s="61">
        <f t="shared" si="7"/>
        <v>2348140.75</v>
      </c>
      <c r="G62" s="61">
        <f t="shared" si="8"/>
        <v>2142039.4599999995</v>
      </c>
    </row>
    <row r="63" spans="1:7" s="61" customFormat="1" x14ac:dyDescent="0.25">
      <c r="A63" s="61" t="str">
        <f t="shared" si="3"/>
        <v>VALENCIA</v>
      </c>
      <c r="B63" s="62">
        <f t="shared" si="4"/>
        <v>71469813</v>
      </c>
      <c r="C63" s="62">
        <f t="shared" si="5"/>
        <v>70083977</v>
      </c>
      <c r="D63" s="62">
        <f t="shared" si="6"/>
        <v>2</v>
      </c>
      <c r="E63" s="61" t="str">
        <f t="shared" si="2"/>
        <v>MOTRIL</v>
      </c>
      <c r="F63" s="61">
        <f t="shared" si="7"/>
        <v>2191291</v>
      </c>
      <c r="G63" s="61">
        <f t="shared" si="8"/>
        <v>1987415</v>
      </c>
    </row>
    <row r="64" spans="1:7" s="61" customFormat="1" x14ac:dyDescent="0.25">
      <c r="A64" s="61" t="str">
        <f t="shared" si="3"/>
        <v>VIGO</v>
      </c>
      <c r="B64" s="62">
        <f t="shared" si="4"/>
        <v>4120374</v>
      </c>
      <c r="C64" s="62">
        <f t="shared" si="5"/>
        <v>4293096</v>
      </c>
      <c r="D64" s="62">
        <f t="shared" si="6"/>
        <v>19</v>
      </c>
      <c r="E64" s="61" t="str">
        <f t="shared" si="2"/>
        <v>MELILLA</v>
      </c>
      <c r="F64" s="61">
        <f t="shared" si="7"/>
        <v>1162986</v>
      </c>
      <c r="G64" s="61">
        <f t="shared" si="8"/>
        <v>1031531</v>
      </c>
    </row>
    <row r="65" spans="1:7" s="61" customFormat="1" x14ac:dyDescent="0.25">
      <c r="A65" s="61" t="str">
        <f t="shared" si="3"/>
        <v>VILAGARCIA</v>
      </c>
      <c r="B65" s="62">
        <f t="shared" si="4"/>
        <v>1111995</v>
      </c>
      <c r="C65" s="62">
        <f t="shared" si="5"/>
        <v>1029714.6699999999</v>
      </c>
      <c r="D65" s="62">
        <f t="shared" si="6"/>
        <v>28</v>
      </c>
      <c r="E65" s="61" t="str">
        <f t="shared" si="2"/>
        <v>VILAGARCIA</v>
      </c>
      <c r="F65" s="61">
        <f t="shared" si="7"/>
        <v>1111995</v>
      </c>
      <c r="G65" s="61">
        <f t="shared" si="8"/>
        <v>1029714.6699999999</v>
      </c>
    </row>
    <row r="68" spans="1:7" x14ac:dyDescent="0.25">
      <c r="A68" s="20"/>
      <c r="B68" s="21"/>
      <c r="C68" s="21"/>
      <c r="D68" s="21"/>
      <c r="E68" s="21"/>
      <c r="F68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7"/>
  <sheetViews>
    <sheetView workbookViewId="0">
      <selection activeCell="D41" sqref="D41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9" customFormat="1" ht="22.5" customHeight="1" x14ac:dyDescent="0.35">
      <c r="F1" s="18" t="s">
        <v>75</v>
      </c>
      <c r="G1" s="18"/>
      <c r="H1" s="18"/>
      <c r="I1" s="18"/>
      <c r="J1" s="18"/>
    </row>
    <row r="2" spans="1:12" s="9" customFormat="1" ht="21" x14ac:dyDescent="0.35">
      <c r="F2" s="18"/>
      <c r="G2" s="18"/>
      <c r="H2" s="18"/>
      <c r="I2" s="18"/>
      <c r="J2" s="18" t="s">
        <v>76</v>
      </c>
    </row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37">
        <v>1077586</v>
      </c>
      <c r="C7" s="37">
        <v>1200603</v>
      </c>
      <c r="D7" s="37">
        <v>13764237</v>
      </c>
      <c r="E7" s="37">
        <v>13527098</v>
      </c>
      <c r="F7" s="26">
        <f>((E7*100)/D7)-100</f>
        <v>-1.7228633886498699</v>
      </c>
      <c r="G7" s="2"/>
      <c r="H7" s="2"/>
      <c r="I7" s="2"/>
    </row>
    <row r="8" spans="1:12" x14ac:dyDescent="0.25">
      <c r="A8" s="27" t="s">
        <v>45</v>
      </c>
      <c r="B8" s="38">
        <v>266590.74000000022</v>
      </c>
      <c r="C8" s="38">
        <v>243599.53000000026</v>
      </c>
      <c r="D8" s="38">
        <v>2586875.7400000002</v>
      </c>
      <c r="E8" s="38">
        <v>3442580.5300000003</v>
      </c>
      <c r="F8" s="29">
        <f t="shared" ref="F8:F35" si="0">((E8*100)/D8)-100</f>
        <v>33.078697085001835</v>
      </c>
      <c r="G8" s="2"/>
      <c r="H8" s="2"/>
      <c r="I8" s="2"/>
    </row>
    <row r="9" spans="1:12" x14ac:dyDescent="0.25">
      <c r="A9" s="24" t="s">
        <v>46</v>
      </c>
      <c r="B9" s="37">
        <v>492571</v>
      </c>
      <c r="C9" s="37">
        <v>541357</v>
      </c>
      <c r="D9" s="37">
        <v>6390544</v>
      </c>
      <c r="E9" s="37">
        <v>5390023</v>
      </c>
      <c r="F9" s="26">
        <f t="shared" si="0"/>
        <v>-15.656272768014745</v>
      </c>
      <c r="G9" s="2"/>
      <c r="H9" s="2"/>
      <c r="I9" s="2"/>
    </row>
    <row r="10" spans="1:12" x14ac:dyDescent="0.25">
      <c r="A10" s="27" t="s">
        <v>47</v>
      </c>
      <c r="B10" s="38">
        <v>481898.54000000004</v>
      </c>
      <c r="C10" s="38">
        <v>556160.08999999985</v>
      </c>
      <c r="D10" s="38">
        <v>5108851.54</v>
      </c>
      <c r="E10" s="38">
        <v>4909133.09</v>
      </c>
      <c r="F10" s="29">
        <f t="shared" si="0"/>
        <v>-3.9092631374447819</v>
      </c>
      <c r="G10" s="2"/>
      <c r="H10" s="2"/>
      <c r="I10" s="2"/>
    </row>
    <row r="11" spans="1:12" x14ac:dyDescent="0.25">
      <c r="A11" s="24" t="s">
        <v>48</v>
      </c>
      <c r="B11" s="37">
        <v>7508920</v>
      </c>
      <c r="C11" s="37">
        <v>7853556</v>
      </c>
      <c r="D11" s="37">
        <v>91949559</v>
      </c>
      <c r="E11" s="37">
        <v>96861660</v>
      </c>
      <c r="F11" s="26">
        <f t="shared" si="0"/>
        <v>5.3421691777771372</v>
      </c>
      <c r="G11" s="2"/>
      <c r="H11" s="2"/>
      <c r="I11" s="2"/>
    </row>
    <row r="12" spans="1:12" x14ac:dyDescent="0.25">
      <c r="A12" s="27" t="s">
        <v>49</v>
      </c>
      <c r="B12" s="38">
        <v>215535</v>
      </c>
      <c r="C12" s="38">
        <v>271999</v>
      </c>
      <c r="D12" s="38">
        <v>3248105</v>
      </c>
      <c r="E12" s="38">
        <v>3497654</v>
      </c>
      <c r="F12" s="29">
        <f t="shared" si="0"/>
        <v>7.6829104970436646</v>
      </c>
      <c r="G12" s="2"/>
      <c r="H12" s="2"/>
      <c r="I12" s="2"/>
    </row>
    <row r="13" spans="1:12" x14ac:dyDescent="0.25">
      <c r="A13" s="24" t="s">
        <v>50</v>
      </c>
      <c r="B13" s="37">
        <v>940657</v>
      </c>
      <c r="C13" s="37">
        <v>1014013</v>
      </c>
      <c r="D13" s="37">
        <v>13317584</v>
      </c>
      <c r="E13" s="37">
        <v>14676205</v>
      </c>
      <c r="F13" s="26">
        <f t="shared" si="0"/>
        <v>10.201707757202811</v>
      </c>
      <c r="G13" s="2"/>
      <c r="H13" s="2"/>
      <c r="I13" s="2"/>
    </row>
    <row r="14" spans="1:12" x14ac:dyDescent="0.25">
      <c r="A14" s="27" t="s">
        <v>51</v>
      </c>
      <c r="B14" s="38">
        <v>4175604</v>
      </c>
      <c r="C14" s="38">
        <v>3808116</v>
      </c>
      <c r="D14" s="38">
        <v>45921254</v>
      </c>
      <c r="E14" s="38">
        <v>47512963</v>
      </c>
      <c r="F14" s="29">
        <f t="shared" si="0"/>
        <v>3.4661705884599741</v>
      </c>
      <c r="G14" s="2"/>
      <c r="H14" s="2"/>
      <c r="I14" s="2"/>
    </row>
    <row r="15" spans="1:12" x14ac:dyDescent="0.25">
      <c r="A15" s="24" t="s">
        <v>52</v>
      </c>
      <c r="B15" s="37">
        <v>2570385</v>
      </c>
      <c r="C15" s="37">
        <v>3399680.3999999985</v>
      </c>
      <c r="D15" s="37">
        <v>32399823</v>
      </c>
      <c r="E15" s="37">
        <v>31948743.399999999</v>
      </c>
      <c r="F15" s="26">
        <f t="shared" si="0"/>
        <v>-1.3922285933475678</v>
      </c>
      <c r="G15" s="2"/>
      <c r="H15" s="2"/>
      <c r="I15" s="2"/>
    </row>
    <row r="16" spans="1:12" x14ac:dyDescent="0.25">
      <c r="A16" s="27" t="s">
        <v>53</v>
      </c>
      <c r="B16" s="38">
        <v>2907899</v>
      </c>
      <c r="C16" s="38">
        <v>2865396</v>
      </c>
      <c r="D16" s="38">
        <v>32578858</v>
      </c>
      <c r="E16" s="38">
        <v>31724623</v>
      </c>
      <c r="F16" s="29">
        <f t="shared" si="0"/>
        <v>-2.6220532346468417</v>
      </c>
      <c r="G16" s="2"/>
      <c r="H16" s="2"/>
      <c r="I16" s="2"/>
    </row>
    <row r="17" spans="1:9" x14ac:dyDescent="0.25">
      <c r="A17" s="24" t="s">
        <v>54</v>
      </c>
      <c r="B17" s="37">
        <v>1560385</v>
      </c>
      <c r="C17" s="37">
        <v>1683633</v>
      </c>
      <c r="D17" s="37">
        <v>16444770</v>
      </c>
      <c r="E17" s="37">
        <v>17042674</v>
      </c>
      <c r="F17" s="26">
        <f t="shared" si="0"/>
        <v>3.6358307230809572</v>
      </c>
      <c r="G17" s="2"/>
      <c r="H17" s="2"/>
      <c r="I17" s="2"/>
    </row>
    <row r="18" spans="1:9" x14ac:dyDescent="0.25">
      <c r="A18" s="27" t="s">
        <v>55</v>
      </c>
      <c r="B18" s="38">
        <v>138336</v>
      </c>
      <c r="C18" s="38">
        <v>206553</v>
      </c>
      <c r="D18" s="38">
        <v>1649280</v>
      </c>
      <c r="E18" s="38">
        <v>1934591</v>
      </c>
      <c r="F18" s="29">
        <f t="shared" si="0"/>
        <v>17.299124466433838</v>
      </c>
      <c r="G18" s="2"/>
      <c r="H18" s="2"/>
      <c r="I18" s="2"/>
    </row>
    <row r="19" spans="1:9" x14ac:dyDescent="0.25">
      <c r="A19" s="24" t="s">
        <v>56</v>
      </c>
      <c r="B19" s="37">
        <v>1226798</v>
      </c>
      <c r="C19" s="37">
        <v>1358547.1999999993</v>
      </c>
      <c r="D19" s="37">
        <v>12759526</v>
      </c>
      <c r="E19" s="37">
        <v>12506288.199999999</v>
      </c>
      <c r="F19" s="26">
        <f t="shared" si="0"/>
        <v>-1.9846959832206892</v>
      </c>
      <c r="G19" s="2"/>
      <c r="H19" s="2"/>
      <c r="I19" s="2"/>
    </row>
    <row r="20" spans="1:9" x14ac:dyDescent="0.25">
      <c r="A20" s="27" t="s">
        <v>57</v>
      </c>
      <c r="B20" s="38">
        <v>1872641</v>
      </c>
      <c r="C20" s="38">
        <v>1133309</v>
      </c>
      <c r="D20" s="38">
        <v>21178589</v>
      </c>
      <c r="E20" s="38">
        <v>18340528</v>
      </c>
      <c r="F20" s="29">
        <f t="shared" si="0"/>
        <v>-13.40061417689347</v>
      </c>
      <c r="G20" s="2"/>
      <c r="H20" s="2"/>
      <c r="I20" s="2"/>
    </row>
    <row r="21" spans="1:9" x14ac:dyDescent="0.25">
      <c r="A21" s="24" t="s">
        <v>58</v>
      </c>
      <c r="B21" s="37">
        <v>2461252.8599999994</v>
      </c>
      <c r="C21" s="37">
        <v>2224344.0700000003</v>
      </c>
      <c r="D21" s="37">
        <v>27216050.859999999</v>
      </c>
      <c r="E21" s="37">
        <v>30381229.07</v>
      </c>
      <c r="F21" s="26">
        <f t="shared" si="0"/>
        <v>11.629821777897718</v>
      </c>
      <c r="G21" s="2"/>
      <c r="H21" s="2"/>
      <c r="I21" s="2"/>
    </row>
    <row r="22" spans="1:9" x14ac:dyDescent="0.25">
      <c r="A22" s="27" t="s">
        <v>59</v>
      </c>
      <c r="B22" s="38">
        <v>1596354</v>
      </c>
      <c r="C22" s="38">
        <v>1836587</v>
      </c>
      <c r="D22" s="38">
        <v>20981431</v>
      </c>
      <c r="E22" s="38">
        <v>20192621</v>
      </c>
      <c r="F22" s="29">
        <f t="shared" si="0"/>
        <v>-3.759562443572122</v>
      </c>
      <c r="G22" s="2"/>
      <c r="H22" s="2"/>
      <c r="I22" s="2"/>
    </row>
    <row r="23" spans="1:9" x14ac:dyDescent="0.25">
      <c r="A23" s="24" t="s">
        <v>60</v>
      </c>
      <c r="B23" s="37">
        <v>337510.89999999991</v>
      </c>
      <c r="C23" s="37">
        <v>250483.7200000002</v>
      </c>
      <c r="D23" s="37">
        <v>2269522.9</v>
      </c>
      <c r="E23" s="37">
        <v>2855569.72</v>
      </c>
      <c r="F23" s="26">
        <f t="shared" si="0"/>
        <v>25.822467797086347</v>
      </c>
      <c r="G23" s="2"/>
      <c r="H23" s="2"/>
      <c r="I23" s="2"/>
    </row>
    <row r="24" spans="1:9" x14ac:dyDescent="0.25">
      <c r="A24" s="27" t="s">
        <v>61</v>
      </c>
      <c r="B24" s="38">
        <v>203290.38999999966</v>
      </c>
      <c r="C24" s="38">
        <v>232138.43000000017</v>
      </c>
      <c r="D24" s="38">
        <v>2114083.3899999997</v>
      </c>
      <c r="E24" s="38">
        <v>2321732.4300000002</v>
      </c>
      <c r="F24" s="29">
        <f t="shared" si="0"/>
        <v>9.8221783011123591</v>
      </c>
      <c r="G24" s="2"/>
      <c r="H24" s="2"/>
      <c r="I24" s="2"/>
    </row>
    <row r="25" spans="1:9" x14ac:dyDescent="0.25">
      <c r="A25" s="24" t="s">
        <v>62</v>
      </c>
      <c r="B25" s="37">
        <v>80575</v>
      </c>
      <c r="C25" s="37">
        <v>94246</v>
      </c>
      <c r="D25" s="37">
        <v>1008701</v>
      </c>
      <c r="E25" s="37">
        <v>1141881</v>
      </c>
      <c r="F25" s="26">
        <f t="shared" si="0"/>
        <v>13.203119655874232</v>
      </c>
      <c r="G25" s="2"/>
      <c r="H25" s="2"/>
      <c r="I25" s="2"/>
    </row>
    <row r="26" spans="1:9" x14ac:dyDescent="0.25">
      <c r="A26" s="27" t="s">
        <v>63</v>
      </c>
      <c r="B26" s="38">
        <v>183564</v>
      </c>
      <c r="C26" s="38">
        <v>197976</v>
      </c>
      <c r="D26" s="38">
        <v>1955676</v>
      </c>
      <c r="E26" s="38">
        <v>2153225</v>
      </c>
      <c r="F26" s="29">
        <f t="shared" si="0"/>
        <v>10.101315350804526</v>
      </c>
      <c r="G26" s="2"/>
      <c r="H26" s="2"/>
      <c r="I26" s="2"/>
    </row>
    <row r="27" spans="1:9" x14ac:dyDescent="0.25">
      <c r="A27" s="24" t="s">
        <v>64</v>
      </c>
      <c r="B27" s="37">
        <v>351809</v>
      </c>
      <c r="C27" s="37">
        <v>286782</v>
      </c>
      <c r="D27" s="37">
        <v>3738537</v>
      </c>
      <c r="E27" s="37">
        <v>3393827</v>
      </c>
      <c r="F27" s="26">
        <f t="shared" si="0"/>
        <v>-9.2204517435563673</v>
      </c>
      <c r="G27" s="2"/>
      <c r="H27" s="2"/>
      <c r="I27" s="2"/>
    </row>
    <row r="28" spans="1:9" x14ac:dyDescent="0.25">
      <c r="A28" s="27" t="s">
        <v>65</v>
      </c>
      <c r="B28" s="38">
        <v>956488</v>
      </c>
      <c r="C28" s="38">
        <v>1067899</v>
      </c>
      <c r="D28" s="38">
        <v>12040948</v>
      </c>
      <c r="E28" s="38">
        <v>12957892</v>
      </c>
      <c r="F28" s="29">
        <f t="shared" si="0"/>
        <v>7.6152143502322218</v>
      </c>
      <c r="G28" s="2"/>
      <c r="H28" s="2"/>
      <c r="I28" s="2"/>
    </row>
    <row r="29" spans="1:9" x14ac:dyDescent="0.25">
      <c r="A29" s="24" t="s">
        <v>66</v>
      </c>
      <c r="B29" s="37">
        <v>533027</v>
      </c>
      <c r="C29" s="37">
        <v>430747</v>
      </c>
      <c r="D29" s="37">
        <v>5559820</v>
      </c>
      <c r="E29" s="37">
        <v>4813110</v>
      </c>
      <c r="F29" s="26">
        <f t="shared" si="0"/>
        <v>-13.430470770636461</v>
      </c>
      <c r="G29" s="2"/>
      <c r="H29" s="2"/>
      <c r="I29" s="2"/>
    </row>
    <row r="30" spans="1:9" x14ac:dyDescent="0.25">
      <c r="A30" s="27" t="s">
        <v>67</v>
      </c>
      <c r="B30" s="38">
        <v>470653</v>
      </c>
      <c r="C30" s="38">
        <v>418351</v>
      </c>
      <c r="D30" s="38">
        <v>4657062</v>
      </c>
      <c r="E30" s="38">
        <v>4790439</v>
      </c>
      <c r="F30" s="29">
        <f t="shared" si="0"/>
        <v>2.8639730370778835</v>
      </c>
      <c r="G30" s="2"/>
      <c r="H30" s="2"/>
      <c r="I30" s="2"/>
    </row>
    <row r="31" spans="1:9" x14ac:dyDescent="0.25">
      <c r="A31" s="24" t="s">
        <v>68</v>
      </c>
      <c r="B31" s="37">
        <v>2660638</v>
      </c>
      <c r="C31" s="37">
        <v>3084805</v>
      </c>
      <c r="D31" s="37">
        <v>32934769</v>
      </c>
      <c r="E31" s="37">
        <v>31328770</v>
      </c>
      <c r="F31" s="26">
        <f t="shared" si="0"/>
        <v>-4.8763026089540773</v>
      </c>
      <c r="G31" s="2"/>
      <c r="H31" s="2"/>
      <c r="I31" s="2"/>
    </row>
    <row r="32" spans="1:9" x14ac:dyDescent="0.25">
      <c r="A32" s="27" t="s">
        <v>69</v>
      </c>
      <c r="B32" s="38">
        <v>5605210</v>
      </c>
      <c r="C32" s="38">
        <v>5930387</v>
      </c>
      <c r="D32" s="38">
        <v>69601336</v>
      </c>
      <c r="E32" s="38">
        <v>70995541</v>
      </c>
      <c r="F32" s="29">
        <f t="shared" si="0"/>
        <v>2.003129652568731</v>
      </c>
      <c r="G32" s="2"/>
      <c r="H32" s="2"/>
      <c r="I32" s="2"/>
    </row>
    <row r="33" spans="1:9" x14ac:dyDescent="0.25">
      <c r="A33" s="24" t="s">
        <v>70</v>
      </c>
      <c r="B33" s="37">
        <v>321300</v>
      </c>
      <c r="C33" s="37">
        <v>295361</v>
      </c>
      <c r="D33" s="37">
        <v>4027462</v>
      </c>
      <c r="E33" s="37">
        <v>3861603</v>
      </c>
      <c r="F33" s="26">
        <f t="shared" si="0"/>
        <v>-4.1182014876862922</v>
      </c>
      <c r="G33" s="2"/>
      <c r="H33" s="2"/>
      <c r="I33" s="2"/>
    </row>
    <row r="34" spans="1:9" x14ac:dyDescent="0.25">
      <c r="A34" s="27" t="s">
        <v>71</v>
      </c>
      <c r="B34" s="38">
        <v>110300.66999999993</v>
      </c>
      <c r="C34" s="38">
        <v>114514.85999999987</v>
      </c>
      <c r="D34" s="38">
        <v>1024904.6699999999</v>
      </c>
      <c r="E34" s="38">
        <v>1105781.8599999999</v>
      </c>
      <c r="F34" s="29">
        <f t="shared" si="0"/>
        <v>7.8911914802768877</v>
      </c>
      <c r="G34" s="2"/>
      <c r="H34" s="2"/>
      <c r="I34" s="2"/>
    </row>
    <row r="35" spans="1:9" x14ac:dyDescent="0.25">
      <c r="A35" s="30" t="s">
        <v>72</v>
      </c>
      <c r="B35" s="31">
        <f>SUM(B7:B34)</f>
        <v>41307779.100000001</v>
      </c>
      <c r="C35" s="31">
        <f t="shared" ref="C35:E35" si="1">SUM(C7:C34)</f>
        <v>42601144.299999997</v>
      </c>
      <c r="D35" s="31">
        <f t="shared" si="1"/>
        <v>488428160.09999996</v>
      </c>
      <c r="E35" s="31">
        <f t="shared" si="1"/>
        <v>495607986.30000001</v>
      </c>
      <c r="F35" s="32">
        <f t="shared" si="0"/>
        <v>1.469986128262974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13527098</v>
      </c>
      <c r="C38" s="62">
        <f>D7</f>
        <v>13764237</v>
      </c>
      <c r="D38" s="62">
        <f>_xlfn.RANK.EQ(B38,$B$38:$B$65)+COUNTIF($B$38:$B$65,B38)-1</f>
        <v>12</v>
      </c>
      <c r="E38" s="61" t="str">
        <f t="shared" ref="E38:E65" si="2">INDEX($A$38:$B$65,MATCH(ROW()-37,$D$38:$D$65,0),1)</f>
        <v>BAHIA DE ALGECIRAS</v>
      </c>
      <c r="F38" s="61">
        <f>LOOKUP(E38,$A$38:$A$65,$B$38:$B$65)</f>
        <v>96861660</v>
      </c>
      <c r="G38" s="61">
        <f>LOOKUP(E38,$A$38:$A$65,$C$38:$C$65)</f>
        <v>91949559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3442580.5300000003</v>
      </c>
      <c r="C39" s="62">
        <f t="shared" ref="C39:C65" si="5">D8</f>
        <v>2586875.7400000002</v>
      </c>
      <c r="D39" s="62">
        <f t="shared" ref="D39:D65" si="6">_xlfn.RANK.EQ(B39,$B$38:$B$65)+COUNTIF($B$38:$B$65,B39)-1</f>
        <v>21</v>
      </c>
      <c r="E39" s="61" t="str">
        <f t="shared" si="2"/>
        <v>VALENCIA</v>
      </c>
      <c r="F39" s="61">
        <f t="shared" ref="F39:F54" si="7">LOOKUP(E39,$A$38:$A$65,$B$38:$B$65)</f>
        <v>70995541</v>
      </c>
      <c r="G39" s="61">
        <f t="shared" ref="G39:G65" si="8">LOOKUP(E39,$A$38:$A$65,$C$38:$C$65)</f>
        <v>69601336</v>
      </c>
    </row>
    <row r="40" spans="1:9" s="61" customFormat="1" x14ac:dyDescent="0.25">
      <c r="A40" s="61" t="str">
        <f t="shared" si="3"/>
        <v>ALMERIA</v>
      </c>
      <c r="B40" s="62">
        <f t="shared" si="4"/>
        <v>5390023</v>
      </c>
      <c r="C40" s="62">
        <f t="shared" si="5"/>
        <v>6390544</v>
      </c>
      <c r="D40" s="62">
        <f t="shared" si="6"/>
        <v>15</v>
      </c>
      <c r="E40" s="61" t="str">
        <f t="shared" si="2"/>
        <v>BARCELONA</v>
      </c>
      <c r="F40" s="61">
        <f t="shared" si="7"/>
        <v>47512963</v>
      </c>
      <c r="G40" s="61">
        <f t="shared" si="8"/>
        <v>45921254</v>
      </c>
    </row>
    <row r="41" spans="1:9" s="61" customFormat="1" x14ac:dyDescent="0.25">
      <c r="A41" s="61" t="str">
        <f t="shared" si="3"/>
        <v>AVILES</v>
      </c>
      <c r="B41" s="62">
        <f t="shared" si="4"/>
        <v>4909133.09</v>
      </c>
      <c r="C41" s="62">
        <f t="shared" si="5"/>
        <v>5108851.54</v>
      </c>
      <c r="D41" s="62">
        <f t="shared" si="6"/>
        <v>16</v>
      </c>
      <c r="E41" s="61" t="str">
        <f t="shared" si="2"/>
        <v>BILBAO</v>
      </c>
      <c r="F41" s="61">
        <f t="shared" si="7"/>
        <v>31948743.399999999</v>
      </c>
      <c r="G41" s="61">
        <f t="shared" si="8"/>
        <v>32399823</v>
      </c>
    </row>
    <row r="42" spans="1:9" s="61" customFormat="1" x14ac:dyDescent="0.25">
      <c r="A42" s="61" t="str">
        <f t="shared" si="3"/>
        <v>BAHIA DE ALGECIRAS</v>
      </c>
      <c r="B42" s="62">
        <f t="shared" si="4"/>
        <v>96861660</v>
      </c>
      <c r="C42" s="62">
        <f t="shared" si="5"/>
        <v>91949559</v>
      </c>
      <c r="D42" s="62">
        <f t="shared" si="6"/>
        <v>1</v>
      </c>
      <c r="E42" s="61" t="str">
        <f t="shared" si="2"/>
        <v>CARTAGENA</v>
      </c>
      <c r="F42" s="61">
        <f t="shared" si="7"/>
        <v>31724623</v>
      </c>
      <c r="G42" s="61">
        <f t="shared" si="8"/>
        <v>32578858</v>
      </c>
    </row>
    <row r="43" spans="1:9" s="61" customFormat="1" x14ac:dyDescent="0.25">
      <c r="A43" s="61" t="str">
        <f t="shared" si="3"/>
        <v>BAHIA DE CADIZ</v>
      </c>
      <c r="B43" s="62">
        <f t="shared" si="4"/>
        <v>3497654</v>
      </c>
      <c r="C43" s="62">
        <f t="shared" si="5"/>
        <v>3248105</v>
      </c>
      <c r="D43" s="62">
        <f t="shared" si="6"/>
        <v>20</v>
      </c>
      <c r="E43" s="61" t="str">
        <f t="shared" si="2"/>
        <v>TARRAGONA</v>
      </c>
      <c r="F43" s="61">
        <f t="shared" si="7"/>
        <v>31328770</v>
      </c>
      <c r="G43" s="61">
        <f t="shared" si="8"/>
        <v>32934769</v>
      </c>
    </row>
    <row r="44" spans="1:9" s="61" customFormat="1" x14ac:dyDescent="0.25">
      <c r="A44" s="61" t="str">
        <f t="shared" si="3"/>
        <v>BALEARES</v>
      </c>
      <c r="B44" s="62">
        <f t="shared" si="4"/>
        <v>14676205</v>
      </c>
      <c r="C44" s="62">
        <f t="shared" si="5"/>
        <v>13317584</v>
      </c>
      <c r="D44" s="62">
        <f t="shared" si="6"/>
        <v>11</v>
      </c>
      <c r="E44" s="61" t="str">
        <f t="shared" si="2"/>
        <v>HUELVA</v>
      </c>
      <c r="F44" s="61">
        <f t="shared" si="7"/>
        <v>30381229.07</v>
      </c>
      <c r="G44" s="61">
        <f t="shared" si="8"/>
        <v>27216050.859999999</v>
      </c>
    </row>
    <row r="45" spans="1:9" s="61" customFormat="1" x14ac:dyDescent="0.25">
      <c r="A45" s="61" t="str">
        <f t="shared" si="3"/>
        <v>BARCELONA</v>
      </c>
      <c r="B45" s="62">
        <f t="shared" si="4"/>
        <v>47512963</v>
      </c>
      <c r="C45" s="62">
        <f t="shared" si="5"/>
        <v>45921254</v>
      </c>
      <c r="D45" s="62">
        <f t="shared" si="6"/>
        <v>3</v>
      </c>
      <c r="E45" s="61" t="str">
        <f t="shared" si="2"/>
        <v>LAS PALMAS</v>
      </c>
      <c r="F45" s="61">
        <f t="shared" si="7"/>
        <v>20192621</v>
      </c>
      <c r="G45" s="61">
        <f t="shared" si="8"/>
        <v>20981431</v>
      </c>
    </row>
    <row r="46" spans="1:9" s="61" customFormat="1" x14ac:dyDescent="0.25">
      <c r="A46" s="61" t="str">
        <f t="shared" si="3"/>
        <v>BILBAO</v>
      </c>
      <c r="B46" s="62">
        <f t="shared" si="4"/>
        <v>31948743.399999999</v>
      </c>
      <c r="C46" s="62">
        <f t="shared" si="5"/>
        <v>32399823</v>
      </c>
      <c r="D46" s="62">
        <f t="shared" si="6"/>
        <v>4</v>
      </c>
      <c r="E46" s="61" t="str">
        <f t="shared" si="2"/>
        <v>GIJON</v>
      </c>
      <c r="F46" s="61">
        <f t="shared" si="7"/>
        <v>18340528</v>
      </c>
      <c r="G46" s="61">
        <f t="shared" si="8"/>
        <v>21178589</v>
      </c>
    </row>
    <row r="47" spans="1:9" s="61" customFormat="1" x14ac:dyDescent="0.25">
      <c r="A47" s="61" t="str">
        <f t="shared" si="3"/>
        <v>CARTAGENA</v>
      </c>
      <c r="B47" s="62">
        <f t="shared" si="4"/>
        <v>31724623</v>
      </c>
      <c r="C47" s="62">
        <f t="shared" si="5"/>
        <v>32578858</v>
      </c>
      <c r="D47" s="62">
        <f t="shared" si="6"/>
        <v>5</v>
      </c>
      <c r="E47" s="61" t="str">
        <f t="shared" si="2"/>
        <v>CASTELLON</v>
      </c>
      <c r="F47" s="61">
        <f t="shared" si="7"/>
        <v>17042674</v>
      </c>
      <c r="G47" s="61">
        <f t="shared" si="8"/>
        <v>16444770</v>
      </c>
    </row>
    <row r="48" spans="1:9" s="61" customFormat="1" x14ac:dyDescent="0.25">
      <c r="A48" s="61" t="str">
        <f t="shared" si="3"/>
        <v>CASTELLON</v>
      </c>
      <c r="B48" s="62">
        <f t="shared" si="4"/>
        <v>17042674</v>
      </c>
      <c r="C48" s="62">
        <f t="shared" si="5"/>
        <v>16444770</v>
      </c>
      <c r="D48" s="62">
        <f t="shared" si="6"/>
        <v>10</v>
      </c>
      <c r="E48" s="61" t="str">
        <f t="shared" si="2"/>
        <v>BALEARES</v>
      </c>
      <c r="F48" s="61">
        <f t="shared" si="7"/>
        <v>14676205</v>
      </c>
      <c r="G48" s="61">
        <f t="shared" si="8"/>
        <v>13317584</v>
      </c>
    </row>
    <row r="49" spans="1:7" s="61" customFormat="1" x14ac:dyDescent="0.25">
      <c r="A49" s="61" t="str">
        <f t="shared" si="3"/>
        <v>CEUTA</v>
      </c>
      <c r="B49" s="62">
        <f t="shared" si="4"/>
        <v>1934591</v>
      </c>
      <c r="C49" s="62">
        <f t="shared" si="5"/>
        <v>1649280</v>
      </c>
      <c r="D49" s="62">
        <f t="shared" si="6"/>
        <v>26</v>
      </c>
      <c r="E49" s="61" t="str">
        <f t="shared" si="2"/>
        <v>A CORUÑA</v>
      </c>
      <c r="F49" s="61">
        <f t="shared" si="7"/>
        <v>13527098</v>
      </c>
      <c r="G49" s="61">
        <f t="shared" si="8"/>
        <v>13764237</v>
      </c>
    </row>
    <row r="50" spans="1:7" s="61" customFormat="1" x14ac:dyDescent="0.25">
      <c r="A50" s="61" t="str">
        <f t="shared" si="3"/>
        <v>FERROL-SAN CIBRAO</v>
      </c>
      <c r="B50" s="62">
        <f t="shared" si="4"/>
        <v>12506288.199999999</v>
      </c>
      <c r="C50" s="62">
        <f t="shared" si="5"/>
        <v>12759526</v>
      </c>
      <c r="D50" s="62">
        <f t="shared" si="6"/>
        <v>14</v>
      </c>
      <c r="E50" s="61" t="str">
        <f t="shared" si="2"/>
        <v>SANTA CRUZ DE TENERIFE</v>
      </c>
      <c r="F50" s="61">
        <f t="shared" si="7"/>
        <v>12957892</v>
      </c>
      <c r="G50" s="61">
        <f t="shared" si="8"/>
        <v>12040948</v>
      </c>
    </row>
    <row r="51" spans="1:7" s="61" customFormat="1" x14ac:dyDescent="0.25">
      <c r="A51" s="61" t="str">
        <f t="shared" si="3"/>
        <v>GIJON</v>
      </c>
      <c r="B51" s="62">
        <f t="shared" si="4"/>
        <v>18340528</v>
      </c>
      <c r="C51" s="62">
        <f t="shared" si="5"/>
        <v>21178589</v>
      </c>
      <c r="D51" s="62">
        <f t="shared" si="6"/>
        <v>9</v>
      </c>
      <c r="E51" s="61" t="str">
        <f t="shared" si="2"/>
        <v>FERROL-SAN CIBRAO</v>
      </c>
      <c r="F51" s="61">
        <f t="shared" si="7"/>
        <v>12506288.199999999</v>
      </c>
      <c r="G51" s="61">
        <f t="shared" si="8"/>
        <v>12759526</v>
      </c>
    </row>
    <row r="52" spans="1:7" s="61" customFormat="1" x14ac:dyDescent="0.25">
      <c r="A52" s="61" t="str">
        <f t="shared" si="3"/>
        <v>HUELVA</v>
      </c>
      <c r="B52" s="62">
        <f t="shared" si="4"/>
        <v>30381229.07</v>
      </c>
      <c r="C52" s="62">
        <f t="shared" si="5"/>
        <v>27216050.859999999</v>
      </c>
      <c r="D52" s="62">
        <f t="shared" si="6"/>
        <v>7</v>
      </c>
      <c r="E52" s="61" t="str">
        <f t="shared" si="2"/>
        <v>ALMERIA</v>
      </c>
      <c r="F52" s="61">
        <f t="shared" si="7"/>
        <v>5390023</v>
      </c>
      <c r="G52" s="61">
        <f t="shared" si="8"/>
        <v>6390544</v>
      </c>
    </row>
    <row r="53" spans="1:7" s="61" customFormat="1" x14ac:dyDescent="0.25">
      <c r="A53" s="61" t="str">
        <f t="shared" si="3"/>
        <v>LAS PALMAS</v>
      </c>
      <c r="B53" s="62">
        <f t="shared" si="4"/>
        <v>20192621</v>
      </c>
      <c r="C53" s="62">
        <f t="shared" si="5"/>
        <v>20981431</v>
      </c>
      <c r="D53" s="62">
        <f t="shared" si="6"/>
        <v>8</v>
      </c>
      <c r="E53" s="61" t="str">
        <f t="shared" si="2"/>
        <v>AVILES</v>
      </c>
      <c r="F53" s="61">
        <f t="shared" si="7"/>
        <v>4909133.09</v>
      </c>
      <c r="G53" s="61">
        <f t="shared" si="8"/>
        <v>5108851.54</v>
      </c>
    </row>
    <row r="54" spans="1:7" s="61" customFormat="1" x14ac:dyDescent="0.25">
      <c r="A54" s="61" t="str">
        <f t="shared" si="3"/>
        <v>MALAGA</v>
      </c>
      <c r="B54" s="62">
        <f t="shared" si="4"/>
        <v>2855569.72</v>
      </c>
      <c r="C54" s="62">
        <f t="shared" si="5"/>
        <v>2269522.9</v>
      </c>
      <c r="D54" s="62">
        <f t="shared" si="6"/>
        <v>23</v>
      </c>
      <c r="E54" s="61" t="str">
        <f t="shared" si="2"/>
        <v>SANTANDER</v>
      </c>
      <c r="F54" s="61">
        <f t="shared" si="7"/>
        <v>4813110</v>
      </c>
      <c r="G54" s="61">
        <f t="shared" si="8"/>
        <v>5559820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2321732.4300000002</v>
      </c>
      <c r="C55" s="62">
        <f t="shared" si="5"/>
        <v>2114083.3899999997</v>
      </c>
      <c r="D55" s="62">
        <f t="shared" si="6"/>
        <v>24</v>
      </c>
      <c r="E55" s="61" t="str">
        <f t="shared" si="2"/>
        <v>SEVILLA</v>
      </c>
      <c r="F55" s="61">
        <f t="shared" ref="F55:F65" si="9">LOOKUP(E55,$A$38:$A$65,$B$38:$B$65)</f>
        <v>4790439</v>
      </c>
      <c r="G55" s="61">
        <f t="shared" si="8"/>
        <v>4657062</v>
      </c>
    </row>
    <row r="56" spans="1:7" s="61" customFormat="1" x14ac:dyDescent="0.25">
      <c r="A56" s="61" t="str">
        <f t="shared" si="3"/>
        <v>MELILLA</v>
      </c>
      <c r="B56" s="62">
        <f t="shared" si="4"/>
        <v>1141881</v>
      </c>
      <c r="C56" s="62">
        <f t="shared" si="5"/>
        <v>1008701</v>
      </c>
      <c r="D56" s="62">
        <f t="shared" si="6"/>
        <v>27</v>
      </c>
      <c r="E56" s="61" t="str">
        <f t="shared" si="2"/>
        <v>VIGO</v>
      </c>
      <c r="F56" s="61">
        <f t="shared" si="9"/>
        <v>3861603</v>
      </c>
      <c r="G56" s="61">
        <f t="shared" si="8"/>
        <v>4027462</v>
      </c>
    </row>
    <row r="57" spans="1:7" s="61" customFormat="1" x14ac:dyDescent="0.25">
      <c r="A57" s="61" t="str">
        <f t="shared" si="3"/>
        <v>MOTRIL</v>
      </c>
      <c r="B57" s="62">
        <f t="shared" si="4"/>
        <v>2153225</v>
      </c>
      <c r="C57" s="62">
        <f t="shared" si="5"/>
        <v>1955676</v>
      </c>
      <c r="D57" s="62">
        <f t="shared" si="6"/>
        <v>25</v>
      </c>
      <c r="E57" s="61" t="str">
        <f t="shared" si="2"/>
        <v>BAHIA DE CADIZ</v>
      </c>
      <c r="F57" s="61">
        <f t="shared" si="9"/>
        <v>3497654</v>
      </c>
      <c r="G57" s="61">
        <f t="shared" si="8"/>
        <v>3248105</v>
      </c>
    </row>
    <row r="58" spans="1:7" s="61" customFormat="1" x14ac:dyDescent="0.25">
      <c r="A58" s="61" t="str">
        <f t="shared" si="3"/>
        <v>PASAIA</v>
      </c>
      <c r="B58" s="62">
        <f t="shared" si="4"/>
        <v>3393827</v>
      </c>
      <c r="C58" s="62">
        <f t="shared" si="5"/>
        <v>3738537</v>
      </c>
      <c r="D58" s="62">
        <f t="shared" si="6"/>
        <v>22</v>
      </c>
      <c r="E58" s="61" t="str">
        <f t="shared" si="2"/>
        <v>ALICANTE</v>
      </c>
      <c r="F58" s="61">
        <f t="shared" si="9"/>
        <v>3442580.5300000003</v>
      </c>
      <c r="G58" s="61">
        <f t="shared" si="8"/>
        <v>2586875.7400000002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12957892</v>
      </c>
      <c r="C59" s="62">
        <f t="shared" si="5"/>
        <v>12040948</v>
      </c>
      <c r="D59" s="62">
        <f t="shared" si="6"/>
        <v>13</v>
      </c>
      <c r="E59" s="61" t="str">
        <f t="shared" si="2"/>
        <v>PASAIA</v>
      </c>
      <c r="F59" s="61">
        <f t="shared" si="9"/>
        <v>3393827</v>
      </c>
      <c r="G59" s="61">
        <f t="shared" si="8"/>
        <v>3738537</v>
      </c>
    </row>
    <row r="60" spans="1:7" s="61" customFormat="1" x14ac:dyDescent="0.25">
      <c r="A60" s="61" t="str">
        <f t="shared" si="3"/>
        <v>SANTANDER</v>
      </c>
      <c r="B60" s="62">
        <f t="shared" si="4"/>
        <v>4813110</v>
      </c>
      <c r="C60" s="62">
        <f t="shared" si="5"/>
        <v>5559820</v>
      </c>
      <c r="D60" s="62">
        <f t="shared" si="6"/>
        <v>17</v>
      </c>
      <c r="E60" s="61" t="str">
        <f t="shared" si="2"/>
        <v>MALAGA</v>
      </c>
      <c r="F60" s="61">
        <f t="shared" si="9"/>
        <v>2855569.72</v>
      </c>
      <c r="G60" s="61">
        <f t="shared" si="8"/>
        <v>2269522.9</v>
      </c>
    </row>
    <row r="61" spans="1:7" s="61" customFormat="1" x14ac:dyDescent="0.25">
      <c r="A61" s="61" t="str">
        <f t="shared" si="3"/>
        <v>SEVILLA</v>
      </c>
      <c r="B61" s="62">
        <f t="shared" si="4"/>
        <v>4790439</v>
      </c>
      <c r="C61" s="62">
        <f t="shared" si="5"/>
        <v>4657062</v>
      </c>
      <c r="D61" s="62">
        <f t="shared" si="6"/>
        <v>18</v>
      </c>
      <c r="E61" s="61" t="str">
        <f t="shared" si="2"/>
        <v>MARIN Y RIA DE PONTEVEDRA</v>
      </c>
      <c r="F61" s="61">
        <f t="shared" si="9"/>
        <v>2321732.4300000002</v>
      </c>
      <c r="G61" s="61">
        <f t="shared" si="8"/>
        <v>2114083.3899999997</v>
      </c>
    </row>
    <row r="62" spans="1:7" s="61" customFormat="1" x14ac:dyDescent="0.25">
      <c r="A62" s="61" t="str">
        <f t="shared" si="3"/>
        <v>TARRAGONA</v>
      </c>
      <c r="B62" s="62">
        <f t="shared" si="4"/>
        <v>31328770</v>
      </c>
      <c r="C62" s="62">
        <f t="shared" si="5"/>
        <v>32934769</v>
      </c>
      <c r="D62" s="62">
        <f t="shared" si="6"/>
        <v>6</v>
      </c>
      <c r="E62" s="61" t="str">
        <f t="shared" si="2"/>
        <v>MOTRIL</v>
      </c>
      <c r="F62" s="61">
        <f t="shared" si="9"/>
        <v>2153225</v>
      </c>
      <c r="G62" s="61">
        <f t="shared" si="8"/>
        <v>1955676</v>
      </c>
    </row>
    <row r="63" spans="1:7" s="61" customFormat="1" x14ac:dyDescent="0.25">
      <c r="A63" s="61" t="str">
        <f t="shared" si="3"/>
        <v>VALENCIA</v>
      </c>
      <c r="B63" s="62">
        <f t="shared" si="4"/>
        <v>70995541</v>
      </c>
      <c r="C63" s="62">
        <f t="shared" si="5"/>
        <v>69601336</v>
      </c>
      <c r="D63" s="62">
        <f t="shared" si="6"/>
        <v>2</v>
      </c>
      <c r="E63" s="61" t="str">
        <f t="shared" si="2"/>
        <v>CEUTA</v>
      </c>
      <c r="F63" s="61">
        <f t="shared" si="9"/>
        <v>1934591</v>
      </c>
      <c r="G63" s="61">
        <f t="shared" si="8"/>
        <v>1649280</v>
      </c>
    </row>
    <row r="64" spans="1:7" s="61" customFormat="1" x14ac:dyDescent="0.25">
      <c r="A64" s="61" t="str">
        <f t="shared" si="3"/>
        <v>VIGO</v>
      </c>
      <c r="B64" s="62">
        <f t="shared" si="4"/>
        <v>3861603</v>
      </c>
      <c r="C64" s="62">
        <f t="shared" si="5"/>
        <v>4027462</v>
      </c>
      <c r="D64" s="62">
        <f t="shared" si="6"/>
        <v>19</v>
      </c>
      <c r="E64" s="61" t="str">
        <f t="shared" si="2"/>
        <v>MELILLA</v>
      </c>
      <c r="F64" s="61">
        <f t="shared" si="9"/>
        <v>1141881</v>
      </c>
      <c r="G64" s="61">
        <f t="shared" si="8"/>
        <v>1008701</v>
      </c>
    </row>
    <row r="65" spans="1:7" s="61" customFormat="1" x14ac:dyDescent="0.25">
      <c r="A65" s="61" t="str">
        <f t="shared" si="3"/>
        <v>VILAGARCIA</v>
      </c>
      <c r="B65" s="62">
        <f t="shared" si="4"/>
        <v>1105781.8599999999</v>
      </c>
      <c r="C65" s="62">
        <f t="shared" si="5"/>
        <v>1024904.6699999999</v>
      </c>
      <c r="D65" s="62">
        <f t="shared" si="6"/>
        <v>28</v>
      </c>
      <c r="E65" s="61" t="str">
        <f t="shared" si="2"/>
        <v>VILAGARCIA</v>
      </c>
      <c r="F65" s="61">
        <f t="shared" si="9"/>
        <v>1105781.8599999999</v>
      </c>
      <c r="G65" s="61">
        <f t="shared" si="8"/>
        <v>1024904.6699999999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9" customFormat="1" ht="22.5" customHeight="1" x14ac:dyDescent="0.35">
      <c r="F1" s="18" t="s">
        <v>77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39">
        <v>531444</v>
      </c>
      <c r="C7" s="39">
        <v>670539</v>
      </c>
      <c r="D7" s="39">
        <v>7913588</v>
      </c>
      <c r="E7" s="39">
        <v>8169622</v>
      </c>
      <c r="F7" s="26">
        <f>((E7*100)/D7)-100</f>
        <v>3.2353718692456539</v>
      </c>
      <c r="G7" s="2"/>
      <c r="H7" s="2"/>
      <c r="I7" s="2"/>
    </row>
    <row r="8" spans="1:12" x14ac:dyDescent="0.25">
      <c r="A8" s="27" t="s">
        <v>45</v>
      </c>
      <c r="B8" s="40">
        <v>15015</v>
      </c>
      <c r="C8" s="40">
        <v>11460.059999999998</v>
      </c>
      <c r="D8" s="40">
        <v>56820.54</v>
      </c>
      <c r="E8" s="40">
        <v>43336.06</v>
      </c>
      <c r="F8" s="29">
        <f t="shared" ref="F8:F35" si="0">((E8*100)/D8)-100</f>
        <v>-23.731699839529867</v>
      </c>
      <c r="G8" s="2"/>
      <c r="H8" s="2"/>
      <c r="I8" s="2"/>
    </row>
    <row r="9" spans="1:12" x14ac:dyDescent="0.25">
      <c r="A9" s="24" t="s">
        <v>46</v>
      </c>
      <c r="B9" s="39">
        <v>0</v>
      </c>
      <c r="C9" s="39">
        <v>0</v>
      </c>
      <c r="D9" s="39">
        <v>22926</v>
      </c>
      <c r="E9" s="39">
        <v>28465</v>
      </c>
      <c r="F9" s="26">
        <f t="shared" si="0"/>
        <v>24.160341969815931</v>
      </c>
      <c r="G9" s="2"/>
      <c r="H9" s="2"/>
      <c r="I9" s="2"/>
    </row>
    <row r="10" spans="1:12" x14ac:dyDescent="0.25">
      <c r="A10" s="27" t="s">
        <v>47</v>
      </c>
      <c r="B10" s="40">
        <v>69174</v>
      </c>
      <c r="C10" s="40">
        <v>55820.849999999977</v>
      </c>
      <c r="D10" s="40">
        <v>630851.09</v>
      </c>
      <c r="E10" s="40">
        <v>625174.85</v>
      </c>
      <c r="F10" s="29">
        <f t="shared" si="0"/>
        <v>-0.89977493737863767</v>
      </c>
      <c r="G10" s="2"/>
      <c r="H10" s="2"/>
      <c r="I10" s="2"/>
    </row>
    <row r="11" spans="1:12" x14ac:dyDescent="0.25">
      <c r="A11" s="24" t="s">
        <v>48</v>
      </c>
      <c r="B11" s="39">
        <v>1963200</v>
      </c>
      <c r="C11" s="39">
        <v>2000578</v>
      </c>
      <c r="D11" s="39">
        <v>27344044</v>
      </c>
      <c r="E11" s="39">
        <v>27309859</v>
      </c>
      <c r="F11" s="26">
        <f t="shared" si="0"/>
        <v>-0.12501808437698969</v>
      </c>
      <c r="G11" s="2"/>
      <c r="H11" s="2"/>
      <c r="I11" s="2"/>
    </row>
    <row r="12" spans="1:12" x14ac:dyDescent="0.25">
      <c r="A12" s="27" t="s">
        <v>49</v>
      </c>
      <c r="B12" s="40">
        <v>29781</v>
      </c>
      <c r="C12" s="40">
        <v>22332</v>
      </c>
      <c r="D12" s="40">
        <v>296224</v>
      </c>
      <c r="E12" s="40">
        <v>404838</v>
      </c>
      <c r="F12" s="29">
        <f t="shared" si="0"/>
        <v>36.666171545857196</v>
      </c>
      <c r="G12" s="2"/>
      <c r="H12" s="2"/>
      <c r="I12" s="2"/>
    </row>
    <row r="13" spans="1:12" x14ac:dyDescent="0.25">
      <c r="A13" s="24" t="s">
        <v>50</v>
      </c>
      <c r="B13" s="39">
        <v>114663</v>
      </c>
      <c r="C13" s="39">
        <v>86522</v>
      </c>
      <c r="D13" s="39">
        <v>1524756</v>
      </c>
      <c r="E13" s="39">
        <v>1541653</v>
      </c>
      <c r="F13" s="26">
        <f t="shared" si="0"/>
        <v>1.1081773083693349</v>
      </c>
      <c r="G13" s="2"/>
      <c r="H13" s="2"/>
      <c r="I13" s="2"/>
    </row>
    <row r="14" spans="1:12" x14ac:dyDescent="0.25">
      <c r="A14" s="27" t="s">
        <v>51</v>
      </c>
      <c r="B14" s="40">
        <v>1268034</v>
      </c>
      <c r="C14" s="40">
        <v>835934</v>
      </c>
      <c r="D14" s="40">
        <v>12055321</v>
      </c>
      <c r="E14" s="40">
        <v>11415816</v>
      </c>
      <c r="F14" s="29">
        <f t="shared" si="0"/>
        <v>-5.3047529800326316</v>
      </c>
      <c r="G14" s="2"/>
      <c r="H14" s="2"/>
      <c r="I14" s="2"/>
    </row>
    <row r="15" spans="1:12" x14ac:dyDescent="0.25">
      <c r="A15" s="24" t="s">
        <v>52</v>
      </c>
      <c r="B15" s="39">
        <v>1335794</v>
      </c>
      <c r="C15" s="39">
        <v>1828251.3999999985</v>
      </c>
      <c r="D15" s="39">
        <v>18199807</v>
      </c>
      <c r="E15" s="39">
        <v>18087202.399999999</v>
      </c>
      <c r="F15" s="26">
        <f t="shared" si="0"/>
        <v>-0.61871315448566122</v>
      </c>
      <c r="G15" s="2"/>
      <c r="H15" s="2"/>
      <c r="I15" s="2"/>
    </row>
    <row r="16" spans="1:12" x14ac:dyDescent="0.25">
      <c r="A16" s="27" t="s">
        <v>53</v>
      </c>
      <c r="B16" s="40">
        <v>2215734</v>
      </c>
      <c r="C16" s="40">
        <v>2407327</v>
      </c>
      <c r="D16" s="40">
        <v>25741107</v>
      </c>
      <c r="E16" s="40">
        <v>25025669</v>
      </c>
      <c r="F16" s="29">
        <f t="shared" si="0"/>
        <v>-2.779359877568595</v>
      </c>
      <c r="G16" s="2"/>
      <c r="H16" s="2"/>
      <c r="I16" s="2"/>
    </row>
    <row r="17" spans="1:9" x14ac:dyDescent="0.25">
      <c r="A17" s="24" t="s">
        <v>54</v>
      </c>
      <c r="B17" s="39">
        <v>890637</v>
      </c>
      <c r="C17" s="39">
        <v>875566</v>
      </c>
      <c r="D17" s="39">
        <v>8654177</v>
      </c>
      <c r="E17" s="39">
        <v>8354528</v>
      </c>
      <c r="F17" s="26">
        <f t="shared" si="0"/>
        <v>-3.4624782922743549</v>
      </c>
      <c r="G17" s="2"/>
      <c r="H17" s="2"/>
      <c r="I17" s="2"/>
    </row>
    <row r="18" spans="1:9" x14ac:dyDescent="0.25">
      <c r="A18" s="27" t="s">
        <v>55</v>
      </c>
      <c r="B18" s="40">
        <v>52145</v>
      </c>
      <c r="C18" s="40">
        <v>118716</v>
      </c>
      <c r="D18" s="40">
        <v>626803</v>
      </c>
      <c r="E18" s="40">
        <v>876112</v>
      </c>
      <c r="F18" s="29">
        <f t="shared" si="0"/>
        <v>39.774697951349935</v>
      </c>
      <c r="G18" s="2"/>
      <c r="H18" s="2"/>
      <c r="I18" s="2"/>
    </row>
    <row r="19" spans="1:9" x14ac:dyDescent="0.25">
      <c r="A19" s="24" t="s">
        <v>56</v>
      </c>
      <c r="B19" s="39">
        <v>183366</v>
      </c>
      <c r="C19" s="39">
        <v>276856.79000000004</v>
      </c>
      <c r="D19" s="39">
        <v>2194480</v>
      </c>
      <c r="E19" s="39">
        <v>2345048.79</v>
      </c>
      <c r="F19" s="26">
        <f t="shared" si="0"/>
        <v>6.8612514126353403</v>
      </c>
      <c r="G19" s="2"/>
      <c r="H19" s="2"/>
      <c r="I19" s="2"/>
    </row>
    <row r="20" spans="1:9" x14ac:dyDescent="0.25">
      <c r="A20" s="27" t="s">
        <v>57</v>
      </c>
      <c r="B20" s="40">
        <v>82628</v>
      </c>
      <c r="C20" s="40">
        <v>52498</v>
      </c>
      <c r="D20" s="40">
        <v>914521</v>
      </c>
      <c r="E20" s="40">
        <v>814897</v>
      </c>
      <c r="F20" s="29">
        <f t="shared" si="0"/>
        <v>-10.893571607431653</v>
      </c>
      <c r="G20" s="2"/>
      <c r="H20" s="2"/>
      <c r="I20" s="2"/>
    </row>
    <row r="21" spans="1:9" x14ac:dyDescent="0.25">
      <c r="A21" s="24" t="s">
        <v>58</v>
      </c>
      <c r="B21" s="39">
        <v>1910458</v>
      </c>
      <c r="C21" s="39">
        <v>1716441.3599999994</v>
      </c>
      <c r="D21" s="39">
        <v>21598676.329999998</v>
      </c>
      <c r="E21" s="39">
        <v>24136062.359999999</v>
      </c>
      <c r="F21" s="26">
        <f t="shared" si="0"/>
        <v>11.747877468192982</v>
      </c>
      <c r="G21" s="2"/>
      <c r="H21" s="2"/>
      <c r="I21" s="2"/>
    </row>
    <row r="22" spans="1:9" x14ac:dyDescent="0.25">
      <c r="A22" s="27" t="s">
        <v>59</v>
      </c>
      <c r="B22" s="40">
        <v>564369</v>
      </c>
      <c r="C22" s="40">
        <v>518953</v>
      </c>
      <c r="D22" s="40">
        <v>6385970</v>
      </c>
      <c r="E22" s="40">
        <v>6119850</v>
      </c>
      <c r="F22" s="29">
        <f t="shared" si="0"/>
        <v>-4.1672604161936277</v>
      </c>
      <c r="G22" s="2"/>
      <c r="H22" s="2"/>
      <c r="I22" s="2"/>
    </row>
    <row r="23" spans="1:9" x14ac:dyDescent="0.25">
      <c r="A23" s="24" t="s">
        <v>60</v>
      </c>
      <c r="B23" s="39">
        <v>33917</v>
      </c>
      <c r="C23" s="39">
        <v>6308.570000000007</v>
      </c>
      <c r="D23" s="39">
        <v>105717.47</v>
      </c>
      <c r="E23" s="39">
        <v>167832.57</v>
      </c>
      <c r="F23" s="26">
        <f t="shared" si="0"/>
        <v>58.755757208340299</v>
      </c>
      <c r="G23" s="2"/>
      <c r="H23" s="2"/>
      <c r="I23" s="2"/>
    </row>
    <row r="24" spans="1:9" x14ac:dyDescent="0.25">
      <c r="A24" s="27" t="s">
        <v>61</v>
      </c>
      <c r="B24" s="40">
        <v>0</v>
      </c>
      <c r="C24" s="40">
        <v>0</v>
      </c>
      <c r="D24" s="40">
        <v>26.16</v>
      </c>
      <c r="E24" s="40">
        <v>3.5</v>
      </c>
      <c r="F24" s="33">
        <f t="shared" si="0"/>
        <v>-86.620795107033643</v>
      </c>
      <c r="G24" s="2"/>
      <c r="H24" s="2"/>
      <c r="I24" s="2"/>
    </row>
    <row r="25" spans="1:9" x14ac:dyDescent="0.25">
      <c r="A25" s="24" t="s">
        <v>62</v>
      </c>
      <c r="B25" s="39">
        <v>5334</v>
      </c>
      <c r="C25" s="39">
        <v>6665</v>
      </c>
      <c r="D25" s="39">
        <v>70147</v>
      </c>
      <c r="E25" s="39">
        <v>76587</v>
      </c>
      <c r="F25" s="26">
        <f t="shared" si="0"/>
        <v>9.18072048697735</v>
      </c>
      <c r="G25" s="2"/>
      <c r="H25" s="2"/>
      <c r="I25" s="2"/>
    </row>
    <row r="26" spans="1:9" x14ac:dyDescent="0.25">
      <c r="A26" s="27" t="s">
        <v>63</v>
      </c>
      <c r="B26" s="40">
        <v>108209</v>
      </c>
      <c r="C26" s="40">
        <v>102982</v>
      </c>
      <c r="D26" s="40">
        <v>1162031</v>
      </c>
      <c r="E26" s="40">
        <v>1197007</v>
      </c>
      <c r="F26" s="29">
        <f t="shared" si="0"/>
        <v>3.009902489692621</v>
      </c>
      <c r="G26" s="2"/>
      <c r="H26" s="2"/>
      <c r="I26" s="2"/>
    </row>
    <row r="27" spans="1:9" x14ac:dyDescent="0.25">
      <c r="A27" s="24" t="s">
        <v>64</v>
      </c>
      <c r="B27" s="39">
        <v>0</v>
      </c>
      <c r="C27" s="39">
        <v>0</v>
      </c>
      <c r="D27" s="39">
        <v>0</v>
      </c>
      <c r="E27" s="39">
        <v>0</v>
      </c>
      <c r="F27" s="34"/>
      <c r="G27" s="2"/>
      <c r="H27" s="2"/>
      <c r="I27" s="2"/>
    </row>
    <row r="28" spans="1:9" x14ac:dyDescent="0.25">
      <c r="A28" s="27" t="s">
        <v>65</v>
      </c>
      <c r="B28" s="40">
        <v>412079</v>
      </c>
      <c r="C28" s="40">
        <v>484249</v>
      </c>
      <c r="D28" s="40">
        <v>5732686</v>
      </c>
      <c r="E28" s="40">
        <v>6157862</v>
      </c>
      <c r="F28" s="29">
        <f t="shared" si="0"/>
        <v>7.416697862049304</v>
      </c>
      <c r="G28" s="2"/>
      <c r="H28" s="2"/>
      <c r="I28" s="2"/>
    </row>
    <row r="29" spans="1:9" x14ac:dyDescent="0.25">
      <c r="A29" s="24" t="s">
        <v>66</v>
      </c>
      <c r="B29" s="39">
        <v>24998</v>
      </c>
      <c r="C29" s="39">
        <v>15973</v>
      </c>
      <c r="D29" s="39">
        <v>270926</v>
      </c>
      <c r="E29" s="39">
        <v>139775</v>
      </c>
      <c r="F29" s="26">
        <f t="shared" si="0"/>
        <v>-48.408421487786335</v>
      </c>
      <c r="G29" s="2"/>
      <c r="H29" s="2"/>
      <c r="I29" s="2"/>
    </row>
    <row r="30" spans="1:9" x14ac:dyDescent="0.25">
      <c r="A30" s="27" t="s">
        <v>67</v>
      </c>
      <c r="B30" s="40">
        <v>54977</v>
      </c>
      <c r="C30" s="40">
        <v>16533</v>
      </c>
      <c r="D30" s="40">
        <v>274365</v>
      </c>
      <c r="E30" s="40">
        <v>229665</v>
      </c>
      <c r="F30" s="29">
        <f t="shared" si="0"/>
        <v>-16.292165545896893</v>
      </c>
      <c r="G30" s="2"/>
      <c r="H30" s="2"/>
      <c r="I30" s="2"/>
    </row>
    <row r="31" spans="1:9" x14ac:dyDescent="0.25">
      <c r="A31" s="24" t="s">
        <v>68</v>
      </c>
      <c r="B31" s="39">
        <v>1812612</v>
      </c>
      <c r="C31" s="39">
        <v>2078633</v>
      </c>
      <c r="D31" s="39">
        <v>22306303</v>
      </c>
      <c r="E31" s="39">
        <v>20268771</v>
      </c>
      <c r="F31" s="26">
        <f t="shared" si="0"/>
        <v>-9.1343330178918478</v>
      </c>
      <c r="G31" s="2"/>
      <c r="H31" s="2"/>
      <c r="I31" s="2"/>
    </row>
    <row r="32" spans="1:9" x14ac:dyDescent="0.25">
      <c r="A32" s="27" t="s">
        <v>69</v>
      </c>
      <c r="B32" s="40">
        <v>316585</v>
      </c>
      <c r="C32" s="40">
        <v>441744</v>
      </c>
      <c r="D32" s="40">
        <v>3814375</v>
      </c>
      <c r="E32" s="40">
        <v>3803068</v>
      </c>
      <c r="F32" s="29">
        <f t="shared" si="0"/>
        <v>-0.2964312633131243</v>
      </c>
      <c r="G32" s="2"/>
      <c r="H32" s="2"/>
      <c r="I32" s="2"/>
    </row>
    <row r="33" spans="1:9" x14ac:dyDescent="0.25">
      <c r="A33" s="24" t="s">
        <v>70</v>
      </c>
      <c r="B33" s="39">
        <v>8480</v>
      </c>
      <c r="C33" s="39">
        <v>3000</v>
      </c>
      <c r="D33" s="39">
        <v>59580</v>
      </c>
      <c r="E33" s="39">
        <v>60452</v>
      </c>
      <c r="F33" s="26">
        <f t="shared" si="0"/>
        <v>1.463578382007384</v>
      </c>
      <c r="G33" s="2"/>
      <c r="H33" s="2"/>
      <c r="I33" s="2"/>
    </row>
    <row r="34" spans="1:9" x14ac:dyDescent="0.25">
      <c r="A34" s="27" t="s">
        <v>71</v>
      </c>
      <c r="B34" s="40">
        <v>9172</v>
      </c>
      <c r="C34" s="40">
        <v>13187.089999999997</v>
      </c>
      <c r="D34" s="40">
        <v>94856.57</v>
      </c>
      <c r="E34" s="40">
        <v>184160.09</v>
      </c>
      <c r="F34" s="29">
        <f t="shared" si="0"/>
        <v>94.145845669941451</v>
      </c>
      <c r="G34" s="2"/>
      <c r="H34" s="2"/>
      <c r="I34" s="2"/>
    </row>
    <row r="35" spans="1:9" x14ac:dyDescent="0.25">
      <c r="A35" s="30" t="s">
        <v>72</v>
      </c>
      <c r="B35" s="31">
        <f>SUM(B7:B34)</f>
        <v>14012805</v>
      </c>
      <c r="C35" s="31">
        <f t="shared" ref="C35:E35" si="1">SUM(C7:C34)</f>
        <v>14647070.119999997</v>
      </c>
      <c r="D35" s="31">
        <f t="shared" si="1"/>
        <v>168051085.16</v>
      </c>
      <c r="E35" s="31">
        <f t="shared" si="1"/>
        <v>167583316.62</v>
      </c>
      <c r="F35" s="32">
        <f t="shared" si="0"/>
        <v>-0.27834901485738328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8169622</v>
      </c>
      <c r="C38" s="62">
        <f>D7</f>
        <v>7913588</v>
      </c>
      <c r="D38" s="62">
        <f>_xlfn.RANK.EQ(B38,$B$38:$B$65)+COUNTIF($B$38:$B$65,B38)-1</f>
        <v>8</v>
      </c>
      <c r="E38" s="61" t="str">
        <f t="shared" ref="E38:E65" si="2">INDEX($A$38:$B$65,MATCH(ROW()-37,$D$38:$D$65,0),1)</f>
        <v>BAHIA DE ALGECIRAS</v>
      </c>
      <c r="F38" s="61">
        <f>LOOKUP(E38,$A$38:$A$65,$B$38:$B$65)</f>
        <v>27309859</v>
      </c>
      <c r="G38" s="61">
        <f>LOOKUP(E38,$A$38:$A$65,$C$38:$C$65)</f>
        <v>27344044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43336.06</v>
      </c>
      <c r="C39" s="62">
        <f t="shared" ref="C39:C65" si="5">D8</f>
        <v>56820.54</v>
      </c>
      <c r="D39" s="62">
        <f t="shared" ref="D39:D65" si="6">_xlfn.RANK.EQ(B39,$B$38:$B$65)+COUNTIF($B$38:$B$65,B39)-1</f>
        <v>25</v>
      </c>
      <c r="E39" s="61" t="str">
        <f t="shared" si="2"/>
        <v>CARTAGENA</v>
      </c>
      <c r="F39" s="61">
        <f t="shared" ref="F39:F54" si="7">LOOKUP(E39,$A$38:$A$65,$B$38:$B$65)</f>
        <v>25025669</v>
      </c>
      <c r="G39" s="61">
        <f t="shared" ref="G39:G65" si="8">LOOKUP(E39,$A$38:$A$65,$C$38:$C$65)</f>
        <v>25741107</v>
      </c>
    </row>
    <row r="40" spans="1:9" s="61" customFormat="1" x14ac:dyDescent="0.25">
      <c r="A40" s="61" t="str">
        <f t="shared" si="3"/>
        <v>ALMERIA</v>
      </c>
      <c r="B40" s="62">
        <f t="shared" si="4"/>
        <v>28465</v>
      </c>
      <c r="C40" s="62">
        <f t="shared" si="5"/>
        <v>22926</v>
      </c>
      <c r="D40" s="62">
        <f t="shared" si="6"/>
        <v>26</v>
      </c>
      <c r="E40" s="61" t="str">
        <f t="shared" si="2"/>
        <v>HUELVA</v>
      </c>
      <c r="F40" s="61">
        <f t="shared" si="7"/>
        <v>24136062.359999999</v>
      </c>
      <c r="G40" s="61">
        <f t="shared" si="8"/>
        <v>21598676.329999998</v>
      </c>
    </row>
    <row r="41" spans="1:9" s="61" customFormat="1" x14ac:dyDescent="0.25">
      <c r="A41" s="61" t="str">
        <f t="shared" si="3"/>
        <v>AVILES</v>
      </c>
      <c r="B41" s="62">
        <f t="shared" si="4"/>
        <v>625174.85</v>
      </c>
      <c r="C41" s="62">
        <f t="shared" si="5"/>
        <v>630851.09</v>
      </c>
      <c r="D41" s="62">
        <f t="shared" si="6"/>
        <v>17</v>
      </c>
      <c r="E41" s="61" t="str">
        <f t="shared" si="2"/>
        <v>TARRAGONA</v>
      </c>
      <c r="F41" s="61">
        <f t="shared" si="7"/>
        <v>20268771</v>
      </c>
      <c r="G41" s="61">
        <f t="shared" si="8"/>
        <v>22306303</v>
      </c>
    </row>
    <row r="42" spans="1:9" s="61" customFormat="1" x14ac:dyDescent="0.25">
      <c r="A42" s="61" t="str">
        <f t="shared" si="3"/>
        <v>BAHIA DE ALGECIRAS</v>
      </c>
      <c r="B42" s="62">
        <f t="shared" si="4"/>
        <v>27309859</v>
      </c>
      <c r="C42" s="62">
        <f t="shared" si="5"/>
        <v>27344044</v>
      </c>
      <c r="D42" s="62">
        <f t="shared" si="6"/>
        <v>1</v>
      </c>
      <c r="E42" s="61" t="str">
        <f t="shared" si="2"/>
        <v>BILBAO</v>
      </c>
      <c r="F42" s="61">
        <f t="shared" si="7"/>
        <v>18087202.399999999</v>
      </c>
      <c r="G42" s="61">
        <f t="shared" si="8"/>
        <v>18199807</v>
      </c>
    </row>
    <row r="43" spans="1:9" s="61" customFormat="1" x14ac:dyDescent="0.25">
      <c r="A43" s="61" t="str">
        <f t="shared" si="3"/>
        <v>BAHIA DE CADIZ</v>
      </c>
      <c r="B43" s="62">
        <f t="shared" si="4"/>
        <v>404838</v>
      </c>
      <c r="C43" s="62">
        <f t="shared" si="5"/>
        <v>296224</v>
      </c>
      <c r="D43" s="62">
        <f t="shared" si="6"/>
        <v>18</v>
      </c>
      <c r="E43" s="61" t="str">
        <f t="shared" si="2"/>
        <v>BARCELONA</v>
      </c>
      <c r="F43" s="61">
        <f t="shared" si="7"/>
        <v>11415816</v>
      </c>
      <c r="G43" s="61">
        <f t="shared" si="8"/>
        <v>12055321</v>
      </c>
    </row>
    <row r="44" spans="1:9" s="61" customFormat="1" x14ac:dyDescent="0.25">
      <c r="A44" s="61" t="str">
        <f t="shared" si="3"/>
        <v>BALEARES</v>
      </c>
      <c r="B44" s="62">
        <f t="shared" si="4"/>
        <v>1541653</v>
      </c>
      <c r="C44" s="62">
        <f t="shared" si="5"/>
        <v>1524756</v>
      </c>
      <c r="D44" s="62">
        <f t="shared" si="6"/>
        <v>13</v>
      </c>
      <c r="E44" s="61" t="str">
        <f t="shared" si="2"/>
        <v>CASTELLON</v>
      </c>
      <c r="F44" s="61">
        <f t="shared" si="7"/>
        <v>8354528</v>
      </c>
      <c r="G44" s="61">
        <f t="shared" si="8"/>
        <v>8654177</v>
      </c>
    </row>
    <row r="45" spans="1:9" s="61" customFormat="1" x14ac:dyDescent="0.25">
      <c r="A45" s="61" t="str">
        <f t="shared" si="3"/>
        <v>BARCELONA</v>
      </c>
      <c r="B45" s="62">
        <f t="shared" si="4"/>
        <v>11415816</v>
      </c>
      <c r="C45" s="62">
        <f t="shared" si="5"/>
        <v>12055321</v>
      </c>
      <c r="D45" s="62">
        <f t="shared" si="6"/>
        <v>6</v>
      </c>
      <c r="E45" s="61" t="str">
        <f t="shared" si="2"/>
        <v>A CORUÑA</v>
      </c>
      <c r="F45" s="61">
        <f t="shared" si="7"/>
        <v>8169622</v>
      </c>
      <c r="G45" s="61">
        <f t="shared" si="8"/>
        <v>7913588</v>
      </c>
    </row>
    <row r="46" spans="1:9" s="61" customFormat="1" x14ac:dyDescent="0.25">
      <c r="A46" s="61" t="str">
        <f t="shared" si="3"/>
        <v>BILBAO</v>
      </c>
      <c r="B46" s="62">
        <f t="shared" si="4"/>
        <v>18087202.399999999</v>
      </c>
      <c r="C46" s="62">
        <f t="shared" si="5"/>
        <v>18199807</v>
      </c>
      <c r="D46" s="62">
        <f t="shared" si="6"/>
        <v>5</v>
      </c>
      <c r="E46" s="61" t="str">
        <f t="shared" si="2"/>
        <v>SANTA CRUZ DE TENERIFE</v>
      </c>
      <c r="F46" s="61">
        <f t="shared" si="7"/>
        <v>6157862</v>
      </c>
      <c r="G46" s="61">
        <f t="shared" si="8"/>
        <v>5732686</v>
      </c>
    </row>
    <row r="47" spans="1:9" s="61" customFormat="1" x14ac:dyDescent="0.25">
      <c r="A47" s="61" t="str">
        <f t="shared" si="3"/>
        <v>CARTAGENA</v>
      </c>
      <c r="B47" s="62">
        <f t="shared" si="4"/>
        <v>25025669</v>
      </c>
      <c r="C47" s="62">
        <f t="shared" si="5"/>
        <v>25741107</v>
      </c>
      <c r="D47" s="62">
        <f t="shared" si="6"/>
        <v>2</v>
      </c>
      <c r="E47" s="61" t="str">
        <f t="shared" si="2"/>
        <v>LAS PALMAS</v>
      </c>
      <c r="F47" s="61">
        <f t="shared" si="7"/>
        <v>6119850</v>
      </c>
      <c r="G47" s="61">
        <f t="shared" si="8"/>
        <v>6385970</v>
      </c>
    </row>
    <row r="48" spans="1:9" s="61" customFormat="1" x14ac:dyDescent="0.25">
      <c r="A48" s="61" t="str">
        <f t="shared" si="3"/>
        <v>CASTELLON</v>
      </c>
      <c r="B48" s="62">
        <f t="shared" si="4"/>
        <v>8354528</v>
      </c>
      <c r="C48" s="62">
        <f t="shared" si="5"/>
        <v>8654177</v>
      </c>
      <c r="D48" s="62">
        <f t="shared" si="6"/>
        <v>7</v>
      </c>
      <c r="E48" s="61" t="str">
        <f t="shared" si="2"/>
        <v>VALENCIA</v>
      </c>
      <c r="F48" s="61">
        <f t="shared" si="7"/>
        <v>3803068</v>
      </c>
      <c r="G48" s="61">
        <f t="shared" si="8"/>
        <v>3814375</v>
      </c>
    </row>
    <row r="49" spans="1:7" s="61" customFormat="1" x14ac:dyDescent="0.25">
      <c r="A49" s="61" t="str">
        <f t="shared" si="3"/>
        <v>CEUTA</v>
      </c>
      <c r="B49" s="62">
        <f t="shared" si="4"/>
        <v>876112</v>
      </c>
      <c r="C49" s="62">
        <f t="shared" si="5"/>
        <v>626803</v>
      </c>
      <c r="D49" s="62">
        <f t="shared" si="6"/>
        <v>15</v>
      </c>
      <c r="E49" s="61" t="str">
        <f t="shared" si="2"/>
        <v>FERROL-SAN CIBRAO</v>
      </c>
      <c r="F49" s="61">
        <f t="shared" si="7"/>
        <v>2345048.79</v>
      </c>
      <c r="G49" s="61">
        <f t="shared" si="8"/>
        <v>2194480</v>
      </c>
    </row>
    <row r="50" spans="1:7" s="61" customFormat="1" x14ac:dyDescent="0.25">
      <c r="A50" s="61" t="str">
        <f t="shared" si="3"/>
        <v>FERROL-SAN CIBRAO</v>
      </c>
      <c r="B50" s="62">
        <f t="shared" si="4"/>
        <v>2345048.79</v>
      </c>
      <c r="C50" s="62">
        <f t="shared" si="5"/>
        <v>2194480</v>
      </c>
      <c r="D50" s="62">
        <f t="shared" si="6"/>
        <v>12</v>
      </c>
      <c r="E50" s="61" t="str">
        <f t="shared" si="2"/>
        <v>BALEARES</v>
      </c>
      <c r="F50" s="61">
        <f t="shared" si="7"/>
        <v>1541653</v>
      </c>
      <c r="G50" s="61">
        <f t="shared" si="8"/>
        <v>1524756</v>
      </c>
    </row>
    <row r="51" spans="1:7" s="61" customFormat="1" x14ac:dyDescent="0.25">
      <c r="A51" s="61" t="str">
        <f t="shared" si="3"/>
        <v>GIJON</v>
      </c>
      <c r="B51" s="62">
        <f t="shared" si="4"/>
        <v>814897</v>
      </c>
      <c r="C51" s="62">
        <f t="shared" si="5"/>
        <v>914521</v>
      </c>
      <c r="D51" s="62">
        <f t="shared" si="6"/>
        <v>16</v>
      </c>
      <c r="E51" s="61" t="str">
        <f t="shared" si="2"/>
        <v>MOTRIL</v>
      </c>
      <c r="F51" s="61">
        <f t="shared" si="7"/>
        <v>1197007</v>
      </c>
      <c r="G51" s="61">
        <f t="shared" si="8"/>
        <v>1162031</v>
      </c>
    </row>
    <row r="52" spans="1:7" s="61" customFormat="1" x14ac:dyDescent="0.25">
      <c r="A52" s="61" t="str">
        <f t="shared" si="3"/>
        <v>HUELVA</v>
      </c>
      <c r="B52" s="62">
        <f t="shared" si="4"/>
        <v>24136062.359999999</v>
      </c>
      <c r="C52" s="62">
        <f t="shared" si="5"/>
        <v>21598676.329999998</v>
      </c>
      <c r="D52" s="62">
        <f t="shared" si="6"/>
        <v>3</v>
      </c>
      <c r="E52" s="61" t="str">
        <f t="shared" si="2"/>
        <v>CEUTA</v>
      </c>
      <c r="F52" s="61">
        <f t="shared" si="7"/>
        <v>876112</v>
      </c>
      <c r="G52" s="61">
        <f t="shared" si="8"/>
        <v>626803</v>
      </c>
    </row>
    <row r="53" spans="1:7" s="61" customFormat="1" x14ac:dyDescent="0.25">
      <c r="A53" s="61" t="str">
        <f t="shared" si="3"/>
        <v>LAS PALMAS</v>
      </c>
      <c r="B53" s="62">
        <f t="shared" si="4"/>
        <v>6119850</v>
      </c>
      <c r="C53" s="62">
        <f t="shared" si="5"/>
        <v>6385970</v>
      </c>
      <c r="D53" s="62">
        <f t="shared" si="6"/>
        <v>10</v>
      </c>
      <c r="E53" s="61" t="str">
        <f t="shared" si="2"/>
        <v>GIJON</v>
      </c>
      <c r="F53" s="61">
        <f t="shared" si="7"/>
        <v>814897</v>
      </c>
      <c r="G53" s="61">
        <f t="shared" si="8"/>
        <v>914521</v>
      </c>
    </row>
    <row r="54" spans="1:7" s="61" customFormat="1" x14ac:dyDescent="0.25">
      <c r="A54" s="61" t="str">
        <f t="shared" si="3"/>
        <v>MALAGA</v>
      </c>
      <c r="B54" s="62">
        <f t="shared" si="4"/>
        <v>167832.57</v>
      </c>
      <c r="C54" s="62">
        <f t="shared" si="5"/>
        <v>105717.47</v>
      </c>
      <c r="D54" s="62">
        <f t="shared" si="6"/>
        <v>21</v>
      </c>
      <c r="E54" s="61" t="str">
        <f t="shared" si="2"/>
        <v>AVILES</v>
      </c>
      <c r="F54" s="61">
        <f t="shared" si="7"/>
        <v>625174.85</v>
      </c>
      <c r="G54" s="61">
        <f t="shared" si="8"/>
        <v>630851.09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3.5</v>
      </c>
      <c r="C55" s="62">
        <f t="shared" si="5"/>
        <v>26.16</v>
      </c>
      <c r="D55" s="62">
        <f t="shared" si="6"/>
        <v>27</v>
      </c>
      <c r="E55" s="61" t="str">
        <f t="shared" si="2"/>
        <v>BAHIA DE CADIZ</v>
      </c>
      <c r="F55" s="61">
        <f t="shared" ref="F55:F65" si="9">LOOKUP(E55,$A$38:$A$65,$B$38:$B$65)</f>
        <v>404838</v>
      </c>
      <c r="G55" s="61">
        <f t="shared" si="8"/>
        <v>296224</v>
      </c>
    </row>
    <row r="56" spans="1:7" s="61" customFormat="1" x14ac:dyDescent="0.25">
      <c r="A56" s="61" t="str">
        <f t="shared" si="3"/>
        <v>MELILLA</v>
      </c>
      <c r="B56" s="62">
        <f t="shared" si="4"/>
        <v>76587</v>
      </c>
      <c r="C56" s="62">
        <f t="shared" si="5"/>
        <v>70147</v>
      </c>
      <c r="D56" s="62">
        <f t="shared" si="6"/>
        <v>23</v>
      </c>
      <c r="E56" s="61" t="str">
        <f t="shared" si="2"/>
        <v>SEVILLA</v>
      </c>
      <c r="F56" s="61">
        <f t="shared" si="9"/>
        <v>229665</v>
      </c>
      <c r="G56" s="61">
        <f t="shared" si="8"/>
        <v>274365</v>
      </c>
    </row>
    <row r="57" spans="1:7" s="61" customFormat="1" x14ac:dyDescent="0.25">
      <c r="A57" s="61" t="str">
        <f t="shared" si="3"/>
        <v>MOTRIL</v>
      </c>
      <c r="B57" s="62">
        <f t="shared" si="4"/>
        <v>1197007</v>
      </c>
      <c r="C57" s="62">
        <f t="shared" si="5"/>
        <v>1162031</v>
      </c>
      <c r="D57" s="62">
        <f t="shared" si="6"/>
        <v>14</v>
      </c>
      <c r="E57" s="61" t="str">
        <f t="shared" si="2"/>
        <v>VILAGARCIA</v>
      </c>
      <c r="F57" s="61">
        <f t="shared" si="9"/>
        <v>184160.09</v>
      </c>
      <c r="G57" s="61">
        <f t="shared" si="8"/>
        <v>94856.57</v>
      </c>
    </row>
    <row r="58" spans="1:7" s="61" customFormat="1" x14ac:dyDescent="0.25">
      <c r="A58" s="61" t="str">
        <f t="shared" si="3"/>
        <v>PASAIA</v>
      </c>
      <c r="B58" s="62">
        <f t="shared" si="4"/>
        <v>0</v>
      </c>
      <c r="C58" s="62">
        <f t="shared" si="5"/>
        <v>0</v>
      </c>
      <c r="D58" s="62">
        <f t="shared" si="6"/>
        <v>28</v>
      </c>
      <c r="E58" s="61" t="str">
        <f t="shared" si="2"/>
        <v>MALAGA</v>
      </c>
      <c r="F58" s="61">
        <f t="shared" si="9"/>
        <v>167832.57</v>
      </c>
      <c r="G58" s="61">
        <f t="shared" si="8"/>
        <v>105717.47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6157862</v>
      </c>
      <c r="C59" s="62">
        <f t="shared" si="5"/>
        <v>5732686</v>
      </c>
      <c r="D59" s="62">
        <f t="shared" si="6"/>
        <v>9</v>
      </c>
      <c r="E59" s="61" t="str">
        <f t="shared" si="2"/>
        <v>SANTANDER</v>
      </c>
      <c r="F59" s="61">
        <f t="shared" si="9"/>
        <v>139775</v>
      </c>
      <c r="G59" s="61">
        <f t="shared" si="8"/>
        <v>270926</v>
      </c>
    </row>
    <row r="60" spans="1:7" s="61" customFormat="1" x14ac:dyDescent="0.25">
      <c r="A60" s="61" t="str">
        <f t="shared" si="3"/>
        <v>SANTANDER</v>
      </c>
      <c r="B60" s="62">
        <f t="shared" si="4"/>
        <v>139775</v>
      </c>
      <c r="C60" s="62">
        <f t="shared" si="5"/>
        <v>270926</v>
      </c>
      <c r="D60" s="62">
        <f t="shared" si="6"/>
        <v>22</v>
      </c>
      <c r="E60" s="61" t="str">
        <f t="shared" si="2"/>
        <v>MELILLA</v>
      </c>
      <c r="F60" s="61">
        <f t="shared" si="9"/>
        <v>76587</v>
      </c>
      <c r="G60" s="61">
        <f t="shared" si="8"/>
        <v>70147</v>
      </c>
    </row>
    <row r="61" spans="1:7" s="61" customFormat="1" x14ac:dyDescent="0.25">
      <c r="A61" s="61" t="str">
        <f t="shared" si="3"/>
        <v>SEVILLA</v>
      </c>
      <c r="B61" s="62">
        <f t="shared" si="4"/>
        <v>229665</v>
      </c>
      <c r="C61" s="62">
        <f t="shared" si="5"/>
        <v>274365</v>
      </c>
      <c r="D61" s="62">
        <f t="shared" si="6"/>
        <v>19</v>
      </c>
      <c r="E61" s="61" t="str">
        <f t="shared" si="2"/>
        <v>VIGO</v>
      </c>
      <c r="F61" s="61">
        <f t="shared" si="9"/>
        <v>60452</v>
      </c>
      <c r="G61" s="61">
        <f t="shared" si="8"/>
        <v>59580</v>
      </c>
    </row>
    <row r="62" spans="1:7" s="61" customFormat="1" x14ac:dyDescent="0.25">
      <c r="A62" s="61" t="str">
        <f t="shared" si="3"/>
        <v>TARRAGONA</v>
      </c>
      <c r="B62" s="62">
        <f t="shared" si="4"/>
        <v>20268771</v>
      </c>
      <c r="C62" s="62">
        <f t="shared" si="5"/>
        <v>22306303</v>
      </c>
      <c r="D62" s="62">
        <f t="shared" si="6"/>
        <v>4</v>
      </c>
      <c r="E62" s="61" t="str">
        <f t="shared" si="2"/>
        <v>ALICANTE</v>
      </c>
      <c r="F62" s="61">
        <f t="shared" si="9"/>
        <v>43336.06</v>
      </c>
      <c r="G62" s="61">
        <f t="shared" si="8"/>
        <v>56820.54</v>
      </c>
    </row>
    <row r="63" spans="1:7" s="61" customFormat="1" x14ac:dyDescent="0.25">
      <c r="A63" s="61" t="str">
        <f t="shared" si="3"/>
        <v>VALENCIA</v>
      </c>
      <c r="B63" s="62">
        <f t="shared" si="4"/>
        <v>3803068</v>
      </c>
      <c r="C63" s="62">
        <f t="shared" si="5"/>
        <v>3814375</v>
      </c>
      <c r="D63" s="62">
        <f t="shared" si="6"/>
        <v>11</v>
      </c>
      <c r="E63" s="61" t="str">
        <f t="shared" si="2"/>
        <v>ALMERIA</v>
      </c>
      <c r="F63" s="61">
        <f t="shared" si="9"/>
        <v>28465</v>
      </c>
      <c r="G63" s="61">
        <f t="shared" si="8"/>
        <v>22926</v>
      </c>
    </row>
    <row r="64" spans="1:7" s="61" customFormat="1" x14ac:dyDescent="0.25">
      <c r="A64" s="61" t="str">
        <f t="shared" si="3"/>
        <v>VIGO</v>
      </c>
      <c r="B64" s="62">
        <f t="shared" si="4"/>
        <v>60452</v>
      </c>
      <c r="C64" s="62">
        <f t="shared" si="5"/>
        <v>59580</v>
      </c>
      <c r="D64" s="62">
        <f t="shared" si="6"/>
        <v>24</v>
      </c>
      <c r="E64" s="61" t="str">
        <f t="shared" si="2"/>
        <v>MARIN Y RIA DE PONTEVEDRA</v>
      </c>
      <c r="F64" s="61">
        <f t="shared" si="9"/>
        <v>3.5</v>
      </c>
      <c r="G64" s="61">
        <f t="shared" si="8"/>
        <v>26.16</v>
      </c>
    </row>
    <row r="65" spans="1:7" s="61" customFormat="1" x14ac:dyDescent="0.25">
      <c r="A65" s="61" t="str">
        <f t="shared" si="3"/>
        <v>VILAGARCIA</v>
      </c>
      <c r="B65" s="62">
        <f t="shared" si="4"/>
        <v>184160.09</v>
      </c>
      <c r="C65" s="62">
        <f t="shared" si="5"/>
        <v>94856.57</v>
      </c>
      <c r="D65" s="62">
        <f t="shared" si="6"/>
        <v>20</v>
      </c>
      <c r="E65" s="61" t="str">
        <f t="shared" si="2"/>
        <v>PASAIA</v>
      </c>
      <c r="F65" s="61">
        <f t="shared" si="9"/>
        <v>0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7"/>
  <sheetViews>
    <sheetView workbookViewId="0">
      <selection activeCell="I35" sqref="I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9" customFormat="1" ht="22.5" customHeight="1" x14ac:dyDescent="0.35">
      <c r="F1" s="18" t="s">
        <v>78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41">
        <v>454207</v>
      </c>
      <c r="C7" s="41">
        <v>448578</v>
      </c>
      <c r="D7" s="41">
        <v>4912338</v>
      </c>
      <c r="E7" s="59">
        <v>4345101</v>
      </c>
      <c r="F7" s="26">
        <f>((E7*100)/D7)-100</f>
        <v>-11.547189953134335</v>
      </c>
      <c r="G7" s="2"/>
      <c r="H7" s="2"/>
      <c r="I7" s="2"/>
    </row>
    <row r="8" spans="1:12" x14ac:dyDescent="0.25">
      <c r="A8" s="27" t="s">
        <v>45</v>
      </c>
      <c r="B8" s="42">
        <v>144550.99</v>
      </c>
      <c r="C8" s="42">
        <v>94270.340000000084</v>
      </c>
      <c r="D8" s="42">
        <v>1244008.99</v>
      </c>
      <c r="E8" s="60">
        <v>1904456.34</v>
      </c>
      <c r="F8" s="29">
        <f t="shared" ref="F8:F35" si="0">((E8*100)/D8)-100</f>
        <v>53.090239323752797</v>
      </c>
      <c r="G8" s="2"/>
      <c r="H8" s="2"/>
      <c r="I8" s="2"/>
    </row>
    <row r="9" spans="1:12" x14ac:dyDescent="0.25">
      <c r="A9" s="24" t="s">
        <v>46</v>
      </c>
      <c r="B9" s="41">
        <v>438631</v>
      </c>
      <c r="C9" s="41">
        <v>481843</v>
      </c>
      <c r="D9" s="41">
        <v>5762813</v>
      </c>
      <c r="E9" s="59">
        <v>4695167</v>
      </c>
      <c r="F9" s="26">
        <f t="shared" si="0"/>
        <v>-18.526473095691287</v>
      </c>
      <c r="G9" s="2"/>
      <c r="H9" s="2"/>
      <c r="I9" s="2"/>
    </row>
    <row r="10" spans="1:12" x14ac:dyDescent="0.25">
      <c r="A10" s="27" t="s">
        <v>47</v>
      </c>
      <c r="B10" s="42">
        <v>343379.14000000013</v>
      </c>
      <c r="C10" s="42">
        <v>296135.45999999996</v>
      </c>
      <c r="D10" s="42">
        <v>3260161.14</v>
      </c>
      <c r="E10" s="60">
        <v>2920900.46</v>
      </c>
      <c r="F10" s="29">
        <f t="shared" si="0"/>
        <v>-10.406254949716995</v>
      </c>
      <c r="G10" s="2"/>
      <c r="H10" s="2"/>
      <c r="I10" s="2"/>
    </row>
    <row r="11" spans="1:12" x14ac:dyDescent="0.25">
      <c r="A11" s="24" t="s">
        <v>48</v>
      </c>
      <c r="B11" s="41">
        <v>48755</v>
      </c>
      <c r="C11" s="41">
        <v>399110</v>
      </c>
      <c r="D11" s="41">
        <v>2130519</v>
      </c>
      <c r="E11" s="59">
        <v>1778840</v>
      </c>
      <c r="F11" s="26">
        <f t="shared" si="0"/>
        <v>-16.506729111545127</v>
      </c>
      <c r="G11" s="2"/>
      <c r="H11" s="2"/>
      <c r="I11" s="2"/>
    </row>
    <row r="12" spans="1:12" x14ac:dyDescent="0.25">
      <c r="A12" s="27" t="s">
        <v>49</v>
      </c>
      <c r="B12" s="42">
        <v>66219</v>
      </c>
      <c r="C12" s="42">
        <v>142299</v>
      </c>
      <c r="D12" s="42">
        <v>1623696</v>
      </c>
      <c r="E12" s="60">
        <v>1763516</v>
      </c>
      <c r="F12" s="29">
        <f t="shared" si="0"/>
        <v>8.6112178634424197</v>
      </c>
      <c r="G12" s="2"/>
      <c r="H12" s="2"/>
      <c r="I12" s="2"/>
    </row>
    <row r="13" spans="1:12" x14ac:dyDescent="0.25">
      <c r="A13" s="24" t="s">
        <v>50</v>
      </c>
      <c r="B13" s="41">
        <v>68331</v>
      </c>
      <c r="C13" s="41">
        <v>145351</v>
      </c>
      <c r="D13" s="41">
        <v>1215735</v>
      </c>
      <c r="E13" s="59">
        <v>1550899</v>
      </c>
      <c r="F13" s="26">
        <f t="shared" si="0"/>
        <v>27.568836958712225</v>
      </c>
      <c r="G13" s="2"/>
      <c r="H13" s="2"/>
      <c r="I13" s="2"/>
    </row>
    <row r="14" spans="1:12" x14ac:dyDescent="0.25">
      <c r="A14" s="27" t="s">
        <v>51</v>
      </c>
      <c r="B14" s="42">
        <v>458483</v>
      </c>
      <c r="C14" s="42">
        <v>446616</v>
      </c>
      <c r="D14" s="42">
        <v>4426087</v>
      </c>
      <c r="E14" s="60">
        <v>4430798</v>
      </c>
      <c r="F14" s="29">
        <f t="shared" si="0"/>
        <v>0.10643713058509263</v>
      </c>
      <c r="G14" s="2"/>
      <c r="H14" s="2"/>
      <c r="I14" s="2"/>
    </row>
    <row r="15" spans="1:12" x14ac:dyDescent="0.25">
      <c r="A15" s="24" t="s">
        <v>52</v>
      </c>
      <c r="B15" s="41">
        <v>318012</v>
      </c>
      <c r="C15" s="41">
        <v>480783</v>
      </c>
      <c r="D15" s="41">
        <v>4528219</v>
      </c>
      <c r="E15" s="59">
        <v>4362064</v>
      </c>
      <c r="F15" s="26">
        <f t="shared" si="0"/>
        <v>-3.6693234139073212</v>
      </c>
      <c r="G15" s="2"/>
      <c r="H15" s="2"/>
      <c r="I15" s="2"/>
    </row>
    <row r="16" spans="1:12" x14ac:dyDescent="0.25">
      <c r="A16" s="27" t="s">
        <v>53</v>
      </c>
      <c r="B16" s="42">
        <v>580816</v>
      </c>
      <c r="C16" s="42">
        <v>372116</v>
      </c>
      <c r="D16" s="42">
        <v>5554193</v>
      </c>
      <c r="E16" s="60">
        <v>5304817</v>
      </c>
      <c r="F16" s="29">
        <f t="shared" si="0"/>
        <v>-4.4898691853163939</v>
      </c>
      <c r="G16" s="2"/>
      <c r="H16" s="2"/>
      <c r="I16" s="2"/>
    </row>
    <row r="17" spans="1:9" x14ac:dyDescent="0.25">
      <c r="A17" s="24" t="s">
        <v>54</v>
      </c>
      <c r="B17" s="41">
        <v>410019</v>
      </c>
      <c r="C17" s="41">
        <v>501262</v>
      </c>
      <c r="D17" s="41">
        <v>4636911</v>
      </c>
      <c r="E17" s="59">
        <v>5198982</v>
      </c>
      <c r="F17" s="26">
        <f t="shared" si="0"/>
        <v>12.121668930026914</v>
      </c>
      <c r="G17" s="2"/>
      <c r="H17" s="2"/>
      <c r="I17" s="2"/>
    </row>
    <row r="18" spans="1:9" x14ac:dyDescent="0.25">
      <c r="A18" s="27" t="s">
        <v>55</v>
      </c>
      <c r="B18" s="42">
        <v>1500</v>
      </c>
      <c r="C18" s="42">
        <v>0</v>
      </c>
      <c r="D18" s="42">
        <v>25625</v>
      </c>
      <c r="E18" s="60">
        <v>22249</v>
      </c>
      <c r="F18" s="29">
        <f t="shared" si="0"/>
        <v>-13.174634146341461</v>
      </c>
      <c r="G18" s="2"/>
      <c r="H18" s="2"/>
      <c r="I18" s="2"/>
    </row>
    <row r="19" spans="1:9" x14ac:dyDescent="0.25">
      <c r="A19" s="24" t="s">
        <v>56</v>
      </c>
      <c r="B19" s="41">
        <v>997563</v>
      </c>
      <c r="C19" s="41">
        <v>1020480</v>
      </c>
      <c r="D19" s="41">
        <v>9839879</v>
      </c>
      <c r="E19" s="59">
        <v>9406039</v>
      </c>
      <c r="F19" s="26">
        <f t="shared" si="0"/>
        <v>-4.4089973057595557</v>
      </c>
      <c r="G19" s="2"/>
      <c r="H19" s="2"/>
      <c r="I19" s="2"/>
    </row>
    <row r="20" spans="1:9" x14ac:dyDescent="0.25">
      <c r="A20" s="27" t="s">
        <v>57</v>
      </c>
      <c r="B20" s="42">
        <v>1678397</v>
      </c>
      <c r="C20" s="42">
        <v>943929</v>
      </c>
      <c r="D20" s="42">
        <v>18905283</v>
      </c>
      <c r="E20" s="60">
        <v>16023647</v>
      </c>
      <c r="F20" s="29">
        <f t="shared" si="0"/>
        <v>-15.242490683688786</v>
      </c>
      <c r="G20" s="2"/>
      <c r="H20" s="2"/>
      <c r="I20" s="2"/>
    </row>
    <row r="21" spans="1:9" x14ac:dyDescent="0.25">
      <c r="A21" s="24" t="s">
        <v>58</v>
      </c>
      <c r="B21" s="41">
        <v>524342.37000000011</v>
      </c>
      <c r="C21" s="41">
        <v>456702.78000000026</v>
      </c>
      <c r="D21" s="41">
        <v>5137350.37</v>
      </c>
      <c r="E21" s="59">
        <v>5759382.7800000003</v>
      </c>
      <c r="F21" s="26">
        <f t="shared" si="0"/>
        <v>12.108039460037844</v>
      </c>
      <c r="G21" s="2"/>
      <c r="H21" s="2"/>
      <c r="I21" s="2"/>
    </row>
    <row r="22" spans="1:9" x14ac:dyDescent="0.25">
      <c r="A22" s="27" t="s">
        <v>59</v>
      </c>
      <c r="B22" s="42">
        <v>45336</v>
      </c>
      <c r="C22" s="42">
        <v>32240</v>
      </c>
      <c r="D22" s="42">
        <v>483909</v>
      </c>
      <c r="E22" s="60">
        <v>534113</v>
      </c>
      <c r="F22" s="29">
        <f t="shared" si="0"/>
        <v>10.374677883651685</v>
      </c>
      <c r="G22" s="2"/>
      <c r="H22" s="2"/>
      <c r="I22" s="2"/>
    </row>
    <row r="23" spans="1:9" x14ac:dyDescent="0.25">
      <c r="A23" s="24" t="s">
        <v>60</v>
      </c>
      <c r="B23" s="41">
        <v>222571.32000000007</v>
      </c>
      <c r="C23" s="41">
        <v>185901.55000000005</v>
      </c>
      <c r="D23" s="41">
        <v>1370093.32</v>
      </c>
      <c r="E23" s="59">
        <v>1748148.55</v>
      </c>
      <c r="F23" s="26">
        <f t="shared" si="0"/>
        <v>27.59339268948483</v>
      </c>
      <c r="G23" s="2"/>
      <c r="H23" s="2"/>
      <c r="I23" s="2"/>
    </row>
    <row r="24" spans="1:9" x14ac:dyDescent="0.25">
      <c r="A24" s="27" t="s">
        <v>61</v>
      </c>
      <c r="B24" s="42">
        <v>96529.599999999977</v>
      </c>
      <c r="C24" s="42">
        <v>79396.560000000056</v>
      </c>
      <c r="D24" s="42">
        <v>998816.6</v>
      </c>
      <c r="E24" s="60">
        <v>1047280.56</v>
      </c>
      <c r="F24" s="29">
        <f t="shared" si="0"/>
        <v>4.852138020133026</v>
      </c>
      <c r="G24" s="2"/>
      <c r="H24" s="2"/>
      <c r="I24" s="2"/>
    </row>
    <row r="25" spans="1:9" x14ac:dyDescent="0.25">
      <c r="A25" s="24" t="s">
        <v>62</v>
      </c>
      <c r="B25" s="41">
        <v>0</v>
      </c>
      <c r="C25" s="41">
        <v>0</v>
      </c>
      <c r="D25" s="41">
        <v>3425</v>
      </c>
      <c r="E25" s="59">
        <v>5825</v>
      </c>
      <c r="F25" s="26">
        <f t="shared" si="0"/>
        <v>70.072992700729941</v>
      </c>
      <c r="G25" s="2"/>
      <c r="H25" s="2"/>
      <c r="I25" s="2"/>
    </row>
    <row r="26" spans="1:9" x14ac:dyDescent="0.25">
      <c r="A26" s="27" t="s">
        <v>63</v>
      </c>
      <c r="B26" s="42">
        <v>52879</v>
      </c>
      <c r="C26" s="42">
        <v>34389</v>
      </c>
      <c r="D26" s="42">
        <v>452358</v>
      </c>
      <c r="E26" s="60">
        <v>451149</v>
      </c>
      <c r="F26" s="29">
        <f t="shared" si="0"/>
        <v>-0.26726619182151978</v>
      </c>
      <c r="G26" s="2"/>
      <c r="H26" s="2"/>
      <c r="I26" s="2"/>
    </row>
    <row r="27" spans="1:9" x14ac:dyDescent="0.25">
      <c r="A27" s="24" t="s">
        <v>64</v>
      </c>
      <c r="B27" s="41">
        <v>152221</v>
      </c>
      <c r="C27" s="41">
        <v>140987</v>
      </c>
      <c r="D27" s="41">
        <v>1694292</v>
      </c>
      <c r="E27" s="59">
        <v>1099170</v>
      </c>
      <c r="F27" s="26">
        <f t="shared" si="0"/>
        <v>-35.125114206996201</v>
      </c>
      <c r="G27" s="2"/>
      <c r="H27" s="2"/>
      <c r="I27" s="2"/>
    </row>
    <row r="28" spans="1:9" x14ac:dyDescent="0.25">
      <c r="A28" s="27" t="s">
        <v>65</v>
      </c>
      <c r="B28" s="42">
        <v>26763</v>
      </c>
      <c r="C28" s="42">
        <v>36023</v>
      </c>
      <c r="D28" s="42">
        <v>406750</v>
      </c>
      <c r="E28" s="60">
        <v>414999</v>
      </c>
      <c r="F28" s="29">
        <f t="shared" si="0"/>
        <v>2.0280270436386019</v>
      </c>
      <c r="G28" s="2"/>
      <c r="H28" s="2"/>
      <c r="I28" s="2"/>
    </row>
    <row r="29" spans="1:9" x14ac:dyDescent="0.25">
      <c r="A29" s="24" t="s">
        <v>66</v>
      </c>
      <c r="B29" s="41">
        <v>325123</v>
      </c>
      <c r="C29" s="41">
        <v>254649</v>
      </c>
      <c r="D29" s="41">
        <v>3518578</v>
      </c>
      <c r="E29" s="59">
        <v>2823113</v>
      </c>
      <c r="F29" s="26">
        <f t="shared" si="0"/>
        <v>-19.765513227218491</v>
      </c>
      <c r="G29" s="2"/>
      <c r="H29" s="2"/>
      <c r="I29" s="2"/>
    </row>
    <row r="30" spans="1:9" x14ac:dyDescent="0.25">
      <c r="A30" s="27" t="s">
        <v>67</v>
      </c>
      <c r="B30" s="42">
        <v>234697</v>
      </c>
      <c r="C30" s="42">
        <v>179294</v>
      </c>
      <c r="D30" s="42">
        <v>2073690</v>
      </c>
      <c r="E30" s="60">
        <v>2250277</v>
      </c>
      <c r="F30" s="29">
        <f t="shared" si="0"/>
        <v>8.5155929767708756</v>
      </c>
      <c r="G30" s="2"/>
      <c r="H30" s="2"/>
      <c r="I30" s="2"/>
    </row>
    <row r="31" spans="1:9" x14ac:dyDescent="0.25">
      <c r="A31" s="24" t="s">
        <v>68</v>
      </c>
      <c r="B31" s="41">
        <v>663038</v>
      </c>
      <c r="C31" s="41">
        <v>855496</v>
      </c>
      <c r="D31" s="41">
        <v>8391029</v>
      </c>
      <c r="E31" s="59">
        <v>9065474</v>
      </c>
      <c r="F31" s="26">
        <f t="shared" si="0"/>
        <v>8.0376912056912175</v>
      </c>
      <c r="G31" s="2"/>
      <c r="H31" s="2"/>
      <c r="I31" s="2"/>
    </row>
    <row r="32" spans="1:9" x14ac:dyDescent="0.25">
      <c r="A32" s="27" t="s">
        <v>69</v>
      </c>
      <c r="B32" s="42">
        <v>241139</v>
      </c>
      <c r="C32" s="42">
        <v>232369</v>
      </c>
      <c r="D32" s="42">
        <v>2684864</v>
      </c>
      <c r="E32" s="60">
        <v>2531577</v>
      </c>
      <c r="F32" s="29">
        <f t="shared" si="0"/>
        <v>-5.7093022216395326</v>
      </c>
      <c r="G32" s="2"/>
      <c r="H32" s="2"/>
      <c r="I32" s="2"/>
    </row>
    <row r="33" spans="1:9" x14ac:dyDescent="0.25">
      <c r="A33" s="24" t="s">
        <v>70</v>
      </c>
      <c r="B33" s="41">
        <v>16275</v>
      </c>
      <c r="C33" s="41">
        <v>24554</v>
      </c>
      <c r="D33" s="41">
        <v>287939</v>
      </c>
      <c r="E33" s="59">
        <v>234910</v>
      </c>
      <c r="F33" s="26">
        <f t="shared" si="0"/>
        <v>-18.416747991762151</v>
      </c>
      <c r="G33" s="2"/>
      <c r="H33" s="2"/>
      <c r="I33" s="2"/>
    </row>
    <row r="34" spans="1:9" x14ac:dyDescent="0.25">
      <c r="A34" s="27" t="s">
        <v>71</v>
      </c>
      <c r="B34" s="42">
        <v>62574.359999999986</v>
      </c>
      <c r="C34" s="42">
        <v>57030.159999999974</v>
      </c>
      <c r="D34" s="42">
        <v>403439.35999999999</v>
      </c>
      <c r="E34" s="60">
        <v>320553.15999999997</v>
      </c>
      <c r="F34" s="29">
        <f t="shared" si="0"/>
        <v>-20.544896759701388</v>
      </c>
      <c r="G34" s="2"/>
      <c r="H34" s="2"/>
      <c r="I34" s="2"/>
    </row>
    <row r="35" spans="1:9" x14ac:dyDescent="0.25">
      <c r="A35" s="30" t="s">
        <v>72</v>
      </c>
      <c r="B35" s="31">
        <f>SUM(B7:B34)</f>
        <v>8672351.7799999993</v>
      </c>
      <c r="C35" s="31">
        <f t="shared" ref="C35:E35" si="1">SUM(C7:C34)</f>
        <v>8341804.8499999996</v>
      </c>
      <c r="D35" s="31">
        <f t="shared" si="1"/>
        <v>95972001.779999986</v>
      </c>
      <c r="E35" s="31">
        <f t="shared" si="1"/>
        <v>91993447.849999994</v>
      </c>
      <c r="F35" s="32">
        <f t="shared" si="0"/>
        <v>-4.1455360482322448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4345101</v>
      </c>
      <c r="C38" s="62">
        <f>D7</f>
        <v>4912338</v>
      </c>
      <c r="D38" s="62">
        <f>_xlfn.RANK.EQ(B38,$B$38:$B$65)+COUNTIF($B$38:$B$65,B38)-1</f>
        <v>10</v>
      </c>
      <c r="E38" s="61" t="str">
        <f t="shared" ref="E38:E65" si="2">INDEX($A$38:$B$65,MATCH(ROW()-37,$D$38:$D$65,0),1)</f>
        <v>GIJON</v>
      </c>
      <c r="F38" s="61">
        <f>LOOKUP(E38,$A$38:$A$65,$B$38:$B$65)</f>
        <v>16023647</v>
      </c>
      <c r="G38" s="61">
        <f>LOOKUP(E38,$A$38:$A$65,$C$38:$C$65)</f>
        <v>18905283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1904456.34</v>
      </c>
      <c r="C39" s="62">
        <f t="shared" ref="C39:C65" si="5">D8</f>
        <v>1244008.99</v>
      </c>
      <c r="D39" s="62">
        <f t="shared" ref="D39:D65" si="6">_xlfn.RANK.EQ(B39,$B$38:$B$65)+COUNTIF($B$38:$B$65,B39)-1</f>
        <v>15</v>
      </c>
      <c r="E39" s="61" t="str">
        <f t="shared" si="2"/>
        <v>FERROL-SAN CIBRAO</v>
      </c>
      <c r="F39" s="61">
        <f t="shared" ref="F39:F54" si="7">LOOKUP(E39,$A$38:$A$65,$B$38:$B$65)</f>
        <v>9406039</v>
      </c>
      <c r="G39" s="61">
        <f t="shared" ref="G39:G65" si="8">LOOKUP(E39,$A$38:$A$65,$C$38:$C$65)</f>
        <v>9839879</v>
      </c>
    </row>
    <row r="40" spans="1:9" s="61" customFormat="1" x14ac:dyDescent="0.25">
      <c r="A40" s="61" t="str">
        <f t="shared" si="3"/>
        <v>ALMERIA</v>
      </c>
      <c r="B40" s="62">
        <f t="shared" si="4"/>
        <v>4695167</v>
      </c>
      <c r="C40" s="62">
        <f t="shared" si="5"/>
        <v>5762813</v>
      </c>
      <c r="D40" s="62">
        <f t="shared" si="6"/>
        <v>7</v>
      </c>
      <c r="E40" s="61" t="str">
        <f t="shared" si="2"/>
        <v>TARRAGONA</v>
      </c>
      <c r="F40" s="61">
        <f t="shared" si="7"/>
        <v>9065474</v>
      </c>
      <c r="G40" s="61">
        <f t="shared" si="8"/>
        <v>8391029</v>
      </c>
    </row>
    <row r="41" spans="1:9" s="61" customFormat="1" x14ac:dyDescent="0.25">
      <c r="A41" s="61" t="str">
        <f t="shared" si="3"/>
        <v>AVILES</v>
      </c>
      <c r="B41" s="62">
        <f t="shared" si="4"/>
        <v>2920900.46</v>
      </c>
      <c r="C41" s="62">
        <f t="shared" si="5"/>
        <v>3260161.14</v>
      </c>
      <c r="D41" s="62">
        <f t="shared" si="6"/>
        <v>11</v>
      </c>
      <c r="E41" s="61" t="str">
        <f t="shared" si="2"/>
        <v>HUELVA</v>
      </c>
      <c r="F41" s="61">
        <f t="shared" si="7"/>
        <v>5759382.7800000003</v>
      </c>
      <c r="G41" s="61">
        <f t="shared" si="8"/>
        <v>5137350.37</v>
      </c>
    </row>
    <row r="42" spans="1:9" s="61" customFormat="1" x14ac:dyDescent="0.25">
      <c r="A42" s="61" t="str">
        <f t="shared" si="3"/>
        <v>BAHIA DE ALGECIRAS</v>
      </c>
      <c r="B42" s="62">
        <f t="shared" si="4"/>
        <v>1778840</v>
      </c>
      <c r="C42" s="62">
        <f t="shared" si="5"/>
        <v>2130519</v>
      </c>
      <c r="D42" s="62">
        <f t="shared" si="6"/>
        <v>16</v>
      </c>
      <c r="E42" s="61" t="str">
        <f t="shared" si="2"/>
        <v>CARTAGENA</v>
      </c>
      <c r="F42" s="61">
        <f t="shared" si="7"/>
        <v>5304817</v>
      </c>
      <c r="G42" s="61">
        <f t="shared" si="8"/>
        <v>5554193</v>
      </c>
    </row>
    <row r="43" spans="1:9" s="61" customFormat="1" x14ac:dyDescent="0.25">
      <c r="A43" s="61" t="str">
        <f t="shared" si="3"/>
        <v>BAHIA DE CADIZ</v>
      </c>
      <c r="B43" s="62">
        <f t="shared" si="4"/>
        <v>1763516</v>
      </c>
      <c r="C43" s="62">
        <f t="shared" si="5"/>
        <v>1623696</v>
      </c>
      <c r="D43" s="62">
        <f t="shared" si="6"/>
        <v>17</v>
      </c>
      <c r="E43" s="61" t="str">
        <f t="shared" si="2"/>
        <v>CASTELLON</v>
      </c>
      <c r="F43" s="61">
        <f t="shared" si="7"/>
        <v>5198982</v>
      </c>
      <c r="G43" s="61">
        <f t="shared" si="8"/>
        <v>4636911</v>
      </c>
    </row>
    <row r="44" spans="1:9" s="61" customFormat="1" x14ac:dyDescent="0.25">
      <c r="A44" s="61" t="str">
        <f t="shared" si="3"/>
        <v>BALEARES</v>
      </c>
      <c r="B44" s="62">
        <f t="shared" si="4"/>
        <v>1550899</v>
      </c>
      <c r="C44" s="62">
        <f t="shared" si="5"/>
        <v>1215735</v>
      </c>
      <c r="D44" s="62">
        <f t="shared" si="6"/>
        <v>19</v>
      </c>
      <c r="E44" s="61" t="str">
        <f t="shared" si="2"/>
        <v>ALMERIA</v>
      </c>
      <c r="F44" s="61">
        <f t="shared" si="7"/>
        <v>4695167</v>
      </c>
      <c r="G44" s="61">
        <f t="shared" si="8"/>
        <v>5762813</v>
      </c>
    </row>
    <row r="45" spans="1:9" s="61" customFormat="1" x14ac:dyDescent="0.25">
      <c r="A45" s="61" t="str">
        <f t="shared" si="3"/>
        <v>BARCELONA</v>
      </c>
      <c r="B45" s="62">
        <f t="shared" si="4"/>
        <v>4430798</v>
      </c>
      <c r="C45" s="62">
        <f t="shared" si="5"/>
        <v>4426087</v>
      </c>
      <c r="D45" s="62">
        <f t="shared" si="6"/>
        <v>8</v>
      </c>
      <c r="E45" s="61" t="str">
        <f t="shared" si="2"/>
        <v>BARCELONA</v>
      </c>
      <c r="F45" s="61">
        <f t="shared" si="7"/>
        <v>4430798</v>
      </c>
      <c r="G45" s="61">
        <f t="shared" si="8"/>
        <v>4426087</v>
      </c>
    </row>
    <row r="46" spans="1:9" s="61" customFormat="1" x14ac:dyDescent="0.25">
      <c r="A46" s="61" t="str">
        <f t="shared" si="3"/>
        <v>BILBAO</v>
      </c>
      <c r="B46" s="62">
        <f t="shared" si="4"/>
        <v>4362064</v>
      </c>
      <c r="C46" s="62">
        <f t="shared" si="5"/>
        <v>4528219</v>
      </c>
      <c r="D46" s="62">
        <f t="shared" si="6"/>
        <v>9</v>
      </c>
      <c r="E46" s="61" t="str">
        <f t="shared" si="2"/>
        <v>BILBAO</v>
      </c>
      <c r="F46" s="61">
        <f t="shared" si="7"/>
        <v>4362064</v>
      </c>
      <c r="G46" s="61">
        <f t="shared" si="8"/>
        <v>4528219</v>
      </c>
    </row>
    <row r="47" spans="1:9" s="61" customFormat="1" x14ac:dyDescent="0.25">
      <c r="A47" s="61" t="str">
        <f t="shared" si="3"/>
        <v>CARTAGENA</v>
      </c>
      <c r="B47" s="62">
        <f t="shared" si="4"/>
        <v>5304817</v>
      </c>
      <c r="C47" s="62">
        <f t="shared" si="5"/>
        <v>5554193</v>
      </c>
      <c r="D47" s="62">
        <f t="shared" si="6"/>
        <v>5</v>
      </c>
      <c r="E47" s="61" t="str">
        <f t="shared" si="2"/>
        <v>A CORUÑA</v>
      </c>
      <c r="F47" s="61">
        <f t="shared" si="7"/>
        <v>4345101</v>
      </c>
      <c r="G47" s="61">
        <f t="shared" si="8"/>
        <v>4912338</v>
      </c>
    </row>
    <row r="48" spans="1:9" s="61" customFormat="1" x14ac:dyDescent="0.25">
      <c r="A48" s="61" t="str">
        <f t="shared" si="3"/>
        <v>CASTELLON</v>
      </c>
      <c r="B48" s="62">
        <f t="shared" si="4"/>
        <v>5198982</v>
      </c>
      <c r="C48" s="62">
        <f t="shared" si="5"/>
        <v>4636911</v>
      </c>
      <c r="D48" s="62">
        <f t="shared" si="6"/>
        <v>6</v>
      </c>
      <c r="E48" s="61" t="str">
        <f t="shared" si="2"/>
        <v>AVILES</v>
      </c>
      <c r="F48" s="61">
        <f t="shared" si="7"/>
        <v>2920900.46</v>
      </c>
      <c r="G48" s="61">
        <f t="shared" si="8"/>
        <v>3260161.14</v>
      </c>
    </row>
    <row r="49" spans="1:7" s="61" customFormat="1" x14ac:dyDescent="0.25">
      <c r="A49" s="61" t="str">
        <f t="shared" si="3"/>
        <v>CEUTA</v>
      </c>
      <c r="B49" s="62">
        <f t="shared" si="4"/>
        <v>22249</v>
      </c>
      <c r="C49" s="62">
        <f t="shared" si="5"/>
        <v>25625</v>
      </c>
      <c r="D49" s="62">
        <f t="shared" si="6"/>
        <v>27</v>
      </c>
      <c r="E49" s="61" t="str">
        <f t="shared" si="2"/>
        <v>SANTANDER</v>
      </c>
      <c r="F49" s="61">
        <f t="shared" si="7"/>
        <v>2823113</v>
      </c>
      <c r="G49" s="61">
        <f t="shared" si="8"/>
        <v>3518578</v>
      </c>
    </row>
    <row r="50" spans="1:7" s="61" customFormat="1" x14ac:dyDescent="0.25">
      <c r="A50" s="61" t="str">
        <f t="shared" si="3"/>
        <v>FERROL-SAN CIBRAO</v>
      </c>
      <c r="B50" s="62">
        <f t="shared" si="4"/>
        <v>9406039</v>
      </c>
      <c r="C50" s="62">
        <f t="shared" si="5"/>
        <v>9839879</v>
      </c>
      <c r="D50" s="62">
        <f t="shared" si="6"/>
        <v>2</v>
      </c>
      <c r="E50" s="61" t="str">
        <f t="shared" si="2"/>
        <v>VALENCIA</v>
      </c>
      <c r="F50" s="61">
        <f t="shared" si="7"/>
        <v>2531577</v>
      </c>
      <c r="G50" s="61">
        <f t="shared" si="8"/>
        <v>2684864</v>
      </c>
    </row>
    <row r="51" spans="1:7" s="61" customFormat="1" x14ac:dyDescent="0.25">
      <c r="A51" s="61" t="str">
        <f t="shared" si="3"/>
        <v>GIJON</v>
      </c>
      <c r="B51" s="62">
        <f t="shared" si="4"/>
        <v>16023647</v>
      </c>
      <c r="C51" s="62">
        <f t="shared" si="5"/>
        <v>18905283</v>
      </c>
      <c r="D51" s="62">
        <f t="shared" si="6"/>
        <v>1</v>
      </c>
      <c r="E51" s="61" t="str">
        <f t="shared" si="2"/>
        <v>SEVILLA</v>
      </c>
      <c r="F51" s="61">
        <f t="shared" si="7"/>
        <v>2250277</v>
      </c>
      <c r="G51" s="61">
        <f t="shared" si="8"/>
        <v>2073690</v>
      </c>
    </row>
    <row r="52" spans="1:7" s="61" customFormat="1" x14ac:dyDescent="0.25">
      <c r="A52" s="61" t="str">
        <f t="shared" si="3"/>
        <v>HUELVA</v>
      </c>
      <c r="B52" s="62">
        <f t="shared" si="4"/>
        <v>5759382.7800000003</v>
      </c>
      <c r="C52" s="62">
        <f t="shared" si="5"/>
        <v>5137350.37</v>
      </c>
      <c r="D52" s="62">
        <f t="shared" si="6"/>
        <v>4</v>
      </c>
      <c r="E52" s="61" t="str">
        <f t="shared" si="2"/>
        <v>ALICANTE</v>
      </c>
      <c r="F52" s="61">
        <f t="shared" si="7"/>
        <v>1904456.34</v>
      </c>
      <c r="G52" s="61">
        <f t="shared" si="8"/>
        <v>1244008.99</v>
      </c>
    </row>
    <row r="53" spans="1:7" s="61" customFormat="1" x14ac:dyDescent="0.25">
      <c r="A53" s="61" t="str">
        <f t="shared" si="3"/>
        <v>LAS PALMAS</v>
      </c>
      <c r="B53" s="62">
        <f t="shared" si="4"/>
        <v>534113</v>
      </c>
      <c r="C53" s="62">
        <f t="shared" si="5"/>
        <v>483909</v>
      </c>
      <c r="D53" s="62">
        <f t="shared" si="6"/>
        <v>22</v>
      </c>
      <c r="E53" s="61" t="str">
        <f t="shared" si="2"/>
        <v>BAHIA DE ALGECIRAS</v>
      </c>
      <c r="F53" s="61">
        <f t="shared" si="7"/>
        <v>1778840</v>
      </c>
      <c r="G53" s="61">
        <f t="shared" si="8"/>
        <v>2130519</v>
      </c>
    </row>
    <row r="54" spans="1:7" s="61" customFormat="1" x14ac:dyDescent="0.25">
      <c r="A54" s="61" t="str">
        <f t="shared" si="3"/>
        <v>MALAGA</v>
      </c>
      <c r="B54" s="62">
        <f t="shared" si="4"/>
        <v>1748148.55</v>
      </c>
      <c r="C54" s="62">
        <f t="shared" si="5"/>
        <v>1370093.32</v>
      </c>
      <c r="D54" s="62">
        <f t="shared" si="6"/>
        <v>18</v>
      </c>
      <c r="E54" s="61" t="str">
        <f t="shared" si="2"/>
        <v>BAHIA DE CADIZ</v>
      </c>
      <c r="F54" s="61">
        <f t="shared" si="7"/>
        <v>1763516</v>
      </c>
      <c r="G54" s="61">
        <f t="shared" si="8"/>
        <v>1623696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1047280.56</v>
      </c>
      <c r="C55" s="62">
        <f t="shared" si="5"/>
        <v>998816.6</v>
      </c>
      <c r="D55" s="62">
        <f t="shared" si="6"/>
        <v>21</v>
      </c>
      <c r="E55" s="61" t="str">
        <f t="shared" si="2"/>
        <v>MALAGA</v>
      </c>
      <c r="F55" s="61">
        <f t="shared" ref="F55:F65" si="9">LOOKUP(E55,$A$38:$A$65,$B$38:$B$65)</f>
        <v>1748148.55</v>
      </c>
      <c r="G55" s="61">
        <f t="shared" si="8"/>
        <v>1370093.32</v>
      </c>
    </row>
    <row r="56" spans="1:7" s="61" customFormat="1" x14ac:dyDescent="0.25">
      <c r="A56" s="61" t="str">
        <f t="shared" si="3"/>
        <v>MELILLA</v>
      </c>
      <c r="B56" s="62">
        <f t="shared" si="4"/>
        <v>5825</v>
      </c>
      <c r="C56" s="62">
        <f t="shared" si="5"/>
        <v>3425</v>
      </c>
      <c r="D56" s="62">
        <f t="shared" si="6"/>
        <v>28</v>
      </c>
      <c r="E56" s="61" t="str">
        <f t="shared" si="2"/>
        <v>BALEARES</v>
      </c>
      <c r="F56" s="61">
        <f t="shared" si="9"/>
        <v>1550899</v>
      </c>
      <c r="G56" s="61">
        <f t="shared" si="8"/>
        <v>1215735</v>
      </c>
    </row>
    <row r="57" spans="1:7" s="61" customFormat="1" x14ac:dyDescent="0.25">
      <c r="A57" s="61" t="str">
        <f t="shared" si="3"/>
        <v>MOTRIL</v>
      </c>
      <c r="B57" s="62">
        <f t="shared" si="4"/>
        <v>451149</v>
      </c>
      <c r="C57" s="62">
        <f t="shared" si="5"/>
        <v>452358</v>
      </c>
      <c r="D57" s="62">
        <f t="shared" si="6"/>
        <v>23</v>
      </c>
      <c r="E57" s="61" t="str">
        <f t="shared" si="2"/>
        <v>PASAIA</v>
      </c>
      <c r="F57" s="61">
        <f t="shared" si="9"/>
        <v>1099170</v>
      </c>
      <c r="G57" s="61">
        <f t="shared" si="8"/>
        <v>1694292</v>
      </c>
    </row>
    <row r="58" spans="1:7" s="61" customFormat="1" x14ac:dyDescent="0.25">
      <c r="A58" s="61" t="str">
        <f t="shared" si="3"/>
        <v>PASAIA</v>
      </c>
      <c r="B58" s="62">
        <f t="shared" si="4"/>
        <v>1099170</v>
      </c>
      <c r="C58" s="62">
        <f t="shared" si="5"/>
        <v>1694292</v>
      </c>
      <c r="D58" s="62">
        <f t="shared" si="6"/>
        <v>20</v>
      </c>
      <c r="E58" s="61" t="str">
        <f t="shared" si="2"/>
        <v>MARIN Y RIA DE PONTEVEDRA</v>
      </c>
      <c r="F58" s="61">
        <f t="shared" si="9"/>
        <v>1047280.56</v>
      </c>
      <c r="G58" s="61">
        <f t="shared" si="8"/>
        <v>998816.6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414999</v>
      </c>
      <c r="C59" s="62">
        <f t="shared" si="5"/>
        <v>406750</v>
      </c>
      <c r="D59" s="62">
        <f t="shared" si="6"/>
        <v>24</v>
      </c>
      <c r="E59" s="61" t="str">
        <f t="shared" si="2"/>
        <v>LAS PALMAS</v>
      </c>
      <c r="F59" s="61">
        <f t="shared" si="9"/>
        <v>534113</v>
      </c>
      <c r="G59" s="61">
        <f t="shared" si="8"/>
        <v>483909</v>
      </c>
    </row>
    <row r="60" spans="1:7" s="61" customFormat="1" x14ac:dyDescent="0.25">
      <c r="A60" s="61" t="str">
        <f t="shared" si="3"/>
        <v>SANTANDER</v>
      </c>
      <c r="B60" s="62">
        <f t="shared" si="4"/>
        <v>2823113</v>
      </c>
      <c r="C60" s="62">
        <f t="shared" si="5"/>
        <v>3518578</v>
      </c>
      <c r="D60" s="62">
        <f t="shared" si="6"/>
        <v>12</v>
      </c>
      <c r="E60" s="61" t="str">
        <f t="shared" si="2"/>
        <v>MOTRIL</v>
      </c>
      <c r="F60" s="61">
        <f t="shared" si="9"/>
        <v>451149</v>
      </c>
      <c r="G60" s="61">
        <f t="shared" si="8"/>
        <v>452358</v>
      </c>
    </row>
    <row r="61" spans="1:7" s="61" customFormat="1" x14ac:dyDescent="0.25">
      <c r="A61" s="61" t="str">
        <f t="shared" si="3"/>
        <v>SEVILLA</v>
      </c>
      <c r="B61" s="62">
        <f t="shared" si="4"/>
        <v>2250277</v>
      </c>
      <c r="C61" s="62">
        <f t="shared" si="5"/>
        <v>2073690</v>
      </c>
      <c r="D61" s="62">
        <f t="shared" si="6"/>
        <v>14</v>
      </c>
      <c r="E61" s="61" t="str">
        <f t="shared" si="2"/>
        <v>SANTA CRUZ DE TENERIFE</v>
      </c>
      <c r="F61" s="61">
        <f t="shared" si="9"/>
        <v>414999</v>
      </c>
      <c r="G61" s="61">
        <f t="shared" si="8"/>
        <v>406750</v>
      </c>
    </row>
    <row r="62" spans="1:7" s="61" customFormat="1" x14ac:dyDescent="0.25">
      <c r="A62" s="61" t="str">
        <f t="shared" si="3"/>
        <v>TARRAGONA</v>
      </c>
      <c r="B62" s="62">
        <f t="shared" si="4"/>
        <v>9065474</v>
      </c>
      <c r="C62" s="62">
        <f t="shared" si="5"/>
        <v>8391029</v>
      </c>
      <c r="D62" s="62">
        <f t="shared" si="6"/>
        <v>3</v>
      </c>
      <c r="E62" s="61" t="str">
        <f t="shared" si="2"/>
        <v>VILAGARCIA</v>
      </c>
      <c r="F62" s="61">
        <f t="shared" si="9"/>
        <v>320553.15999999997</v>
      </c>
      <c r="G62" s="61">
        <f t="shared" si="8"/>
        <v>403439.35999999999</v>
      </c>
    </row>
    <row r="63" spans="1:7" s="61" customFormat="1" x14ac:dyDescent="0.25">
      <c r="A63" s="61" t="str">
        <f t="shared" si="3"/>
        <v>VALENCIA</v>
      </c>
      <c r="B63" s="62">
        <f t="shared" si="4"/>
        <v>2531577</v>
      </c>
      <c r="C63" s="62">
        <f t="shared" si="5"/>
        <v>2684864</v>
      </c>
      <c r="D63" s="62">
        <f t="shared" si="6"/>
        <v>13</v>
      </c>
      <c r="E63" s="61" t="str">
        <f t="shared" si="2"/>
        <v>VIGO</v>
      </c>
      <c r="F63" s="61">
        <f t="shared" si="9"/>
        <v>234910</v>
      </c>
      <c r="G63" s="61">
        <f t="shared" si="8"/>
        <v>287939</v>
      </c>
    </row>
    <row r="64" spans="1:7" s="61" customFormat="1" x14ac:dyDescent="0.25">
      <c r="A64" s="61" t="str">
        <f t="shared" si="3"/>
        <v>VIGO</v>
      </c>
      <c r="B64" s="62">
        <f t="shared" si="4"/>
        <v>234910</v>
      </c>
      <c r="C64" s="62">
        <f t="shared" si="5"/>
        <v>287939</v>
      </c>
      <c r="D64" s="62">
        <f t="shared" si="6"/>
        <v>26</v>
      </c>
      <c r="E64" s="61" t="str">
        <f t="shared" si="2"/>
        <v>CEUTA</v>
      </c>
      <c r="F64" s="61">
        <f t="shared" si="9"/>
        <v>22249</v>
      </c>
      <c r="G64" s="61">
        <f t="shared" si="8"/>
        <v>25625</v>
      </c>
    </row>
    <row r="65" spans="1:7" s="61" customFormat="1" x14ac:dyDescent="0.25">
      <c r="A65" s="61" t="str">
        <f t="shared" si="3"/>
        <v>VILAGARCIA</v>
      </c>
      <c r="B65" s="62">
        <f t="shared" si="4"/>
        <v>320553.15999999997</v>
      </c>
      <c r="C65" s="62">
        <f t="shared" si="5"/>
        <v>403439.35999999999</v>
      </c>
      <c r="D65" s="62">
        <f t="shared" si="6"/>
        <v>25</v>
      </c>
      <c r="E65" s="61" t="str">
        <f t="shared" si="2"/>
        <v>MELILLA</v>
      </c>
      <c r="F65" s="61">
        <f t="shared" si="9"/>
        <v>5825</v>
      </c>
      <c r="G65" s="61">
        <f t="shared" si="8"/>
        <v>3425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9" bestFit="1" customWidth="1"/>
    <col min="7" max="7" width="11.5703125" bestFit="1" customWidth="1"/>
  </cols>
  <sheetData>
    <row r="1" spans="1:12" s="9" customFormat="1" ht="22.5" customHeight="1" x14ac:dyDescent="0.35">
      <c r="F1" s="18" t="s">
        <v>79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43">
        <v>91935</v>
      </c>
      <c r="C7" s="59">
        <v>81486</v>
      </c>
      <c r="D7" s="43">
        <v>938311</v>
      </c>
      <c r="E7" s="43">
        <v>1012375</v>
      </c>
      <c r="F7" s="26">
        <f>((E7*100)/D7)-100</f>
        <v>7.8933317418212141</v>
      </c>
      <c r="G7" s="2"/>
      <c r="H7" s="2"/>
      <c r="I7" s="2"/>
    </row>
    <row r="8" spans="1:12" x14ac:dyDescent="0.25">
      <c r="A8" s="27" t="s">
        <v>45</v>
      </c>
      <c r="B8" s="44">
        <v>107025</v>
      </c>
      <c r="C8" s="60">
        <v>137869.12999999989</v>
      </c>
      <c r="D8" s="44">
        <v>1286046.21</v>
      </c>
      <c r="E8" s="44">
        <v>1494788.13</v>
      </c>
      <c r="F8" s="29">
        <f t="shared" ref="F8:F35" si="0">((E8*100)/D8)-100</f>
        <v>16.231292342131312</v>
      </c>
      <c r="G8" s="2"/>
      <c r="H8" s="2"/>
      <c r="I8" s="2"/>
    </row>
    <row r="9" spans="1:12" x14ac:dyDescent="0.25">
      <c r="A9" s="24" t="s">
        <v>46</v>
      </c>
      <c r="B9" s="43">
        <v>53940</v>
      </c>
      <c r="C9" s="59">
        <v>59514</v>
      </c>
      <c r="D9" s="43">
        <v>604805</v>
      </c>
      <c r="E9" s="43">
        <v>666391</v>
      </c>
      <c r="F9" s="26">
        <f t="shared" si="0"/>
        <v>10.182786187283511</v>
      </c>
      <c r="G9" s="2"/>
      <c r="H9" s="2"/>
      <c r="I9" s="2"/>
    </row>
    <row r="10" spans="1:12" x14ac:dyDescent="0.25">
      <c r="A10" s="27" t="s">
        <v>47</v>
      </c>
      <c r="B10" s="44">
        <v>69345</v>
      </c>
      <c r="C10" s="60">
        <v>204203.78000000003</v>
      </c>
      <c r="D10" s="44">
        <v>1217839.31</v>
      </c>
      <c r="E10" s="44">
        <v>1363057.78</v>
      </c>
      <c r="F10" s="29">
        <f t="shared" si="0"/>
        <v>11.924271848311406</v>
      </c>
      <c r="G10" s="2"/>
      <c r="H10" s="2"/>
      <c r="I10" s="2"/>
    </row>
    <row r="11" spans="1:12" x14ac:dyDescent="0.25">
      <c r="A11" s="24" t="s">
        <v>48</v>
      </c>
      <c r="B11" s="43">
        <v>5496965</v>
      </c>
      <c r="C11" s="59">
        <v>5453868</v>
      </c>
      <c r="D11" s="43">
        <v>62474996</v>
      </c>
      <c r="E11" s="43">
        <v>67772961</v>
      </c>
      <c r="F11" s="26">
        <f t="shared" si="0"/>
        <v>8.4801365973676894</v>
      </c>
      <c r="G11" s="2"/>
      <c r="H11" s="2"/>
      <c r="I11" s="2"/>
    </row>
    <row r="12" spans="1:12" x14ac:dyDescent="0.25">
      <c r="A12" s="27" t="s">
        <v>49</v>
      </c>
      <c r="B12" s="44">
        <v>119535</v>
      </c>
      <c r="C12" s="60">
        <v>107368</v>
      </c>
      <c r="D12" s="44">
        <v>1328185</v>
      </c>
      <c r="E12" s="44">
        <v>1329300</v>
      </c>
      <c r="F12" s="29">
        <f t="shared" si="0"/>
        <v>8.394914865021974E-2</v>
      </c>
      <c r="G12" s="2"/>
      <c r="H12" s="2"/>
      <c r="I12" s="2"/>
    </row>
    <row r="13" spans="1:12" x14ac:dyDescent="0.25">
      <c r="A13" s="24" t="s">
        <v>50</v>
      </c>
      <c r="B13" s="43">
        <v>757663</v>
      </c>
      <c r="C13" s="59">
        <v>782140</v>
      </c>
      <c r="D13" s="43">
        <v>10577093</v>
      </c>
      <c r="E13" s="43">
        <v>11583653</v>
      </c>
      <c r="F13" s="26">
        <f t="shared" si="0"/>
        <v>9.5164143872045059</v>
      </c>
      <c r="G13" s="2"/>
      <c r="H13" s="2"/>
      <c r="I13" s="2"/>
    </row>
    <row r="14" spans="1:12" x14ac:dyDescent="0.25">
      <c r="A14" s="27" t="s">
        <v>51</v>
      </c>
      <c r="B14" s="44">
        <v>2449087</v>
      </c>
      <c r="C14" s="60">
        <v>2525566</v>
      </c>
      <c r="D14" s="44">
        <v>29439846</v>
      </c>
      <c r="E14" s="44">
        <v>31666349</v>
      </c>
      <c r="F14" s="29">
        <f t="shared" si="0"/>
        <v>7.5628894254406021</v>
      </c>
      <c r="G14" s="2"/>
      <c r="H14" s="2"/>
      <c r="I14" s="2"/>
    </row>
    <row r="15" spans="1:12" x14ac:dyDescent="0.25">
      <c r="A15" s="24" t="s">
        <v>52</v>
      </c>
      <c r="B15" s="43">
        <v>916579</v>
      </c>
      <c r="C15" s="59">
        <v>1090646</v>
      </c>
      <c r="D15" s="43">
        <v>9671797</v>
      </c>
      <c r="E15" s="43">
        <v>9499477</v>
      </c>
      <c r="F15" s="26">
        <f t="shared" si="0"/>
        <v>-1.7816751116674538</v>
      </c>
      <c r="G15" s="2"/>
      <c r="H15" s="2"/>
      <c r="I15" s="2"/>
    </row>
    <row r="16" spans="1:12" x14ac:dyDescent="0.25">
      <c r="A16" s="27" t="s">
        <v>53</v>
      </c>
      <c r="B16" s="44">
        <v>111349</v>
      </c>
      <c r="C16" s="60">
        <v>85953</v>
      </c>
      <c r="D16" s="44">
        <v>1283558</v>
      </c>
      <c r="E16" s="44">
        <v>1394137</v>
      </c>
      <c r="F16" s="29">
        <f t="shared" si="0"/>
        <v>8.6150372636063253</v>
      </c>
      <c r="G16" s="2"/>
      <c r="H16" s="2"/>
      <c r="I16" s="2"/>
    </row>
    <row r="17" spans="1:9" x14ac:dyDescent="0.25">
      <c r="A17" s="24" t="s">
        <v>54</v>
      </c>
      <c r="B17" s="43">
        <v>259729</v>
      </c>
      <c r="C17" s="59">
        <v>306805</v>
      </c>
      <c r="D17" s="43">
        <v>3153682</v>
      </c>
      <c r="E17" s="43">
        <v>3489164</v>
      </c>
      <c r="F17" s="26">
        <f t="shared" si="0"/>
        <v>10.637787830225108</v>
      </c>
      <c r="G17" s="2"/>
      <c r="H17" s="2"/>
      <c r="I17" s="2"/>
    </row>
    <row r="18" spans="1:9" x14ac:dyDescent="0.25">
      <c r="A18" s="27" t="s">
        <v>55</v>
      </c>
      <c r="B18" s="44">
        <v>84691</v>
      </c>
      <c r="C18" s="60">
        <v>87837</v>
      </c>
      <c r="D18" s="44">
        <v>996852</v>
      </c>
      <c r="E18" s="44">
        <v>1036230</v>
      </c>
      <c r="F18" s="29">
        <f t="shared" si="0"/>
        <v>3.9502353408529984</v>
      </c>
      <c r="G18" s="2"/>
      <c r="H18" s="2"/>
      <c r="I18" s="2"/>
    </row>
    <row r="19" spans="1:9" x14ac:dyDescent="0.25">
      <c r="A19" s="24" t="s">
        <v>56</v>
      </c>
      <c r="B19" s="43">
        <v>45869</v>
      </c>
      <c r="C19" s="59">
        <v>61210.410000000033</v>
      </c>
      <c r="D19" s="43">
        <v>725167</v>
      </c>
      <c r="E19" s="43">
        <v>755200.41</v>
      </c>
      <c r="F19" s="26">
        <f t="shared" si="0"/>
        <v>4.1415853175889197</v>
      </c>
      <c r="G19" s="2"/>
      <c r="H19" s="2"/>
      <c r="I19" s="2"/>
    </row>
    <row r="20" spans="1:9" x14ac:dyDescent="0.25">
      <c r="A20" s="27" t="s">
        <v>57</v>
      </c>
      <c r="B20" s="44">
        <v>111616</v>
      </c>
      <c r="C20" s="60">
        <v>136882</v>
      </c>
      <c r="D20" s="44">
        <v>1358785</v>
      </c>
      <c r="E20" s="44">
        <v>1501984</v>
      </c>
      <c r="F20" s="29">
        <f t="shared" si="0"/>
        <v>10.538753371578281</v>
      </c>
      <c r="G20" s="2"/>
      <c r="H20" s="2"/>
      <c r="I20" s="2"/>
    </row>
    <row r="21" spans="1:9" x14ac:dyDescent="0.25">
      <c r="A21" s="24" t="s">
        <v>58</v>
      </c>
      <c r="B21" s="43">
        <v>26452</v>
      </c>
      <c r="C21" s="59">
        <v>51199.929999999993</v>
      </c>
      <c r="D21" s="43">
        <v>480024.16</v>
      </c>
      <c r="E21" s="43">
        <v>485783.93</v>
      </c>
      <c r="F21" s="26">
        <f t="shared" si="0"/>
        <v>1.1998916887850015</v>
      </c>
      <c r="G21" s="2"/>
      <c r="H21" s="2"/>
      <c r="I21" s="2"/>
    </row>
    <row r="22" spans="1:9" x14ac:dyDescent="0.25">
      <c r="A22" s="27" t="s">
        <v>59</v>
      </c>
      <c r="B22" s="44">
        <v>986649</v>
      </c>
      <c r="C22" s="60">
        <v>1285394</v>
      </c>
      <c r="D22" s="44">
        <v>14111552</v>
      </c>
      <c r="E22" s="44">
        <v>13538658</v>
      </c>
      <c r="F22" s="29">
        <f t="shared" si="0"/>
        <v>-4.059751896885615</v>
      </c>
      <c r="G22" s="2"/>
      <c r="H22" s="2"/>
      <c r="I22" s="2"/>
    </row>
    <row r="23" spans="1:9" x14ac:dyDescent="0.25">
      <c r="A23" s="24" t="s">
        <v>60</v>
      </c>
      <c r="B23" s="43">
        <v>81022</v>
      </c>
      <c r="C23" s="59">
        <v>58273.599999999977</v>
      </c>
      <c r="D23" s="43">
        <v>793712.11</v>
      </c>
      <c r="E23" s="43">
        <v>939588.6</v>
      </c>
      <c r="F23" s="26">
        <f t="shared" si="0"/>
        <v>18.379017802815184</v>
      </c>
      <c r="G23" s="2"/>
      <c r="H23" s="2"/>
      <c r="I23" s="2"/>
    </row>
    <row r="24" spans="1:9" x14ac:dyDescent="0.25">
      <c r="A24" s="27" t="s">
        <v>61</v>
      </c>
      <c r="B24" s="44">
        <v>106761</v>
      </c>
      <c r="C24" s="60">
        <v>152742.37000000011</v>
      </c>
      <c r="D24" s="44">
        <v>1115240.6299999999</v>
      </c>
      <c r="E24" s="44">
        <v>1274448.3700000001</v>
      </c>
      <c r="F24" s="29">
        <f t="shared" si="0"/>
        <v>14.275640226629861</v>
      </c>
      <c r="G24" s="2"/>
      <c r="H24" s="2"/>
      <c r="I24" s="2"/>
    </row>
    <row r="25" spans="1:9" x14ac:dyDescent="0.25">
      <c r="A25" s="24" t="s">
        <v>62</v>
      </c>
      <c r="B25" s="43">
        <v>75241</v>
      </c>
      <c r="C25" s="59">
        <v>87581</v>
      </c>
      <c r="D25" s="43">
        <v>935129</v>
      </c>
      <c r="E25" s="43">
        <v>1059469</v>
      </c>
      <c r="F25" s="26">
        <f t="shared" si="0"/>
        <v>13.296561223103978</v>
      </c>
      <c r="G25" s="2"/>
      <c r="H25" s="2"/>
      <c r="I25" s="2"/>
    </row>
    <row r="26" spans="1:9" x14ac:dyDescent="0.25">
      <c r="A26" s="27" t="s">
        <v>63</v>
      </c>
      <c r="B26" s="44">
        <v>22476</v>
      </c>
      <c r="C26" s="60">
        <v>60605</v>
      </c>
      <c r="D26" s="44">
        <v>341287</v>
      </c>
      <c r="E26" s="44">
        <v>505069</v>
      </c>
      <c r="F26" s="29">
        <f t="shared" si="0"/>
        <v>47.989522015195433</v>
      </c>
      <c r="G26" s="2"/>
      <c r="H26" s="2"/>
      <c r="I26" s="2"/>
    </row>
    <row r="27" spans="1:9" x14ac:dyDescent="0.25">
      <c r="A27" s="24" t="s">
        <v>64</v>
      </c>
      <c r="B27" s="43">
        <v>199588</v>
      </c>
      <c r="C27" s="59">
        <v>145795</v>
      </c>
      <c r="D27" s="43">
        <v>2044245</v>
      </c>
      <c r="E27" s="43">
        <v>2294657</v>
      </c>
      <c r="F27" s="26">
        <f t="shared" si="0"/>
        <v>12.249608046002308</v>
      </c>
      <c r="G27" s="2"/>
      <c r="H27" s="2"/>
      <c r="I27" s="2"/>
    </row>
    <row r="28" spans="1:9" x14ac:dyDescent="0.25">
      <c r="A28" s="27" t="s">
        <v>65</v>
      </c>
      <c r="B28" s="44">
        <v>517646</v>
      </c>
      <c r="C28" s="60">
        <v>547627</v>
      </c>
      <c r="D28" s="44">
        <v>5901512</v>
      </c>
      <c r="E28" s="44">
        <v>6385031</v>
      </c>
      <c r="F28" s="29">
        <f t="shared" si="0"/>
        <v>8.1931376230362645</v>
      </c>
      <c r="G28" s="2"/>
      <c r="H28" s="2"/>
      <c r="I28" s="2"/>
    </row>
    <row r="29" spans="1:9" x14ac:dyDescent="0.25">
      <c r="A29" s="24" t="s">
        <v>66</v>
      </c>
      <c r="B29" s="43">
        <v>182906</v>
      </c>
      <c r="C29" s="59">
        <v>160125</v>
      </c>
      <c r="D29" s="43">
        <v>1770316</v>
      </c>
      <c r="E29" s="43">
        <v>1850222</v>
      </c>
      <c r="F29" s="26">
        <f t="shared" si="0"/>
        <v>4.5136574487266614</v>
      </c>
      <c r="G29" s="2"/>
      <c r="H29" s="2"/>
      <c r="I29" s="2"/>
    </row>
    <row r="30" spans="1:9" x14ac:dyDescent="0.25">
      <c r="A30" s="27" t="s">
        <v>67</v>
      </c>
      <c r="B30" s="44">
        <v>180979</v>
      </c>
      <c r="C30" s="60">
        <v>222524</v>
      </c>
      <c r="D30" s="44">
        <v>2309007</v>
      </c>
      <c r="E30" s="44">
        <v>2310497</v>
      </c>
      <c r="F30" s="29">
        <f t="shared" si="0"/>
        <v>6.4529903980371728E-2</v>
      </c>
      <c r="G30" s="2"/>
      <c r="H30" s="2"/>
      <c r="I30" s="2"/>
    </row>
    <row r="31" spans="1:9" x14ac:dyDescent="0.25">
      <c r="A31" s="24" t="s">
        <v>68</v>
      </c>
      <c r="B31" s="43">
        <v>184988</v>
      </c>
      <c r="C31" s="59">
        <v>150676</v>
      </c>
      <c r="D31" s="43">
        <v>2237437</v>
      </c>
      <c r="E31" s="43">
        <v>1994525</v>
      </c>
      <c r="F31" s="26">
        <f t="shared" si="0"/>
        <v>-10.856707920714641</v>
      </c>
      <c r="G31" s="2"/>
      <c r="H31" s="2"/>
      <c r="I31" s="2"/>
    </row>
    <row r="32" spans="1:9" x14ac:dyDescent="0.25">
      <c r="A32" s="27" t="s">
        <v>69</v>
      </c>
      <c r="B32" s="44">
        <v>5047486</v>
      </c>
      <c r="C32" s="60">
        <v>5256274</v>
      </c>
      <c r="D32" s="44">
        <v>63102097</v>
      </c>
      <c r="E32" s="44">
        <v>64660896</v>
      </c>
      <c r="F32" s="29">
        <f t="shared" si="0"/>
        <v>2.4702808212538514</v>
      </c>
      <c r="G32" s="2"/>
      <c r="H32" s="2"/>
      <c r="I32" s="2"/>
    </row>
    <row r="33" spans="1:9" x14ac:dyDescent="0.25">
      <c r="A33" s="24" t="s">
        <v>70</v>
      </c>
      <c r="B33" s="43">
        <v>296545</v>
      </c>
      <c r="C33" s="59">
        <v>267806</v>
      </c>
      <c r="D33" s="43">
        <v>3679943</v>
      </c>
      <c r="E33" s="43">
        <v>3566241</v>
      </c>
      <c r="F33" s="26">
        <f t="shared" si="0"/>
        <v>-3.089776118814882</v>
      </c>
      <c r="G33" s="2"/>
      <c r="H33" s="2"/>
      <c r="I33" s="2"/>
    </row>
    <row r="34" spans="1:9" x14ac:dyDescent="0.25">
      <c r="A34" s="27" t="s">
        <v>71</v>
      </c>
      <c r="B34" s="44">
        <v>38555</v>
      </c>
      <c r="C34" s="60">
        <v>44297.609999999986</v>
      </c>
      <c r="D34" s="44">
        <v>526608.74</v>
      </c>
      <c r="E34" s="44">
        <v>601068.61</v>
      </c>
      <c r="F34" s="29">
        <f t="shared" si="0"/>
        <v>14.139505166587242</v>
      </c>
      <c r="G34" s="2"/>
      <c r="H34" s="2"/>
      <c r="I34" s="2"/>
    </row>
    <row r="35" spans="1:9" x14ac:dyDescent="0.25">
      <c r="A35" s="30" t="s">
        <v>72</v>
      </c>
      <c r="B35" s="31">
        <f>SUM(B7:B34)</f>
        <v>18622622</v>
      </c>
      <c r="C35" s="31">
        <f t="shared" ref="C35:E35" si="1">SUM(C7:C34)</f>
        <v>19612268.829999998</v>
      </c>
      <c r="D35" s="31">
        <f t="shared" si="1"/>
        <v>224405073.16000003</v>
      </c>
      <c r="E35" s="31">
        <f t="shared" si="1"/>
        <v>236031221.83000001</v>
      </c>
      <c r="F35" s="32">
        <f t="shared" si="0"/>
        <v>5.1808760409398502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1012375</v>
      </c>
      <c r="C38" s="62">
        <f>D7</f>
        <v>938311</v>
      </c>
      <c r="D38" s="62">
        <f>_xlfn.RANK.EQ(B38,$B$38:$B$65)+COUNTIF($B$38:$B$65,B38)-1</f>
        <v>22</v>
      </c>
      <c r="E38" s="61" t="str">
        <f t="shared" ref="E38:E65" si="2">INDEX($A$38:$B$65,MATCH(ROW()-37,$D$38:$D$65,0),1)</f>
        <v>BAHIA DE ALGECIRAS</v>
      </c>
      <c r="F38" s="61">
        <f>LOOKUP(E38,$A$38:$A$65,$B$38:$B$65)</f>
        <v>67772961</v>
      </c>
      <c r="G38" s="61">
        <f>LOOKUP(E38,$A$38:$A$65,$C$38:$C$65)</f>
        <v>62474996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1494788.13</v>
      </c>
      <c r="C39" s="62">
        <f t="shared" ref="C39:C65" si="5">D8</f>
        <v>1286046.21</v>
      </c>
      <c r="D39" s="62">
        <f t="shared" ref="D39:D65" si="6">_xlfn.RANK.EQ(B39,$B$38:$B$65)+COUNTIF($B$38:$B$65,B39)-1</f>
        <v>15</v>
      </c>
      <c r="E39" s="61" t="str">
        <f t="shared" si="2"/>
        <v>VALENCIA</v>
      </c>
      <c r="F39" s="61">
        <f t="shared" ref="F39:F54" si="7">LOOKUP(E39,$A$38:$A$65,$B$38:$B$65)</f>
        <v>64660896</v>
      </c>
      <c r="G39" s="61">
        <f t="shared" ref="G39:G65" si="8">LOOKUP(E39,$A$38:$A$65,$C$38:$C$65)</f>
        <v>63102097</v>
      </c>
    </row>
    <row r="40" spans="1:9" s="61" customFormat="1" x14ac:dyDescent="0.25">
      <c r="A40" s="61" t="str">
        <f t="shared" si="3"/>
        <v>ALMERIA</v>
      </c>
      <c r="B40" s="62">
        <f t="shared" si="4"/>
        <v>666391</v>
      </c>
      <c r="C40" s="62">
        <f t="shared" si="5"/>
        <v>604805</v>
      </c>
      <c r="D40" s="62">
        <f t="shared" si="6"/>
        <v>25</v>
      </c>
      <c r="E40" s="61" t="str">
        <f t="shared" si="2"/>
        <v>BARCELONA</v>
      </c>
      <c r="F40" s="61">
        <f t="shared" si="7"/>
        <v>31666349</v>
      </c>
      <c r="G40" s="61">
        <f t="shared" si="8"/>
        <v>29439846</v>
      </c>
    </row>
    <row r="41" spans="1:9" s="61" customFormat="1" x14ac:dyDescent="0.25">
      <c r="A41" s="61" t="str">
        <f t="shared" si="3"/>
        <v>AVILES</v>
      </c>
      <c r="B41" s="62">
        <f t="shared" si="4"/>
        <v>1363057.78</v>
      </c>
      <c r="C41" s="62">
        <f t="shared" si="5"/>
        <v>1217839.31</v>
      </c>
      <c r="D41" s="62">
        <f t="shared" si="6"/>
        <v>17</v>
      </c>
      <c r="E41" s="61" t="str">
        <f t="shared" si="2"/>
        <v>LAS PALMAS</v>
      </c>
      <c r="F41" s="61">
        <f t="shared" si="7"/>
        <v>13538658</v>
      </c>
      <c r="G41" s="61">
        <f t="shared" si="8"/>
        <v>14111552</v>
      </c>
    </row>
    <row r="42" spans="1:9" s="61" customFormat="1" x14ac:dyDescent="0.25">
      <c r="A42" s="61" t="str">
        <f t="shared" si="3"/>
        <v>BAHIA DE ALGECIRAS</v>
      </c>
      <c r="B42" s="62">
        <f t="shared" si="4"/>
        <v>67772961</v>
      </c>
      <c r="C42" s="62">
        <f t="shared" si="5"/>
        <v>62474996</v>
      </c>
      <c r="D42" s="62">
        <f t="shared" si="6"/>
        <v>1</v>
      </c>
      <c r="E42" s="61" t="str">
        <f t="shared" si="2"/>
        <v>BALEARES</v>
      </c>
      <c r="F42" s="61">
        <f t="shared" si="7"/>
        <v>11583653</v>
      </c>
      <c r="G42" s="61">
        <f t="shared" si="8"/>
        <v>10577093</v>
      </c>
    </row>
    <row r="43" spans="1:9" s="61" customFormat="1" x14ac:dyDescent="0.25">
      <c r="A43" s="61" t="str">
        <f t="shared" si="3"/>
        <v>BAHIA DE CADIZ</v>
      </c>
      <c r="B43" s="62">
        <f t="shared" si="4"/>
        <v>1329300</v>
      </c>
      <c r="C43" s="62">
        <f t="shared" si="5"/>
        <v>1328185</v>
      </c>
      <c r="D43" s="62">
        <f t="shared" si="6"/>
        <v>18</v>
      </c>
      <c r="E43" s="61" t="str">
        <f t="shared" si="2"/>
        <v>BILBAO</v>
      </c>
      <c r="F43" s="61">
        <f t="shared" si="7"/>
        <v>9499477</v>
      </c>
      <c r="G43" s="61">
        <f t="shared" si="8"/>
        <v>9671797</v>
      </c>
    </row>
    <row r="44" spans="1:9" s="61" customFormat="1" x14ac:dyDescent="0.25">
      <c r="A44" s="61" t="str">
        <f t="shared" si="3"/>
        <v>BALEARES</v>
      </c>
      <c r="B44" s="62">
        <f t="shared" si="4"/>
        <v>11583653</v>
      </c>
      <c r="C44" s="62">
        <f t="shared" si="5"/>
        <v>10577093</v>
      </c>
      <c r="D44" s="62">
        <f t="shared" si="6"/>
        <v>5</v>
      </c>
      <c r="E44" s="61" t="str">
        <f t="shared" si="2"/>
        <v>SANTA CRUZ DE TENERIFE</v>
      </c>
      <c r="F44" s="61">
        <f t="shared" si="7"/>
        <v>6385031</v>
      </c>
      <c r="G44" s="61">
        <f t="shared" si="8"/>
        <v>5901512</v>
      </c>
    </row>
    <row r="45" spans="1:9" s="61" customFormat="1" x14ac:dyDescent="0.25">
      <c r="A45" s="61" t="str">
        <f t="shared" si="3"/>
        <v>BARCELONA</v>
      </c>
      <c r="B45" s="62">
        <f t="shared" si="4"/>
        <v>31666349</v>
      </c>
      <c r="C45" s="62">
        <f t="shared" si="5"/>
        <v>29439846</v>
      </c>
      <c r="D45" s="62">
        <f t="shared" si="6"/>
        <v>3</v>
      </c>
      <c r="E45" s="61" t="str">
        <f t="shared" si="2"/>
        <v>VIGO</v>
      </c>
      <c r="F45" s="61">
        <f t="shared" si="7"/>
        <v>3566241</v>
      </c>
      <c r="G45" s="61">
        <f t="shared" si="8"/>
        <v>3679943</v>
      </c>
    </row>
    <row r="46" spans="1:9" s="61" customFormat="1" x14ac:dyDescent="0.25">
      <c r="A46" s="61" t="str">
        <f t="shared" si="3"/>
        <v>BILBAO</v>
      </c>
      <c r="B46" s="62">
        <f t="shared" si="4"/>
        <v>9499477</v>
      </c>
      <c r="C46" s="62">
        <f t="shared" si="5"/>
        <v>9671797</v>
      </c>
      <c r="D46" s="62">
        <f t="shared" si="6"/>
        <v>6</v>
      </c>
      <c r="E46" s="61" t="str">
        <f t="shared" si="2"/>
        <v>CASTELLON</v>
      </c>
      <c r="F46" s="61">
        <f t="shared" si="7"/>
        <v>3489164</v>
      </c>
      <c r="G46" s="61">
        <f t="shared" si="8"/>
        <v>3153682</v>
      </c>
    </row>
    <row r="47" spans="1:9" s="61" customFormat="1" x14ac:dyDescent="0.25">
      <c r="A47" s="61" t="str">
        <f t="shared" si="3"/>
        <v>CARTAGENA</v>
      </c>
      <c r="B47" s="62">
        <f t="shared" si="4"/>
        <v>1394137</v>
      </c>
      <c r="C47" s="62">
        <f t="shared" si="5"/>
        <v>1283558</v>
      </c>
      <c r="D47" s="62">
        <f t="shared" si="6"/>
        <v>16</v>
      </c>
      <c r="E47" s="61" t="str">
        <f t="shared" si="2"/>
        <v>SEVILLA</v>
      </c>
      <c r="F47" s="61">
        <f t="shared" si="7"/>
        <v>2310497</v>
      </c>
      <c r="G47" s="61">
        <f t="shared" si="8"/>
        <v>2309007</v>
      </c>
    </row>
    <row r="48" spans="1:9" s="61" customFormat="1" x14ac:dyDescent="0.25">
      <c r="A48" s="61" t="str">
        <f t="shared" si="3"/>
        <v>CASTELLON</v>
      </c>
      <c r="B48" s="62">
        <f t="shared" si="4"/>
        <v>3489164</v>
      </c>
      <c r="C48" s="62">
        <f t="shared" si="5"/>
        <v>3153682</v>
      </c>
      <c r="D48" s="62">
        <f t="shared" si="6"/>
        <v>9</v>
      </c>
      <c r="E48" s="61" t="str">
        <f t="shared" si="2"/>
        <v>PASAIA</v>
      </c>
      <c r="F48" s="61">
        <f t="shared" si="7"/>
        <v>2294657</v>
      </c>
      <c r="G48" s="61">
        <f t="shared" si="8"/>
        <v>2044245</v>
      </c>
    </row>
    <row r="49" spans="1:7" s="61" customFormat="1" x14ac:dyDescent="0.25">
      <c r="A49" s="61" t="str">
        <f t="shared" si="3"/>
        <v>CEUTA</v>
      </c>
      <c r="B49" s="62">
        <f t="shared" si="4"/>
        <v>1036230</v>
      </c>
      <c r="C49" s="62">
        <f t="shared" si="5"/>
        <v>996852</v>
      </c>
      <c r="D49" s="62">
        <f t="shared" si="6"/>
        <v>21</v>
      </c>
      <c r="E49" s="61" t="str">
        <f t="shared" si="2"/>
        <v>TARRAGONA</v>
      </c>
      <c r="F49" s="61">
        <f t="shared" si="7"/>
        <v>1994525</v>
      </c>
      <c r="G49" s="61">
        <f t="shared" si="8"/>
        <v>2237437</v>
      </c>
    </row>
    <row r="50" spans="1:7" s="61" customFormat="1" x14ac:dyDescent="0.25">
      <c r="A50" s="61" t="str">
        <f t="shared" si="3"/>
        <v>FERROL-SAN CIBRAO</v>
      </c>
      <c r="B50" s="62">
        <f t="shared" si="4"/>
        <v>755200.41</v>
      </c>
      <c r="C50" s="62">
        <f t="shared" si="5"/>
        <v>725167</v>
      </c>
      <c r="D50" s="62">
        <f t="shared" si="6"/>
        <v>24</v>
      </c>
      <c r="E50" s="61" t="str">
        <f t="shared" si="2"/>
        <v>SANTANDER</v>
      </c>
      <c r="F50" s="61">
        <f t="shared" si="7"/>
        <v>1850222</v>
      </c>
      <c r="G50" s="61">
        <f t="shared" si="8"/>
        <v>1770316</v>
      </c>
    </row>
    <row r="51" spans="1:7" s="61" customFormat="1" x14ac:dyDescent="0.25">
      <c r="A51" s="61" t="str">
        <f t="shared" si="3"/>
        <v>GIJON</v>
      </c>
      <c r="B51" s="62">
        <f t="shared" si="4"/>
        <v>1501984</v>
      </c>
      <c r="C51" s="62">
        <f t="shared" si="5"/>
        <v>1358785</v>
      </c>
      <c r="D51" s="62">
        <f t="shared" si="6"/>
        <v>14</v>
      </c>
      <c r="E51" s="61" t="str">
        <f t="shared" si="2"/>
        <v>GIJON</v>
      </c>
      <c r="F51" s="61">
        <f t="shared" si="7"/>
        <v>1501984</v>
      </c>
      <c r="G51" s="61">
        <f t="shared" si="8"/>
        <v>1358785</v>
      </c>
    </row>
    <row r="52" spans="1:7" s="61" customFormat="1" x14ac:dyDescent="0.25">
      <c r="A52" s="61" t="str">
        <f t="shared" si="3"/>
        <v>HUELVA</v>
      </c>
      <c r="B52" s="62">
        <f t="shared" si="4"/>
        <v>485783.93</v>
      </c>
      <c r="C52" s="62">
        <f t="shared" si="5"/>
        <v>480024.16</v>
      </c>
      <c r="D52" s="62">
        <f t="shared" si="6"/>
        <v>28</v>
      </c>
      <c r="E52" s="61" t="str">
        <f t="shared" si="2"/>
        <v>ALICANTE</v>
      </c>
      <c r="F52" s="61">
        <f t="shared" si="7"/>
        <v>1494788.13</v>
      </c>
      <c r="G52" s="61">
        <f t="shared" si="8"/>
        <v>1286046.21</v>
      </c>
    </row>
    <row r="53" spans="1:7" s="61" customFormat="1" x14ac:dyDescent="0.25">
      <c r="A53" s="61" t="str">
        <f t="shared" si="3"/>
        <v>LAS PALMAS</v>
      </c>
      <c r="B53" s="62">
        <f t="shared" si="4"/>
        <v>13538658</v>
      </c>
      <c r="C53" s="62">
        <f t="shared" si="5"/>
        <v>14111552</v>
      </c>
      <c r="D53" s="62">
        <f t="shared" si="6"/>
        <v>4</v>
      </c>
      <c r="E53" s="61" t="str">
        <f t="shared" si="2"/>
        <v>CARTAGENA</v>
      </c>
      <c r="F53" s="61">
        <f t="shared" si="7"/>
        <v>1394137</v>
      </c>
      <c r="G53" s="61">
        <f t="shared" si="8"/>
        <v>1283558</v>
      </c>
    </row>
    <row r="54" spans="1:7" s="61" customFormat="1" x14ac:dyDescent="0.25">
      <c r="A54" s="61" t="str">
        <f t="shared" si="3"/>
        <v>MALAGA</v>
      </c>
      <c r="B54" s="62">
        <f t="shared" si="4"/>
        <v>939588.6</v>
      </c>
      <c r="C54" s="62">
        <f t="shared" si="5"/>
        <v>793712.11</v>
      </c>
      <c r="D54" s="62">
        <f t="shared" si="6"/>
        <v>23</v>
      </c>
      <c r="E54" s="61" t="str">
        <f t="shared" si="2"/>
        <v>AVILES</v>
      </c>
      <c r="F54" s="61">
        <f t="shared" si="7"/>
        <v>1363057.78</v>
      </c>
      <c r="G54" s="61">
        <f t="shared" si="8"/>
        <v>1217839.31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1274448.3700000001</v>
      </c>
      <c r="C55" s="62">
        <f t="shared" si="5"/>
        <v>1115240.6299999999</v>
      </c>
      <c r="D55" s="62">
        <f t="shared" si="6"/>
        <v>19</v>
      </c>
      <c r="E55" s="61" t="str">
        <f t="shared" si="2"/>
        <v>BAHIA DE CADIZ</v>
      </c>
      <c r="F55" s="61">
        <f t="shared" ref="F55:F65" si="9">LOOKUP(E55,$A$38:$A$65,$B$38:$B$65)</f>
        <v>1329300</v>
      </c>
      <c r="G55" s="61">
        <f t="shared" si="8"/>
        <v>1328185</v>
      </c>
    </row>
    <row r="56" spans="1:7" s="61" customFormat="1" x14ac:dyDescent="0.25">
      <c r="A56" s="61" t="str">
        <f t="shared" si="3"/>
        <v>MELILLA</v>
      </c>
      <c r="B56" s="62">
        <f t="shared" si="4"/>
        <v>1059469</v>
      </c>
      <c r="C56" s="62">
        <f t="shared" si="5"/>
        <v>935129</v>
      </c>
      <c r="D56" s="62">
        <f t="shared" si="6"/>
        <v>20</v>
      </c>
      <c r="E56" s="61" t="str">
        <f t="shared" si="2"/>
        <v>MARIN Y RIA DE PONTEVEDRA</v>
      </c>
      <c r="F56" s="61">
        <f t="shared" si="9"/>
        <v>1274448.3700000001</v>
      </c>
      <c r="G56" s="61">
        <f t="shared" si="8"/>
        <v>1115240.6299999999</v>
      </c>
    </row>
    <row r="57" spans="1:7" s="61" customFormat="1" x14ac:dyDescent="0.25">
      <c r="A57" s="61" t="str">
        <f t="shared" si="3"/>
        <v>MOTRIL</v>
      </c>
      <c r="B57" s="62">
        <f t="shared" si="4"/>
        <v>505069</v>
      </c>
      <c r="C57" s="62">
        <f t="shared" si="5"/>
        <v>341287</v>
      </c>
      <c r="D57" s="62">
        <f t="shared" si="6"/>
        <v>27</v>
      </c>
      <c r="E57" s="61" t="str">
        <f t="shared" si="2"/>
        <v>MELILLA</v>
      </c>
      <c r="F57" s="61">
        <f t="shared" si="9"/>
        <v>1059469</v>
      </c>
      <c r="G57" s="61">
        <f t="shared" si="8"/>
        <v>935129</v>
      </c>
    </row>
    <row r="58" spans="1:7" s="61" customFormat="1" x14ac:dyDescent="0.25">
      <c r="A58" s="61" t="str">
        <f t="shared" si="3"/>
        <v>PASAIA</v>
      </c>
      <c r="B58" s="62">
        <f t="shared" si="4"/>
        <v>2294657</v>
      </c>
      <c r="C58" s="62">
        <f t="shared" si="5"/>
        <v>2044245</v>
      </c>
      <c r="D58" s="62">
        <f t="shared" si="6"/>
        <v>11</v>
      </c>
      <c r="E58" s="61" t="str">
        <f t="shared" si="2"/>
        <v>CEUTA</v>
      </c>
      <c r="F58" s="61">
        <f t="shared" si="9"/>
        <v>1036230</v>
      </c>
      <c r="G58" s="61">
        <f t="shared" si="8"/>
        <v>996852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6385031</v>
      </c>
      <c r="C59" s="62">
        <f t="shared" si="5"/>
        <v>5901512</v>
      </c>
      <c r="D59" s="62">
        <f t="shared" si="6"/>
        <v>7</v>
      </c>
      <c r="E59" s="61" t="str">
        <f t="shared" si="2"/>
        <v>A CORUÑA</v>
      </c>
      <c r="F59" s="61">
        <f t="shared" si="9"/>
        <v>1012375</v>
      </c>
      <c r="G59" s="61">
        <f t="shared" si="8"/>
        <v>938311</v>
      </c>
    </row>
    <row r="60" spans="1:7" s="61" customFormat="1" x14ac:dyDescent="0.25">
      <c r="A60" s="61" t="str">
        <f t="shared" si="3"/>
        <v>SANTANDER</v>
      </c>
      <c r="B60" s="62">
        <f t="shared" si="4"/>
        <v>1850222</v>
      </c>
      <c r="C60" s="62">
        <f t="shared" si="5"/>
        <v>1770316</v>
      </c>
      <c r="D60" s="62">
        <f t="shared" si="6"/>
        <v>13</v>
      </c>
      <c r="E60" s="61" t="str">
        <f t="shared" si="2"/>
        <v>MALAGA</v>
      </c>
      <c r="F60" s="61">
        <f t="shared" si="9"/>
        <v>939588.6</v>
      </c>
      <c r="G60" s="61">
        <f t="shared" si="8"/>
        <v>793712.11</v>
      </c>
    </row>
    <row r="61" spans="1:7" s="61" customFormat="1" x14ac:dyDescent="0.25">
      <c r="A61" s="61" t="str">
        <f t="shared" si="3"/>
        <v>SEVILLA</v>
      </c>
      <c r="B61" s="62">
        <f t="shared" si="4"/>
        <v>2310497</v>
      </c>
      <c r="C61" s="62">
        <f t="shared" si="5"/>
        <v>2309007</v>
      </c>
      <c r="D61" s="62">
        <f t="shared" si="6"/>
        <v>10</v>
      </c>
      <c r="E61" s="61" t="str">
        <f t="shared" si="2"/>
        <v>FERROL-SAN CIBRAO</v>
      </c>
      <c r="F61" s="61">
        <f t="shared" si="9"/>
        <v>755200.41</v>
      </c>
      <c r="G61" s="61">
        <f t="shared" si="8"/>
        <v>725167</v>
      </c>
    </row>
    <row r="62" spans="1:7" s="61" customFormat="1" x14ac:dyDescent="0.25">
      <c r="A62" s="61" t="str">
        <f t="shared" si="3"/>
        <v>TARRAGONA</v>
      </c>
      <c r="B62" s="62">
        <f t="shared" si="4"/>
        <v>1994525</v>
      </c>
      <c r="C62" s="62">
        <f t="shared" si="5"/>
        <v>2237437</v>
      </c>
      <c r="D62" s="62">
        <f t="shared" si="6"/>
        <v>12</v>
      </c>
      <c r="E62" s="61" t="str">
        <f t="shared" si="2"/>
        <v>ALMERIA</v>
      </c>
      <c r="F62" s="61">
        <f t="shared" si="9"/>
        <v>666391</v>
      </c>
      <c r="G62" s="61">
        <f t="shared" si="8"/>
        <v>604805</v>
      </c>
    </row>
    <row r="63" spans="1:7" s="61" customFormat="1" x14ac:dyDescent="0.25">
      <c r="A63" s="61" t="str">
        <f t="shared" si="3"/>
        <v>VALENCIA</v>
      </c>
      <c r="B63" s="62">
        <f t="shared" si="4"/>
        <v>64660896</v>
      </c>
      <c r="C63" s="62">
        <f t="shared" si="5"/>
        <v>63102097</v>
      </c>
      <c r="D63" s="62">
        <f t="shared" si="6"/>
        <v>2</v>
      </c>
      <c r="E63" s="61" t="str">
        <f t="shared" si="2"/>
        <v>VILAGARCIA</v>
      </c>
      <c r="F63" s="61">
        <f t="shared" si="9"/>
        <v>601068.61</v>
      </c>
      <c r="G63" s="61">
        <f t="shared" si="8"/>
        <v>526608.74</v>
      </c>
    </row>
    <row r="64" spans="1:7" s="61" customFormat="1" x14ac:dyDescent="0.25">
      <c r="A64" s="61" t="str">
        <f t="shared" si="3"/>
        <v>VIGO</v>
      </c>
      <c r="B64" s="62">
        <f t="shared" si="4"/>
        <v>3566241</v>
      </c>
      <c r="C64" s="62">
        <f t="shared" si="5"/>
        <v>3679943</v>
      </c>
      <c r="D64" s="62">
        <f t="shared" si="6"/>
        <v>8</v>
      </c>
      <c r="E64" s="61" t="str">
        <f t="shared" si="2"/>
        <v>MOTRIL</v>
      </c>
      <c r="F64" s="61">
        <f t="shared" si="9"/>
        <v>505069</v>
      </c>
      <c r="G64" s="61">
        <f t="shared" si="8"/>
        <v>341287</v>
      </c>
    </row>
    <row r="65" spans="1:7" s="61" customFormat="1" x14ac:dyDescent="0.25">
      <c r="A65" s="61" t="str">
        <f t="shared" si="3"/>
        <v>VILAGARCIA</v>
      </c>
      <c r="B65" s="62">
        <f t="shared" si="4"/>
        <v>601068.61</v>
      </c>
      <c r="C65" s="62">
        <f t="shared" si="5"/>
        <v>526608.74</v>
      </c>
      <c r="D65" s="62">
        <f t="shared" si="6"/>
        <v>26</v>
      </c>
      <c r="E65" s="61" t="str">
        <f t="shared" si="2"/>
        <v>HUELVA</v>
      </c>
      <c r="F65" s="61">
        <f t="shared" si="9"/>
        <v>485783.93</v>
      </c>
      <c r="G65" s="61">
        <f t="shared" si="8"/>
        <v>480024.16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7"/>
  <sheetViews>
    <sheetView workbookViewId="0">
      <selection activeCell="N22" sqref="N22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9" customFormat="1" ht="22.5" customHeight="1" x14ac:dyDescent="0.35">
      <c r="F1" s="18" t="s">
        <v>80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45">
        <v>1481</v>
      </c>
      <c r="C7" s="45">
        <v>3399.1999999999971</v>
      </c>
      <c r="D7" s="45">
        <v>43739</v>
      </c>
      <c r="E7" s="45">
        <v>43690.2</v>
      </c>
      <c r="F7" s="26">
        <f>((E7*100)/D7)-100</f>
        <v>-0.11157090925718194</v>
      </c>
      <c r="G7" s="2"/>
      <c r="H7" s="2"/>
      <c r="I7" s="2"/>
    </row>
    <row r="8" spans="1:12" x14ac:dyDescent="0.25">
      <c r="A8" s="27" t="s">
        <v>45</v>
      </c>
      <c r="B8" s="46">
        <v>18</v>
      </c>
      <c r="C8" s="46">
        <v>26.370000000000005</v>
      </c>
      <c r="D8" s="46">
        <v>226.54</v>
      </c>
      <c r="E8" s="46">
        <v>254.37</v>
      </c>
      <c r="F8" s="29">
        <f t="shared" ref="F8:F35" si="0">((E8*100)/D8)-100</f>
        <v>12.284806215237936</v>
      </c>
      <c r="G8" s="2"/>
      <c r="H8" s="2"/>
      <c r="I8" s="2"/>
    </row>
    <row r="9" spans="1:12" x14ac:dyDescent="0.25">
      <c r="A9" s="24" t="s">
        <v>46</v>
      </c>
      <c r="B9" s="45">
        <v>222</v>
      </c>
      <c r="C9" s="45">
        <v>76</v>
      </c>
      <c r="D9" s="45">
        <v>2717</v>
      </c>
      <c r="E9" s="45">
        <v>1945</v>
      </c>
      <c r="F9" s="26">
        <f t="shared" si="0"/>
        <v>-28.413691571586313</v>
      </c>
      <c r="G9" s="2"/>
      <c r="H9" s="2"/>
      <c r="I9" s="2"/>
    </row>
    <row r="10" spans="1:12" x14ac:dyDescent="0.25">
      <c r="A10" s="27" t="s">
        <v>47</v>
      </c>
      <c r="B10" s="46">
        <v>1057</v>
      </c>
      <c r="C10" s="46">
        <v>650.94000000000051</v>
      </c>
      <c r="D10" s="46">
        <v>16673.349999999999</v>
      </c>
      <c r="E10" s="46">
        <v>12556.94</v>
      </c>
      <c r="F10" s="29">
        <f t="shared" si="0"/>
        <v>-24.688559887485113</v>
      </c>
      <c r="G10" s="2"/>
      <c r="H10" s="2"/>
      <c r="I10" s="2"/>
    </row>
    <row r="11" spans="1:12" x14ac:dyDescent="0.25">
      <c r="A11" s="24" t="s">
        <v>48</v>
      </c>
      <c r="B11" s="45">
        <v>34</v>
      </c>
      <c r="C11" s="45">
        <v>53</v>
      </c>
      <c r="D11" s="45">
        <v>1102</v>
      </c>
      <c r="E11" s="45">
        <v>868</v>
      </c>
      <c r="F11" s="26">
        <f t="shared" si="0"/>
        <v>-21.234119782214151</v>
      </c>
      <c r="G11" s="2"/>
      <c r="H11" s="2"/>
      <c r="I11" s="2"/>
    </row>
    <row r="12" spans="1:12" x14ac:dyDescent="0.25">
      <c r="A12" s="27" t="s">
        <v>49</v>
      </c>
      <c r="B12" s="46">
        <v>977</v>
      </c>
      <c r="C12" s="46">
        <v>927.20000000000073</v>
      </c>
      <c r="D12" s="46">
        <v>12926</v>
      </c>
      <c r="E12" s="46">
        <v>17333.2</v>
      </c>
      <c r="F12" s="29">
        <f t="shared" si="0"/>
        <v>34.095621228531655</v>
      </c>
      <c r="G12" s="2"/>
      <c r="H12" s="2"/>
      <c r="I12" s="2"/>
    </row>
    <row r="13" spans="1:12" x14ac:dyDescent="0.25">
      <c r="A13" s="24" t="s">
        <v>50</v>
      </c>
      <c r="B13" s="45">
        <v>886</v>
      </c>
      <c r="C13" s="45">
        <v>221.40000000000009</v>
      </c>
      <c r="D13" s="45">
        <v>3057</v>
      </c>
      <c r="E13" s="45">
        <v>2990.4</v>
      </c>
      <c r="F13" s="26">
        <f t="shared" si="0"/>
        <v>-2.178606476938171</v>
      </c>
      <c r="G13" s="2"/>
      <c r="H13" s="2"/>
      <c r="I13" s="2"/>
    </row>
    <row r="14" spans="1:12" x14ac:dyDescent="0.25">
      <c r="A14" s="27" t="s">
        <v>51</v>
      </c>
      <c r="B14" s="46">
        <v>62</v>
      </c>
      <c r="C14" s="46">
        <v>10</v>
      </c>
      <c r="D14" s="46">
        <v>3378</v>
      </c>
      <c r="E14" s="46">
        <v>3314</v>
      </c>
      <c r="F14" s="29">
        <f t="shared" si="0"/>
        <v>-1.8946121965660154</v>
      </c>
      <c r="G14" s="2"/>
      <c r="H14" s="2"/>
      <c r="I14" s="2"/>
    </row>
    <row r="15" spans="1:12" x14ac:dyDescent="0.25">
      <c r="A15" s="24" t="s">
        <v>52</v>
      </c>
      <c r="B15" s="45">
        <v>0</v>
      </c>
      <c r="C15" s="45">
        <v>0</v>
      </c>
      <c r="D15" s="45">
        <v>0</v>
      </c>
      <c r="E15" s="45">
        <v>0</v>
      </c>
      <c r="F15" s="34"/>
      <c r="G15" s="2"/>
      <c r="H15" s="2"/>
      <c r="I15" s="2"/>
    </row>
    <row r="16" spans="1:12" x14ac:dyDescent="0.25">
      <c r="A16" s="27" t="s">
        <v>53</v>
      </c>
      <c r="B16" s="46">
        <v>30</v>
      </c>
      <c r="C16" s="46">
        <v>33</v>
      </c>
      <c r="D16" s="46">
        <v>598</v>
      </c>
      <c r="E16" s="46">
        <v>510</v>
      </c>
      <c r="F16" s="29">
        <f t="shared" si="0"/>
        <v>-14.715719063545151</v>
      </c>
      <c r="G16" s="2"/>
      <c r="H16" s="2"/>
      <c r="I16" s="2"/>
    </row>
    <row r="17" spans="1:9" x14ac:dyDescent="0.25">
      <c r="A17" s="24" t="s">
        <v>54</v>
      </c>
      <c r="B17" s="45">
        <v>130</v>
      </c>
      <c r="C17" s="45">
        <v>151</v>
      </c>
      <c r="D17" s="45">
        <v>4138</v>
      </c>
      <c r="E17" s="45">
        <v>4731</v>
      </c>
      <c r="F17" s="26">
        <f t="shared" si="0"/>
        <v>14.330594490091826</v>
      </c>
      <c r="G17" s="2"/>
      <c r="H17" s="2"/>
      <c r="I17" s="2"/>
    </row>
    <row r="18" spans="1:9" x14ac:dyDescent="0.25">
      <c r="A18" s="27" t="s">
        <v>55</v>
      </c>
      <c r="B18" s="46">
        <v>40</v>
      </c>
      <c r="C18" s="46">
        <v>34</v>
      </c>
      <c r="D18" s="46">
        <v>47.82</v>
      </c>
      <c r="E18" s="46">
        <v>34</v>
      </c>
      <c r="F18" s="29">
        <f t="shared" si="0"/>
        <v>-28.900041823504807</v>
      </c>
      <c r="G18" s="2"/>
      <c r="H18" s="2"/>
      <c r="I18" s="2"/>
    </row>
    <row r="19" spans="1:9" x14ac:dyDescent="0.25">
      <c r="A19" s="24" t="s">
        <v>56</v>
      </c>
      <c r="B19" s="45">
        <v>32</v>
      </c>
      <c r="C19" s="45">
        <v>29.990000000000009</v>
      </c>
      <c r="D19" s="45">
        <v>268</v>
      </c>
      <c r="E19" s="45">
        <v>266.99</v>
      </c>
      <c r="F19" s="26">
        <f t="shared" si="0"/>
        <v>-0.37686567164179507</v>
      </c>
      <c r="G19" s="2"/>
      <c r="H19" s="2"/>
      <c r="I19" s="2"/>
    </row>
    <row r="20" spans="1:9" x14ac:dyDescent="0.25">
      <c r="A20" s="27" t="s">
        <v>57</v>
      </c>
      <c r="B20" s="46">
        <v>1807</v>
      </c>
      <c r="C20" s="46">
        <v>309.20000000000073</v>
      </c>
      <c r="D20" s="46">
        <v>6781</v>
      </c>
      <c r="E20" s="46">
        <v>8284.2000000000007</v>
      </c>
      <c r="F20" s="29">
        <f t="shared" si="0"/>
        <v>22.167821855183618</v>
      </c>
      <c r="G20" s="2"/>
      <c r="H20" s="2"/>
      <c r="I20" s="2"/>
    </row>
    <row r="21" spans="1:9" x14ac:dyDescent="0.25">
      <c r="A21" s="24" t="s">
        <v>58</v>
      </c>
      <c r="B21" s="45">
        <v>185</v>
      </c>
      <c r="C21" s="45">
        <v>162.58999999999992</v>
      </c>
      <c r="D21" s="45">
        <v>2293.9499999999998</v>
      </c>
      <c r="E21" s="45">
        <v>2031.59</v>
      </c>
      <c r="F21" s="26">
        <f t="shared" si="0"/>
        <v>-11.437040911964075</v>
      </c>
      <c r="G21" s="2"/>
      <c r="H21" s="2"/>
      <c r="I21" s="2"/>
    </row>
    <row r="22" spans="1:9" x14ac:dyDescent="0.25">
      <c r="A22" s="27" t="s">
        <v>59</v>
      </c>
      <c r="B22" s="46">
        <v>93</v>
      </c>
      <c r="C22" s="46">
        <v>29</v>
      </c>
      <c r="D22" s="46">
        <v>1785</v>
      </c>
      <c r="E22" s="46">
        <v>1841</v>
      </c>
      <c r="F22" s="29">
        <f t="shared" si="0"/>
        <v>3.1372549019607874</v>
      </c>
      <c r="G22" s="2"/>
      <c r="H22" s="2"/>
      <c r="I22" s="2"/>
    </row>
    <row r="23" spans="1:9" x14ac:dyDescent="0.25">
      <c r="A23" s="24" t="s">
        <v>60</v>
      </c>
      <c r="B23" s="45">
        <v>132</v>
      </c>
      <c r="C23" s="45">
        <v>6.5399999999999636</v>
      </c>
      <c r="D23" s="45">
        <v>619.36</v>
      </c>
      <c r="E23" s="45">
        <v>638.54</v>
      </c>
      <c r="F23" s="26">
        <f t="shared" si="0"/>
        <v>3.0967450271247685</v>
      </c>
      <c r="G23" s="2"/>
      <c r="H23" s="2"/>
      <c r="I23" s="2"/>
    </row>
    <row r="24" spans="1:9" x14ac:dyDescent="0.25">
      <c r="A24" s="27" t="s">
        <v>61</v>
      </c>
      <c r="B24" s="46">
        <v>144</v>
      </c>
      <c r="C24" s="46">
        <v>166.31999999999994</v>
      </c>
      <c r="D24" s="46">
        <v>1796.07</v>
      </c>
      <c r="E24" s="46">
        <v>2046.32</v>
      </c>
      <c r="F24" s="29">
        <f t="shared" si="0"/>
        <v>13.933198594709566</v>
      </c>
      <c r="G24" s="2"/>
      <c r="H24" s="2"/>
      <c r="I24" s="2"/>
    </row>
    <row r="25" spans="1:9" x14ac:dyDescent="0.25">
      <c r="A25" s="24" t="s">
        <v>62</v>
      </c>
      <c r="B25" s="45">
        <v>0</v>
      </c>
      <c r="C25" s="45">
        <v>0</v>
      </c>
      <c r="D25" s="45">
        <v>0</v>
      </c>
      <c r="E25" s="45">
        <v>0</v>
      </c>
      <c r="F25" s="34"/>
      <c r="G25" s="2"/>
      <c r="H25" s="2"/>
      <c r="I25" s="2"/>
    </row>
    <row r="26" spans="1:9" x14ac:dyDescent="0.25">
      <c r="A26" s="27" t="s">
        <v>63</v>
      </c>
      <c r="B26" s="46">
        <v>109</v>
      </c>
      <c r="C26" s="46">
        <v>50</v>
      </c>
      <c r="D26" s="46">
        <v>1325</v>
      </c>
      <c r="E26" s="46">
        <v>963</v>
      </c>
      <c r="F26" s="29">
        <f t="shared" si="0"/>
        <v>-27.320754716981128</v>
      </c>
      <c r="G26" s="2"/>
      <c r="H26" s="2"/>
      <c r="I26" s="2"/>
    </row>
    <row r="27" spans="1:9" x14ac:dyDescent="0.25">
      <c r="A27" s="24" t="s">
        <v>64</v>
      </c>
      <c r="B27" s="45">
        <v>2225</v>
      </c>
      <c r="C27" s="45">
        <v>2700.2000000000007</v>
      </c>
      <c r="D27" s="45">
        <v>23216</v>
      </c>
      <c r="E27" s="45">
        <v>27551.200000000001</v>
      </c>
      <c r="F27" s="26">
        <f t="shared" si="0"/>
        <v>18.673328738800834</v>
      </c>
      <c r="G27" s="2"/>
      <c r="H27" s="2"/>
      <c r="I27" s="2"/>
    </row>
    <row r="28" spans="1:9" x14ac:dyDescent="0.25">
      <c r="A28" s="27" t="s">
        <v>65</v>
      </c>
      <c r="B28" s="46">
        <v>296</v>
      </c>
      <c r="C28" s="46">
        <v>174</v>
      </c>
      <c r="D28" s="46">
        <v>5469</v>
      </c>
      <c r="E28" s="46">
        <v>7661</v>
      </c>
      <c r="F28" s="29">
        <f t="shared" si="0"/>
        <v>40.080453464984458</v>
      </c>
      <c r="G28" s="2"/>
      <c r="H28" s="2"/>
      <c r="I28" s="2"/>
    </row>
    <row r="29" spans="1:9" x14ac:dyDescent="0.25">
      <c r="A29" s="24" t="s">
        <v>66</v>
      </c>
      <c r="B29" s="45">
        <v>201</v>
      </c>
      <c r="C29" s="45">
        <v>210</v>
      </c>
      <c r="D29" s="45">
        <v>4215</v>
      </c>
      <c r="E29" s="45">
        <v>3577</v>
      </c>
      <c r="F29" s="26">
        <f t="shared" si="0"/>
        <v>-15.136417556346387</v>
      </c>
      <c r="G29" s="2"/>
      <c r="H29" s="2"/>
      <c r="I29" s="2"/>
    </row>
    <row r="30" spans="1:9" x14ac:dyDescent="0.25">
      <c r="A30" s="27" t="s">
        <v>67</v>
      </c>
      <c r="B30" s="46">
        <v>0</v>
      </c>
      <c r="C30" s="46">
        <v>0</v>
      </c>
      <c r="D30" s="46">
        <v>0</v>
      </c>
      <c r="E30" s="46">
        <v>0</v>
      </c>
      <c r="F30" s="33"/>
      <c r="G30" s="2"/>
      <c r="H30" s="2"/>
      <c r="I30" s="2"/>
    </row>
    <row r="31" spans="1:9" x14ac:dyDescent="0.25">
      <c r="A31" s="24" t="s">
        <v>68</v>
      </c>
      <c r="B31" s="45">
        <v>392</v>
      </c>
      <c r="C31" s="45">
        <v>426.16100000000006</v>
      </c>
      <c r="D31" s="45">
        <v>4005</v>
      </c>
      <c r="E31" s="45">
        <v>4489.1610000000001</v>
      </c>
      <c r="F31" s="26">
        <f t="shared" si="0"/>
        <v>12.088913857677895</v>
      </c>
      <c r="G31" s="2"/>
      <c r="H31" s="2"/>
      <c r="I31" s="2"/>
    </row>
    <row r="32" spans="1:9" x14ac:dyDescent="0.25">
      <c r="A32" s="27" t="s">
        <v>69</v>
      </c>
      <c r="B32" s="46">
        <v>97</v>
      </c>
      <c r="C32" s="46">
        <v>103</v>
      </c>
      <c r="D32" s="46">
        <v>1891</v>
      </c>
      <c r="E32" s="46">
        <v>1991</v>
      </c>
      <c r="F32" s="29">
        <f t="shared" si="0"/>
        <v>5.2882072977260748</v>
      </c>
      <c r="G32" s="2"/>
      <c r="H32" s="2"/>
      <c r="I32" s="2"/>
    </row>
    <row r="33" spans="1:9" x14ac:dyDescent="0.25">
      <c r="A33" s="24" t="s">
        <v>70</v>
      </c>
      <c r="B33" s="45">
        <v>10340</v>
      </c>
      <c r="C33" s="45">
        <v>11267.300000000003</v>
      </c>
      <c r="D33" s="45">
        <v>77863</v>
      </c>
      <c r="E33" s="45">
        <v>83366.3</v>
      </c>
      <c r="F33" s="26">
        <f t="shared" si="0"/>
        <v>7.0679269999871508</v>
      </c>
      <c r="G33" s="2"/>
      <c r="H33" s="2"/>
      <c r="I33" s="2"/>
    </row>
    <row r="34" spans="1:9" x14ac:dyDescent="0.25">
      <c r="A34" s="27" t="s">
        <v>71</v>
      </c>
      <c r="B34" s="46">
        <v>0</v>
      </c>
      <c r="C34" s="46">
        <v>0</v>
      </c>
      <c r="D34" s="46">
        <v>0</v>
      </c>
      <c r="E34" s="46">
        <v>0</v>
      </c>
      <c r="F34" s="33"/>
      <c r="G34" s="2"/>
      <c r="H34" s="2"/>
      <c r="I34" s="2"/>
    </row>
    <row r="35" spans="1:9" x14ac:dyDescent="0.25">
      <c r="A35" s="30" t="s">
        <v>72</v>
      </c>
      <c r="B35" s="31">
        <f>SUM(B7:B34)</f>
        <v>20990</v>
      </c>
      <c r="C35" s="31">
        <f t="shared" ref="C35:E35" si="1">SUM(C7:C34)</f>
        <v>21216.411000000004</v>
      </c>
      <c r="D35" s="31">
        <f t="shared" si="1"/>
        <v>220130.09000000003</v>
      </c>
      <c r="E35" s="31">
        <f t="shared" si="1"/>
        <v>232934.41100000002</v>
      </c>
      <c r="F35" s="32">
        <f t="shared" si="0"/>
        <v>5.8167063848472509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43690.2</v>
      </c>
      <c r="C38" s="62">
        <f>D7</f>
        <v>43739</v>
      </c>
      <c r="D38" s="62">
        <f>_xlfn.RANK.EQ(B38,$B$38:$B$65)+COUNTIF($B$38:$B$65,B38)-1</f>
        <v>2</v>
      </c>
      <c r="E38" s="61" t="str">
        <f t="shared" ref="E38:E65" si="2">INDEX($A$38:$B$65,MATCH(ROW()-37,$D$38:$D$65,0),1)</f>
        <v>VIGO</v>
      </c>
      <c r="F38" s="61">
        <f>LOOKUP(E38,$A$38:$A$65,$B$38:$B$65)</f>
        <v>83366.3</v>
      </c>
      <c r="G38" s="61">
        <f>LOOKUP(E38,$A$38:$A$65,$C$38:$C$65)</f>
        <v>77863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254.37</v>
      </c>
      <c r="C39" s="62">
        <f t="shared" ref="C39:C65" si="5">D8</f>
        <v>226.54</v>
      </c>
      <c r="D39" s="62">
        <f t="shared" ref="D39:D65" si="6">_xlfn.RANK.EQ(B39,$B$38:$B$65)+COUNTIF($B$38:$B$65,B39)-1</f>
        <v>23</v>
      </c>
      <c r="E39" s="61" t="str">
        <f t="shared" si="2"/>
        <v>A CORUÑA</v>
      </c>
      <c r="F39" s="61">
        <f t="shared" ref="F39:F54" si="7">LOOKUP(E39,$A$38:$A$65,$B$38:$B$65)</f>
        <v>43690.2</v>
      </c>
      <c r="G39" s="61">
        <f t="shared" ref="G39:G65" si="8">LOOKUP(E39,$A$38:$A$65,$C$38:$C$65)</f>
        <v>43739</v>
      </c>
    </row>
    <row r="40" spans="1:9" s="61" customFormat="1" x14ac:dyDescent="0.25">
      <c r="A40" s="61" t="str">
        <f t="shared" si="3"/>
        <v>ALMERIA</v>
      </c>
      <c r="B40" s="62">
        <f t="shared" si="4"/>
        <v>1945</v>
      </c>
      <c r="C40" s="62">
        <f t="shared" si="5"/>
        <v>2717</v>
      </c>
      <c r="D40" s="62">
        <f t="shared" si="6"/>
        <v>16</v>
      </c>
      <c r="E40" s="61" t="str">
        <f t="shared" si="2"/>
        <v>PASAIA</v>
      </c>
      <c r="F40" s="61">
        <f t="shared" si="7"/>
        <v>27551.200000000001</v>
      </c>
      <c r="G40" s="61">
        <f t="shared" si="8"/>
        <v>23216</v>
      </c>
    </row>
    <row r="41" spans="1:9" s="61" customFormat="1" x14ac:dyDescent="0.25">
      <c r="A41" s="61" t="str">
        <f t="shared" si="3"/>
        <v>AVILES</v>
      </c>
      <c r="B41" s="62">
        <f t="shared" si="4"/>
        <v>12556.94</v>
      </c>
      <c r="C41" s="62">
        <f t="shared" si="5"/>
        <v>16673.349999999999</v>
      </c>
      <c r="D41" s="62">
        <f t="shared" si="6"/>
        <v>5</v>
      </c>
      <c r="E41" s="61" t="str">
        <f t="shared" si="2"/>
        <v>BAHIA DE CADIZ</v>
      </c>
      <c r="F41" s="61">
        <f t="shared" si="7"/>
        <v>17333.2</v>
      </c>
      <c r="G41" s="61">
        <f t="shared" si="8"/>
        <v>12926</v>
      </c>
    </row>
    <row r="42" spans="1:9" s="61" customFormat="1" x14ac:dyDescent="0.25">
      <c r="A42" s="61" t="str">
        <f t="shared" si="3"/>
        <v>BAHIA DE ALGECIRAS</v>
      </c>
      <c r="B42" s="62">
        <f t="shared" si="4"/>
        <v>868</v>
      </c>
      <c r="C42" s="62">
        <f t="shared" si="5"/>
        <v>1102</v>
      </c>
      <c r="D42" s="62">
        <f t="shared" si="6"/>
        <v>19</v>
      </c>
      <c r="E42" s="61" t="str">
        <f t="shared" si="2"/>
        <v>AVILES</v>
      </c>
      <c r="F42" s="61">
        <f t="shared" si="7"/>
        <v>12556.94</v>
      </c>
      <c r="G42" s="61">
        <f t="shared" si="8"/>
        <v>16673.349999999999</v>
      </c>
    </row>
    <row r="43" spans="1:9" s="61" customFormat="1" x14ac:dyDescent="0.25">
      <c r="A43" s="61" t="str">
        <f t="shared" si="3"/>
        <v>BAHIA DE CADIZ</v>
      </c>
      <c r="B43" s="62">
        <f t="shared" si="4"/>
        <v>17333.2</v>
      </c>
      <c r="C43" s="62">
        <f t="shared" si="5"/>
        <v>12926</v>
      </c>
      <c r="D43" s="62">
        <f t="shared" si="6"/>
        <v>4</v>
      </c>
      <c r="E43" s="61" t="str">
        <f t="shared" si="2"/>
        <v>GIJON</v>
      </c>
      <c r="F43" s="61">
        <f t="shared" si="7"/>
        <v>8284.2000000000007</v>
      </c>
      <c r="G43" s="61">
        <f t="shared" si="8"/>
        <v>6781</v>
      </c>
    </row>
    <row r="44" spans="1:9" s="61" customFormat="1" x14ac:dyDescent="0.25">
      <c r="A44" s="61" t="str">
        <f t="shared" si="3"/>
        <v>BALEARES</v>
      </c>
      <c r="B44" s="62">
        <f t="shared" si="4"/>
        <v>2990.4</v>
      </c>
      <c r="C44" s="62">
        <f t="shared" si="5"/>
        <v>3057</v>
      </c>
      <c r="D44" s="62">
        <f t="shared" si="6"/>
        <v>12</v>
      </c>
      <c r="E44" s="61" t="str">
        <f t="shared" si="2"/>
        <v>SANTA CRUZ DE TENERIFE</v>
      </c>
      <c r="F44" s="61">
        <f t="shared" si="7"/>
        <v>7661</v>
      </c>
      <c r="G44" s="61">
        <f t="shared" si="8"/>
        <v>5469</v>
      </c>
    </row>
    <row r="45" spans="1:9" s="61" customFormat="1" x14ac:dyDescent="0.25">
      <c r="A45" s="61" t="str">
        <f t="shared" si="3"/>
        <v>BARCELONA</v>
      </c>
      <c r="B45" s="62">
        <f t="shared" si="4"/>
        <v>3314</v>
      </c>
      <c r="C45" s="62">
        <f t="shared" si="5"/>
        <v>3378</v>
      </c>
      <c r="D45" s="62">
        <f t="shared" si="6"/>
        <v>11</v>
      </c>
      <c r="E45" s="61" t="str">
        <f t="shared" si="2"/>
        <v>CASTELLON</v>
      </c>
      <c r="F45" s="61">
        <f t="shared" si="7"/>
        <v>4731</v>
      </c>
      <c r="G45" s="61">
        <f t="shared" si="8"/>
        <v>4138</v>
      </c>
    </row>
    <row r="46" spans="1:9" s="61" customFormat="1" x14ac:dyDescent="0.25">
      <c r="A46" s="61" t="str">
        <f t="shared" si="3"/>
        <v>BILBAO</v>
      </c>
      <c r="B46" s="62">
        <f t="shared" si="4"/>
        <v>0</v>
      </c>
      <c r="C46" s="62">
        <f t="shared" si="5"/>
        <v>0</v>
      </c>
      <c r="D46" s="62">
        <f t="shared" si="6"/>
        <v>28</v>
      </c>
      <c r="E46" s="61" t="str">
        <f t="shared" si="2"/>
        <v>TARRAGONA</v>
      </c>
      <c r="F46" s="61">
        <f t="shared" si="7"/>
        <v>4489.1610000000001</v>
      </c>
      <c r="G46" s="61">
        <f t="shared" si="8"/>
        <v>4005</v>
      </c>
    </row>
    <row r="47" spans="1:9" s="61" customFormat="1" x14ac:dyDescent="0.25">
      <c r="A47" s="61" t="str">
        <f t="shared" si="3"/>
        <v>CARTAGENA</v>
      </c>
      <c r="B47" s="62">
        <f t="shared" si="4"/>
        <v>510</v>
      </c>
      <c r="C47" s="62">
        <f t="shared" si="5"/>
        <v>598</v>
      </c>
      <c r="D47" s="62">
        <f t="shared" si="6"/>
        <v>21</v>
      </c>
      <c r="E47" s="61" t="str">
        <f t="shared" si="2"/>
        <v>SANTANDER</v>
      </c>
      <c r="F47" s="61">
        <f t="shared" si="7"/>
        <v>3577</v>
      </c>
      <c r="G47" s="61">
        <f t="shared" si="8"/>
        <v>4215</v>
      </c>
    </row>
    <row r="48" spans="1:9" s="61" customFormat="1" x14ac:dyDescent="0.25">
      <c r="A48" s="61" t="str">
        <f t="shared" si="3"/>
        <v>CASTELLON</v>
      </c>
      <c r="B48" s="62">
        <f t="shared" si="4"/>
        <v>4731</v>
      </c>
      <c r="C48" s="62">
        <f t="shared" si="5"/>
        <v>4138</v>
      </c>
      <c r="D48" s="62">
        <f t="shared" si="6"/>
        <v>8</v>
      </c>
      <c r="E48" s="61" t="str">
        <f t="shared" si="2"/>
        <v>BARCELONA</v>
      </c>
      <c r="F48" s="61">
        <f t="shared" si="7"/>
        <v>3314</v>
      </c>
      <c r="G48" s="61">
        <f t="shared" si="8"/>
        <v>3378</v>
      </c>
    </row>
    <row r="49" spans="1:7" s="61" customFormat="1" x14ac:dyDescent="0.25">
      <c r="A49" s="61" t="str">
        <f t="shared" si="3"/>
        <v>CEUTA</v>
      </c>
      <c r="B49" s="62">
        <f t="shared" si="4"/>
        <v>34</v>
      </c>
      <c r="C49" s="62">
        <f t="shared" si="5"/>
        <v>47.82</v>
      </c>
      <c r="D49" s="62">
        <f t="shared" si="6"/>
        <v>24</v>
      </c>
      <c r="E49" s="61" t="str">
        <f t="shared" si="2"/>
        <v>BALEARES</v>
      </c>
      <c r="F49" s="61">
        <f t="shared" si="7"/>
        <v>2990.4</v>
      </c>
      <c r="G49" s="61">
        <f t="shared" si="8"/>
        <v>3057</v>
      </c>
    </row>
    <row r="50" spans="1:7" s="61" customFormat="1" x14ac:dyDescent="0.25">
      <c r="A50" s="61" t="str">
        <f t="shared" si="3"/>
        <v>FERROL-SAN CIBRAO</v>
      </c>
      <c r="B50" s="62">
        <f t="shared" si="4"/>
        <v>266.99</v>
      </c>
      <c r="C50" s="62">
        <f t="shared" si="5"/>
        <v>268</v>
      </c>
      <c r="D50" s="62">
        <f t="shared" si="6"/>
        <v>22</v>
      </c>
      <c r="E50" s="61" t="str">
        <f t="shared" si="2"/>
        <v>MARIN Y RIA DE PONTEVEDRA</v>
      </c>
      <c r="F50" s="61">
        <f t="shared" si="7"/>
        <v>2046.32</v>
      </c>
      <c r="G50" s="61">
        <f t="shared" si="8"/>
        <v>1796.07</v>
      </c>
    </row>
    <row r="51" spans="1:7" s="61" customFormat="1" x14ac:dyDescent="0.25">
      <c r="A51" s="61" t="str">
        <f t="shared" si="3"/>
        <v>GIJON</v>
      </c>
      <c r="B51" s="62">
        <f t="shared" si="4"/>
        <v>8284.2000000000007</v>
      </c>
      <c r="C51" s="62">
        <f t="shared" si="5"/>
        <v>6781</v>
      </c>
      <c r="D51" s="62">
        <f t="shared" si="6"/>
        <v>6</v>
      </c>
      <c r="E51" s="61" t="str">
        <f t="shared" si="2"/>
        <v>HUELVA</v>
      </c>
      <c r="F51" s="61">
        <f t="shared" si="7"/>
        <v>2031.59</v>
      </c>
      <c r="G51" s="61">
        <f t="shared" si="8"/>
        <v>2293.9499999999998</v>
      </c>
    </row>
    <row r="52" spans="1:7" s="61" customFormat="1" x14ac:dyDescent="0.25">
      <c r="A52" s="61" t="str">
        <f t="shared" si="3"/>
        <v>HUELVA</v>
      </c>
      <c r="B52" s="62">
        <f t="shared" si="4"/>
        <v>2031.59</v>
      </c>
      <c r="C52" s="62">
        <f t="shared" si="5"/>
        <v>2293.9499999999998</v>
      </c>
      <c r="D52" s="62">
        <f t="shared" si="6"/>
        <v>14</v>
      </c>
      <c r="E52" s="61" t="str">
        <f t="shared" si="2"/>
        <v>VALENCIA</v>
      </c>
      <c r="F52" s="61">
        <f t="shared" si="7"/>
        <v>1991</v>
      </c>
      <c r="G52" s="61">
        <f t="shared" si="8"/>
        <v>1891</v>
      </c>
    </row>
    <row r="53" spans="1:7" s="61" customFormat="1" x14ac:dyDescent="0.25">
      <c r="A53" s="61" t="str">
        <f t="shared" si="3"/>
        <v>LAS PALMAS</v>
      </c>
      <c r="B53" s="62">
        <f t="shared" si="4"/>
        <v>1841</v>
      </c>
      <c r="C53" s="62">
        <f t="shared" si="5"/>
        <v>1785</v>
      </c>
      <c r="D53" s="62">
        <f t="shared" si="6"/>
        <v>17</v>
      </c>
      <c r="E53" s="61" t="str">
        <f t="shared" si="2"/>
        <v>ALMERIA</v>
      </c>
      <c r="F53" s="61">
        <f t="shared" si="7"/>
        <v>1945</v>
      </c>
      <c r="G53" s="61">
        <f t="shared" si="8"/>
        <v>2717</v>
      </c>
    </row>
    <row r="54" spans="1:7" s="61" customFormat="1" x14ac:dyDescent="0.25">
      <c r="A54" s="61" t="str">
        <f t="shared" si="3"/>
        <v>MALAGA</v>
      </c>
      <c r="B54" s="62">
        <f t="shared" si="4"/>
        <v>638.54</v>
      </c>
      <c r="C54" s="62">
        <f t="shared" si="5"/>
        <v>619.36</v>
      </c>
      <c r="D54" s="62">
        <f t="shared" si="6"/>
        <v>20</v>
      </c>
      <c r="E54" s="61" t="str">
        <f t="shared" si="2"/>
        <v>LAS PALMAS</v>
      </c>
      <c r="F54" s="61">
        <f t="shared" si="7"/>
        <v>1841</v>
      </c>
      <c r="G54" s="61">
        <f t="shared" si="8"/>
        <v>1785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2046.32</v>
      </c>
      <c r="C55" s="62">
        <f t="shared" si="5"/>
        <v>1796.07</v>
      </c>
      <c r="D55" s="62">
        <f t="shared" si="6"/>
        <v>13</v>
      </c>
      <c r="E55" s="61" t="str">
        <f t="shared" si="2"/>
        <v>MOTRIL</v>
      </c>
      <c r="F55" s="61">
        <f t="shared" ref="F55:F65" si="9">LOOKUP(E55,$A$38:$A$65,$B$38:$B$65)</f>
        <v>963</v>
      </c>
      <c r="G55" s="61">
        <f t="shared" si="8"/>
        <v>1325</v>
      </c>
    </row>
    <row r="56" spans="1:7" s="61" customFormat="1" x14ac:dyDescent="0.25">
      <c r="A56" s="61" t="str">
        <f t="shared" si="3"/>
        <v>MELILLA</v>
      </c>
      <c r="B56" s="62">
        <f t="shared" si="4"/>
        <v>0</v>
      </c>
      <c r="C56" s="62">
        <f t="shared" si="5"/>
        <v>0</v>
      </c>
      <c r="D56" s="62">
        <f t="shared" si="6"/>
        <v>28</v>
      </c>
      <c r="E56" s="61" t="str">
        <f t="shared" si="2"/>
        <v>BAHIA DE ALGECIRAS</v>
      </c>
      <c r="F56" s="61">
        <f t="shared" si="9"/>
        <v>868</v>
      </c>
      <c r="G56" s="61">
        <f t="shared" si="8"/>
        <v>1102</v>
      </c>
    </row>
    <row r="57" spans="1:7" s="61" customFormat="1" x14ac:dyDescent="0.25">
      <c r="A57" s="61" t="str">
        <f t="shared" si="3"/>
        <v>MOTRIL</v>
      </c>
      <c r="B57" s="62">
        <f t="shared" si="4"/>
        <v>963</v>
      </c>
      <c r="C57" s="62">
        <f t="shared" si="5"/>
        <v>1325</v>
      </c>
      <c r="D57" s="62">
        <f t="shared" si="6"/>
        <v>18</v>
      </c>
      <c r="E57" s="61" t="str">
        <f t="shared" si="2"/>
        <v>MALAGA</v>
      </c>
      <c r="F57" s="61">
        <f t="shared" si="9"/>
        <v>638.54</v>
      </c>
      <c r="G57" s="61">
        <f t="shared" si="8"/>
        <v>619.36</v>
      </c>
    </row>
    <row r="58" spans="1:7" s="61" customFormat="1" x14ac:dyDescent="0.25">
      <c r="A58" s="61" t="str">
        <f t="shared" si="3"/>
        <v>PASAIA</v>
      </c>
      <c r="B58" s="62">
        <f t="shared" si="4"/>
        <v>27551.200000000001</v>
      </c>
      <c r="C58" s="62">
        <f t="shared" si="5"/>
        <v>23216</v>
      </c>
      <c r="D58" s="62">
        <f t="shared" si="6"/>
        <v>3</v>
      </c>
      <c r="E58" s="61" t="str">
        <f t="shared" si="2"/>
        <v>CARTAGENA</v>
      </c>
      <c r="F58" s="61">
        <f t="shared" si="9"/>
        <v>510</v>
      </c>
      <c r="G58" s="61">
        <f t="shared" si="8"/>
        <v>598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7661</v>
      </c>
      <c r="C59" s="62">
        <f t="shared" si="5"/>
        <v>5469</v>
      </c>
      <c r="D59" s="62">
        <f t="shared" si="6"/>
        <v>7</v>
      </c>
      <c r="E59" s="61" t="str">
        <f t="shared" si="2"/>
        <v>FERROL-SAN CIBRAO</v>
      </c>
      <c r="F59" s="61">
        <f t="shared" si="9"/>
        <v>266.99</v>
      </c>
      <c r="G59" s="61">
        <f t="shared" si="8"/>
        <v>268</v>
      </c>
    </row>
    <row r="60" spans="1:7" s="61" customFormat="1" x14ac:dyDescent="0.25">
      <c r="A60" s="61" t="str">
        <f t="shared" si="3"/>
        <v>SANTANDER</v>
      </c>
      <c r="B60" s="62">
        <f t="shared" si="4"/>
        <v>3577</v>
      </c>
      <c r="C60" s="62">
        <f t="shared" si="5"/>
        <v>4215</v>
      </c>
      <c r="D60" s="62">
        <f t="shared" si="6"/>
        <v>10</v>
      </c>
      <c r="E60" s="61" t="str">
        <f t="shared" si="2"/>
        <v>ALICANTE</v>
      </c>
      <c r="F60" s="61">
        <f t="shared" si="9"/>
        <v>254.37</v>
      </c>
      <c r="G60" s="61">
        <f t="shared" si="8"/>
        <v>226.54</v>
      </c>
    </row>
    <row r="61" spans="1:7" s="61" customFormat="1" x14ac:dyDescent="0.25">
      <c r="A61" s="61" t="str">
        <f t="shared" si="3"/>
        <v>SEVILLA</v>
      </c>
      <c r="B61" s="62">
        <f t="shared" si="4"/>
        <v>0</v>
      </c>
      <c r="C61" s="62">
        <f t="shared" si="5"/>
        <v>0</v>
      </c>
      <c r="D61" s="62">
        <f t="shared" si="6"/>
        <v>28</v>
      </c>
      <c r="E61" s="61" t="str">
        <f t="shared" si="2"/>
        <v>CEUTA</v>
      </c>
      <c r="F61" s="61">
        <f t="shared" si="9"/>
        <v>34</v>
      </c>
      <c r="G61" s="61">
        <f t="shared" si="8"/>
        <v>47.82</v>
      </c>
    </row>
    <row r="62" spans="1:7" s="61" customFormat="1" x14ac:dyDescent="0.25">
      <c r="A62" s="61" t="str">
        <f t="shared" si="3"/>
        <v>TARRAGONA</v>
      </c>
      <c r="B62" s="62">
        <f t="shared" si="4"/>
        <v>4489.1610000000001</v>
      </c>
      <c r="C62" s="62">
        <f t="shared" si="5"/>
        <v>4005</v>
      </c>
      <c r="D62" s="62">
        <f t="shared" si="6"/>
        <v>9</v>
      </c>
      <c r="E62" s="61" t="e">
        <f t="shared" si="2"/>
        <v>#N/A</v>
      </c>
      <c r="F62" s="61" t="e">
        <f t="shared" si="9"/>
        <v>#N/A</v>
      </c>
      <c r="G62" s="61" t="e">
        <f t="shared" si="8"/>
        <v>#N/A</v>
      </c>
    </row>
    <row r="63" spans="1:7" s="61" customFormat="1" x14ac:dyDescent="0.25">
      <c r="A63" s="61" t="str">
        <f t="shared" si="3"/>
        <v>VALENCIA</v>
      </c>
      <c r="B63" s="62">
        <f t="shared" si="4"/>
        <v>1991</v>
      </c>
      <c r="C63" s="62">
        <f t="shared" si="5"/>
        <v>1891</v>
      </c>
      <c r="D63" s="62">
        <f t="shared" si="6"/>
        <v>15</v>
      </c>
      <c r="E63" s="61" t="e">
        <f t="shared" si="2"/>
        <v>#N/A</v>
      </c>
      <c r="F63" s="61" t="e">
        <f t="shared" si="9"/>
        <v>#N/A</v>
      </c>
      <c r="G63" s="61" t="e">
        <f t="shared" si="8"/>
        <v>#N/A</v>
      </c>
    </row>
    <row r="64" spans="1:7" s="61" customFormat="1" x14ac:dyDescent="0.25">
      <c r="A64" s="61" t="str">
        <f t="shared" si="3"/>
        <v>VIGO</v>
      </c>
      <c r="B64" s="62">
        <f t="shared" si="4"/>
        <v>83366.3</v>
      </c>
      <c r="C64" s="62">
        <f t="shared" si="5"/>
        <v>77863</v>
      </c>
      <c r="D64" s="62">
        <f t="shared" si="6"/>
        <v>1</v>
      </c>
      <c r="E64" s="61" t="e">
        <f t="shared" si="2"/>
        <v>#N/A</v>
      </c>
      <c r="F64" s="61" t="e">
        <f t="shared" si="9"/>
        <v>#N/A</v>
      </c>
      <c r="G64" s="61" t="e">
        <f t="shared" si="8"/>
        <v>#N/A</v>
      </c>
    </row>
    <row r="65" spans="1:7" s="61" customFormat="1" x14ac:dyDescent="0.25">
      <c r="A65" s="61" t="str">
        <f t="shared" si="3"/>
        <v>VILAGARCIA</v>
      </c>
      <c r="B65" s="62">
        <f t="shared" si="4"/>
        <v>0</v>
      </c>
      <c r="C65" s="62">
        <f t="shared" si="5"/>
        <v>0</v>
      </c>
      <c r="D65" s="62">
        <f t="shared" si="6"/>
        <v>28</v>
      </c>
      <c r="E65" s="61" t="str">
        <f t="shared" si="2"/>
        <v>BILBAO</v>
      </c>
      <c r="F65" s="61">
        <f t="shared" si="9"/>
        <v>0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7"/>
  <sheetViews>
    <sheetView workbookViewId="0">
      <selection activeCell="E25" sqref="E2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9" customFormat="1" ht="22.5" customHeight="1" x14ac:dyDescent="0.35">
      <c r="F1" s="18" t="s">
        <v>81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47">
        <v>28851</v>
      </c>
      <c r="C7" s="47">
        <v>37192.399999999994</v>
      </c>
      <c r="D7" s="47">
        <v>73466</v>
      </c>
      <c r="E7" s="47">
        <v>71417.399999999994</v>
      </c>
      <c r="F7" s="26">
        <f>((E7*100)/D7)-100</f>
        <v>-2.7885008030926031</v>
      </c>
      <c r="G7" s="2"/>
      <c r="H7" s="2"/>
      <c r="I7" s="2"/>
    </row>
    <row r="8" spans="1:12" x14ac:dyDescent="0.25">
      <c r="A8" s="27" t="s">
        <v>45</v>
      </c>
      <c r="B8" s="48">
        <v>2233</v>
      </c>
      <c r="C8" s="48">
        <v>1399.4000000000015</v>
      </c>
      <c r="D8" s="48">
        <v>29832</v>
      </c>
      <c r="E8" s="48">
        <v>28728.400000000001</v>
      </c>
      <c r="F8" s="29">
        <f t="shared" ref="F8:F35" si="0">((E8*100)/D8)-100</f>
        <v>-3.6993832126575512</v>
      </c>
      <c r="G8" s="2"/>
      <c r="H8" s="2"/>
      <c r="I8" s="2"/>
    </row>
    <row r="9" spans="1:12" x14ac:dyDescent="0.25">
      <c r="A9" s="24" t="s">
        <v>46</v>
      </c>
      <c r="B9" s="47">
        <v>5450</v>
      </c>
      <c r="C9" s="47">
        <v>5295.3999999999942</v>
      </c>
      <c r="D9" s="47">
        <v>71750</v>
      </c>
      <c r="E9" s="47">
        <v>75340.399999999994</v>
      </c>
      <c r="F9" s="26">
        <f t="shared" si="0"/>
        <v>5.0040418118466761</v>
      </c>
      <c r="G9" s="2"/>
      <c r="H9" s="2"/>
      <c r="I9" s="2"/>
    </row>
    <row r="10" spans="1:12" x14ac:dyDescent="0.25">
      <c r="A10" s="27" t="s">
        <v>47</v>
      </c>
      <c r="B10" s="48">
        <v>28469</v>
      </c>
      <c r="C10" s="48">
        <v>29772</v>
      </c>
      <c r="D10" s="48">
        <v>48094</v>
      </c>
      <c r="E10" s="48">
        <v>49777</v>
      </c>
      <c r="F10" s="29">
        <f t="shared" si="0"/>
        <v>3.499397014180559</v>
      </c>
      <c r="G10" s="2"/>
      <c r="H10" s="2"/>
      <c r="I10" s="2"/>
    </row>
    <row r="11" spans="1:12" x14ac:dyDescent="0.25">
      <c r="A11" s="24" t="s">
        <v>48</v>
      </c>
      <c r="B11" s="47">
        <v>282213</v>
      </c>
      <c r="C11" s="47">
        <v>240453.39999999991</v>
      </c>
      <c r="D11" s="47">
        <v>3340394</v>
      </c>
      <c r="E11" s="47">
        <v>3301452</v>
      </c>
      <c r="F11" s="26">
        <f t="shared" si="0"/>
        <v>-1.165790622303831</v>
      </c>
      <c r="G11" s="2"/>
      <c r="H11" s="2"/>
      <c r="I11" s="2"/>
    </row>
    <row r="12" spans="1:12" x14ac:dyDescent="0.25">
      <c r="A12" s="27" t="s">
        <v>49</v>
      </c>
      <c r="B12" s="48">
        <v>8744</v>
      </c>
      <c r="C12" s="48">
        <v>7590</v>
      </c>
      <c r="D12" s="48">
        <v>149547</v>
      </c>
      <c r="E12" s="48">
        <v>145060</v>
      </c>
      <c r="F12" s="29">
        <f t="shared" si="0"/>
        <v>-3.0003945247982244</v>
      </c>
      <c r="G12" s="2"/>
      <c r="H12" s="2"/>
      <c r="I12" s="2"/>
    </row>
    <row r="13" spans="1:12" x14ac:dyDescent="0.25">
      <c r="A13" s="24" t="s">
        <v>50</v>
      </c>
      <c r="B13" s="47">
        <v>10699</v>
      </c>
      <c r="C13" s="47">
        <v>6947.3999999999942</v>
      </c>
      <c r="D13" s="47">
        <v>205456</v>
      </c>
      <c r="E13" s="47">
        <v>247545</v>
      </c>
      <c r="F13" s="26">
        <f t="shared" si="0"/>
        <v>20.485651429016428</v>
      </c>
      <c r="G13" s="2"/>
      <c r="H13" s="2"/>
      <c r="I13" s="2"/>
    </row>
    <row r="14" spans="1:12" x14ac:dyDescent="0.25">
      <c r="A14" s="27" t="s">
        <v>51</v>
      </c>
      <c r="B14" s="48">
        <v>64122</v>
      </c>
      <c r="C14" s="48">
        <v>55307.800000000047</v>
      </c>
      <c r="D14" s="48">
        <v>1125112</v>
      </c>
      <c r="E14" s="48">
        <v>1136724.8</v>
      </c>
      <c r="F14" s="29">
        <f t="shared" si="0"/>
        <v>1.0321461330072026</v>
      </c>
      <c r="G14" s="2"/>
      <c r="H14" s="2"/>
      <c r="I14" s="2"/>
    </row>
    <row r="15" spans="1:12" x14ac:dyDescent="0.25">
      <c r="A15" s="24" t="s">
        <v>52</v>
      </c>
      <c r="B15" s="47">
        <v>8996</v>
      </c>
      <c r="C15" s="47">
        <v>10134.899999999994</v>
      </c>
      <c r="D15" s="47">
        <v>115903</v>
      </c>
      <c r="E15" s="47">
        <v>109403.9</v>
      </c>
      <c r="F15" s="26">
        <f t="shared" si="0"/>
        <v>-5.6073613280070447</v>
      </c>
      <c r="G15" s="2"/>
      <c r="H15" s="2"/>
      <c r="I15" s="2"/>
    </row>
    <row r="16" spans="1:12" x14ac:dyDescent="0.25">
      <c r="A16" s="27" t="s">
        <v>53</v>
      </c>
      <c r="B16" s="48">
        <v>9955</v>
      </c>
      <c r="C16" s="48">
        <v>11338.899999999994</v>
      </c>
      <c r="D16" s="48">
        <v>90932</v>
      </c>
      <c r="E16" s="48">
        <v>155392.9</v>
      </c>
      <c r="F16" s="29">
        <f t="shared" si="0"/>
        <v>70.889125940263057</v>
      </c>
      <c r="G16" s="2"/>
      <c r="H16" s="2"/>
      <c r="I16" s="2"/>
    </row>
    <row r="17" spans="1:9" x14ac:dyDescent="0.25">
      <c r="A17" s="24" t="s">
        <v>54</v>
      </c>
      <c r="B17" s="47">
        <v>1562</v>
      </c>
      <c r="C17" s="47">
        <v>2480</v>
      </c>
      <c r="D17" s="47">
        <v>25282</v>
      </c>
      <c r="E17" s="47">
        <v>29178</v>
      </c>
      <c r="F17" s="26">
        <f t="shared" si="0"/>
        <v>15.410173245787519</v>
      </c>
      <c r="G17" s="2"/>
      <c r="H17" s="2"/>
      <c r="I17" s="2"/>
    </row>
    <row r="18" spans="1:9" x14ac:dyDescent="0.25">
      <c r="A18" s="27" t="s">
        <v>55</v>
      </c>
      <c r="B18" s="48">
        <v>53305</v>
      </c>
      <c r="C18" s="48">
        <v>40241.900000000023</v>
      </c>
      <c r="D18" s="48">
        <v>460680</v>
      </c>
      <c r="E18" s="48">
        <v>544155.9</v>
      </c>
      <c r="F18" s="29">
        <f t="shared" si="0"/>
        <v>18.120148476165667</v>
      </c>
      <c r="G18" s="2"/>
      <c r="H18" s="2"/>
      <c r="I18" s="2"/>
    </row>
    <row r="19" spans="1:9" x14ac:dyDescent="0.25">
      <c r="A19" s="24" t="s">
        <v>56</v>
      </c>
      <c r="B19" s="47">
        <v>1098</v>
      </c>
      <c r="C19" s="47">
        <v>1421</v>
      </c>
      <c r="D19" s="47">
        <v>17423</v>
      </c>
      <c r="E19" s="47">
        <v>12095</v>
      </c>
      <c r="F19" s="26">
        <f t="shared" si="0"/>
        <v>-30.5802674625495</v>
      </c>
      <c r="G19" s="2"/>
      <c r="H19" s="2"/>
      <c r="I19" s="2"/>
    </row>
    <row r="20" spans="1:9" x14ac:dyDescent="0.25">
      <c r="A20" s="27" t="s">
        <v>57</v>
      </c>
      <c r="B20" s="48">
        <v>22270</v>
      </c>
      <c r="C20" s="48">
        <v>14374</v>
      </c>
      <c r="D20" s="48">
        <v>92420</v>
      </c>
      <c r="E20" s="48">
        <v>58383</v>
      </c>
      <c r="F20" s="29">
        <f t="shared" si="0"/>
        <v>-36.82860852629301</v>
      </c>
      <c r="G20" s="2"/>
      <c r="H20" s="2"/>
      <c r="I20" s="2"/>
    </row>
    <row r="21" spans="1:9" x14ac:dyDescent="0.25">
      <c r="A21" s="24" t="s">
        <v>58</v>
      </c>
      <c r="B21" s="47">
        <v>14607</v>
      </c>
      <c r="C21" s="47">
        <v>13539</v>
      </c>
      <c r="D21" s="47">
        <v>140844</v>
      </c>
      <c r="E21" s="47">
        <v>142844</v>
      </c>
      <c r="F21" s="26">
        <f t="shared" si="0"/>
        <v>1.4200107920820244</v>
      </c>
      <c r="G21" s="2"/>
      <c r="H21" s="2"/>
      <c r="I21" s="2"/>
    </row>
    <row r="22" spans="1:9" x14ac:dyDescent="0.25">
      <c r="A22" s="27" t="s">
        <v>59</v>
      </c>
      <c r="B22" s="48">
        <v>270422</v>
      </c>
      <c r="C22" s="48">
        <v>230215.39999999991</v>
      </c>
      <c r="D22" s="48">
        <v>2596612</v>
      </c>
      <c r="E22" s="48">
        <v>2607283</v>
      </c>
      <c r="F22" s="29">
        <f t="shared" si="0"/>
        <v>0.41095858757488202</v>
      </c>
      <c r="G22" s="2"/>
      <c r="H22" s="2"/>
      <c r="I22" s="2"/>
    </row>
    <row r="23" spans="1:9" x14ac:dyDescent="0.25">
      <c r="A23" s="24" t="s">
        <v>60</v>
      </c>
      <c r="B23" s="47">
        <v>6053</v>
      </c>
      <c r="C23" s="47">
        <v>13861</v>
      </c>
      <c r="D23" s="47">
        <v>65213</v>
      </c>
      <c r="E23" s="47">
        <v>98591</v>
      </c>
      <c r="F23" s="26">
        <f t="shared" si="0"/>
        <v>51.183046325119221</v>
      </c>
      <c r="G23" s="2"/>
      <c r="H23" s="2"/>
      <c r="I23" s="2"/>
    </row>
    <row r="24" spans="1:9" x14ac:dyDescent="0.25">
      <c r="A24" s="27" t="s">
        <v>61</v>
      </c>
      <c r="B24" s="48">
        <v>1967</v>
      </c>
      <c r="C24" s="48">
        <v>2613</v>
      </c>
      <c r="D24" s="48">
        <v>26160</v>
      </c>
      <c r="E24" s="48">
        <v>24362.1</v>
      </c>
      <c r="F24" s="29">
        <f t="shared" si="0"/>
        <v>-6.8727064220183536</v>
      </c>
      <c r="G24" s="2"/>
      <c r="H24" s="2"/>
      <c r="I24" s="2"/>
    </row>
    <row r="25" spans="1:9" x14ac:dyDescent="0.25">
      <c r="A25" s="24" t="s">
        <v>62</v>
      </c>
      <c r="B25" s="47">
        <v>4115</v>
      </c>
      <c r="C25" s="47">
        <v>10150</v>
      </c>
      <c r="D25" s="47">
        <v>22830</v>
      </c>
      <c r="E25" s="47">
        <v>21105</v>
      </c>
      <c r="F25" s="26">
        <f t="shared" si="0"/>
        <v>-7.5558475689881703</v>
      </c>
      <c r="G25" s="2"/>
      <c r="H25" s="2"/>
      <c r="I25" s="2"/>
    </row>
    <row r="26" spans="1:9" x14ac:dyDescent="0.25">
      <c r="A26" s="27" t="s">
        <v>63</v>
      </c>
      <c r="B26" s="48">
        <v>2531</v>
      </c>
      <c r="C26" s="48">
        <v>4178</v>
      </c>
      <c r="D26" s="48">
        <v>30414</v>
      </c>
      <c r="E26" s="48">
        <v>37103</v>
      </c>
      <c r="F26" s="29">
        <f t="shared" si="0"/>
        <v>21.993161044255942</v>
      </c>
      <c r="G26" s="2"/>
      <c r="H26" s="2"/>
      <c r="I26" s="2"/>
    </row>
    <row r="27" spans="1:9" x14ac:dyDescent="0.25">
      <c r="A27" s="24" t="s">
        <v>64</v>
      </c>
      <c r="B27" s="47">
        <v>3940</v>
      </c>
      <c r="C27" s="47">
        <v>3696</v>
      </c>
      <c r="D27" s="47">
        <v>31634</v>
      </c>
      <c r="E27" s="47">
        <v>33348</v>
      </c>
      <c r="F27" s="26">
        <f t="shared" si="0"/>
        <v>5.418220901561611</v>
      </c>
      <c r="G27" s="2"/>
      <c r="H27" s="2"/>
      <c r="I27" s="2"/>
    </row>
    <row r="28" spans="1:9" x14ac:dyDescent="0.25">
      <c r="A28" s="27" t="s">
        <v>65</v>
      </c>
      <c r="B28" s="48">
        <v>58062</v>
      </c>
      <c r="C28" s="48">
        <v>109136</v>
      </c>
      <c r="D28" s="48">
        <v>569417</v>
      </c>
      <c r="E28" s="48">
        <v>646236</v>
      </c>
      <c r="F28" s="29">
        <f t="shared" si="0"/>
        <v>13.490816045183053</v>
      </c>
      <c r="G28" s="2"/>
      <c r="H28" s="2"/>
      <c r="I28" s="2"/>
    </row>
    <row r="29" spans="1:9" x14ac:dyDescent="0.25">
      <c r="A29" s="24" t="s">
        <v>66</v>
      </c>
      <c r="B29" s="47">
        <v>3152</v>
      </c>
      <c r="C29" s="47">
        <v>4950</v>
      </c>
      <c r="D29" s="47">
        <v>77265</v>
      </c>
      <c r="E29" s="47">
        <v>50155.199999999997</v>
      </c>
      <c r="F29" s="26">
        <f t="shared" si="0"/>
        <v>-35.086779266161912</v>
      </c>
      <c r="G29" s="2"/>
      <c r="H29" s="2"/>
      <c r="I29" s="2"/>
    </row>
    <row r="30" spans="1:9" x14ac:dyDescent="0.25">
      <c r="A30" s="27" t="s">
        <v>67</v>
      </c>
      <c r="B30" s="48">
        <v>3079</v>
      </c>
      <c r="C30" s="48">
        <v>13207</v>
      </c>
      <c r="D30" s="48">
        <v>32042</v>
      </c>
      <c r="E30" s="48">
        <v>29194</v>
      </c>
      <c r="F30" s="29">
        <f t="shared" si="0"/>
        <v>-8.8883340615442279</v>
      </c>
      <c r="G30" s="2"/>
      <c r="H30" s="2"/>
      <c r="I30" s="2"/>
    </row>
    <row r="31" spans="1:9" x14ac:dyDescent="0.25">
      <c r="A31" s="24" t="s">
        <v>68</v>
      </c>
      <c r="B31" s="47">
        <v>4445</v>
      </c>
      <c r="C31" s="47">
        <v>582.89999999999964</v>
      </c>
      <c r="D31" s="47">
        <v>70418</v>
      </c>
      <c r="E31" s="47">
        <v>14862.9</v>
      </c>
      <c r="F31" s="26">
        <f t="shared" si="0"/>
        <v>-78.893322729983808</v>
      </c>
      <c r="G31" s="2"/>
      <c r="H31" s="2"/>
      <c r="I31" s="2"/>
    </row>
    <row r="32" spans="1:9" x14ac:dyDescent="0.25">
      <c r="A32" s="27" t="s">
        <v>69</v>
      </c>
      <c r="B32" s="48">
        <v>36788</v>
      </c>
      <c r="C32" s="48">
        <v>39552</v>
      </c>
      <c r="D32" s="48">
        <v>480750</v>
      </c>
      <c r="E32" s="48">
        <v>472281</v>
      </c>
      <c r="F32" s="29">
        <f t="shared" si="0"/>
        <v>-1.7616224648985934</v>
      </c>
      <c r="G32" s="2"/>
      <c r="H32" s="2"/>
      <c r="I32" s="2"/>
    </row>
    <row r="33" spans="1:9" x14ac:dyDescent="0.25">
      <c r="A33" s="24" t="s">
        <v>70</v>
      </c>
      <c r="B33" s="47">
        <v>16871</v>
      </c>
      <c r="C33" s="47">
        <v>17788</v>
      </c>
      <c r="D33" s="47">
        <v>187771</v>
      </c>
      <c r="E33" s="47">
        <v>175405.4</v>
      </c>
      <c r="F33" s="26">
        <f t="shared" si="0"/>
        <v>-6.5854684695719783</v>
      </c>
      <c r="G33" s="2"/>
      <c r="H33" s="2"/>
      <c r="I33" s="2"/>
    </row>
    <row r="34" spans="1:9" x14ac:dyDescent="0.25">
      <c r="A34" s="27" t="s">
        <v>71</v>
      </c>
      <c r="B34" s="48">
        <v>580</v>
      </c>
      <c r="C34" s="48">
        <v>660</v>
      </c>
      <c r="D34" s="48">
        <v>4810</v>
      </c>
      <c r="E34" s="48">
        <v>6213.2</v>
      </c>
      <c r="F34" s="29">
        <f t="shared" si="0"/>
        <v>29.172557172557163</v>
      </c>
      <c r="G34" s="2"/>
      <c r="H34" s="2"/>
      <c r="I34" s="2"/>
    </row>
    <row r="35" spans="1:9" x14ac:dyDescent="0.25">
      <c r="A35" s="30" t="s">
        <v>72</v>
      </c>
      <c r="B35" s="31">
        <f>SUM(B7:B34)</f>
        <v>954579</v>
      </c>
      <c r="C35" s="31">
        <f t="shared" ref="C35:E35" si="1">SUM(C7:C34)</f>
        <v>928076.79999999993</v>
      </c>
      <c r="D35" s="31">
        <f t="shared" si="1"/>
        <v>10182471</v>
      </c>
      <c r="E35" s="31">
        <f t="shared" si="1"/>
        <v>10323637.5</v>
      </c>
      <c r="F35" s="32">
        <f t="shared" si="0"/>
        <v>1.386367807971169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71417.399999999994</v>
      </c>
      <c r="C38" s="62">
        <f>D7</f>
        <v>73466</v>
      </c>
      <c r="D38" s="62">
        <f>_xlfn.RANK.EQ(B38,$B$38:$B$65)+COUNTIF($B$38:$B$65,B38)-1</f>
        <v>15</v>
      </c>
      <c r="E38" s="61" t="str">
        <f t="shared" ref="E38:E65" si="2">INDEX($A$38:$B$65,MATCH(ROW()-37,$D$38:$D$65,0),1)</f>
        <v>BAHIA DE ALGECIRAS</v>
      </c>
      <c r="F38" s="61">
        <f>LOOKUP(E38,$A$38:$A$65,$B$38:$B$65)</f>
        <v>3301452</v>
      </c>
      <c r="G38" s="61">
        <f>LOOKUP(E38,$A$38:$A$65,$C$38:$C$65)</f>
        <v>3340394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28728.400000000001</v>
      </c>
      <c r="C39" s="62">
        <f t="shared" ref="C39:C65" si="5">D8</f>
        <v>29832</v>
      </c>
      <c r="D39" s="62">
        <f t="shared" ref="D39:D65" si="6">_xlfn.RANK.EQ(B39,$B$38:$B$65)+COUNTIF($B$38:$B$65,B39)-1</f>
        <v>23</v>
      </c>
      <c r="E39" s="61" t="str">
        <f t="shared" si="2"/>
        <v>LAS PALMAS</v>
      </c>
      <c r="F39" s="61">
        <f t="shared" ref="F39:F54" si="7">LOOKUP(E39,$A$38:$A$65,$B$38:$B$65)</f>
        <v>2607283</v>
      </c>
      <c r="G39" s="61">
        <f t="shared" ref="G39:G65" si="8">LOOKUP(E39,$A$38:$A$65,$C$38:$C$65)</f>
        <v>2596612</v>
      </c>
    </row>
    <row r="40" spans="1:9" s="61" customFormat="1" x14ac:dyDescent="0.25">
      <c r="A40" s="61" t="str">
        <f t="shared" si="3"/>
        <v>ALMERIA</v>
      </c>
      <c r="B40" s="62">
        <f t="shared" si="4"/>
        <v>75340.399999999994</v>
      </c>
      <c r="C40" s="62">
        <f t="shared" si="5"/>
        <v>71750</v>
      </c>
      <c r="D40" s="62">
        <f t="shared" si="6"/>
        <v>14</v>
      </c>
      <c r="E40" s="61" t="str">
        <f t="shared" si="2"/>
        <v>BARCELONA</v>
      </c>
      <c r="F40" s="61">
        <f t="shared" si="7"/>
        <v>1136724.8</v>
      </c>
      <c r="G40" s="61">
        <f t="shared" si="8"/>
        <v>1125112</v>
      </c>
    </row>
    <row r="41" spans="1:9" s="61" customFormat="1" x14ac:dyDescent="0.25">
      <c r="A41" s="61" t="str">
        <f t="shared" si="3"/>
        <v>AVILES</v>
      </c>
      <c r="B41" s="62">
        <f t="shared" si="4"/>
        <v>49777</v>
      </c>
      <c r="C41" s="62">
        <f t="shared" si="5"/>
        <v>48094</v>
      </c>
      <c r="D41" s="62">
        <f t="shared" si="6"/>
        <v>18</v>
      </c>
      <c r="E41" s="61" t="str">
        <f t="shared" si="2"/>
        <v>SANTA CRUZ DE TENERIFE</v>
      </c>
      <c r="F41" s="61">
        <f t="shared" si="7"/>
        <v>646236</v>
      </c>
      <c r="G41" s="61">
        <f t="shared" si="8"/>
        <v>569417</v>
      </c>
    </row>
    <row r="42" spans="1:9" s="61" customFormat="1" x14ac:dyDescent="0.25">
      <c r="A42" s="61" t="str">
        <f t="shared" si="3"/>
        <v>BAHIA DE ALGECIRAS</v>
      </c>
      <c r="B42" s="62">
        <f t="shared" si="4"/>
        <v>3301452</v>
      </c>
      <c r="C42" s="62">
        <f t="shared" si="5"/>
        <v>3340394</v>
      </c>
      <c r="D42" s="62">
        <f t="shared" si="6"/>
        <v>1</v>
      </c>
      <c r="E42" s="61" t="str">
        <f t="shared" si="2"/>
        <v>CEUTA</v>
      </c>
      <c r="F42" s="61">
        <f t="shared" si="7"/>
        <v>544155.9</v>
      </c>
      <c r="G42" s="61">
        <f t="shared" si="8"/>
        <v>460680</v>
      </c>
    </row>
    <row r="43" spans="1:9" s="61" customFormat="1" x14ac:dyDescent="0.25">
      <c r="A43" s="61" t="str">
        <f t="shared" si="3"/>
        <v>BAHIA DE CADIZ</v>
      </c>
      <c r="B43" s="62">
        <f t="shared" si="4"/>
        <v>145060</v>
      </c>
      <c r="C43" s="62">
        <f t="shared" si="5"/>
        <v>149547</v>
      </c>
      <c r="D43" s="62">
        <f t="shared" si="6"/>
        <v>10</v>
      </c>
      <c r="E43" s="61" t="str">
        <f t="shared" si="2"/>
        <v>VALENCIA</v>
      </c>
      <c r="F43" s="61">
        <f t="shared" si="7"/>
        <v>472281</v>
      </c>
      <c r="G43" s="61">
        <f t="shared" si="8"/>
        <v>480750</v>
      </c>
    </row>
    <row r="44" spans="1:9" s="61" customFormat="1" x14ac:dyDescent="0.25">
      <c r="A44" s="61" t="str">
        <f t="shared" si="3"/>
        <v>BALEARES</v>
      </c>
      <c r="B44" s="62">
        <f t="shared" si="4"/>
        <v>247545</v>
      </c>
      <c r="C44" s="62">
        <f t="shared" si="5"/>
        <v>205456</v>
      </c>
      <c r="D44" s="62">
        <f t="shared" si="6"/>
        <v>7</v>
      </c>
      <c r="E44" s="61" t="str">
        <f t="shared" si="2"/>
        <v>BALEARES</v>
      </c>
      <c r="F44" s="61">
        <f t="shared" si="7"/>
        <v>247545</v>
      </c>
      <c r="G44" s="61">
        <f t="shared" si="8"/>
        <v>205456</v>
      </c>
    </row>
    <row r="45" spans="1:9" s="61" customFormat="1" x14ac:dyDescent="0.25">
      <c r="A45" s="61" t="str">
        <f t="shared" si="3"/>
        <v>BARCELONA</v>
      </c>
      <c r="B45" s="62">
        <f t="shared" si="4"/>
        <v>1136724.8</v>
      </c>
      <c r="C45" s="62">
        <f t="shared" si="5"/>
        <v>1125112</v>
      </c>
      <c r="D45" s="62">
        <f t="shared" si="6"/>
        <v>3</v>
      </c>
      <c r="E45" s="61" t="str">
        <f t="shared" si="2"/>
        <v>VIGO</v>
      </c>
      <c r="F45" s="61">
        <f t="shared" si="7"/>
        <v>175405.4</v>
      </c>
      <c r="G45" s="61">
        <f t="shared" si="8"/>
        <v>187771</v>
      </c>
    </row>
    <row r="46" spans="1:9" s="61" customFormat="1" x14ac:dyDescent="0.25">
      <c r="A46" s="61" t="str">
        <f t="shared" si="3"/>
        <v>BILBAO</v>
      </c>
      <c r="B46" s="62">
        <f t="shared" si="4"/>
        <v>109403.9</v>
      </c>
      <c r="C46" s="62">
        <f t="shared" si="5"/>
        <v>115903</v>
      </c>
      <c r="D46" s="62">
        <f t="shared" si="6"/>
        <v>12</v>
      </c>
      <c r="E46" s="61" t="str">
        <f t="shared" si="2"/>
        <v>CARTAGENA</v>
      </c>
      <c r="F46" s="61">
        <f t="shared" si="7"/>
        <v>155392.9</v>
      </c>
      <c r="G46" s="61">
        <f t="shared" si="8"/>
        <v>90932</v>
      </c>
    </row>
    <row r="47" spans="1:9" s="61" customFormat="1" x14ac:dyDescent="0.25">
      <c r="A47" s="61" t="str">
        <f t="shared" si="3"/>
        <v>CARTAGENA</v>
      </c>
      <c r="B47" s="62">
        <f t="shared" si="4"/>
        <v>155392.9</v>
      </c>
      <c r="C47" s="62">
        <f t="shared" si="5"/>
        <v>90932</v>
      </c>
      <c r="D47" s="62">
        <f t="shared" si="6"/>
        <v>9</v>
      </c>
      <c r="E47" s="61" t="str">
        <f t="shared" si="2"/>
        <v>BAHIA DE CADIZ</v>
      </c>
      <c r="F47" s="61">
        <f t="shared" si="7"/>
        <v>145060</v>
      </c>
      <c r="G47" s="61">
        <f t="shared" si="8"/>
        <v>149547</v>
      </c>
    </row>
    <row r="48" spans="1:9" s="61" customFormat="1" x14ac:dyDescent="0.25">
      <c r="A48" s="61" t="str">
        <f t="shared" si="3"/>
        <v>CASTELLON</v>
      </c>
      <c r="B48" s="62">
        <f t="shared" si="4"/>
        <v>29178</v>
      </c>
      <c r="C48" s="62">
        <f t="shared" si="5"/>
        <v>25282</v>
      </c>
      <c r="D48" s="62">
        <f t="shared" si="6"/>
        <v>22</v>
      </c>
      <c r="E48" s="61" t="str">
        <f t="shared" si="2"/>
        <v>HUELVA</v>
      </c>
      <c r="F48" s="61">
        <f t="shared" si="7"/>
        <v>142844</v>
      </c>
      <c r="G48" s="61">
        <f t="shared" si="8"/>
        <v>140844</v>
      </c>
    </row>
    <row r="49" spans="1:7" s="61" customFormat="1" x14ac:dyDescent="0.25">
      <c r="A49" s="61" t="str">
        <f t="shared" si="3"/>
        <v>CEUTA</v>
      </c>
      <c r="B49" s="62">
        <f t="shared" si="4"/>
        <v>544155.9</v>
      </c>
      <c r="C49" s="62">
        <f t="shared" si="5"/>
        <v>460680</v>
      </c>
      <c r="D49" s="62">
        <f t="shared" si="6"/>
        <v>5</v>
      </c>
      <c r="E49" s="61" t="str">
        <f t="shared" si="2"/>
        <v>BILBAO</v>
      </c>
      <c r="F49" s="61">
        <f t="shared" si="7"/>
        <v>109403.9</v>
      </c>
      <c r="G49" s="61">
        <f t="shared" si="8"/>
        <v>115903</v>
      </c>
    </row>
    <row r="50" spans="1:7" s="61" customFormat="1" x14ac:dyDescent="0.25">
      <c r="A50" s="61" t="str">
        <f t="shared" si="3"/>
        <v>FERROL-SAN CIBRAO</v>
      </c>
      <c r="B50" s="62">
        <f t="shared" si="4"/>
        <v>12095</v>
      </c>
      <c r="C50" s="62">
        <f t="shared" si="5"/>
        <v>17423</v>
      </c>
      <c r="D50" s="62">
        <f t="shared" si="6"/>
        <v>27</v>
      </c>
      <c r="E50" s="61" t="str">
        <f t="shared" si="2"/>
        <v>MALAGA</v>
      </c>
      <c r="F50" s="61">
        <f t="shared" si="7"/>
        <v>98591</v>
      </c>
      <c r="G50" s="61">
        <f t="shared" si="8"/>
        <v>65213</v>
      </c>
    </row>
    <row r="51" spans="1:7" s="61" customFormat="1" x14ac:dyDescent="0.25">
      <c r="A51" s="61" t="str">
        <f t="shared" si="3"/>
        <v>GIJON</v>
      </c>
      <c r="B51" s="62">
        <f t="shared" si="4"/>
        <v>58383</v>
      </c>
      <c r="C51" s="62">
        <f t="shared" si="5"/>
        <v>92420</v>
      </c>
      <c r="D51" s="62">
        <f t="shared" si="6"/>
        <v>16</v>
      </c>
      <c r="E51" s="61" t="str">
        <f t="shared" si="2"/>
        <v>ALMERIA</v>
      </c>
      <c r="F51" s="61">
        <f t="shared" si="7"/>
        <v>75340.399999999994</v>
      </c>
      <c r="G51" s="61">
        <f t="shared" si="8"/>
        <v>71750</v>
      </c>
    </row>
    <row r="52" spans="1:7" s="61" customFormat="1" x14ac:dyDescent="0.25">
      <c r="A52" s="61" t="str">
        <f t="shared" si="3"/>
        <v>HUELVA</v>
      </c>
      <c r="B52" s="62">
        <f t="shared" si="4"/>
        <v>142844</v>
      </c>
      <c r="C52" s="62">
        <f t="shared" si="5"/>
        <v>140844</v>
      </c>
      <c r="D52" s="62">
        <f t="shared" si="6"/>
        <v>11</v>
      </c>
      <c r="E52" s="61" t="str">
        <f t="shared" si="2"/>
        <v>A CORUÑA</v>
      </c>
      <c r="F52" s="61">
        <f t="shared" si="7"/>
        <v>71417.399999999994</v>
      </c>
      <c r="G52" s="61">
        <f t="shared" si="8"/>
        <v>73466</v>
      </c>
    </row>
    <row r="53" spans="1:7" s="61" customFormat="1" x14ac:dyDescent="0.25">
      <c r="A53" s="61" t="str">
        <f t="shared" si="3"/>
        <v>LAS PALMAS</v>
      </c>
      <c r="B53" s="62">
        <f t="shared" si="4"/>
        <v>2607283</v>
      </c>
      <c r="C53" s="62">
        <f t="shared" si="5"/>
        <v>2596612</v>
      </c>
      <c r="D53" s="62">
        <f t="shared" si="6"/>
        <v>2</v>
      </c>
      <c r="E53" s="61" t="str">
        <f t="shared" si="2"/>
        <v>GIJON</v>
      </c>
      <c r="F53" s="61">
        <f t="shared" si="7"/>
        <v>58383</v>
      </c>
      <c r="G53" s="61">
        <f t="shared" si="8"/>
        <v>92420</v>
      </c>
    </row>
    <row r="54" spans="1:7" s="61" customFormat="1" x14ac:dyDescent="0.25">
      <c r="A54" s="61" t="str">
        <f t="shared" si="3"/>
        <v>MALAGA</v>
      </c>
      <c r="B54" s="62">
        <f t="shared" si="4"/>
        <v>98591</v>
      </c>
      <c r="C54" s="62">
        <f t="shared" si="5"/>
        <v>65213</v>
      </c>
      <c r="D54" s="62">
        <f t="shared" si="6"/>
        <v>13</v>
      </c>
      <c r="E54" s="61" t="str">
        <f t="shared" si="2"/>
        <v>SANTANDER</v>
      </c>
      <c r="F54" s="61">
        <f t="shared" si="7"/>
        <v>50155.199999999997</v>
      </c>
      <c r="G54" s="61">
        <f t="shared" si="8"/>
        <v>77265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24362.1</v>
      </c>
      <c r="C55" s="62">
        <f t="shared" si="5"/>
        <v>26160</v>
      </c>
      <c r="D55" s="62">
        <f t="shared" si="6"/>
        <v>24</v>
      </c>
      <c r="E55" s="61" t="str">
        <f t="shared" si="2"/>
        <v>AVILES</v>
      </c>
      <c r="F55" s="61">
        <f t="shared" ref="F55:F65" si="9">LOOKUP(E55,$A$38:$A$65,$B$38:$B$65)</f>
        <v>49777</v>
      </c>
      <c r="G55" s="61">
        <f t="shared" si="8"/>
        <v>48094</v>
      </c>
    </row>
    <row r="56" spans="1:7" s="61" customFormat="1" x14ac:dyDescent="0.25">
      <c r="A56" s="61" t="str">
        <f t="shared" si="3"/>
        <v>MELILLA</v>
      </c>
      <c r="B56" s="62">
        <f t="shared" si="4"/>
        <v>21105</v>
      </c>
      <c r="C56" s="62">
        <f t="shared" si="5"/>
        <v>22830</v>
      </c>
      <c r="D56" s="62">
        <f t="shared" si="6"/>
        <v>25</v>
      </c>
      <c r="E56" s="61" t="str">
        <f t="shared" si="2"/>
        <v>MOTRIL</v>
      </c>
      <c r="F56" s="61">
        <f t="shared" si="9"/>
        <v>37103</v>
      </c>
      <c r="G56" s="61">
        <f t="shared" si="8"/>
        <v>30414</v>
      </c>
    </row>
    <row r="57" spans="1:7" s="61" customFormat="1" x14ac:dyDescent="0.25">
      <c r="A57" s="61" t="str">
        <f t="shared" si="3"/>
        <v>MOTRIL</v>
      </c>
      <c r="B57" s="62">
        <f t="shared" si="4"/>
        <v>37103</v>
      </c>
      <c r="C57" s="62">
        <f t="shared" si="5"/>
        <v>30414</v>
      </c>
      <c r="D57" s="62">
        <f t="shared" si="6"/>
        <v>19</v>
      </c>
      <c r="E57" s="61" t="str">
        <f t="shared" si="2"/>
        <v>PASAIA</v>
      </c>
      <c r="F57" s="61">
        <f t="shared" si="9"/>
        <v>33348</v>
      </c>
      <c r="G57" s="61">
        <f t="shared" si="8"/>
        <v>31634</v>
      </c>
    </row>
    <row r="58" spans="1:7" s="61" customFormat="1" x14ac:dyDescent="0.25">
      <c r="A58" s="61" t="str">
        <f t="shared" si="3"/>
        <v>PASAIA</v>
      </c>
      <c r="B58" s="62">
        <f t="shared" si="4"/>
        <v>33348</v>
      </c>
      <c r="C58" s="62">
        <f t="shared" si="5"/>
        <v>31634</v>
      </c>
      <c r="D58" s="62">
        <f t="shared" si="6"/>
        <v>20</v>
      </c>
      <c r="E58" s="61" t="str">
        <f t="shared" si="2"/>
        <v>SEVILLA</v>
      </c>
      <c r="F58" s="61">
        <f t="shared" si="9"/>
        <v>29194</v>
      </c>
      <c r="G58" s="61">
        <f t="shared" si="8"/>
        <v>32042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646236</v>
      </c>
      <c r="C59" s="62">
        <f t="shared" si="5"/>
        <v>569417</v>
      </c>
      <c r="D59" s="62">
        <f t="shared" si="6"/>
        <v>4</v>
      </c>
      <c r="E59" s="61" t="str">
        <f t="shared" si="2"/>
        <v>CASTELLON</v>
      </c>
      <c r="F59" s="61">
        <f t="shared" si="9"/>
        <v>29178</v>
      </c>
      <c r="G59" s="61">
        <f t="shared" si="8"/>
        <v>25282</v>
      </c>
    </row>
    <row r="60" spans="1:7" s="61" customFormat="1" x14ac:dyDescent="0.25">
      <c r="A60" s="61" t="str">
        <f t="shared" si="3"/>
        <v>SANTANDER</v>
      </c>
      <c r="B60" s="62">
        <f t="shared" si="4"/>
        <v>50155.199999999997</v>
      </c>
      <c r="C60" s="62">
        <f t="shared" si="5"/>
        <v>77265</v>
      </c>
      <c r="D60" s="62">
        <f t="shared" si="6"/>
        <v>17</v>
      </c>
      <c r="E60" s="61" t="str">
        <f t="shared" si="2"/>
        <v>ALICANTE</v>
      </c>
      <c r="F60" s="61">
        <f t="shared" si="9"/>
        <v>28728.400000000001</v>
      </c>
      <c r="G60" s="61">
        <f t="shared" si="8"/>
        <v>29832</v>
      </c>
    </row>
    <row r="61" spans="1:7" s="61" customFormat="1" x14ac:dyDescent="0.25">
      <c r="A61" s="61" t="str">
        <f t="shared" si="3"/>
        <v>SEVILLA</v>
      </c>
      <c r="B61" s="62">
        <f t="shared" si="4"/>
        <v>29194</v>
      </c>
      <c r="C61" s="62">
        <f t="shared" si="5"/>
        <v>32042</v>
      </c>
      <c r="D61" s="62">
        <f t="shared" si="6"/>
        <v>21</v>
      </c>
      <c r="E61" s="61" t="str">
        <f t="shared" si="2"/>
        <v>MARIN Y RIA DE PONTEVEDRA</v>
      </c>
      <c r="F61" s="61">
        <f t="shared" si="9"/>
        <v>24362.1</v>
      </c>
      <c r="G61" s="61">
        <f t="shared" si="8"/>
        <v>26160</v>
      </c>
    </row>
    <row r="62" spans="1:7" s="61" customFormat="1" x14ac:dyDescent="0.25">
      <c r="A62" s="61" t="str">
        <f t="shared" si="3"/>
        <v>TARRAGONA</v>
      </c>
      <c r="B62" s="62">
        <f t="shared" si="4"/>
        <v>14862.9</v>
      </c>
      <c r="C62" s="62">
        <f t="shared" si="5"/>
        <v>70418</v>
      </c>
      <c r="D62" s="62">
        <f t="shared" si="6"/>
        <v>26</v>
      </c>
      <c r="E62" s="61" t="str">
        <f t="shared" si="2"/>
        <v>MELILLA</v>
      </c>
      <c r="F62" s="61">
        <f t="shared" si="9"/>
        <v>21105</v>
      </c>
      <c r="G62" s="61">
        <f t="shared" si="8"/>
        <v>22830</v>
      </c>
    </row>
    <row r="63" spans="1:7" s="61" customFormat="1" x14ac:dyDescent="0.25">
      <c r="A63" s="61" t="str">
        <f t="shared" si="3"/>
        <v>VALENCIA</v>
      </c>
      <c r="B63" s="62">
        <f t="shared" si="4"/>
        <v>472281</v>
      </c>
      <c r="C63" s="62">
        <f t="shared" si="5"/>
        <v>480750</v>
      </c>
      <c r="D63" s="62">
        <f t="shared" si="6"/>
        <v>6</v>
      </c>
      <c r="E63" s="61" t="str">
        <f t="shared" si="2"/>
        <v>TARRAGONA</v>
      </c>
      <c r="F63" s="61">
        <f t="shared" si="9"/>
        <v>14862.9</v>
      </c>
      <c r="G63" s="61">
        <f t="shared" si="8"/>
        <v>70418</v>
      </c>
    </row>
    <row r="64" spans="1:7" s="61" customFormat="1" x14ac:dyDescent="0.25">
      <c r="A64" s="61" t="str">
        <f t="shared" si="3"/>
        <v>VIGO</v>
      </c>
      <c r="B64" s="62">
        <f t="shared" si="4"/>
        <v>175405.4</v>
      </c>
      <c r="C64" s="62">
        <f t="shared" si="5"/>
        <v>187771</v>
      </c>
      <c r="D64" s="62">
        <f t="shared" si="6"/>
        <v>8</v>
      </c>
      <c r="E64" s="61" t="str">
        <f t="shared" si="2"/>
        <v>FERROL-SAN CIBRAO</v>
      </c>
      <c r="F64" s="61">
        <f t="shared" si="9"/>
        <v>12095</v>
      </c>
      <c r="G64" s="61">
        <f t="shared" si="8"/>
        <v>17423</v>
      </c>
    </row>
    <row r="65" spans="1:7" s="61" customFormat="1" x14ac:dyDescent="0.25">
      <c r="A65" s="61" t="str">
        <f t="shared" si="3"/>
        <v>VILAGARCIA</v>
      </c>
      <c r="B65" s="62">
        <f t="shared" si="4"/>
        <v>6213.2</v>
      </c>
      <c r="C65" s="62">
        <f t="shared" si="5"/>
        <v>4810</v>
      </c>
      <c r="D65" s="62">
        <f t="shared" si="6"/>
        <v>28</v>
      </c>
      <c r="E65" s="61" t="str">
        <f t="shared" si="2"/>
        <v>VILAGARCIA</v>
      </c>
      <c r="F65" s="61">
        <f t="shared" si="9"/>
        <v>6213.2</v>
      </c>
      <c r="G65" s="61">
        <f t="shared" si="8"/>
        <v>4810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7"/>
  <sheetViews>
    <sheetView workbookViewId="0">
      <selection activeCell="E7" sqref="E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11" bestFit="1" customWidth="1"/>
    <col min="7" max="7" width="11.5703125" bestFit="1" customWidth="1"/>
    <col min="8" max="8" width="10.7109375" customWidth="1"/>
  </cols>
  <sheetData>
    <row r="1" spans="1:12" s="9" customFormat="1" ht="22.5" customHeight="1" x14ac:dyDescent="0.35">
      <c r="F1" s="18" t="s">
        <v>82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49">
        <v>0</v>
      </c>
      <c r="C7" s="49">
        <v>0</v>
      </c>
      <c r="D7" s="49">
        <v>2500</v>
      </c>
      <c r="E7" s="49">
        <v>7521</v>
      </c>
      <c r="F7" s="26">
        <f>((E7*100)/D7)-100</f>
        <v>200.83999999999997</v>
      </c>
      <c r="G7" s="2"/>
      <c r="H7" s="2"/>
      <c r="I7" s="2"/>
    </row>
    <row r="8" spans="1:12" x14ac:dyDescent="0.25">
      <c r="A8" s="27" t="s">
        <v>45</v>
      </c>
      <c r="B8" s="50">
        <v>2830.5599999999995</v>
      </c>
      <c r="C8" s="50">
        <v>2747.5899999999965</v>
      </c>
      <c r="D8" s="50">
        <v>5526.5599999999995</v>
      </c>
      <c r="E8" s="50">
        <v>60776.59</v>
      </c>
      <c r="F8" s="29">
        <f t="shared" ref="F8:F35" si="0">((E8*100)/D8)-100</f>
        <v>999.71826959265809</v>
      </c>
      <c r="G8" s="2"/>
      <c r="H8" s="2"/>
      <c r="I8" s="2"/>
    </row>
    <row r="9" spans="1:12" x14ac:dyDescent="0.25">
      <c r="A9" s="24" t="s">
        <v>46</v>
      </c>
      <c r="B9" s="49">
        <v>0</v>
      </c>
      <c r="C9" s="49">
        <v>70</v>
      </c>
      <c r="D9" s="49">
        <v>0</v>
      </c>
      <c r="E9" s="49">
        <v>670</v>
      </c>
      <c r="F9" s="34"/>
      <c r="G9" s="2"/>
      <c r="H9" s="2"/>
      <c r="I9" s="2"/>
    </row>
    <row r="10" spans="1:12" x14ac:dyDescent="0.25">
      <c r="A10" s="27" t="s">
        <v>47</v>
      </c>
      <c r="B10" s="50">
        <v>0</v>
      </c>
      <c r="C10" s="50">
        <v>0.22000000000116415</v>
      </c>
      <c r="D10" s="50">
        <v>18826.64</v>
      </c>
      <c r="E10" s="50">
        <v>61246.22</v>
      </c>
      <c r="F10" s="29">
        <f t="shared" si="0"/>
        <v>225.31678515125378</v>
      </c>
      <c r="G10" s="2"/>
      <c r="H10" s="2"/>
      <c r="I10" s="2"/>
    </row>
    <row r="11" spans="1:12" x14ac:dyDescent="0.25">
      <c r="A11" s="24" t="s">
        <v>48</v>
      </c>
      <c r="B11" s="49">
        <v>5310534</v>
      </c>
      <c r="C11" s="49">
        <v>5326549.299999997</v>
      </c>
      <c r="D11" s="49">
        <v>61928104</v>
      </c>
      <c r="E11" s="49">
        <v>66765930.299999997</v>
      </c>
      <c r="F11" s="26">
        <f t="shared" si="0"/>
        <v>7.8120045464333998</v>
      </c>
      <c r="G11" s="2"/>
      <c r="H11" s="2"/>
      <c r="I11" s="2"/>
    </row>
    <row r="12" spans="1:12" x14ac:dyDescent="0.25">
      <c r="A12" s="27" t="s">
        <v>49</v>
      </c>
      <c r="B12" s="50">
        <v>18663</v>
      </c>
      <c r="C12" s="50">
        <v>20564.299999999988</v>
      </c>
      <c r="D12" s="50">
        <v>360303</v>
      </c>
      <c r="E12" s="50">
        <v>453621.3</v>
      </c>
      <c r="F12" s="29">
        <f t="shared" si="0"/>
        <v>25.899950874680471</v>
      </c>
      <c r="G12" s="2"/>
      <c r="H12" s="2"/>
      <c r="I12" s="2"/>
    </row>
    <row r="13" spans="1:12" x14ac:dyDescent="0.25">
      <c r="A13" s="24" t="s">
        <v>50</v>
      </c>
      <c r="B13" s="49">
        <v>0</v>
      </c>
      <c r="C13" s="49">
        <v>0</v>
      </c>
      <c r="D13" s="49">
        <v>0</v>
      </c>
      <c r="E13" s="49">
        <v>340</v>
      </c>
      <c r="F13" s="26"/>
      <c r="G13" s="2"/>
      <c r="H13" s="2"/>
      <c r="I13" s="2"/>
    </row>
    <row r="14" spans="1:12" x14ac:dyDescent="0.25">
      <c r="A14" s="27" t="s">
        <v>51</v>
      </c>
      <c r="B14" s="50">
        <v>606843</v>
      </c>
      <c r="C14" s="50">
        <v>785115</v>
      </c>
      <c r="D14" s="50">
        <v>7675451</v>
      </c>
      <c r="E14" s="50">
        <v>8450581.6000000015</v>
      </c>
      <c r="F14" s="29">
        <f t="shared" si="0"/>
        <v>10.098828068865288</v>
      </c>
      <c r="G14" s="2"/>
      <c r="H14" s="2"/>
      <c r="I14" s="2"/>
    </row>
    <row r="15" spans="1:12" x14ac:dyDescent="0.25">
      <c r="A15" s="24" t="s">
        <v>52</v>
      </c>
      <c r="B15" s="49">
        <v>5761</v>
      </c>
      <c r="C15" s="49">
        <v>35513</v>
      </c>
      <c r="D15" s="49">
        <v>30002</v>
      </c>
      <c r="E15" s="49">
        <v>97951.200000000012</v>
      </c>
      <c r="F15" s="26">
        <f t="shared" si="0"/>
        <v>226.48223451769888</v>
      </c>
      <c r="G15" s="2"/>
      <c r="H15" s="2"/>
      <c r="I15" s="2"/>
    </row>
    <row r="16" spans="1:12" x14ac:dyDescent="0.25">
      <c r="A16" s="27" t="s">
        <v>53</v>
      </c>
      <c r="B16" s="50">
        <v>10600</v>
      </c>
      <c r="C16" s="50">
        <v>0</v>
      </c>
      <c r="D16" s="50">
        <v>167190</v>
      </c>
      <c r="E16" s="50">
        <v>3820</v>
      </c>
      <c r="F16" s="29">
        <f t="shared" si="0"/>
        <v>-97.71517435253304</v>
      </c>
      <c r="G16" s="2"/>
      <c r="H16" s="2"/>
      <c r="I16" s="2"/>
    </row>
    <row r="17" spans="1:9" x14ac:dyDescent="0.25">
      <c r="A17" s="24" t="s">
        <v>54</v>
      </c>
      <c r="B17" s="49">
        <v>5341</v>
      </c>
      <c r="C17" s="49">
        <v>77031.5</v>
      </c>
      <c r="D17" s="49">
        <v>108294</v>
      </c>
      <c r="E17" s="49">
        <v>445300.5</v>
      </c>
      <c r="F17" s="26">
        <f t="shared" si="0"/>
        <v>311.19591113081054</v>
      </c>
      <c r="G17" s="2"/>
      <c r="H17" s="2"/>
      <c r="I17" s="2"/>
    </row>
    <row r="18" spans="1:9" x14ac:dyDescent="0.25">
      <c r="A18" s="27" t="s">
        <v>55</v>
      </c>
      <c r="B18" s="50">
        <v>0</v>
      </c>
      <c r="C18" s="50">
        <v>0</v>
      </c>
      <c r="D18" s="50">
        <v>0</v>
      </c>
      <c r="E18" s="50">
        <v>30576</v>
      </c>
      <c r="F18" s="29"/>
      <c r="G18" s="2"/>
      <c r="H18" s="2"/>
      <c r="I18" s="2"/>
    </row>
    <row r="19" spans="1:9" x14ac:dyDescent="0.25">
      <c r="A19" s="24" t="s">
        <v>56</v>
      </c>
      <c r="B19" s="49">
        <v>1</v>
      </c>
      <c r="C19" s="49">
        <v>1.5699999999999932</v>
      </c>
      <c r="D19" s="49">
        <v>3605</v>
      </c>
      <c r="E19" s="49">
        <v>315.57</v>
      </c>
      <c r="F19" s="34">
        <f t="shared" si="0"/>
        <v>-91.246324549237173</v>
      </c>
      <c r="G19" s="2"/>
      <c r="H19" s="2"/>
      <c r="I19" s="2"/>
    </row>
    <row r="20" spans="1:9" x14ac:dyDescent="0.25">
      <c r="A20" s="27" t="s">
        <v>57</v>
      </c>
      <c r="B20" s="50">
        <v>42093</v>
      </c>
      <c r="C20" s="50">
        <v>16232.299999999988</v>
      </c>
      <c r="D20" s="50">
        <v>282610</v>
      </c>
      <c r="E20" s="50">
        <v>189491.3</v>
      </c>
      <c r="F20" s="29">
        <f t="shared" si="0"/>
        <v>-32.949541771345665</v>
      </c>
      <c r="G20" s="2"/>
      <c r="H20" s="2"/>
      <c r="I20" s="2"/>
    </row>
    <row r="21" spans="1:9" x14ac:dyDescent="0.25">
      <c r="A21" s="24" t="s">
        <v>58</v>
      </c>
      <c r="B21" s="49">
        <v>74561.240000000224</v>
      </c>
      <c r="C21" s="49">
        <v>209023.73999999976</v>
      </c>
      <c r="D21" s="49">
        <v>1564880.2400000002</v>
      </c>
      <c r="E21" s="49">
        <v>2438285.7399999998</v>
      </c>
      <c r="F21" s="26">
        <f t="shared" si="0"/>
        <v>55.812929173417075</v>
      </c>
      <c r="G21" s="2"/>
      <c r="H21" s="2"/>
      <c r="I21" s="2"/>
    </row>
    <row r="22" spans="1:9" x14ac:dyDescent="0.25">
      <c r="A22" s="27" t="s">
        <v>59</v>
      </c>
      <c r="B22" s="50">
        <v>646229</v>
      </c>
      <c r="C22" s="50">
        <v>745588.79999999981</v>
      </c>
      <c r="D22" s="50">
        <v>8956695</v>
      </c>
      <c r="E22" s="50">
        <v>7525652</v>
      </c>
      <c r="F22" s="29">
        <f t="shared" si="0"/>
        <v>-15.977355486594107</v>
      </c>
      <c r="G22" s="2"/>
      <c r="H22" s="2"/>
      <c r="I22" s="2"/>
    </row>
    <row r="23" spans="1:9" x14ac:dyDescent="0.25">
      <c r="A23" s="24" t="s">
        <v>60</v>
      </c>
      <c r="B23" s="49">
        <v>22896.46</v>
      </c>
      <c r="C23" s="49">
        <v>4659.6499999999942</v>
      </c>
      <c r="D23" s="49">
        <v>23582.46</v>
      </c>
      <c r="E23" s="49">
        <v>215297.65</v>
      </c>
      <c r="F23" s="26">
        <f t="shared" si="0"/>
        <v>812.9567059585811</v>
      </c>
      <c r="G23" s="2"/>
      <c r="H23" s="2"/>
      <c r="I23" s="2"/>
    </row>
    <row r="24" spans="1:9" x14ac:dyDescent="0.25">
      <c r="A24" s="27" t="s">
        <v>61</v>
      </c>
      <c r="B24" s="50">
        <v>331.70000000000073</v>
      </c>
      <c r="C24" s="50">
        <v>20528.28</v>
      </c>
      <c r="D24" s="50">
        <v>17750.7</v>
      </c>
      <c r="E24" s="50">
        <v>46672.28</v>
      </c>
      <c r="F24" s="29">
        <f t="shared" si="0"/>
        <v>162.93205338381023</v>
      </c>
      <c r="G24" s="2"/>
      <c r="H24" s="2"/>
      <c r="I24" s="2"/>
    </row>
    <row r="25" spans="1:9" x14ac:dyDescent="0.25">
      <c r="A25" s="24" t="s">
        <v>62</v>
      </c>
      <c r="B25" s="49">
        <v>0</v>
      </c>
      <c r="C25" s="49">
        <v>0</v>
      </c>
      <c r="D25" s="49">
        <v>0</v>
      </c>
      <c r="E25" s="49">
        <v>0</v>
      </c>
      <c r="F25" s="34"/>
      <c r="G25" s="2"/>
      <c r="H25" s="2"/>
      <c r="I25" s="2"/>
    </row>
    <row r="26" spans="1:9" x14ac:dyDescent="0.25">
      <c r="A26" s="27" t="s">
        <v>63</v>
      </c>
      <c r="B26" s="50">
        <v>0</v>
      </c>
      <c r="C26" s="50">
        <v>0</v>
      </c>
      <c r="D26" s="50">
        <v>5</v>
      </c>
      <c r="E26" s="50">
        <v>108</v>
      </c>
      <c r="F26" s="29">
        <f t="shared" si="0"/>
        <v>2060</v>
      </c>
      <c r="G26" s="2"/>
      <c r="H26" s="2"/>
      <c r="I26" s="2"/>
    </row>
    <row r="27" spans="1:9" x14ac:dyDescent="0.25">
      <c r="A27" s="24" t="s">
        <v>64</v>
      </c>
      <c r="B27" s="49">
        <v>414</v>
      </c>
      <c r="C27" s="49">
        <v>3781.5</v>
      </c>
      <c r="D27" s="49">
        <v>8042</v>
      </c>
      <c r="E27" s="49">
        <v>23864.5</v>
      </c>
      <c r="F27" s="26">
        <f t="shared" si="0"/>
        <v>196.7483213131062</v>
      </c>
      <c r="G27" s="2"/>
      <c r="H27" s="2"/>
      <c r="I27" s="2"/>
    </row>
    <row r="28" spans="1:9" x14ac:dyDescent="0.25">
      <c r="A28" s="27" t="s">
        <v>65</v>
      </c>
      <c r="B28" s="50">
        <v>5115</v>
      </c>
      <c r="C28" s="50">
        <v>3232.3000000000029</v>
      </c>
      <c r="D28" s="50">
        <v>30693</v>
      </c>
      <c r="E28" s="50">
        <v>35643.300000000003</v>
      </c>
      <c r="F28" s="29">
        <f t="shared" si="0"/>
        <v>16.128433193236262</v>
      </c>
      <c r="G28" s="2"/>
      <c r="H28" s="2"/>
      <c r="I28" s="2"/>
    </row>
    <row r="29" spans="1:9" x14ac:dyDescent="0.25">
      <c r="A29" s="24" t="s">
        <v>66</v>
      </c>
      <c r="B29" s="49">
        <v>693</v>
      </c>
      <c r="C29" s="49">
        <v>3231</v>
      </c>
      <c r="D29" s="49">
        <v>5903</v>
      </c>
      <c r="E29" s="49">
        <v>7825</v>
      </c>
      <c r="F29" s="26">
        <f t="shared" si="0"/>
        <v>32.559715398949692</v>
      </c>
      <c r="G29" s="2"/>
      <c r="H29" s="2"/>
      <c r="I29" s="2"/>
    </row>
    <row r="30" spans="1:9" x14ac:dyDescent="0.25">
      <c r="A30" s="27" t="s">
        <v>67</v>
      </c>
      <c r="B30" s="50">
        <v>0</v>
      </c>
      <c r="C30" s="50">
        <v>0</v>
      </c>
      <c r="D30" s="50">
        <v>0</v>
      </c>
      <c r="E30" s="50">
        <v>0</v>
      </c>
      <c r="F30" s="33"/>
      <c r="G30" s="2"/>
      <c r="H30" s="2"/>
      <c r="I30" s="2"/>
    </row>
    <row r="31" spans="1:9" x14ac:dyDescent="0.25">
      <c r="A31" s="24" t="s">
        <v>68</v>
      </c>
      <c r="B31" s="49">
        <v>253094</v>
      </c>
      <c r="C31" s="49">
        <v>236056</v>
      </c>
      <c r="D31" s="49">
        <v>5125517</v>
      </c>
      <c r="E31" s="49">
        <v>2678147</v>
      </c>
      <c r="F31" s="26">
        <f t="shared" si="0"/>
        <v>-47.748744175465617</v>
      </c>
      <c r="G31" s="2"/>
      <c r="H31" s="2"/>
      <c r="I31" s="2"/>
    </row>
    <row r="32" spans="1:9" x14ac:dyDescent="0.25">
      <c r="A32" s="27" t="s">
        <v>69</v>
      </c>
      <c r="B32" s="50">
        <v>2581913</v>
      </c>
      <c r="C32" s="50">
        <v>2620547.3000000007</v>
      </c>
      <c r="D32" s="50">
        <v>32084550</v>
      </c>
      <c r="E32" s="50">
        <v>32578524.300000001</v>
      </c>
      <c r="F32" s="29">
        <f t="shared" si="0"/>
        <v>1.5396017709458221</v>
      </c>
      <c r="G32" s="2"/>
      <c r="H32" s="2"/>
      <c r="I32" s="2"/>
    </row>
    <row r="33" spans="1:10" x14ac:dyDescent="0.25">
      <c r="A33" s="24" t="s">
        <v>70</v>
      </c>
      <c r="B33" s="49">
        <v>15056</v>
      </c>
      <c r="C33" s="49">
        <v>13872.299999999988</v>
      </c>
      <c r="D33" s="49">
        <v>205368</v>
      </c>
      <c r="E33" s="49">
        <v>180510.3</v>
      </c>
      <c r="F33" s="26">
        <f t="shared" si="0"/>
        <v>-12.103979198317163</v>
      </c>
      <c r="G33" s="2"/>
      <c r="H33" s="2"/>
      <c r="I33" s="2"/>
    </row>
    <row r="34" spans="1:10" x14ac:dyDescent="0.25">
      <c r="A34" s="27" t="s">
        <v>71</v>
      </c>
      <c r="B34" s="50">
        <v>99.830000000000013</v>
      </c>
      <c r="C34" s="50">
        <v>0</v>
      </c>
      <c r="D34" s="50">
        <v>198.83</v>
      </c>
      <c r="E34" s="50">
        <v>100.11</v>
      </c>
      <c r="F34" s="29">
        <f t="shared" si="0"/>
        <v>-49.65045516270181</v>
      </c>
      <c r="G34" s="2"/>
      <c r="H34" s="2"/>
      <c r="I34" s="2"/>
    </row>
    <row r="35" spans="1:10" x14ac:dyDescent="0.25">
      <c r="A35" s="30" t="s">
        <v>72</v>
      </c>
      <c r="B35" s="31">
        <f>SUM(B7:B34)</f>
        <v>9603069.790000001</v>
      </c>
      <c r="C35" s="31">
        <f t="shared" ref="C35:E35" si="1">SUM(C7:C34)</f>
        <v>10124345.649999999</v>
      </c>
      <c r="D35" s="31">
        <f t="shared" si="1"/>
        <v>118605597.42999999</v>
      </c>
      <c r="E35" s="31">
        <f t="shared" si="1"/>
        <v>122298771.75999998</v>
      </c>
      <c r="F35" s="32">
        <f t="shared" si="0"/>
        <v>3.1138280233187743</v>
      </c>
      <c r="G35" s="2"/>
      <c r="H35" s="2"/>
      <c r="I35" s="2"/>
      <c r="J35" s="2"/>
    </row>
    <row r="37" spans="1:10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10" s="61" customFormat="1" x14ac:dyDescent="0.25">
      <c r="A38" s="61" t="str">
        <f>A7</f>
        <v>A CORUÑA</v>
      </c>
      <c r="B38" s="62">
        <f>E7</f>
        <v>7521</v>
      </c>
      <c r="C38" s="62">
        <f>D7</f>
        <v>2500</v>
      </c>
      <c r="D38" s="62">
        <f>_xlfn.RANK.EQ(B38,$B$38:$B$65)+COUNTIF($B$38:$B$65,B38)-1</f>
        <v>20</v>
      </c>
      <c r="E38" s="61" t="str">
        <f t="shared" ref="E38:E65" si="2">INDEX($A$38:$B$65,MATCH(ROW()-37,$D$38:$D$65,0),1)</f>
        <v>BAHIA DE ALGECIRAS</v>
      </c>
      <c r="F38" s="61">
        <f>LOOKUP(E38,$A$38:$A$65,$B$38:$B$65)</f>
        <v>66765930.299999997</v>
      </c>
      <c r="G38" s="61">
        <f>LOOKUP(E38,$A$38:$A$65,$C$38:$C$65)</f>
        <v>61928104</v>
      </c>
    </row>
    <row r="39" spans="1:10" s="61" customFormat="1" x14ac:dyDescent="0.25">
      <c r="A39" s="61" t="str">
        <f t="shared" ref="A39:A65" si="3">A8</f>
        <v>ALICANTE</v>
      </c>
      <c r="B39" s="62">
        <f t="shared" ref="B39:B65" si="4">E8</f>
        <v>60776.59</v>
      </c>
      <c r="C39" s="62">
        <f t="shared" ref="C39:C65" si="5">D8</f>
        <v>5526.5599999999995</v>
      </c>
      <c r="D39" s="62">
        <f t="shared" ref="D39:D65" si="6">_xlfn.RANK.EQ(B39,$B$38:$B$65)+COUNTIF($B$38:$B$65,B39)-1</f>
        <v>14</v>
      </c>
      <c r="E39" s="61" t="str">
        <f t="shared" si="2"/>
        <v>VALENCIA</v>
      </c>
      <c r="F39" s="61">
        <f t="shared" ref="F39:F54" si="7">LOOKUP(E39,$A$38:$A$65,$B$38:$B$65)</f>
        <v>32578524.300000001</v>
      </c>
      <c r="G39" s="61">
        <f t="shared" ref="G39:G65" si="8">LOOKUP(E39,$A$38:$A$65,$C$38:$C$65)</f>
        <v>32084550</v>
      </c>
    </row>
    <row r="40" spans="1:10" s="61" customFormat="1" x14ac:dyDescent="0.25">
      <c r="A40" s="61" t="str">
        <f t="shared" si="3"/>
        <v>ALMERIA</v>
      </c>
      <c r="B40" s="62">
        <f t="shared" si="4"/>
        <v>670</v>
      </c>
      <c r="C40" s="62">
        <f t="shared" si="5"/>
        <v>0</v>
      </c>
      <c r="D40" s="62">
        <f t="shared" si="6"/>
        <v>22</v>
      </c>
      <c r="E40" s="61" t="str">
        <f t="shared" si="2"/>
        <v>BARCELONA</v>
      </c>
      <c r="F40" s="61">
        <f t="shared" si="7"/>
        <v>8450581.6000000015</v>
      </c>
      <c r="G40" s="61">
        <f t="shared" si="8"/>
        <v>7675451</v>
      </c>
    </row>
    <row r="41" spans="1:10" s="61" customFormat="1" x14ac:dyDescent="0.25">
      <c r="A41" s="61" t="str">
        <f t="shared" si="3"/>
        <v>AVILES</v>
      </c>
      <c r="B41" s="62">
        <f t="shared" si="4"/>
        <v>61246.22</v>
      </c>
      <c r="C41" s="62">
        <f t="shared" si="5"/>
        <v>18826.64</v>
      </c>
      <c r="D41" s="62">
        <f t="shared" si="6"/>
        <v>13</v>
      </c>
      <c r="E41" s="61" t="str">
        <f t="shared" si="2"/>
        <v>LAS PALMAS</v>
      </c>
      <c r="F41" s="61">
        <f t="shared" si="7"/>
        <v>7525652</v>
      </c>
      <c r="G41" s="61">
        <f t="shared" si="8"/>
        <v>8956695</v>
      </c>
    </row>
    <row r="42" spans="1:10" s="61" customFormat="1" x14ac:dyDescent="0.25">
      <c r="A42" s="61" t="str">
        <f t="shared" si="3"/>
        <v>BAHIA DE ALGECIRAS</v>
      </c>
      <c r="B42" s="62">
        <f t="shared" si="4"/>
        <v>66765930.299999997</v>
      </c>
      <c r="C42" s="62">
        <f t="shared" si="5"/>
        <v>61928104</v>
      </c>
      <c r="D42" s="62">
        <f t="shared" si="6"/>
        <v>1</v>
      </c>
      <c r="E42" s="61" t="str">
        <f t="shared" si="2"/>
        <v>TARRAGONA</v>
      </c>
      <c r="F42" s="61">
        <f t="shared" si="7"/>
        <v>2678147</v>
      </c>
      <c r="G42" s="61">
        <f t="shared" si="8"/>
        <v>5125517</v>
      </c>
    </row>
    <row r="43" spans="1:10" s="61" customFormat="1" x14ac:dyDescent="0.25">
      <c r="A43" s="61" t="str">
        <f t="shared" si="3"/>
        <v>BAHIA DE CADIZ</v>
      </c>
      <c r="B43" s="62">
        <f t="shared" si="4"/>
        <v>453621.3</v>
      </c>
      <c r="C43" s="62">
        <f t="shared" si="5"/>
        <v>360303</v>
      </c>
      <c r="D43" s="62">
        <f t="shared" si="6"/>
        <v>7</v>
      </c>
      <c r="E43" s="61" t="str">
        <f t="shared" si="2"/>
        <v>HUELVA</v>
      </c>
      <c r="F43" s="61">
        <f t="shared" si="7"/>
        <v>2438285.7399999998</v>
      </c>
      <c r="G43" s="61">
        <f t="shared" si="8"/>
        <v>1564880.2400000002</v>
      </c>
    </row>
    <row r="44" spans="1:10" s="61" customFormat="1" x14ac:dyDescent="0.25">
      <c r="A44" s="61" t="str">
        <f t="shared" si="3"/>
        <v>BALEARES</v>
      </c>
      <c r="B44" s="62">
        <f t="shared" si="4"/>
        <v>340</v>
      </c>
      <c r="C44" s="62">
        <f t="shared" si="5"/>
        <v>0</v>
      </c>
      <c r="D44" s="62">
        <f t="shared" si="6"/>
        <v>23</v>
      </c>
      <c r="E44" s="61" t="str">
        <f t="shared" si="2"/>
        <v>BAHIA DE CADIZ</v>
      </c>
      <c r="F44" s="61">
        <f t="shared" si="7"/>
        <v>453621.3</v>
      </c>
      <c r="G44" s="61">
        <f t="shared" si="8"/>
        <v>360303</v>
      </c>
    </row>
    <row r="45" spans="1:10" s="61" customFormat="1" x14ac:dyDescent="0.25">
      <c r="A45" s="61" t="str">
        <f t="shared" si="3"/>
        <v>BARCELONA</v>
      </c>
      <c r="B45" s="62">
        <f t="shared" si="4"/>
        <v>8450581.6000000015</v>
      </c>
      <c r="C45" s="62">
        <f t="shared" si="5"/>
        <v>7675451</v>
      </c>
      <c r="D45" s="62">
        <f t="shared" si="6"/>
        <v>3</v>
      </c>
      <c r="E45" s="61" t="str">
        <f t="shared" si="2"/>
        <v>CASTELLON</v>
      </c>
      <c r="F45" s="61">
        <f t="shared" si="7"/>
        <v>445300.5</v>
      </c>
      <c r="G45" s="61">
        <f t="shared" si="8"/>
        <v>108294</v>
      </c>
    </row>
    <row r="46" spans="1:10" s="61" customFormat="1" x14ac:dyDescent="0.25">
      <c r="A46" s="61" t="str">
        <f t="shared" si="3"/>
        <v>BILBAO</v>
      </c>
      <c r="B46" s="62">
        <f t="shared" si="4"/>
        <v>97951.200000000012</v>
      </c>
      <c r="C46" s="62">
        <f t="shared" si="5"/>
        <v>30002</v>
      </c>
      <c r="D46" s="62">
        <f t="shared" si="6"/>
        <v>12</v>
      </c>
      <c r="E46" s="61" t="str">
        <f t="shared" si="2"/>
        <v>MALAGA</v>
      </c>
      <c r="F46" s="61">
        <f t="shared" si="7"/>
        <v>215297.65</v>
      </c>
      <c r="G46" s="61">
        <f t="shared" si="8"/>
        <v>23582.46</v>
      </c>
    </row>
    <row r="47" spans="1:10" s="61" customFormat="1" x14ac:dyDescent="0.25">
      <c r="A47" s="61" t="str">
        <f t="shared" si="3"/>
        <v>CARTAGENA</v>
      </c>
      <c r="B47" s="62">
        <f t="shared" si="4"/>
        <v>3820</v>
      </c>
      <c r="C47" s="62">
        <f t="shared" si="5"/>
        <v>167190</v>
      </c>
      <c r="D47" s="62">
        <f t="shared" si="6"/>
        <v>21</v>
      </c>
      <c r="E47" s="61" t="str">
        <f t="shared" si="2"/>
        <v>GIJON</v>
      </c>
      <c r="F47" s="61">
        <f t="shared" si="7"/>
        <v>189491.3</v>
      </c>
      <c r="G47" s="61">
        <f t="shared" si="8"/>
        <v>282610</v>
      </c>
    </row>
    <row r="48" spans="1:10" s="61" customFormat="1" x14ac:dyDescent="0.25">
      <c r="A48" s="61" t="str">
        <f t="shared" si="3"/>
        <v>CASTELLON</v>
      </c>
      <c r="B48" s="62">
        <f t="shared" si="4"/>
        <v>445300.5</v>
      </c>
      <c r="C48" s="62">
        <f t="shared" si="5"/>
        <v>108294</v>
      </c>
      <c r="D48" s="62">
        <f t="shared" si="6"/>
        <v>8</v>
      </c>
      <c r="E48" s="61" t="str">
        <f t="shared" si="2"/>
        <v>VIGO</v>
      </c>
      <c r="F48" s="61">
        <f t="shared" si="7"/>
        <v>180510.3</v>
      </c>
      <c r="G48" s="61">
        <f t="shared" si="8"/>
        <v>205368</v>
      </c>
    </row>
    <row r="49" spans="1:7" s="61" customFormat="1" x14ac:dyDescent="0.25">
      <c r="A49" s="61" t="str">
        <f t="shared" si="3"/>
        <v>CEUTA</v>
      </c>
      <c r="B49" s="62">
        <f t="shared" si="4"/>
        <v>30576</v>
      </c>
      <c r="C49" s="62">
        <f t="shared" si="5"/>
        <v>0</v>
      </c>
      <c r="D49" s="62">
        <f t="shared" si="6"/>
        <v>17</v>
      </c>
      <c r="E49" s="61" t="str">
        <f t="shared" si="2"/>
        <v>BILBAO</v>
      </c>
      <c r="F49" s="61">
        <f t="shared" si="7"/>
        <v>97951.200000000012</v>
      </c>
      <c r="G49" s="61">
        <f t="shared" si="8"/>
        <v>30002</v>
      </c>
    </row>
    <row r="50" spans="1:7" s="61" customFormat="1" x14ac:dyDescent="0.25">
      <c r="A50" s="61" t="str">
        <f t="shared" si="3"/>
        <v>FERROL-SAN CIBRAO</v>
      </c>
      <c r="B50" s="62">
        <f t="shared" si="4"/>
        <v>315.57</v>
      </c>
      <c r="C50" s="62">
        <f t="shared" si="5"/>
        <v>3605</v>
      </c>
      <c r="D50" s="62">
        <f t="shared" si="6"/>
        <v>24</v>
      </c>
      <c r="E50" s="61" t="str">
        <f t="shared" si="2"/>
        <v>AVILES</v>
      </c>
      <c r="F50" s="61">
        <f t="shared" si="7"/>
        <v>61246.22</v>
      </c>
      <c r="G50" s="61">
        <f t="shared" si="8"/>
        <v>18826.64</v>
      </c>
    </row>
    <row r="51" spans="1:7" s="61" customFormat="1" x14ac:dyDescent="0.25">
      <c r="A51" s="61" t="str">
        <f t="shared" si="3"/>
        <v>GIJON</v>
      </c>
      <c r="B51" s="62">
        <f t="shared" si="4"/>
        <v>189491.3</v>
      </c>
      <c r="C51" s="62">
        <f t="shared" si="5"/>
        <v>282610</v>
      </c>
      <c r="D51" s="62">
        <f t="shared" si="6"/>
        <v>10</v>
      </c>
      <c r="E51" s="61" t="str">
        <f t="shared" si="2"/>
        <v>ALICANTE</v>
      </c>
      <c r="F51" s="61">
        <f t="shared" si="7"/>
        <v>60776.59</v>
      </c>
      <c r="G51" s="61">
        <f t="shared" si="8"/>
        <v>5526.5599999999995</v>
      </c>
    </row>
    <row r="52" spans="1:7" s="61" customFormat="1" x14ac:dyDescent="0.25">
      <c r="A52" s="61" t="str">
        <f t="shared" si="3"/>
        <v>HUELVA</v>
      </c>
      <c r="B52" s="62">
        <f t="shared" si="4"/>
        <v>2438285.7399999998</v>
      </c>
      <c r="C52" s="62">
        <f t="shared" si="5"/>
        <v>1564880.2400000002</v>
      </c>
      <c r="D52" s="62">
        <f t="shared" si="6"/>
        <v>6</v>
      </c>
      <c r="E52" s="61" t="str">
        <f t="shared" si="2"/>
        <v>MARIN Y RIA DE PONTEVEDRA</v>
      </c>
      <c r="F52" s="61">
        <f t="shared" si="7"/>
        <v>46672.28</v>
      </c>
      <c r="G52" s="61">
        <f t="shared" si="8"/>
        <v>17750.7</v>
      </c>
    </row>
    <row r="53" spans="1:7" s="61" customFormat="1" x14ac:dyDescent="0.25">
      <c r="A53" s="61" t="str">
        <f t="shared" si="3"/>
        <v>LAS PALMAS</v>
      </c>
      <c r="B53" s="62">
        <f t="shared" si="4"/>
        <v>7525652</v>
      </c>
      <c r="C53" s="62">
        <f t="shared" si="5"/>
        <v>8956695</v>
      </c>
      <c r="D53" s="62">
        <f t="shared" si="6"/>
        <v>4</v>
      </c>
      <c r="E53" s="61" t="str">
        <f t="shared" si="2"/>
        <v>SANTA CRUZ DE TENERIFE</v>
      </c>
      <c r="F53" s="61">
        <f t="shared" si="7"/>
        <v>35643.300000000003</v>
      </c>
      <c r="G53" s="61">
        <f t="shared" si="8"/>
        <v>30693</v>
      </c>
    </row>
    <row r="54" spans="1:7" s="61" customFormat="1" x14ac:dyDescent="0.25">
      <c r="A54" s="61" t="str">
        <f t="shared" si="3"/>
        <v>MALAGA</v>
      </c>
      <c r="B54" s="62">
        <f t="shared" si="4"/>
        <v>215297.65</v>
      </c>
      <c r="C54" s="62">
        <f t="shared" si="5"/>
        <v>23582.46</v>
      </c>
      <c r="D54" s="62">
        <f t="shared" si="6"/>
        <v>9</v>
      </c>
      <c r="E54" s="61" t="str">
        <f t="shared" si="2"/>
        <v>CEUTA</v>
      </c>
      <c r="F54" s="61">
        <f t="shared" si="7"/>
        <v>30576</v>
      </c>
      <c r="G54" s="61">
        <f t="shared" si="8"/>
        <v>0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46672.28</v>
      </c>
      <c r="C55" s="62">
        <f t="shared" si="5"/>
        <v>17750.7</v>
      </c>
      <c r="D55" s="62">
        <f t="shared" si="6"/>
        <v>15</v>
      </c>
      <c r="E55" s="61" t="str">
        <f t="shared" si="2"/>
        <v>PASAIA</v>
      </c>
      <c r="F55" s="61">
        <f t="shared" ref="F55:F65" si="9">LOOKUP(E55,$A$38:$A$65,$B$38:$B$65)</f>
        <v>23864.5</v>
      </c>
      <c r="G55" s="61">
        <f t="shared" si="8"/>
        <v>8042</v>
      </c>
    </row>
    <row r="56" spans="1:7" s="61" customFormat="1" x14ac:dyDescent="0.25">
      <c r="A56" s="61" t="str">
        <f t="shared" si="3"/>
        <v>MELILLA</v>
      </c>
      <c r="B56" s="62">
        <f t="shared" si="4"/>
        <v>0</v>
      </c>
      <c r="C56" s="62">
        <f t="shared" si="5"/>
        <v>0</v>
      </c>
      <c r="D56" s="62">
        <f t="shared" si="6"/>
        <v>28</v>
      </c>
      <c r="E56" s="61" t="str">
        <f t="shared" si="2"/>
        <v>SANTANDER</v>
      </c>
      <c r="F56" s="61">
        <f t="shared" si="9"/>
        <v>7825</v>
      </c>
      <c r="G56" s="61">
        <f t="shared" si="8"/>
        <v>5903</v>
      </c>
    </row>
    <row r="57" spans="1:7" s="61" customFormat="1" x14ac:dyDescent="0.25">
      <c r="A57" s="61" t="str">
        <f t="shared" si="3"/>
        <v>MOTRIL</v>
      </c>
      <c r="B57" s="62">
        <f t="shared" si="4"/>
        <v>108</v>
      </c>
      <c r="C57" s="62">
        <f t="shared" si="5"/>
        <v>5</v>
      </c>
      <c r="D57" s="62">
        <f t="shared" si="6"/>
        <v>25</v>
      </c>
      <c r="E57" s="61" t="str">
        <f t="shared" si="2"/>
        <v>A CORUÑA</v>
      </c>
      <c r="F57" s="61">
        <f t="shared" si="9"/>
        <v>7521</v>
      </c>
      <c r="G57" s="61">
        <f t="shared" si="8"/>
        <v>2500</v>
      </c>
    </row>
    <row r="58" spans="1:7" s="61" customFormat="1" x14ac:dyDescent="0.25">
      <c r="A58" s="61" t="str">
        <f t="shared" si="3"/>
        <v>PASAIA</v>
      </c>
      <c r="B58" s="62">
        <f t="shared" si="4"/>
        <v>23864.5</v>
      </c>
      <c r="C58" s="62">
        <f t="shared" si="5"/>
        <v>8042</v>
      </c>
      <c r="D58" s="62">
        <f t="shared" si="6"/>
        <v>18</v>
      </c>
      <c r="E58" s="61" t="str">
        <f t="shared" si="2"/>
        <v>CARTAGENA</v>
      </c>
      <c r="F58" s="61">
        <f t="shared" si="9"/>
        <v>3820</v>
      </c>
      <c r="G58" s="61">
        <f t="shared" si="8"/>
        <v>167190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35643.300000000003</v>
      </c>
      <c r="C59" s="62">
        <f t="shared" si="5"/>
        <v>30693</v>
      </c>
      <c r="D59" s="62">
        <f t="shared" si="6"/>
        <v>16</v>
      </c>
      <c r="E59" s="61" t="str">
        <f t="shared" si="2"/>
        <v>ALMERIA</v>
      </c>
      <c r="F59" s="61">
        <f t="shared" si="9"/>
        <v>670</v>
      </c>
      <c r="G59" s="61">
        <f t="shared" si="8"/>
        <v>0</v>
      </c>
    </row>
    <row r="60" spans="1:7" s="61" customFormat="1" x14ac:dyDescent="0.25">
      <c r="A60" s="61" t="str">
        <f t="shared" si="3"/>
        <v>SANTANDER</v>
      </c>
      <c r="B60" s="62">
        <f t="shared" si="4"/>
        <v>7825</v>
      </c>
      <c r="C60" s="62">
        <f t="shared" si="5"/>
        <v>5903</v>
      </c>
      <c r="D60" s="62">
        <f t="shared" si="6"/>
        <v>19</v>
      </c>
      <c r="E60" s="61" t="str">
        <f t="shared" si="2"/>
        <v>BALEARES</v>
      </c>
      <c r="F60" s="61">
        <f t="shared" si="9"/>
        <v>340</v>
      </c>
      <c r="G60" s="61">
        <f t="shared" si="8"/>
        <v>0</v>
      </c>
    </row>
    <row r="61" spans="1:7" s="61" customFormat="1" x14ac:dyDescent="0.25">
      <c r="A61" s="61" t="str">
        <f t="shared" si="3"/>
        <v>SEVILLA</v>
      </c>
      <c r="B61" s="62">
        <f t="shared" si="4"/>
        <v>0</v>
      </c>
      <c r="C61" s="62">
        <f t="shared" si="5"/>
        <v>0</v>
      </c>
      <c r="D61" s="62">
        <f t="shared" si="6"/>
        <v>28</v>
      </c>
      <c r="E61" s="61" t="str">
        <f t="shared" si="2"/>
        <v>FERROL-SAN CIBRAO</v>
      </c>
      <c r="F61" s="61">
        <f t="shared" si="9"/>
        <v>315.57</v>
      </c>
      <c r="G61" s="61">
        <f t="shared" si="8"/>
        <v>3605</v>
      </c>
    </row>
    <row r="62" spans="1:7" s="61" customFormat="1" x14ac:dyDescent="0.25">
      <c r="A62" s="61" t="str">
        <f t="shared" si="3"/>
        <v>TARRAGONA</v>
      </c>
      <c r="B62" s="62">
        <f t="shared" si="4"/>
        <v>2678147</v>
      </c>
      <c r="C62" s="62">
        <f t="shared" si="5"/>
        <v>5125517</v>
      </c>
      <c r="D62" s="62">
        <f t="shared" si="6"/>
        <v>5</v>
      </c>
      <c r="E62" s="61" t="str">
        <f t="shared" si="2"/>
        <v>MOTRIL</v>
      </c>
      <c r="F62" s="61">
        <f t="shared" si="9"/>
        <v>108</v>
      </c>
      <c r="G62" s="61">
        <f t="shared" si="8"/>
        <v>5</v>
      </c>
    </row>
    <row r="63" spans="1:7" s="61" customFormat="1" x14ac:dyDescent="0.25">
      <c r="A63" s="61" t="str">
        <f t="shared" si="3"/>
        <v>VALENCIA</v>
      </c>
      <c r="B63" s="62">
        <f t="shared" si="4"/>
        <v>32578524.300000001</v>
      </c>
      <c r="C63" s="62">
        <f t="shared" si="5"/>
        <v>32084550</v>
      </c>
      <c r="D63" s="62">
        <f t="shared" si="6"/>
        <v>2</v>
      </c>
      <c r="E63" s="61" t="str">
        <f t="shared" si="2"/>
        <v>VILAGARCIA</v>
      </c>
      <c r="F63" s="61">
        <f t="shared" si="9"/>
        <v>100.11</v>
      </c>
      <c r="G63" s="61">
        <f t="shared" si="8"/>
        <v>198.83</v>
      </c>
    </row>
    <row r="64" spans="1:7" s="61" customFormat="1" x14ac:dyDescent="0.25">
      <c r="A64" s="61" t="str">
        <f t="shared" si="3"/>
        <v>VIGO</v>
      </c>
      <c r="B64" s="62">
        <f t="shared" si="4"/>
        <v>180510.3</v>
      </c>
      <c r="C64" s="62">
        <f t="shared" si="5"/>
        <v>205368</v>
      </c>
      <c r="D64" s="62">
        <f t="shared" si="6"/>
        <v>11</v>
      </c>
      <c r="E64" s="61" t="e">
        <f t="shared" si="2"/>
        <v>#N/A</v>
      </c>
      <c r="F64" s="61" t="e">
        <f t="shared" si="9"/>
        <v>#N/A</v>
      </c>
      <c r="G64" s="61" t="e">
        <f t="shared" si="8"/>
        <v>#N/A</v>
      </c>
    </row>
    <row r="65" spans="1:7" s="61" customFormat="1" x14ac:dyDescent="0.25">
      <c r="A65" s="61" t="str">
        <f t="shared" si="3"/>
        <v>VILAGARCIA</v>
      </c>
      <c r="B65" s="62">
        <f t="shared" si="4"/>
        <v>100.11</v>
      </c>
      <c r="C65" s="62">
        <f t="shared" si="5"/>
        <v>198.83</v>
      </c>
      <c r="D65" s="62">
        <f t="shared" si="6"/>
        <v>26</v>
      </c>
      <c r="E65" s="61" t="str">
        <f t="shared" si="2"/>
        <v>MELILLA</v>
      </c>
      <c r="F65" s="61">
        <f t="shared" si="9"/>
        <v>0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9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7"/>
  <sheetViews>
    <sheetView workbookViewId="0">
      <selection activeCell="E7" sqref="E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9" customFormat="1" ht="22.5" customHeight="1" x14ac:dyDescent="0.35">
      <c r="F1" s="18" t="s">
        <v>83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51">
        <v>0</v>
      </c>
      <c r="C7" s="51">
        <v>0</v>
      </c>
      <c r="D7" s="51">
        <v>0</v>
      </c>
      <c r="E7" s="51">
        <v>0</v>
      </c>
      <c r="F7" s="26"/>
      <c r="G7" s="2"/>
      <c r="H7" s="2"/>
      <c r="I7" s="2"/>
    </row>
    <row r="8" spans="1:12" x14ac:dyDescent="0.25">
      <c r="A8" s="27" t="s">
        <v>45</v>
      </c>
      <c r="B8" s="52">
        <v>2831</v>
      </c>
      <c r="C8" s="52">
        <v>2747.5500000000029</v>
      </c>
      <c r="D8" s="52">
        <v>5526.55</v>
      </c>
      <c r="E8" s="52">
        <v>60765.55</v>
      </c>
      <c r="F8" s="29">
        <f t="shared" ref="F8:F35" si="0">((E8*100)/D8)-100</f>
        <v>999.52049651229072</v>
      </c>
      <c r="G8" s="2"/>
      <c r="H8" s="2"/>
      <c r="I8" s="2"/>
    </row>
    <row r="9" spans="1:12" x14ac:dyDescent="0.25">
      <c r="A9" s="24" t="s">
        <v>46</v>
      </c>
      <c r="B9" s="51">
        <v>0</v>
      </c>
      <c r="C9" s="51">
        <v>52</v>
      </c>
      <c r="D9" s="51">
        <v>0</v>
      </c>
      <c r="E9" s="51">
        <v>550</v>
      </c>
      <c r="F9" s="34"/>
      <c r="G9" s="2"/>
      <c r="H9" s="2"/>
      <c r="I9" s="2"/>
    </row>
    <row r="10" spans="1:12" x14ac:dyDescent="0.25">
      <c r="A10" s="27" t="s">
        <v>47</v>
      </c>
      <c r="B10" s="52">
        <v>0</v>
      </c>
      <c r="C10" s="52">
        <v>0</v>
      </c>
      <c r="D10" s="52">
        <v>0</v>
      </c>
      <c r="E10" s="52">
        <v>0</v>
      </c>
      <c r="F10" s="33"/>
      <c r="G10" s="2"/>
      <c r="H10" s="2"/>
      <c r="I10" s="2"/>
    </row>
    <row r="11" spans="1:12" x14ac:dyDescent="0.25">
      <c r="A11" s="24" t="s">
        <v>48</v>
      </c>
      <c r="B11" s="51">
        <v>4503147</v>
      </c>
      <c r="C11" s="51">
        <v>4274567</v>
      </c>
      <c r="D11" s="51">
        <v>51565711</v>
      </c>
      <c r="E11" s="51">
        <v>55566824</v>
      </c>
      <c r="F11" s="26">
        <f t="shared" si="0"/>
        <v>7.7592511038973129</v>
      </c>
      <c r="G11" s="2"/>
      <c r="H11" s="2"/>
      <c r="I11" s="2"/>
    </row>
    <row r="12" spans="1:12" x14ac:dyDescent="0.25">
      <c r="A12" s="27" t="s">
        <v>49</v>
      </c>
      <c r="B12" s="52">
        <v>0</v>
      </c>
      <c r="C12" s="52">
        <v>0</v>
      </c>
      <c r="D12" s="52">
        <v>0</v>
      </c>
      <c r="E12" s="52">
        <v>1467</v>
      </c>
      <c r="F12" s="29"/>
      <c r="G12" s="2"/>
      <c r="H12" s="2"/>
      <c r="I12" s="2"/>
    </row>
    <row r="13" spans="1:12" x14ac:dyDescent="0.25">
      <c r="A13" s="24" t="s">
        <v>50</v>
      </c>
      <c r="B13" s="51">
        <v>0</v>
      </c>
      <c r="C13" s="51">
        <v>0</v>
      </c>
      <c r="D13" s="51">
        <v>0</v>
      </c>
      <c r="E13" s="51">
        <v>51</v>
      </c>
      <c r="F13" s="26"/>
      <c r="G13" s="2"/>
      <c r="H13" s="2"/>
      <c r="I13" s="2"/>
    </row>
    <row r="14" spans="1:12" x14ac:dyDescent="0.25">
      <c r="A14" s="27" t="s">
        <v>51</v>
      </c>
      <c r="B14" s="52">
        <v>277591</v>
      </c>
      <c r="C14" s="52">
        <v>273898</v>
      </c>
      <c r="D14" s="52">
        <v>3013634</v>
      </c>
      <c r="E14" s="52">
        <v>4368853</v>
      </c>
      <c r="F14" s="29">
        <f t="shared" si="0"/>
        <v>44.96959484794769</v>
      </c>
      <c r="G14" s="2"/>
      <c r="H14" s="2"/>
      <c r="I14" s="2"/>
    </row>
    <row r="15" spans="1:12" x14ac:dyDescent="0.25">
      <c r="A15" s="24" t="s">
        <v>52</v>
      </c>
      <c r="B15" s="51">
        <v>5761</v>
      </c>
      <c r="C15" s="51">
        <v>20114</v>
      </c>
      <c r="D15" s="51">
        <v>29387</v>
      </c>
      <c r="E15" s="51">
        <v>73558</v>
      </c>
      <c r="F15" s="26">
        <f t="shared" si="0"/>
        <v>150.30795930173207</v>
      </c>
      <c r="G15" s="2"/>
      <c r="H15" s="2"/>
      <c r="I15" s="2"/>
    </row>
    <row r="16" spans="1:12" x14ac:dyDescent="0.25">
      <c r="A16" s="27" t="s">
        <v>53</v>
      </c>
      <c r="B16" s="52">
        <v>10600</v>
      </c>
      <c r="C16" s="52">
        <v>0</v>
      </c>
      <c r="D16" s="52">
        <v>10600</v>
      </c>
      <c r="E16" s="52">
        <v>3820</v>
      </c>
      <c r="F16" s="29">
        <f t="shared" si="0"/>
        <v>-63.962264150943398</v>
      </c>
      <c r="G16" s="2"/>
      <c r="H16" s="2"/>
      <c r="I16" s="2"/>
    </row>
    <row r="17" spans="1:9" x14ac:dyDescent="0.25">
      <c r="A17" s="24" t="s">
        <v>54</v>
      </c>
      <c r="B17" s="51">
        <v>8340</v>
      </c>
      <c r="C17" s="51">
        <v>0</v>
      </c>
      <c r="D17" s="51">
        <v>108257</v>
      </c>
      <c r="E17" s="51">
        <v>6128</v>
      </c>
      <c r="F17" s="26">
        <f t="shared" si="0"/>
        <v>-94.339396066767051</v>
      </c>
      <c r="G17" s="2"/>
      <c r="H17" s="2"/>
      <c r="I17" s="2"/>
    </row>
    <row r="18" spans="1:9" x14ac:dyDescent="0.25">
      <c r="A18" s="27" t="s">
        <v>55</v>
      </c>
      <c r="B18" s="52">
        <v>0</v>
      </c>
      <c r="C18" s="52">
        <v>0</v>
      </c>
      <c r="D18" s="52">
        <v>0</v>
      </c>
      <c r="E18" s="52">
        <v>0</v>
      </c>
      <c r="F18" s="33"/>
      <c r="G18" s="2"/>
      <c r="H18" s="2"/>
      <c r="I18" s="2"/>
    </row>
    <row r="19" spans="1:9" x14ac:dyDescent="0.25">
      <c r="A19" s="24" t="s">
        <v>56</v>
      </c>
      <c r="B19" s="51">
        <v>0</v>
      </c>
      <c r="C19" s="51">
        <v>1.5699999999999932</v>
      </c>
      <c r="D19" s="51">
        <v>30</v>
      </c>
      <c r="E19" s="51">
        <v>315.57</v>
      </c>
      <c r="F19" s="34">
        <f t="shared" si="0"/>
        <v>951.90000000000009</v>
      </c>
      <c r="G19" s="2"/>
      <c r="H19" s="2"/>
      <c r="I19" s="2"/>
    </row>
    <row r="20" spans="1:9" x14ac:dyDescent="0.25">
      <c r="A20" s="27" t="s">
        <v>57</v>
      </c>
      <c r="B20" s="52">
        <v>1</v>
      </c>
      <c r="C20" s="52">
        <v>0</v>
      </c>
      <c r="D20" s="52">
        <v>21</v>
      </c>
      <c r="E20" s="52">
        <v>810</v>
      </c>
      <c r="F20" s="33">
        <f t="shared" si="0"/>
        <v>3757.1428571428573</v>
      </c>
      <c r="G20" s="2"/>
      <c r="H20" s="2"/>
      <c r="I20" s="2"/>
    </row>
    <row r="21" spans="1:9" x14ac:dyDescent="0.25">
      <c r="A21" s="24" t="s">
        <v>58</v>
      </c>
      <c r="B21" s="51">
        <v>0</v>
      </c>
      <c r="C21" s="51">
        <v>0</v>
      </c>
      <c r="D21" s="51">
        <v>0</v>
      </c>
      <c r="E21" s="51">
        <v>51674.92</v>
      </c>
      <c r="F21" s="34"/>
      <c r="G21" s="2"/>
      <c r="H21" s="2"/>
      <c r="I21" s="2"/>
    </row>
    <row r="22" spans="1:9" x14ac:dyDescent="0.25">
      <c r="A22" s="27" t="s">
        <v>59</v>
      </c>
      <c r="B22" s="52">
        <v>579159</v>
      </c>
      <c r="C22" s="52">
        <v>537141</v>
      </c>
      <c r="D22" s="52">
        <v>6799324</v>
      </c>
      <c r="E22" s="52">
        <v>5531324</v>
      </c>
      <c r="F22" s="29">
        <f t="shared" si="0"/>
        <v>-18.648912744855224</v>
      </c>
      <c r="G22" s="2"/>
      <c r="H22" s="2"/>
      <c r="I22" s="2"/>
    </row>
    <row r="23" spans="1:9" x14ac:dyDescent="0.25">
      <c r="A23" s="24" t="s">
        <v>60</v>
      </c>
      <c r="B23" s="51">
        <v>15317</v>
      </c>
      <c r="C23" s="51">
        <v>4660.0199999999895</v>
      </c>
      <c r="D23" s="51">
        <v>16397.46</v>
      </c>
      <c r="E23" s="51">
        <v>202423.02</v>
      </c>
      <c r="F23" s="26">
        <f t="shared" si="0"/>
        <v>1134.4779008456189</v>
      </c>
      <c r="G23" s="2"/>
      <c r="H23" s="2"/>
      <c r="I23" s="2"/>
    </row>
    <row r="24" spans="1:9" x14ac:dyDescent="0.25">
      <c r="A24" s="27" t="s">
        <v>61</v>
      </c>
      <c r="B24" s="52">
        <v>331</v>
      </c>
      <c r="C24" s="52">
        <v>10528</v>
      </c>
      <c r="D24" s="52">
        <v>17747.3</v>
      </c>
      <c r="E24" s="52">
        <v>46666.86</v>
      </c>
      <c r="F24" s="29">
        <f t="shared" si="0"/>
        <v>162.95188563894226</v>
      </c>
      <c r="G24" s="2"/>
      <c r="H24" s="2"/>
      <c r="I24" s="2"/>
    </row>
    <row r="25" spans="1:9" x14ac:dyDescent="0.25">
      <c r="A25" s="24" t="s">
        <v>62</v>
      </c>
      <c r="B25" s="51">
        <v>0</v>
      </c>
      <c r="C25" s="51">
        <v>0</v>
      </c>
      <c r="D25" s="51">
        <v>0</v>
      </c>
      <c r="E25" s="51">
        <v>0</v>
      </c>
      <c r="F25" s="34"/>
      <c r="G25" s="2"/>
      <c r="H25" s="2"/>
      <c r="I25" s="2"/>
    </row>
    <row r="26" spans="1:9" x14ac:dyDescent="0.25">
      <c r="A26" s="27" t="s">
        <v>63</v>
      </c>
      <c r="B26" s="52">
        <v>0</v>
      </c>
      <c r="C26" s="52">
        <v>0</v>
      </c>
      <c r="D26" s="52">
        <v>0</v>
      </c>
      <c r="E26" s="52">
        <v>108</v>
      </c>
      <c r="F26" s="29"/>
      <c r="G26" s="2"/>
      <c r="H26" s="2"/>
      <c r="I26" s="2"/>
    </row>
    <row r="27" spans="1:9" x14ac:dyDescent="0.25">
      <c r="A27" s="24" t="s">
        <v>64</v>
      </c>
      <c r="B27" s="51">
        <v>0</v>
      </c>
      <c r="C27" s="51">
        <v>0</v>
      </c>
      <c r="D27" s="51">
        <v>0</v>
      </c>
      <c r="E27" s="51">
        <v>0</v>
      </c>
      <c r="F27" s="34"/>
      <c r="G27" s="2"/>
      <c r="H27" s="2"/>
      <c r="I27" s="2"/>
    </row>
    <row r="28" spans="1:9" x14ac:dyDescent="0.25">
      <c r="A28" s="27" t="s">
        <v>65</v>
      </c>
      <c r="B28" s="52">
        <v>3862</v>
      </c>
      <c r="C28" s="52">
        <v>2634</v>
      </c>
      <c r="D28" s="52">
        <v>26029</v>
      </c>
      <c r="E28" s="52">
        <v>31820</v>
      </c>
      <c r="F28" s="29">
        <f t="shared" si="0"/>
        <v>22.248261554420068</v>
      </c>
      <c r="G28" s="2"/>
      <c r="H28" s="2"/>
      <c r="I28" s="2"/>
    </row>
    <row r="29" spans="1:9" x14ac:dyDescent="0.25">
      <c r="A29" s="24" t="s">
        <v>66</v>
      </c>
      <c r="B29" s="51">
        <v>17</v>
      </c>
      <c r="C29" s="51">
        <v>0</v>
      </c>
      <c r="D29" s="51">
        <v>199</v>
      </c>
      <c r="E29" s="51">
        <v>27</v>
      </c>
      <c r="F29" s="34">
        <f t="shared" si="0"/>
        <v>-86.4321608040201</v>
      </c>
      <c r="G29" s="2"/>
      <c r="H29" s="2"/>
      <c r="I29" s="2"/>
    </row>
    <row r="30" spans="1:9" x14ac:dyDescent="0.25">
      <c r="A30" s="27" t="s">
        <v>67</v>
      </c>
      <c r="B30" s="52">
        <v>0</v>
      </c>
      <c r="C30" s="52">
        <v>0</v>
      </c>
      <c r="D30" s="52">
        <v>0</v>
      </c>
      <c r="E30" s="52">
        <v>0</v>
      </c>
      <c r="F30" s="33"/>
      <c r="G30" s="2"/>
      <c r="H30" s="2"/>
      <c r="I30" s="2"/>
    </row>
    <row r="31" spans="1:9" x14ac:dyDescent="0.25">
      <c r="A31" s="24" t="s">
        <v>68</v>
      </c>
      <c r="B31" s="51">
        <v>22267</v>
      </c>
      <c r="C31" s="51">
        <v>0</v>
      </c>
      <c r="D31" s="51">
        <v>307880</v>
      </c>
      <c r="E31" s="51">
        <v>17091</v>
      </c>
      <c r="F31" s="26">
        <f t="shared" si="0"/>
        <v>-94.448811225152653</v>
      </c>
      <c r="G31" s="2"/>
      <c r="H31" s="2"/>
      <c r="I31" s="2"/>
    </row>
    <row r="32" spans="1:9" x14ac:dyDescent="0.25">
      <c r="A32" s="27" t="s">
        <v>69</v>
      </c>
      <c r="B32" s="52">
        <v>2570501</v>
      </c>
      <c r="C32" s="52">
        <v>2467027</v>
      </c>
      <c r="D32" s="52">
        <v>31947401</v>
      </c>
      <c r="E32" s="52">
        <v>32422883.399999999</v>
      </c>
      <c r="F32" s="29">
        <f t="shared" si="0"/>
        <v>1.488328894109415</v>
      </c>
      <c r="G32" s="2"/>
      <c r="H32" s="2"/>
      <c r="I32" s="2"/>
    </row>
    <row r="33" spans="1:10" x14ac:dyDescent="0.25">
      <c r="A33" s="24" t="s">
        <v>70</v>
      </c>
      <c r="B33" s="51">
        <v>6225</v>
      </c>
      <c r="C33" s="51">
        <v>8185</v>
      </c>
      <c r="D33" s="51">
        <v>99017</v>
      </c>
      <c r="E33" s="51">
        <v>122663</v>
      </c>
      <c r="F33" s="26">
        <f t="shared" si="0"/>
        <v>23.880747750386291</v>
      </c>
      <c r="G33" s="2"/>
      <c r="H33" s="2"/>
      <c r="I33" s="2"/>
    </row>
    <row r="34" spans="1:10" x14ac:dyDescent="0.25">
      <c r="A34" s="27" t="s">
        <v>71</v>
      </c>
      <c r="B34" s="52">
        <v>100</v>
      </c>
      <c r="C34" s="52">
        <v>0</v>
      </c>
      <c r="D34" s="52">
        <v>198.83</v>
      </c>
      <c r="E34" s="52">
        <v>73.319999999999993</v>
      </c>
      <c r="F34" s="29">
        <f t="shared" si="0"/>
        <v>-63.124277020570347</v>
      </c>
      <c r="G34" s="2"/>
      <c r="H34" s="2"/>
      <c r="I34" s="2"/>
    </row>
    <row r="35" spans="1:10" x14ac:dyDescent="0.25">
      <c r="A35" s="30" t="s">
        <v>72</v>
      </c>
      <c r="B35" s="31">
        <f>SUM(B7:B34)</f>
        <v>8006050</v>
      </c>
      <c r="C35" s="31">
        <f t="shared" ref="C35:E35" si="1">SUM(C7:C34)</f>
        <v>7601555.1399999997</v>
      </c>
      <c r="D35" s="31">
        <f t="shared" si="1"/>
        <v>93947360.140000001</v>
      </c>
      <c r="E35" s="31">
        <f t="shared" si="1"/>
        <v>98509896.639999986</v>
      </c>
      <c r="F35" s="32">
        <f t="shared" si="0"/>
        <v>4.8564818566491965</v>
      </c>
      <c r="G35" s="2"/>
      <c r="H35" s="2"/>
      <c r="I35" s="2"/>
      <c r="J35" s="2"/>
    </row>
    <row r="37" spans="1:10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10" s="61" customFormat="1" x14ac:dyDescent="0.25">
      <c r="A38" s="61" t="str">
        <f>A7</f>
        <v>A CORUÑA</v>
      </c>
      <c r="B38" s="62">
        <f>E7</f>
        <v>0</v>
      </c>
      <c r="C38" s="62">
        <f>D7</f>
        <v>0</v>
      </c>
      <c r="D38" s="62">
        <f>_xlfn.RANK.EQ(B38,$B$38:$B$65)+COUNTIF($B$38:$B$65,B38)-1</f>
        <v>28</v>
      </c>
      <c r="E38" s="61" t="str">
        <f t="shared" ref="E38:E65" si="2">INDEX($A$38:$B$65,MATCH(ROW()-37,$D$38:$D$65,0),1)</f>
        <v>BAHIA DE ALGECIRAS</v>
      </c>
      <c r="F38" s="61">
        <f>LOOKUP(E38,$A$38:$A$65,$B$38:$B$65)</f>
        <v>55566824</v>
      </c>
      <c r="G38" s="61">
        <f>LOOKUP(E38,$A$38:$A$65,$C$38:$C$65)</f>
        <v>51565711</v>
      </c>
    </row>
    <row r="39" spans="1:10" s="61" customFormat="1" x14ac:dyDescent="0.25">
      <c r="A39" s="61" t="str">
        <f t="shared" ref="A39:A65" si="3">A8</f>
        <v>ALICANTE</v>
      </c>
      <c r="B39" s="62">
        <f t="shared" ref="B39:B65" si="4">E8</f>
        <v>60765.55</v>
      </c>
      <c r="C39" s="62">
        <f t="shared" ref="C39:C65" si="5">D8</f>
        <v>5526.55</v>
      </c>
      <c r="D39" s="62">
        <f t="shared" ref="D39:D65" si="6">_xlfn.RANK.EQ(B39,$B$38:$B$65)+COUNTIF($B$38:$B$65,B39)-1</f>
        <v>8</v>
      </c>
      <c r="E39" s="61" t="str">
        <f t="shared" si="2"/>
        <v>VALENCIA</v>
      </c>
      <c r="F39" s="61">
        <f t="shared" ref="F39:F54" si="7">LOOKUP(E39,$A$38:$A$65,$B$38:$B$65)</f>
        <v>32422883.399999999</v>
      </c>
      <c r="G39" s="61">
        <f t="shared" ref="G39:G65" si="8">LOOKUP(E39,$A$38:$A$65,$C$38:$C$65)</f>
        <v>31947401</v>
      </c>
    </row>
    <row r="40" spans="1:10" s="61" customFormat="1" x14ac:dyDescent="0.25">
      <c r="A40" s="61" t="str">
        <f t="shared" si="3"/>
        <v>ALMERIA</v>
      </c>
      <c r="B40" s="62">
        <f t="shared" si="4"/>
        <v>550</v>
      </c>
      <c r="C40" s="62">
        <f t="shared" si="5"/>
        <v>0</v>
      </c>
      <c r="D40" s="62">
        <f t="shared" si="6"/>
        <v>17</v>
      </c>
      <c r="E40" s="61" t="str">
        <f t="shared" si="2"/>
        <v>LAS PALMAS</v>
      </c>
      <c r="F40" s="61">
        <f t="shared" si="7"/>
        <v>5531324</v>
      </c>
      <c r="G40" s="61">
        <f t="shared" si="8"/>
        <v>6799324</v>
      </c>
    </row>
    <row r="41" spans="1:10" s="61" customFormat="1" x14ac:dyDescent="0.25">
      <c r="A41" s="61" t="str">
        <f t="shared" si="3"/>
        <v>AVILES</v>
      </c>
      <c r="B41" s="62">
        <f t="shared" si="4"/>
        <v>0</v>
      </c>
      <c r="C41" s="62">
        <f t="shared" si="5"/>
        <v>0</v>
      </c>
      <c r="D41" s="62">
        <f t="shared" si="6"/>
        <v>28</v>
      </c>
      <c r="E41" s="61" t="str">
        <f t="shared" si="2"/>
        <v>BARCELONA</v>
      </c>
      <c r="F41" s="61">
        <f t="shared" si="7"/>
        <v>4368853</v>
      </c>
      <c r="G41" s="61">
        <f t="shared" si="8"/>
        <v>3013634</v>
      </c>
    </row>
    <row r="42" spans="1:10" s="61" customFormat="1" x14ac:dyDescent="0.25">
      <c r="A42" s="61" t="str">
        <f t="shared" si="3"/>
        <v>BAHIA DE ALGECIRAS</v>
      </c>
      <c r="B42" s="62">
        <f t="shared" si="4"/>
        <v>55566824</v>
      </c>
      <c r="C42" s="62">
        <f t="shared" si="5"/>
        <v>51565711</v>
      </c>
      <c r="D42" s="62">
        <f t="shared" si="6"/>
        <v>1</v>
      </c>
      <c r="E42" s="61" t="str">
        <f t="shared" si="2"/>
        <v>MALAGA</v>
      </c>
      <c r="F42" s="61">
        <f t="shared" si="7"/>
        <v>202423.02</v>
      </c>
      <c r="G42" s="61">
        <f t="shared" si="8"/>
        <v>16397.46</v>
      </c>
    </row>
    <row r="43" spans="1:10" s="61" customFormat="1" x14ac:dyDescent="0.25">
      <c r="A43" s="61" t="str">
        <f t="shared" si="3"/>
        <v>BAHIA DE CADIZ</v>
      </c>
      <c r="B43" s="62">
        <f t="shared" si="4"/>
        <v>1467</v>
      </c>
      <c r="C43" s="62">
        <f t="shared" si="5"/>
        <v>0</v>
      </c>
      <c r="D43" s="62">
        <f t="shared" si="6"/>
        <v>15</v>
      </c>
      <c r="E43" s="61" t="str">
        <f t="shared" si="2"/>
        <v>VIGO</v>
      </c>
      <c r="F43" s="61">
        <f t="shared" si="7"/>
        <v>122663</v>
      </c>
      <c r="G43" s="61">
        <f t="shared" si="8"/>
        <v>99017</v>
      </c>
    </row>
    <row r="44" spans="1:10" s="61" customFormat="1" x14ac:dyDescent="0.25">
      <c r="A44" s="61" t="str">
        <f t="shared" si="3"/>
        <v>BALEARES</v>
      </c>
      <c r="B44" s="62">
        <f t="shared" si="4"/>
        <v>51</v>
      </c>
      <c r="C44" s="62">
        <f t="shared" si="5"/>
        <v>0</v>
      </c>
      <c r="D44" s="62">
        <f t="shared" si="6"/>
        <v>21</v>
      </c>
      <c r="E44" s="61" t="str">
        <f t="shared" si="2"/>
        <v>BILBAO</v>
      </c>
      <c r="F44" s="61">
        <f t="shared" si="7"/>
        <v>73558</v>
      </c>
      <c r="G44" s="61">
        <f t="shared" si="8"/>
        <v>29387</v>
      </c>
    </row>
    <row r="45" spans="1:10" s="61" customFormat="1" x14ac:dyDescent="0.25">
      <c r="A45" s="61" t="str">
        <f t="shared" si="3"/>
        <v>BARCELONA</v>
      </c>
      <c r="B45" s="62">
        <f t="shared" si="4"/>
        <v>4368853</v>
      </c>
      <c r="C45" s="62">
        <f t="shared" si="5"/>
        <v>3013634</v>
      </c>
      <c r="D45" s="62">
        <f t="shared" si="6"/>
        <v>4</v>
      </c>
      <c r="E45" s="61" t="str">
        <f t="shared" si="2"/>
        <v>ALICANTE</v>
      </c>
      <c r="F45" s="61">
        <f t="shared" si="7"/>
        <v>60765.55</v>
      </c>
      <c r="G45" s="61">
        <f t="shared" si="8"/>
        <v>5526.55</v>
      </c>
    </row>
    <row r="46" spans="1:10" s="61" customFormat="1" x14ac:dyDescent="0.25">
      <c r="A46" s="61" t="str">
        <f t="shared" si="3"/>
        <v>BILBAO</v>
      </c>
      <c r="B46" s="62">
        <f t="shared" si="4"/>
        <v>73558</v>
      </c>
      <c r="C46" s="62">
        <f t="shared" si="5"/>
        <v>29387</v>
      </c>
      <c r="D46" s="62">
        <f t="shared" si="6"/>
        <v>7</v>
      </c>
      <c r="E46" s="61" t="str">
        <f t="shared" si="2"/>
        <v>HUELVA</v>
      </c>
      <c r="F46" s="61">
        <f t="shared" si="7"/>
        <v>51674.92</v>
      </c>
      <c r="G46" s="61">
        <f t="shared" si="8"/>
        <v>0</v>
      </c>
    </row>
    <row r="47" spans="1:10" s="61" customFormat="1" x14ac:dyDescent="0.25">
      <c r="A47" s="61" t="str">
        <f t="shared" si="3"/>
        <v>CARTAGENA</v>
      </c>
      <c r="B47" s="62">
        <f t="shared" si="4"/>
        <v>3820</v>
      </c>
      <c r="C47" s="62">
        <f t="shared" si="5"/>
        <v>10600</v>
      </c>
      <c r="D47" s="62">
        <f t="shared" si="6"/>
        <v>14</v>
      </c>
      <c r="E47" s="61" t="str">
        <f t="shared" si="2"/>
        <v>MARIN Y RIA DE PONTEVEDRA</v>
      </c>
      <c r="F47" s="61">
        <f t="shared" si="7"/>
        <v>46666.86</v>
      </c>
      <c r="G47" s="61">
        <f t="shared" si="8"/>
        <v>17747.3</v>
      </c>
    </row>
    <row r="48" spans="1:10" s="61" customFormat="1" x14ac:dyDescent="0.25">
      <c r="A48" s="61" t="str">
        <f t="shared" si="3"/>
        <v>CASTELLON</v>
      </c>
      <c r="B48" s="62">
        <f t="shared" si="4"/>
        <v>6128</v>
      </c>
      <c r="C48" s="62">
        <f t="shared" si="5"/>
        <v>108257</v>
      </c>
      <c r="D48" s="62">
        <f t="shared" si="6"/>
        <v>13</v>
      </c>
      <c r="E48" s="61" t="str">
        <f t="shared" si="2"/>
        <v>SANTA CRUZ DE TENERIFE</v>
      </c>
      <c r="F48" s="61">
        <f t="shared" si="7"/>
        <v>31820</v>
      </c>
      <c r="G48" s="61">
        <f t="shared" si="8"/>
        <v>26029</v>
      </c>
    </row>
    <row r="49" spans="1:7" s="61" customFormat="1" x14ac:dyDescent="0.25">
      <c r="A49" s="61" t="str">
        <f t="shared" si="3"/>
        <v>CEUTA</v>
      </c>
      <c r="B49" s="62">
        <f t="shared" si="4"/>
        <v>0</v>
      </c>
      <c r="C49" s="62">
        <f t="shared" si="5"/>
        <v>0</v>
      </c>
      <c r="D49" s="62">
        <f t="shared" si="6"/>
        <v>28</v>
      </c>
      <c r="E49" s="61" t="str">
        <f t="shared" si="2"/>
        <v>TARRAGONA</v>
      </c>
      <c r="F49" s="61">
        <f t="shared" si="7"/>
        <v>17091</v>
      </c>
      <c r="G49" s="61">
        <f t="shared" si="8"/>
        <v>307880</v>
      </c>
    </row>
    <row r="50" spans="1:7" s="61" customFormat="1" x14ac:dyDescent="0.25">
      <c r="A50" s="61" t="str">
        <f t="shared" si="3"/>
        <v>FERROL-SAN CIBRAO</v>
      </c>
      <c r="B50" s="62">
        <f t="shared" si="4"/>
        <v>315.57</v>
      </c>
      <c r="C50" s="62">
        <f t="shared" si="5"/>
        <v>30</v>
      </c>
      <c r="D50" s="62">
        <f t="shared" si="6"/>
        <v>18</v>
      </c>
      <c r="E50" s="61" t="str">
        <f t="shared" si="2"/>
        <v>CASTELLON</v>
      </c>
      <c r="F50" s="61">
        <f t="shared" si="7"/>
        <v>6128</v>
      </c>
      <c r="G50" s="61">
        <f t="shared" si="8"/>
        <v>108257</v>
      </c>
    </row>
    <row r="51" spans="1:7" s="61" customFormat="1" x14ac:dyDescent="0.25">
      <c r="A51" s="61" t="str">
        <f t="shared" si="3"/>
        <v>GIJON</v>
      </c>
      <c r="B51" s="62">
        <f t="shared" si="4"/>
        <v>810</v>
      </c>
      <c r="C51" s="62">
        <f t="shared" si="5"/>
        <v>21</v>
      </c>
      <c r="D51" s="62">
        <f t="shared" si="6"/>
        <v>16</v>
      </c>
      <c r="E51" s="61" t="str">
        <f t="shared" si="2"/>
        <v>CARTAGENA</v>
      </c>
      <c r="F51" s="61">
        <f t="shared" si="7"/>
        <v>3820</v>
      </c>
      <c r="G51" s="61">
        <f t="shared" si="8"/>
        <v>10600</v>
      </c>
    </row>
    <row r="52" spans="1:7" s="61" customFormat="1" x14ac:dyDescent="0.25">
      <c r="A52" s="61" t="str">
        <f t="shared" si="3"/>
        <v>HUELVA</v>
      </c>
      <c r="B52" s="62">
        <f t="shared" si="4"/>
        <v>51674.92</v>
      </c>
      <c r="C52" s="62">
        <f t="shared" si="5"/>
        <v>0</v>
      </c>
      <c r="D52" s="62">
        <f t="shared" si="6"/>
        <v>9</v>
      </c>
      <c r="E52" s="61" t="str">
        <f t="shared" si="2"/>
        <v>BAHIA DE CADIZ</v>
      </c>
      <c r="F52" s="61">
        <f t="shared" si="7"/>
        <v>1467</v>
      </c>
      <c r="G52" s="61">
        <f t="shared" si="8"/>
        <v>0</v>
      </c>
    </row>
    <row r="53" spans="1:7" s="61" customFormat="1" x14ac:dyDescent="0.25">
      <c r="A53" s="61" t="str">
        <f t="shared" si="3"/>
        <v>LAS PALMAS</v>
      </c>
      <c r="B53" s="62">
        <f t="shared" si="4"/>
        <v>5531324</v>
      </c>
      <c r="C53" s="62">
        <f t="shared" si="5"/>
        <v>6799324</v>
      </c>
      <c r="D53" s="62">
        <f t="shared" si="6"/>
        <v>3</v>
      </c>
      <c r="E53" s="61" t="str">
        <f t="shared" si="2"/>
        <v>GIJON</v>
      </c>
      <c r="F53" s="61">
        <f t="shared" si="7"/>
        <v>810</v>
      </c>
      <c r="G53" s="61">
        <f t="shared" si="8"/>
        <v>21</v>
      </c>
    </row>
    <row r="54" spans="1:7" s="61" customFormat="1" x14ac:dyDescent="0.25">
      <c r="A54" s="61" t="str">
        <f t="shared" si="3"/>
        <v>MALAGA</v>
      </c>
      <c r="B54" s="62">
        <f t="shared" si="4"/>
        <v>202423.02</v>
      </c>
      <c r="C54" s="62">
        <f t="shared" si="5"/>
        <v>16397.46</v>
      </c>
      <c r="D54" s="62">
        <f t="shared" si="6"/>
        <v>5</v>
      </c>
      <c r="E54" s="61" t="str">
        <f t="shared" si="2"/>
        <v>ALMERIA</v>
      </c>
      <c r="F54" s="61">
        <f t="shared" si="7"/>
        <v>550</v>
      </c>
      <c r="G54" s="61">
        <f t="shared" si="8"/>
        <v>0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46666.86</v>
      </c>
      <c r="C55" s="62">
        <f t="shared" si="5"/>
        <v>17747.3</v>
      </c>
      <c r="D55" s="62">
        <f t="shared" si="6"/>
        <v>10</v>
      </c>
      <c r="E55" s="61" t="str">
        <f t="shared" si="2"/>
        <v>FERROL-SAN CIBRAO</v>
      </c>
      <c r="F55" s="61">
        <f t="shared" ref="F55:F65" si="9">LOOKUP(E55,$A$38:$A$65,$B$38:$B$65)</f>
        <v>315.57</v>
      </c>
      <c r="G55" s="61">
        <f t="shared" si="8"/>
        <v>30</v>
      </c>
    </row>
    <row r="56" spans="1:7" s="61" customFormat="1" x14ac:dyDescent="0.25">
      <c r="A56" s="61" t="str">
        <f t="shared" si="3"/>
        <v>MELILLA</v>
      </c>
      <c r="B56" s="62">
        <f t="shared" si="4"/>
        <v>0</v>
      </c>
      <c r="C56" s="62">
        <f t="shared" si="5"/>
        <v>0</v>
      </c>
      <c r="D56" s="62">
        <f t="shared" si="6"/>
        <v>28</v>
      </c>
      <c r="E56" s="61" t="str">
        <f t="shared" si="2"/>
        <v>MOTRIL</v>
      </c>
      <c r="F56" s="61">
        <f t="shared" si="9"/>
        <v>108</v>
      </c>
      <c r="G56" s="61">
        <f t="shared" si="8"/>
        <v>0</v>
      </c>
    </row>
    <row r="57" spans="1:7" s="61" customFormat="1" x14ac:dyDescent="0.25">
      <c r="A57" s="61" t="str">
        <f t="shared" si="3"/>
        <v>MOTRIL</v>
      </c>
      <c r="B57" s="62">
        <f t="shared" si="4"/>
        <v>108</v>
      </c>
      <c r="C57" s="62">
        <f t="shared" si="5"/>
        <v>0</v>
      </c>
      <c r="D57" s="62">
        <f t="shared" si="6"/>
        <v>19</v>
      </c>
      <c r="E57" s="61" t="str">
        <f t="shared" si="2"/>
        <v>VILAGARCIA</v>
      </c>
      <c r="F57" s="61">
        <f t="shared" si="9"/>
        <v>73.319999999999993</v>
      </c>
      <c r="G57" s="61">
        <f t="shared" si="8"/>
        <v>198.83</v>
      </c>
    </row>
    <row r="58" spans="1:7" s="61" customFormat="1" x14ac:dyDescent="0.25">
      <c r="A58" s="61" t="str">
        <f t="shared" si="3"/>
        <v>PASAIA</v>
      </c>
      <c r="B58" s="62">
        <f t="shared" si="4"/>
        <v>0</v>
      </c>
      <c r="C58" s="62">
        <f t="shared" si="5"/>
        <v>0</v>
      </c>
      <c r="D58" s="62">
        <f t="shared" si="6"/>
        <v>28</v>
      </c>
      <c r="E58" s="61" t="str">
        <f t="shared" si="2"/>
        <v>BALEARES</v>
      </c>
      <c r="F58" s="61">
        <f t="shared" si="9"/>
        <v>51</v>
      </c>
      <c r="G58" s="61">
        <f t="shared" si="8"/>
        <v>0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31820</v>
      </c>
      <c r="C59" s="62">
        <f t="shared" si="5"/>
        <v>26029</v>
      </c>
      <c r="D59" s="62">
        <f t="shared" si="6"/>
        <v>11</v>
      </c>
      <c r="E59" s="61" t="str">
        <f t="shared" si="2"/>
        <v>SANTANDER</v>
      </c>
      <c r="F59" s="61">
        <f t="shared" si="9"/>
        <v>27</v>
      </c>
      <c r="G59" s="61">
        <f t="shared" si="8"/>
        <v>199</v>
      </c>
    </row>
    <row r="60" spans="1:7" s="61" customFormat="1" x14ac:dyDescent="0.25">
      <c r="A60" s="61" t="str">
        <f t="shared" si="3"/>
        <v>SANTANDER</v>
      </c>
      <c r="B60" s="62">
        <f t="shared" si="4"/>
        <v>27</v>
      </c>
      <c r="C60" s="62">
        <f t="shared" si="5"/>
        <v>199</v>
      </c>
      <c r="D60" s="62">
        <f t="shared" si="6"/>
        <v>22</v>
      </c>
      <c r="E60" s="61" t="e">
        <f t="shared" si="2"/>
        <v>#N/A</v>
      </c>
      <c r="F60" s="61" t="e">
        <f t="shared" si="9"/>
        <v>#N/A</v>
      </c>
      <c r="G60" s="61" t="e">
        <f t="shared" si="8"/>
        <v>#N/A</v>
      </c>
    </row>
    <row r="61" spans="1:7" s="61" customFormat="1" x14ac:dyDescent="0.25">
      <c r="A61" s="61" t="str">
        <f t="shared" si="3"/>
        <v>SEVILLA</v>
      </c>
      <c r="B61" s="62">
        <f t="shared" si="4"/>
        <v>0</v>
      </c>
      <c r="C61" s="62">
        <f t="shared" si="5"/>
        <v>0</v>
      </c>
      <c r="D61" s="62">
        <f t="shared" si="6"/>
        <v>28</v>
      </c>
      <c r="E61" s="61" t="e">
        <f t="shared" si="2"/>
        <v>#N/A</v>
      </c>
      <c r="F61" s="61" t="e">
        <f t="shared" si="9"/>
        <v>#N/A</v>
      </c>
      <c r="G61" s="61" t="e">
        <f t="shared" si="8"/>
        <v>#N/A</v>
      </c>
    </row>
    <row r="62" spans="1:7" s="61" customFormat="1" x14ac:dyDescent="0.25">
      <c r="A62" s="61" t="str">
        <f t="shared" si="3"/>
        <v>TARRAGONA</v>
      </c>
      <c r="B62" s="62">
        <f t="shared" si="4"/>
        <v>17091</v>
      </c>
      <c r="C62" s="62">
        <f t="shared" si="5"/>
        <v>307880</v>
      </c>
      <c r="D62" s="62">
        <f t="shared" si="6"/>
        <v>12</v>
      </c>
      <c r="E62" s="61" t="e">
        <f t="shared" si="2"/>
        <v>#N/A</v>
      </c>
      <c r="F62" s="61" t="e">
        <f t="shared" si="9"/>
        <v>#N/A</v>
      </c>
      <c r="G62" s="61" t="e">
        <f t="shared" si="8"/>
        <v>#N/A</v>
      </c>
    </row>
    <row r="63" spans="1:7" s="61" customFormat="1" x14ac:dyDescent="0.25">
      <c r="A63" s="61" t="str">
        <f t="shared" si="3"/>
        <v>VALENCIA</v>
      </c>
      <c r="B63" s="62">
        <f t="shared" si="4"/>
        <v>32422883.399999999</v>
      </c>
      <c r="C63" s="62">
        <f t="shared" si="5"/>
        <v>31947401</v>
      </c>
      <c r="D63" s="62">
        <f t="shared" si="6"/>
        <v>2</v>
      </c>
      <c r="E63" s="61" t="e">
        <f t="shared" si="2"/>
        <v>#N/A</v>
      </c>
      <c r="F63" s="61" t="e">
        <f t="shared" si="9"/>
        <v>#N/A</v>
      </c>
      <c r="G63" s="61" t="e">
        <f t="shared" si="8"/>
        <v>#N/A</v>
      </c>
    </row>
    <row r="64" spans="1:7" s="61" customFormat="1" x14ac:dyDescent="0.25">
      <c r="A64" s="61" t="str">
        <f t="shared" si="3"/>
        <v>VIGO</v>
      </c>
      <c r="B64" s="62">
        <f t="shared" si="4"/>
        <v>122663</v>
      </c>
      <c r="C64" s="62">
        <f t="shared" si="5"/>
        <v>99017</v>
      </c>
      <c r="D64" s="62">
        <f t="shared" si="6"/>
        <v>6</v>
      </c>
      <c r="E64" s="61" t="e">
        <f t="shared" si="2"/>
        <v>#N/A</v>
      </c>
      <c r="F64" s="61" t="e">
        <f t="shared" si="9"/>
        <v>#N/A</v>
      </c>
      <c r="G64" s="61" t="e">
        <f t="shared" si="8"/>
        <v>#N/A</v>
      </c>
    </row>
    <row r="65" spans="1:7" s="61" customFormat="1" x14ac:dyDescent="0.25">
      <c r="A65" s="61" t="str">
        <f t="shared" si="3"/>
        <v>VILAGARCIA</v>
      </c>
      <c r="B65" s="62">
        <f t="shared" si="4"/>
        <v>73.319999999999993</v>
      </c>
      <c r="C65" s="62">
        <f t="shared" si="5"/>
        <v>198.83</v>
      </c>
      <c r="D65" s="62">
        <f t="shared" si="6"/>
        <v>20</v>
      </c>
      <c r="E65" s="61" t="str">
        <f t="shared" si="2"/>
        <v>A CORUÑA</v>
      </c>
      <c r="F65" s="61">
        <f t="shared" si="9"/>
        <v>0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L67"/>
  <sheetViews>
    <sheetView workbookViewId="0">
      <selection activeCell="E7" sqref="E7:E34"/>
    </sheetView>
  </sheetViews>
  <sheetFormatPr baseColWidth="10" defaultRowHeight="15" x14ac:dyDescent="0.25"/>
  <cols>
    <col min="1" max="1" width="21.28515625" bestFit="1" customWidth="1"/>
    <col min="6" max="6" width="6.7109375" customWidth="1"/>
  </cols>
  <sheetData>
    <row r="1" spans="1:12" s="9" customFormat="1" ht="22.5" customHeight="1" x14ac:dyDescent="0.35">
      <c r="F1" s="18" t="s">
        <v>84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53">
        <v>1</v>
      </c>
      <c r="C7" s="59">
        <v>0</v>
      </c>
      <c r="D7" s="53">
        <v>305</v>
      </c>
      <c r="E7" s="53">
        <v>565</v>
      </c>
      <c r="F7" s="26">
        <f>((E7*100)/D7)-100</f>
        <v>85.245901639344254</v>
      </c>
      <c r="G7" s="2"/>
      <c r="H7" s="2"/>
      <c r="I7" s="2"/>
    </row>
    <row r="8" spans="1:12" x14ac:dyDescent="0.25">
      <c r="A8" s="27" t="s">
        <v>45</v>
      </c>
      <c r="B8" s="54">
        <v>88153.069999999832</v>
      </c>
      <c r="C8" s="60">
        <v>107983.56000000006</v>
      </c>
      <c r="D8" s="54">
        <v>983206.06999999983</v>
      </c>
      <c r="E8" s="54">
        <v>1223631.56</v>
      </c>
      <c r="F8" s="29">
        <f t="shared" ref="F8:F35" si="0">((E8*100)/D8)-100</f>
        <v>24.453214573827864</v>
      </c>
      <c r="G8" s="2"/>
      <c r="H8" s="2"/>
      <c r="I8" s="2"/>
    </row>
    <row r="9" spans="1:12" x14ac:dyDescent="0.25">
      <c r="A9" s="24" t="s">
        <v>46</v>
      </c>
      <c r="B9" s="53">
        <v>3670</v>
      </c>
      <c r="C9" s="59">
        <v>2450</v>
      </c>
      <c r="D9" s="53">
        <v>61606</v>
      </c>
      <c r="E9" s="53">
        <v>42615</v>
      </c>
      <c r="F9" s="26">
        <f t="shared" si="0"/>
        <v>-30.826542869201049</v>
      </c>
      <c r="G9" s="2"/>
      <c r="H9" s="2"/>
      <c r="I9" s="2"/>
    </row>
    <row r="10" spans="1:12" x14ac:dyDescent="0.25">
      <c r="A10" s="27" t="s">
        <v>47</v>
      </c>
      <c r="B10" s="54">
        <v>0</v>
      </c>
      <c r="C10" s="60">
        <v>0</v>
      </c>
      <c r="D10" s="54">
        <v>0</v>
      </c>
      <c r="E10" s="54">
        <v>2</v>
      </c>
      <c r="F10" s="33"/>
      <c r="G10" s="2"/>
      <c r="H10" s="2"/>
      <c r="I10" s="2"/>
    </row>
    <row r="11" spans="1:12" x14ac:dyDescent="0.25">
      <c r="A11" s="24" t="s">
        <v>48</v>
      </c>
      <c r="B11" s="53">
        <v>4844393</v>
      </c>
      <c r="C11" s="59">
        <v>4748404</v>
      </c>
      <c r="D11" s="53">
        <v>55476501</v>
      </c>
      <c r="E11" s="53">
        <v>60178589</v>
      </c>
      <c r="F11" s="26">
        <f t="shared" si="0"/>
        <v>8.4758193383537304</v>
      </c>
      <c r="G11" s="2"/>
      <c r="H11" s="2"/>
      <c r="I11" s="2"/>
    </row>
    <row r="12" spans="1:12" x14ac:dyDescent="0.25">
      <c r="A12" s="27" t="s">
        <v>49</v>
      </c>
      <c r="B12" s="54">
        <v>40711</v>
      </c>
      <c r="C12" s="60">
        <v>45434</v>
      </c>
      <c r="D12" s="54">
        <v>620533</v>
      </c>
      <c r="E12" s="54">
        <v>581737</v>
      </c>
      <c r="F12" s="29">
        <f t="shared" si="0"/>
        <v>-6.2520446132598977</v>
      </c>
      <c r="G12" s="2"/>
      <c r="H12" s="2"/>
      <c r="I12" s="2"/>
    </row>
    <row r="13" spans="1:12" x14ac:dyDescent="0.25">
      <c r="A13" s="24" t="s">
        <v>50</v>
      </c>
      <c r="B13" s="53">
        <v>196677</v>
      </c>
      <c r="C13" s="59">
        <v>60801</v>
      </c>
      <c r="D13" s="53">
        <v>643312</v>
      </c>
      <c r="E13" s="53">
        <v>847084</v>
      </c>
      <c r="F13" s="26">
        <f t="shared" si="0"/>
        <v>31.675454522844291</v>
      </c>
      <c r="G13" s="2"/>
      <c r="H13" s="2"/>
      <c r="I13" s="2"/>
    </row>
    <row r="14" spans="1:12" x14ac:dyDescent="0.25">
      <c r="A14" s="27" t="s">
        <v>51</v>
      </c>
      <c r="B14" s="54">
        <v>1626818</v>
      </c>
      <c r="C14" s="60">
        <v>1845854</v>
      </c>
      <c r="D14" s="54">
        <v>18717104</v>
      </c>
      <c r="E14" s="54">
        <v>20929309</v>
      </c>
      <c r="F14" s="29">
        <f t="shared" si="0"/>
        <v>11.819162836302027</v>
      </c>
      <c r="G14" s="2"/>
      <c r="H14" s="2"/>
      <c r="I14" s="2"/>
    </row>
    <row r="15" spans="1:12" x14ac:dyDescent="0.25">
      <c r="A15" s="24" t="s">
        <v>52</v>
      </c>
      <c r="B15" s="53">
        <v>602073</v>
      </c>
      <c r="C15" s="59">
        <v>668165</v>
      </c>
      <c r="D15" s="53">
        <v>6462608</v>
      </c>
      <c r="E15" s="53">
        <v>6372959</v>
      </c>
      <c r="F15" s="26">
        <f t="shared" si="0"/>
        <v>-1.3871953861351329</v>
      </c>
      <c r="G15" s="2"/>
      <c r="H15" s="2"/>
      <c r="I15" s="2"/>
    </row>
    <row r="16" spans="1:12" x14ac:dyDescent="0.25">
      <c r="A16" s="27" t="s">
        <v>53</v>
      </c>
      <c r="B16" s="54">
        <v>95782</v>
      </c>
      <c r="C16" s="60">
        <v>72177</v>
      </c>
      <c r="D16" s="54">
        <v>1106910</v>
      </c>
      <c r="E16" s="54">
        <v>1171162</v>
      </c>
      <c r="F16" s="29">
        <f t="shared" si="0"/>
        <v>5.8046272958054459</v>
      </c>
      <c r="G16" s="2"/>
      <c r="H16" s="2"/>
      <c r="I16" s="2"/>
    </row>
    <row r="17" spans="1:9" x14ac:dyDescent="0.25">
      <c r="A17" s="24" t="s">
        <v>54</v>
      </c>
      <c r="B17" s="53">
        <v>221028</v>
      </c>
      <c r="C17" s="59">
        <v>279321</v>
      </c>
      <c r="D17" s="53">
        <v>2853623</v>
      </c>
      <c r="E17" s="53">
        <v>3225695</v>
      </c>
      <c r="F17" s="26">
        <f t="shared" si="0"/>
        <v>13.0385828821817</v>
      </c>
      <c r="G17" s="2"/>
      <c r="H17" s="2"/>
      <c r="I17" s="2"/>
    </row>
    <row r="18" spans="1:9" x14ac:dyDescent="0.25">
      <c r="A18" s="27" t="s">
        <v>55</v>
      </c>
      <c r="B18" s="54">
        <v>11375</v>
      </c>
      <c r="C18" s="60">
        <v>13503</v>
      </c>
      <c r="D18" s="54">
        <v>117469</v>
      </c>
      <c r="E18" s="54">
        <v>157954</v>
      </c>
      <c r="F18" s="29">
        <f t="shared" si="0"/>
        <v>34.464411887391577</v>
      </c>
      <c r="G18" s="2"/>
      <c r="H18" s="2"/>
      <c r="I18" s="2"/>
    </row>
    <row r="19" spans="1:9" x14ac:dyDescent="0.25">
      <c r="A19" s="24" t="s">
        <v>56</v>
      </c>
      <c r="B19" s="53">
        <v>799</v>
      </c>
      <c r="C19" s="59">
        <v>481.70000000000073</v>
      </c>
      <c r="D19" s="53">
        <v>5536</v>
      </c>
      <c r="E19" s="53">
        <v>11397.7</v>
      </c>
      <c r="F19" s="26">
        <f t="shared" si="0"/>
        <v>105.88330924855492</v>
      </c>
      <c r="G19" s="2"/>
      <c r="H19" s="2"/>
      <c r="I19" s="2"/>
    </row>
    <row r="20" spans="1:9" x14ac:dyDescent="0.25">
      <c r="A20" s="27" t="s">
        <v>57</v>
      </c>
      <c r="B20" s="54">
        <v>88553</v>
      </c>
      <c r="C20" s="60">
        <v>94326</v>
      </c>
      <c r="D20" s="54">
        <v>788209</v>
      </c>
      <c r="E20" s="54">
        <v>820984</v>
      </c>
      <c r="F20" s="29">
        <f t="shared" si="0"/>
        <v>4.1581610968664364</v>
      </c>
      <c r="G20" s="2"/>
      <c r="H20" s="2"/>
      <c r="I20" s="2"/>
    </row>
    <row r="21" spans="1:9" x14ac:dyDescent="0.25">
      <c r="A21" s="24" t="s">
        <v>58</v>
      </c>
      <c r="B21" s="53">
        <v>10073.830000000002</v>
      </c>
      <c r="C21" s="59">
        <v>17872.179999999993</v>
      </c>
      <c r="D21" s="53">
        <v>105183.83</v>
      </c>
      <c r="E21" s="53">
        <v>180873.18</v>
      </c>
      <c r="F21" s="26">
        <f t="shared" si="0"/>
        <v>71.959111966164386</v>
      </c>
      <c r="G21" s="2"/>
      <c r="H21" s="2"/>
      <c r="I21" s="2"/>
    </row>
    <row r="22" spans="1:9" x14ac:dyDescent="0.25">
      <c r="A22" s="27" t="s">
        <v>59</v>
      </c>
      <c r="B22" s="54">
        <v>918487</v>
      </c>
      <c r="C22" s="60">
        <v>954456</v>
      </c>
      <c r="D22" s="54">
        <v>10332427</v>
      </c>
      <c r="E22" s="54">
        <v>9427479</v>
      </c>
      <c r="F22" s="29">
        <f t="shared" si="0"/>
        <v>-8.7583294805760517</v>
      </c>
      <c r="G22" s="2"/>
      <c r="H22" s="2"/>
      <c r="I22" s="2"/>
    </row>
    <row r="23" spans="1:9" x14ac:dyDescent="0.25">
      <c r="A23" s="24" t="s">
        <v>60</v>
      </c>
      <c r="B23" s="53">
        <v>46531.489999999991</v>
      </c>
      <c r="C23" s="59">
        <v>22847.789999999979</v>
      </c>
      <c r="D23" s="53">
        <v>352578.49</v>
      </c>
      <c r="E23" s="53">
        <v>476509.79</v>
      </c>
      <c r="F23" s="26">
        <f t="shared" si="0"/>
        <v>35.149988871981378</v>
      </c>
      <c r="G23" s="2"/>
      <c r="H23" s="2"/>
      <c r="I23" s="2"/>
    </row>
    <row r="24" spans="1:9" x14ac:dyDescent="0.25">
      <c r="A24" s="27" t="s">
        <v>61</v>
      </c>
      <c r="B24" s="54">
        <v>38708.239999999991</v>
      </c>
      <c r="C24" s="60">
        <v>108804.13</v>
      </c>
      <c r="D24" s="54">
        <v>354665.24</v>
      </c>
      <c r="E24" s="54">
        <v>615786.13</v>
      </c>
      <c r="F24" s="29">
        <f t="shared" si="0"/>
        <v>73.624607249359997</v>
      </c>
      <c r="G24" s="2"/>
      <c r="H24" s="2"/>
      <c r="I24" s="2"/>
    </row>
    <row r="25" spans="1:9" x14ac:dyDescent="0.25">
      <c r="A25" s="24" t="s">
        <v>62</v>
      </c>
      <c r="B25" s="53">
        <v>19737</v>
      </c>
      <c r="C25" s="59">
        <v>24242</v>
      </c>
      <c r="D25" s="53">
        <v>258541</v>
      </c>
      <c r="E25" s="53">
        <v>310924</v>
      </c>
      <c r="F25" s="26">
        <f t="shared" si="0"/>
        <v>20.261003090418924</v>
      </c>
      <c r="G25" s="2"/>
      <c r="H25" s="2"/>
      <c r="I25" s="2"/>
    </row>
    <row r="26" spans="1:9" x14ac:dyDescent="0.25">
      <c r="A26" s="27" t="s">
        <v>63</v>
      </c>
      <c r="B26" s="54">
        <v>424</v>
      </c>
      <c r="C26" s="60">
        <v>1426</v>
      </c>
      <c r="D26" s="54">
        <v>424</v>
      </c>
      <c r="E26" s="54">
        <v>22906</v>
      </c>
      <c r="F26" s="29">
        <f t="shared" si="0"/>
        <v>5302.3584905660373</v>
      </c>
      <c r="G26" s="2"/>
      <c r="H26" s="2"/>
      <c r="I26" s="2"/>
    </row>
    <row r="27" spans="1:9" x14ac:dyDescent="0.25">
      <c r="A27" s="24" t="s">
        <v>64</v>
      </c>
      <c r="B27" s="53">
        <v>3738</v>
      </c>
      <c r="C27" s="59">
        <v>16</v>
      </c>
      <c r="D27" s="53">
        <v>38628</v>
      </c>
      <c r="E27" s="53">
        <v>77865</v>
      </c>
      <c r="F27" s="26">
        <f t="shared" si="0"/>
        <v>101.57657657657657</v>
      </c>
      <c r="G27" s="2"/>
      <c r="H27" s="2"/>
      <c r="I27" s="2"/>
    </row>
    <row r="28" spans="1:9" x14ac:dyDescent="0.25">
      <c r="A28" s="27" t="s">
        <v>65</v>
      </c>
      <c r="B28" s="54">
        <v>238521</v>
      </c>
      <c r="C28" s="60">
        <v>251801</v>
      </c>
      <c r="D28" s="54">
        <v>2628614</v>
      </c>
      <c r="E28" s="54">
        <v>2870636</v>
      </c>
      <c r="F28" s="29">
        <f t="shared" si="0"/>
        <v>9.2072095788883388</v>
      </c>
      <c r="G28" s="2"/>
      <c r="H28" s="2"/>
      <c r="I28" s="2"/>
    </row>
    <row r="29" spans="1:9" x14ac:dyDescent="0.25">
      <c r="A29" s="24" t="s">
        <v>66</v>
      </c>
      <c r="B29" s="53">
        <v>1023</v>
      </c>
      <c r="C29" s="59">
        <v>3155</v>
      </c>
      <c r="D29" s="53">
        <v>18702</v>
      </c>
      <c r="E29" s="53">
        <v>19534</v>
      </c>
      <c r="F29" s="26">
        <f t="shared" si="0"/>
        <v>4.4487220618115657</v>
      </c>
      <c r="G29" s="2"/>
      <c r="H29" s="2"/>
      <c r="I29" s="2"/>
    </row>
    <row r="30" spans="1:9" x14ac:dyDescent="0.25">
      <c r="A30" s="27" t="s">
        <v>67</v>
      </c>
      <c r="B30" s="54">
        <v>92724</v>
      </c>
      <c r="C30" s="60">
        <v>98212</v>
      </c>
      <c r="D30" s="54">
        <v>1250313</v>
      </c>
      <c r="E30" s="54">
        <v>1159997</v>
      </c>
      <c r="F30" s="29">
        <f t="shared" si="0"/>
        <v>-7.2234712428007981</v>
      </c>
      <c r="G30" s="2"/>
      <c r="H30" s="2"/>
      <c r="I30" s="2"/>
    </row>
    <row r="31" spans="1:9" x14ac:dyDescent="0.25">
      <c r="A31" s="24" t="s">
        <v>68</v>
      </c>
      <c r="B31" s="53">
        <v>67019</v>
      </c>
      <c r="C31" s="59">
        <v>67183</v>
      </c>
      <c r="D31" s="53">
        <v>936390</v>
      </c>
      <c r="E31" s="53">
        <v>831815</v>
      </c>
      <c r="F31" s="26">
        <f t="shared" si="0"/>
        <v>-11.167889447772836</v>
      </c>
      <c r="G31" s="2"/>
      <c r="H31" s="2"/>
      <c r="I31" s="2"/>
    </row>
    <row r="32" spans="1:9" x14ac:dyDescent="0.25">
      <c r="A32" s="27" t="s">
        <v>69</v>
      </c>
      <c r="B32" s="54">
        <v>4151436</v>
      </c>
      <c r="C32" s="60">
        <v>4190497</v>
      </c>
      <c r="D32" s="54">
        <v>52267244</v>
      </c>
      <c r="E32" s="54">
        <v>53872459</v>
      </c>
      <c r="F32" s="29">
        <f t="shared" si="0"/>
        <v>3.0711682444936201</v>
      </c>
      <c r="G32" s="2"/>
      <c r="H32" s="2"/>
      <c r="I32" s="2"/>
    </row>
    <row r="33" spans="1:9" x14ac:dyDescent="0.25">
      <c r="A33" s="24" t="s">
        <v>70</v>
      </c>
      <c r="B33" s="53">
        <v>211258</v>
      </c>
      <c r="C33" s="59">
        <v>185061</v>
      </c>
      <c r="D33" s="53">
        <v>2630832</v>
      </c>
      <c r="E33" s="53">
        <v>2584834</v>
      </c>
      <c r="F33" s="26">
        <f t="shared" si="0"/>
        <v>-1.7484202716098878</v>
      </c>
      <c r="G33" s="2"/>
      <c r="H33" s="2"/>
      <c r="I33" s="2"/>
    </row>
    <row r="34" spans="1:9" x14ac:dyDescent="0.25">
      <c r="A34" s="27" t="s">
        <v>71</v>
      </c>
      <c r="B34" s="54">
        <v>16403.289999999979</v>
      </c>
      <c r="C34" s="60">
        <v>19949.830000000016</v>
      </c>
      <c r="D34" s="54">
        <v>264673.28999999998</v>
      </c>
      <c r="E34" s="54">
        <v>278909.83</v>
      </c>
      <c r="F34" s="29">
        <f t="shared" si="0"/>
        <v>5.3789107317931553</v>
      </c>
      <c r="G34" s="2"/>
      <c r="H34" s="2"/>
      <c r="I34" s="2"/>
    </row>
    <row r="35" spans="1:9" x14ac:dyDescent="0.25">
      <c r="A35" s="30" t="s">
        <v>72</v>
      </c>
      <c r="B35" s="31">
        <f>SUM(B7:B34)</f>
        <v>13636116.92</v>
      </c>
      <c r="C35" s="31">
        <f t="shared" ref="C35:E35" si="1">SUM(C7:C34)</f>
        <v>13884423.190000001</v>
      </c>
      <c r="D35" s="31">
        <f t="shared" si="1"/>
        <v>159276137.91999999</v>
      </c>
      <c r="E35" s="31">
        <f t="shared" si="1"/>
        <v>168294212.19000003</v>
      </c>
      <c r="F35" s="32">
        <f t="shared" si="0"/>
        <v>5.6619116885729426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565</v>
      </c>
      <c r="C38" s="62">
        <f>D7</f>
        <v>305</v>
      </c>
      <c r="D38" s="62">
        <f>_xlfn.RANK.EQ(B38,$B$38:$B$65)+COUNTIF($B$38:$B$65,B38)-1</f>
        <v>27</v>
      </c>
      <c r="E38" s="61" t="str">
        <f t="shared" ref="E38:E65" si="2">INDEX($A$38:$B$65,MATCH(ROW()-37,$D$38:$D$65,0),1)</f>
        <v>BAHIA DE ALGECIRAS</v>
      </c>
      <c r="F38" s="61">
        <f>LOOKUP(E38,$A$38:$A$65,$B$38:$B$65)</f>
        <v>60178589</v>
      </c>
      <c r="G38" s="61">
        <f>LOOKUP(E38,$A$38:$A$65,$C$38:$C$65)</f>
        <v>55476501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1223631.56</v>
      </c>
      <c r="C39" s="62">
        <f t="shared" ref="C39:C65" si="5">D8</f>
        <v>983206.06999999983</v>
      </c>
      <c r="D39" s="62">
        <f t="shared" ref="D39:D65" si="6">_xlfn.RANK.EQ(B39,$B$38:$B$65)+COUNTIF($B$38:$B$65,B39)-1</f>
        <v>9</v>
      </c>
      <c r="E39" s="61" t="str">
        <f t="shared" si="2"/>
        <v>VALENCIA</v>
      </c>
      <c r="F39" s="61">
        <f t="shared" ref="F39:F54" si="7">LOOKUP(E39,$A$38:$A$65,$B$38:$B$65)</f>
        <v>53872459</v>
      </c>
      <c r="G39" s="61">
        <f t="shared" ref="G39:G65" si="8">LOOKUP(E39,$A$38:$A$65,$C$38:$C$65)</f>
        <v>52267244</v>
      </c>
    </row>
    <row r="40" spans="1:9" s="61" customFormat="1" x14ac:dyDescent="0.25">
      <c r="A40" s="61" t="str">
        <f t="shared" si="3"/>
        <v>ALMERIA</v>
      </c>
      <c r="B40" s="62">
        <f t="shared" si="4"/>
        <v>42615</v>
      </c>
      <c r="C40" s="62">
        <f t="shared" si="5"/>
        <v>61606</v>
      </c>
      <c r="D40" s="62">
        <f t="shared" si="6"/>
        <v>23</v>
      </c>
      <c r="E40" s="61" t="str">
        <f t="shared" si="2"/>
        <v>BARCELONA</v>
      </c>
      <c r="F40" s="61">
        <f t="shared" si="7"/>
        <v>20929309</v>
      </c>
      <c r="G40" s="61">
        <f t="shared" si="8"/>
        <v>18717104</v>
      </c>
    </row>
    <row r="41" spans="1:9" s="61" customFormat="1" x14ac:dyDescent="0.25">
      <c r="A41" s="61" t="str">
        <f t="shared" si="3"/>
        <v>AVILES</v>
      </c>
      <c r="B41" s="62">
        <f t="shared" si="4"/>
        <v>2</v>
      </c>
      <c r="C41" s="62">
        <f t="shared" si="5"/>
        <v>0</v>
      </c>
      <c r="D41" s="62">
        <f t="shared" si="6"/>
        <v>28</v>
      </c>
      <c r="E41" s="61" t="str">
        <f t="shared" si="2"/>
        <v>LAS PALMAS</v>
      </c>
      <c r="F41" s="61">
        <f t="shared" si="7"/>
        <v>9427479</v>
      </c>
      <c r="G41" s="61">
        <f t="shared" si="8"/>
        <v>10332427</v>
      </c>
    </row>
    <row r="42" spans="1:9" s="61" customFormat="1" x14ac:dyDescent="0.25">
      <c r="A42" s="61" t="str">
        <f t="shared" si="3"/>
        <v>BAHIA DE ALGECIRAS</v>
      </c>
      <c r="B42" s="62">
        <f t="shared" si="4"/>
        <v>60178589</v>
      </c>
      <c r="C42" s="62">
        <f t="shared" si="5"/>
        <v>55476501</v>
      </c>
      <c r="D42" s="62">
        <f t="shared" si="6"/>
        <v>1</v>
      </c>
      <c r="E42" s="61" t="str">
        <f t="shared" si="2"/>
        <v>BILBAO</v>
      </c>
      <c r="F42" s="61">
        <f t="shared" si="7"/>
        <v>6372959</v>
      </c>
      <c r="G42" s="61">
        <f t="shared" si="8"/>
        <v>6462608</v>
      </c>
    </row>
    <row r="43" spans="1:9" s="61" customFormat="1" x14ac:dyDescent="0.25">
      <c r="A43" s="61" t="str">
        <f t="shared" si="3"/>
        <v>BAHIA DE CADIZ</v>
      </c>
      <c r="B43" s="62">
        <f t="shared" si="4"/>
        <v>581737</v>
      </c>
      <c r="C43" s="62">
        <f t="shared" si="5"/>
        <v>620533</v>
      </c>
      <c r="D43" s="62">
        <f t="shared" si="6"/>
        <v>16</v>
      </c>
      <c r="E43" s="61" t="str">
        <f t="shared" si="2"/>
        <v>CASTELLON</v>
      </c>
      <c r="F43" s="61">
        <f t="shared" si="7"/>
        <v>3225695</v>
      </c>
      <c r="G43" s="61">
        <f t="shared" si="8"/>
        <v>2853623</v>
      </c>
    </row>
    <row r="44" spans="1:9" s="61" customFormat="1" x14ac:dyDescent="0.25">
      <c r="A44" s="61" t="str">
        <f t="shared" si="3"/>
        <v>BALEARES</v>
      </c>
      <c r="B44" s="62">
        <f t="shared" si="4"/>
        <v>847084</v>
      </c>
      <c r="C44" s="62">
        <f t="shared" si="5"/>
        <v>643312</v>
      </c>
      <c r="D44" s="62">
        <f t="shared" si="6"/>
        <v>12</v>
      </c>
      <c r="E44" s="61" t="str">
        <f t="shared" si="2"/>
        <v>SANTA CRUZ DE TENERIFE</v>
      </c>
      <c r="F44" s="61">
        <f t="shared" si="7"/>
        <v>2870636</v>
      </c>
      <c r="G44" s="61">
        <f t="shared" si="8"/>
        <v>2628614</v>
      </c>
    </row>
    <row r="45" spans="1:9" s="61" customFormat="1" x14ac:dyDescent="0.25">
      <c r="A45" s="61" t="str">
        <f t="shared" si="3"/>
        <v>BARCELONA</v>
      </c>
      <c r="B45" s="62">
        <f t="shared" si="4"/>
        <v>20929309</v>
      </c>
      <c r="C45" s="62">
        <f t="shared" si="5"/>
        <v>18717104</v>
      </c>
      <c r="D45" s="62">
        <f t="shared" si="6"/>
        <v>3</v>
      </c>
      <c r="E45" s="61" t="str">
        <f t="shared" si="2"/>
        <v>VIGO</v>
      </c>
      <c r="F45" s="61">
        <f t="shared" si="7"/>
        <v>2584834</v>
      </c>
      <c r="G45" s="61">
        <f t="shared" si="8"/>
        <v>2630832</v>
      </c>
    </row>
    <row r="46" spans="1:9" s="61" customFormat="1" x14ac:dyDescent="0.25">
      <c r="A46" s="61" t="str">
        <f t="shared" si="3"/>
        <v>BILBAO</v>
      </c>
      <c r="B46" s="62">
        <f t="shared" si="4"/>
        <v>6372959</v>
      </c>
      <c r="C46" s="62">
        <f t="shared" si="5"/>
        <v>6462608</v>
      </c>
      <c r="D46" s="62">
        <f t="shared" si="6"/>
        <v>5</v>
      </c>
      <c r="E46" s="61" t="str">
        <f t="shared" si="2"/>
        <v>ALICANTE</v>
      </c>
      <c r="F46" s="61">
        <f t="shared" si="7"/>
        <v>1223631.56</v>
      </c>
      <c r="G46" s="61">
        <f t="shared" si="8"/>
        <v>983206.06999999983</v>
      </c>
    </row>
    <row r="47" spans="1:9" s="61" customFormat="1" x14ac:dyDescent="0.25">
      <c r="A47" s="61" t="str">
        <f t="shared" si="3"/>
        <v>CARTAGENA</v>
      </c>
      <c r="B47" s="62">
        <f t="shared" si="4"/>
        <v>1171162</v>
      </c>
      <c r="C47" s="62">
        <f t="shared" si="5"/>
        <v>1106910</v>
      </c>
      <c r="D47" s="62">
        <f t="shared" si="6"/>
        <v>10</v>
      </c>
      <c r="E47" s="61" t="str">
        <f t="shared" si="2"/>
        <v>CARTAGENA</v>
      </c>
      <c r="F47" s="61">
        <f t="shared" si="7"/>
        <v>1171162</v>
      </c>
      <c r="G47" s="61">
        <f t="shared" si="8"/>
        <v>1106910</v>
      </c>
    </row>
    <row r="48" spans="1:9" s="61" customFormat="1" x14ac:dyDescent="0.25">
      <c r="A48" s="61" t="str">
        <f t="shared" si="3"/>
        <v>CASTELLON</v>
      </c>
      <c r="B48" s="62">
        <f t="shared" si="4"/>
        <v>3225695</v>
      </c>
      <c r="C48" s="62">
        <f t="shared" si="5"/>
        <v>2853623</v>
      </c>
      <c r="D48" s="62">
        <f t="shared" si="6"/>
        <v>6</v>
      </c>
      <c r="E48" s="61" t="str">
        <f t="shared" si="2"/>
        <v>SEVILLA</v>
      </c>
      <c r="F48" s="61">
        <f t="shared" si="7"/>
        <v>1159997</v>
      </c>
      <c r="G48" s="61">
        <f t="shared" si="8"/>
        <v>1250313</v>
      </c>
    </row>
    <row r="49" spans="1:7" s="61" customFormat="1" x14ac:dyDescent="0.25">
      <c r="A49" s="61" t="str">
        <f t="shared" si="3"/>
        <v>CEUTA</v>
      </c>
      <c r="B49" s="62">
        <f t="shared" si="4"/>
        <v>157954</v>
      </c>
      <c r="C49" s="62">
        <f t="shared" si="5"/>
        <v>117469</v>
      </c>
      <c r="D49" s="62">
        <f t="shared" si="6"/>
        <v>21</v>
      </c>
      <c r="E49" s="61" t="str">
        <f t="shared" si="2"/>
        <v>BALEARES</v>
      </c>
      <c r="F49" s="61">
        <f t="shared" si="7"/>
        <v>847084</v>
      </c>
      <c r="G49" s="61">
        <f t="shared" si="8"/>
        <v>643312</v>
      </c>
    </row>
    <row r="50" spans="1:7" s="61" customFormat="1" x14ac:dyDescent="0.25">
      <c r="A50" s="61" t="str">
        <f t="shared" si="3"/>
        <v>FERROL-SAN CIBRAO</v>
      </c>
      <c r="B50" s="62">
        <f t="shared" si="4"/>
        <v>11397.7</v>
      </c>
      <c r="C50" s="62">
        <f t="shared" si="5"/>
        <v>5536</v>
      </c>
      <c r="D50" s="62">
        <f t="shared" si="6"/>
        <v>26</v>
      </c>
      <c r="E50" s="61" t="str">
        <f t="shared" si="2"/>
        <v>TARRAGONA</v>
      </c>
      <c r="F50" s="61">
        <f t="shared" si="7"/>
        <v>831815</v>
      </c>
      <c r="G50" s="61">
        <f t="shared" si="8"/>
        <v>936390</v>
      </c>
    </row>
    <row r="51" spans="1:7" s="61" customFormat="1" x14ac:dyDescent="0.25">
      <c r="A51" s="61" t="str">
        <f t="shared" si="3"/>
        <v>GIJON</v>
      </c>
      <c r="B51" s="62">
        <f t="shared" si="4"/>
        <v>820984</v>
      </c>
      <c r="C51" s="62">
        <f t="shared" si="5"/>
        <v>788209</v>
      </c>
      <c r="D51" s="62">
        <f t="shared" si="6"/>
        <v>14</v>
      </c>
      <c r="E51" s="61" t="str">
        <f t="shared" si="2"/>
        <v>GIJON</v>
      </c>
      <c r="F51" s="61">
        <f t="shared" si="7"/>
        <v>820984</v>
      </c>
      <c r="G51" s="61">
        <f t="shared" si="8"/>
        <v>788209</v>
      </c>
    </row>
    <row r="52" spans="1:7" s="61" customFormat="1" x14ac:dyDescent="0.25">
      <c r="A52" s="61" t="str">
        <f t="shared" si="3"/>
        <v>HUELVA</v>
      </c>
      <c r="B52" s="62">
        <f t="shared" si="4"/>
        <v>180873.18</v>
      </c>
      <c r="C52" s="62">
        <f t="shared" si="5"/>
        <v>105183.83</v>
      </c>
      <c r="D52" s="62">
        <f t="shared" si="6"/>
        <v>20</v>
      </c>
      <c r="E52" s="61" t="str">
        <f t="shared" si="2"/>
        <v>MARIN Y RIA DE PONTEVEDRA</v>
      </c>
      <c r="F52" s="61">
        <f t="shared" si="7"/>
        <v>615786.13</v>
      </c>
      <c r="G52" s="61">
        <f t="shared" si="8"/>
        <v>354665.24</v>
      </c>
    </row>
    <row r="53" spans="1:7" s="61" customFormat="1" x14ac:dyDescent="0.25">
      <c r="A53" s="61" t="str">
        <f t="shared" si="3"/>
        <v>LAS PALMAS</v>
      </c>
      <c r="B53" s="62">
        <f t="shared" si="4"/>
        <v>9427479</v>
      </c>
      <c r="C53" s="62">
        <f t="shared" si="5"/>
        <v>10332427</v>
      </c>
      <c r="D53" s="62">
        <f t="shared" si="6"/>
        <v>4</v>
      </c>
      <c r="E53" s="61" t="str">
        <f t="shared" si="2"/>
        <v>BAHIA DE CADIZ</v>
      </c>
      <c r="F53" s="61">
        <f t="shared" si="7"/>
        <v>581737</v>
      </c>
      <c r="G53" s="61">
        <f t="shared" si="8"/>
        <v>620533</v>
      </c>
    </row>
    <row r="54" spans="1:7" s="61" customFormat="1" x14ac:dyDescent="0.25">
      <c r="A54" s="61" t="str">
        <f t="shared" si="3"/>
        <v>MALAGA</v>
      </c>
      <c r="B54" s="62">
        <f t="shared" si="4"/>
        <v>476509.79</v>
      </c>
      <c r="C54" s="62">
        <f t="shared" si="5"/>
        <v>352578.49</v>
      </c>
      <c r="D54" s="62">
        <f t="shared" si="6"/>
        <v>17</v>
      </c>
      <c r="E54" s="61" t="str">
        <f t="shared" si="2"/>
        <v>MALAGA</v>
      </c>
      <c r="F54" s="61">
        <f t="shared" si="7"/>
        <v>476509.79</v>
      </c>
      <c r="G54" s="61">
        <f t="shared" si="8"/>
        <v>352578.49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615786.13</v>
      </c>
      <c r="C55" s="62">
        <f t="shared" si="5"/>
        <v>354665.24</v>
      </c>
      <c r="D55" s="62">
        <f t="shared" si="6"/>
        <v>15</v>
      </c>
      <c r="E55" s="61" t="str">
        <f t="shared" si="2"/>
        <v>MELILLA</v>
      </c>
      <c r="F55" s="61">
        <f t="shared" ref="F55:F65" si="9">LOOKUP(E55,$A$38:$A$65,$B$38:$B$65)</f>
        <v>310924</v>
      </c>
      <c r="G55" s="61">
        <f t="shared" si="8"/>
        <v>258541</v>
      </c>
    </row>
    <row r="56" spans="1:7" s="61" customFormat="1" x14ac:dyDescent="0.25">
      <c r="A56" s="61" t="str">
        <f t="shared" si="3"/>
        <v>MELILLA</v>
      </c>
      <c r="B56" s="62">
        <f t="shared" si="4"/>
        <v>310924</v>
      </c>
      <c r="C56" s="62">
        <f t="shared" si="5"/>
        <v>258541</v>
      </c>
      <c r="D56" s="62">
        <f t="shared" si="6"/>
        <v>18</v>
      </c>
      <c r="E56" s="61" t="str">
        <f t="shared" si="2"/>
        <v>VILAGARCIA</v>
      </c>
      <c r="F56" s="61">
        <f t="shared" si="9"/>
        <v>278909.83</v>
      </c>
      <c r="G56" s="61">
        <f t="shared" si="8"/>
        <v>264673.28999999998</v>
      </c>
    </row>
    <row r="57" spans="1:7" s="61" customFormat="1" x14ac:dyDescent="0.25">
      <c r="A57" s="61" t="str">
        <f t="shared" si="3"/>
        <v>MOTRIL</v>
      </c>
      <c r="B57" s="62">
        <f t="shared" si="4"/>
        <v>22906</v>
      </c>
      <c r="C57" s="62">
        <f t="shared" si="5"/>
        <v>424</v>
      </c>
      <c r="D57" s="62">
        <f t="shared" si="6"/>
        <v>24</v>
      </c>
      <c r="E57" s="61" t="str">
        <f t="shared" si="2"/>
        <v>HUELVA</v>
      </c>
      <c r="F57" s="61">
        <f t="shared" si="9"/>
        <v>180873.18</v>
      </c>
      <c r="G57" s="61">
        <f t="shared" si="8"/>
        <v>105183.83</v>
      </c>
    </row>
    <row r="58" spans="1:7" s="61" customFormat="1" x14ac:dyDescent="0.25">
      <c r="A58" s="61" t="str">
        <f t="shared" si="3"/>
        <v>PASAIA</v>
      </c>
      <c r="B58" s="62">
        <f t="shared" si="4"/>
        <v>77865</v>
      </c>
      <c r="C58" s="62">
        <f t="shared" si="5"/>
        <v>38628</v>
      </c>
      <c r="D58" s="62">
        <f t="shared" si="6"/>
        <v>22</v>
      </c>
      <c r="E58" s="61" t="str">
        <f t="shared" si="2"/>
        <v>CEUTA</v>
      </c>
      <c r="F58" s="61">
        <f t="shared" si="9"/>
        <v>157954</v>
      </c>
      <c r="G58" s="61">
        <f t="shared" si="8"/>
        <v>117469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2870636</v>
      </c>
      <c r="C59" s="62">
        <f t="shared" si="5"/>
        <v>2628614</v>
      </c>
      <c r="D59" s="62">
        <f t="shared" si="6"/>
        <v>7</v>
      </c>
      <c r="E59" s="61" t="str">
        <f t="shared" si="2"/>
        <v>PASAIA</v>
      </c>
      <c r="F59" s="61">
        <f t="shared" si="9"/>
        <v>77865</v>
      </c>
      <c r="G59" s="61">
        <f t="shared" si="8"/>
        <v>38628</v>
      </c>
    </row>
    <row r="60" spans="1:7" s="61" customFormat="1" x14ac:dyDescent="0.25">
      <c r="A60" s="61" t="str">
        <f t="shared" si="3"/>
        <v>SANTANDER</v>
      </c>
      <c r="B60" s="62">
        <f t="shared" si="4"/>
        <v>19534</v>
      </c>
      <c r="C60" s="62">
        <f t="shared" si="5"/>
        <v>18702</v>
      </c>
      <c r="D60" s="62">
        <f t="shared" si="6"/>
        <v>25</v>
      </c>
      <c r="E60" s="61" t="str">
        <f t="shared" si="2"/>
        <v>ALMERIA</v>
      </c>
      <c r="F60" s="61">
        <f t="shared" si="9"/>
        <v>42615</v>
      </c>
      <c r="G60" s="61">
        <f t="shared" si="8"/>
        <v>61606</v>
      </c>
    </row>
    <row r="61" spans="1:7" s="61" customFormat="1" x14ac:dyDescent="0.25">
      <c r="A61" s="61" t="str">
        <f t="shared" si="3"/>
        <v>SEVILLA</v>
      </c>
      <c r="B61" s="62">
        <f t="shared" si="4"/>
        <v>1159997</v>
      </c>
      <c r="C61" s="62">
        <f t="shared" si="5"/>
        <v>1250313</v>
      </c>
      <c r="D61" s="62">
        <f t="shared" si="6"/>
        <v>11</v>
      </c>
      <c r="E61" s="61" t="str">
        <f t="shared" si="2"/>
        <v>MOTRIL</v>
      </c>
      <c r="F61" s="61">
        <f t="shared" si="9"/>
        <v>22906</v>
      </c>
      <c r="G61" s="61">
        <f t="shared" si="8"/>
        <v>424</v>
      </c>
    </row>
    <row r="62" spans="1:7" s="61" customFormat="1" x14ac:dyDescent="0.25">
      <c r="A62" s="61" t="str">
        <f t="shared" si="3"/>
        <v>TARRAGONA</v>
      </c>
      <c r="B62" s="62">
        <f t="shared" si="4"/>
        <v>831815</v>
      </c>
      <c r="C62" s="62">
        <f t="shared" si="5"/>
        <v>936390</v>
      </c>
      <c r="D62" s="62">
        <f t="shared" si="6"/>
        <v>13</v>
      </c>
      <c r="E62" s="61" t="str">
        <f t="shared" si="2"/>
        <v>SANTANDER</v>
      </c>
      <c r="F62" s="61">
        <f t="shared" si="9"/>
        <v>19534</v>
      </c>
      <c r="G62" s="61">
        <f t="shared" si="8"/>
        <v>18702</v>
      </c>
    </row>
    <row r="63" spans="1:7" s="61" customFormat="1" x14ac:dyDescent="0.25">
      <c r="A63" s="61" t="str">
        <f t="shared" si="3"/>
        <v>VALENCIA</v>
      </c>
      <c r="B63" s="62">
        <f t="shared" si="4"/>
        <v>53872459</v>
      </c>
      <c r="C63" s="62">
        <f t="shared" si="5"/>
        <v>52267244</v>
      </c>
      <c r="D63" s="62">
        <f t="shared" si="6"/>
        <v>2</v>
      </c>
      <c r="E63" s="61" t="str">
        <f t="shared" si="2"/>
        <v>FERROL-SAN CIBRAO</v>
      </c>
      <c r="F63" s="61">
        <f t="shared" si="9"/>
        <v>11397.7</v>
      </c>
      <c r="G63" s="61">
        <f t="shared" si="8"/>
        <v>5536</v>
      </c>
    </row>
    <row r="64" spans="1:7" s="61" customFormat="1" x14ac:dyDescent="0.25">
      <c r="A64" s="61" t="str">
        <f t="shared" si="3"/>
        <v>VIGO</v>
      </c>
      <c r="B64" s="62">
        <f t="shared" si="4"/>
        <v>2584834</v>
      </c>
      <c r="C64" s="62">
        <f t="shared" si="5"/>
        <v>2630832</v>
      </c>
      <c r="D64" s="62">
        <f t="shared" si="6"/>
        <v>8</v>
      </c>
      <c r="E64" s="61" t="str">
        <f t="shared" si="2"/>
        <v>A CORUÑA</v>
      </c>
      <c r="F64" s="61">
        <f t="shared" si="9"/>
        <v>565</v>
      </c>
      <c r="G64" s="61">
        <f t="shared" si="8"/>
        <v>305</v>
      </c>
    </row>
    <row r="65" spans="1:7" s="61" customFormat="1" x14ac:dyDescent="0.25">
      <c r="A65" s="61" t="str">
        <f t="shared" si="3"/>
        <v>VILAGARCIA</v>
      </c>
      <c r="B65" s="62">
        <f t="shared" si="4"/>
        <v>278909.83</v>
      </c>
      <c r="C65" s="62">
        <f t="shared" si="5"/>
        <v>264673.28999999998</v>
      </c>
      <c r="D65" s="62">
        <f t="shared" si="6"/>
        <v>19</v>
      </c>
      <c r="E65" s="61" t="str">
        <f t="shared" si="2"/>
        <v>AVILES</v>
      </c>
      <c r="F65" s="61">
        <f t="shared" si="9"/>
        <v>2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7"/>
  <sheetViews>
    <sheetView workbookViewId="0">
      <selection activeCell="N7" sqref="N7:N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9" bestFit="1" customWidth="1"/>
    <col min="7" max="7" width="11.5703125" bestFit="1" customWidth="1"/>
  </cols>
  <sheetData>
    <row r="1" spans="1:12" s="9" customFormat="1" ht="22.5" customHeight="1" x14ac:dyDescent="0.35">
      <c r="F1" s="18" t="s">
        <v>85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55">
        <v>0</v>
      </c>
      <c r="C7" s="55">
        <v>0</v>
      </c>
      <c r="D7" s="55">
        <v>0</v>
      </c>
      <c r="E7" s="55">
        <v>0</v>
      </c>
      <c r="F7" s="34"/>
      <c r="G7" s="2"/>
      <c r="H7" s="2"/>
      <c r="I7" s="2"/>
    </row>
    <row r="8" spans="1:12" x14ac:dyDescent="0.25">
      <c r="A8" s="27" t="s">
        <v>45</v>
      </c>
      <c r="B8" s="56">
        <v>7709</v>
      </c>
      <c r="C8" s="56">
        <v>9125</v>
      </c>
      <c r="D8" s="56">
        <v>75531.16</v>
      </c>
      <c r="E8" s="56">
        <v>111104.76999999999</v>
      </c>
      <c r="F8" s="29">
        <f t="shared" ref="F8:F35" si="0">((E8*100)/D8)-100</f>
        <v>47.09792620687935</v>
      </c>
      <c r="G8" s="2"/>
      <c r="H8" s="2"/>
      <c r="I8" s="2"/>
    </row>
    <row r="9" spans="1:12" x14ac:dyDescent="0.25">
      <c r="A9" s="24" t="s">
        <v>46</v>
      </c>
      <c r="B9" s="55">
        <v>39482</v>
      </c>
      <c r="C9" s="55">
        <v>40133</v>
      </c>
      <c r="D9" s="55">
        <v>377977</v>
      </c>
      <c r="E9" s="55">
        <v>413477</v>
      </c>
      <c r="F9" s="26">
        <f t="shared" si="0"/>
        <v>9.3921058688756176</v>
      </c>
      <c r="G9" s="2"/>
      <c r="H9" s="2"/>
      <c r="I9" s="2"/>
    </row>
    <row r="10" spans="1:12" x14ac:dyDescent="0.25">
      <c r="A10" s="27" t="s">
        <v>47</v>
      </c>
      <c r="B10" s="56">
        <v>0</v>
      </c>
      <c r="C10" s="56">
        <v>0</v>
      </c>
      <c r="D10" s="56">
        <v>0</v>
      </c>
      <c r="E10" s="56">
        <v>0</v>
      </c>
      <c r="F10" s="33"/>
      <c r="G10" s="2"/>
      <c r="H10" s="2"/>
      <c r="I10" s="2"/>
    </row>
    <row r="11" spans="1:12" x14ac:dyDescent="0.25">
      <c r="A11" s="24" t="s">
        <v>48</v>
      </c>
      <c r="B11" s="55">
        <v>716151</v>
      </c>
      <c r="C11" s="55">
        <v>641108</v>
      </c>
      <c r="D11" s="55">
        <v>6840929</v>
      </c>
      <c r="E11" s="55">
        <v>7421041</v>
      </c>
      <c r="F11" s="26">
        <f t="shared" si="0"/>
        <v>8.4800178455294599</v>
      </c>
      <c r="G11" s="2"/>
      <c r="H11" s="2"/>
      <c r="I11" s="2"/>
    </row>
    <row r="12" spans="1:12" x14ac:dyDescent="0.25">
      <c r="A12" s="27" t="s">
        <v>49</v>
      </c>
      <c r="B12" s="56">
        <v>66856</v>
      </c>
      <c r="C12" s="56">
        <v>82927</v>
      </c>
      <c r="D12" s="56">
        <v>735075</v>
      </c>
      <c r="E12" s="56">
        <v>796064</v>
      </c>
      <c r="F12" s="29">
        <f t="shared" si="0"/>
        <v>8.296976498996699</v>
      </c>
      <c r="G12" s="2"/>
      <c r="H12" s="2"/>
      <c r="I12" s="2"/>
    </row>
    <row r="13" spans="1:12" x14ac:dyDescent="0.25">
      <c r="A13" s="24" t="s">
        <v>50</v>
      </c>
      <c r="B13" s="55">
        <v>847163</v>
      </c>
      <c r="C13" s="55">
        <v>769104</v>
      </c>
      <c r="D13" s="55">
        <v>10414092</v>
      </c>
      <c r="E13" s="55">
        <v>11472643</v>
      </c>
      <c r="F13" s="26">
        <f t="shared" si="0"/>
        <v>10.164601964338317</v>
      </c>
      <c r="G13" s="2"/>
      <c r="H13" s="2"/>
      <c r="I13" s="2"/>
    </row>
    <row r="14" spans="1:12" x14ac:dyDescent="0.25">
      <c r="A14" s="27" t="s">
        <v>51</v>
      </c>
      <c r="B14" s="56">
        <v>748985</v>
      </c>
      <c r="C14" s="56">
        <v>772802</v>
      </c>
      <c r="D14" s="56">
        <v>10516433</v>
      </c>
      <c r="E14" s="56">
        <v>10695543.5</v>
      </c>
      <c r="F14" s="29">
        <f t="shared" si="0"/>
        <v>1.7031487767763025</v>
      </c>
      <c r="G14" s="2"/>
      <c r="H14" s="2"/>
      <c r="I14" s="2"/>
    </row>
    <row r="15" spans="1:12" x14ac:dyDescent="0.25">
      <c r="A15" s="24" t="s">
        <v>52</v>
      </c>
      <c r="B15" s="55">
        <v>52245</v>
      </c>
      <c r="C15" s="55">
        <v>0</v>
      </c>
      <c r="D15" s="55">
        <v>508781</v>
      </c>
      <c r="E15" s="55">
        <v>0</v>
      </c>
      <c r="F15" s="26">
        <f t="shared" si="0"/>
        <v>-100</v>
      </c>
      <c r="G15" s="2"/>
      <c r="H15" s="2"/>
      <c r="I15" s="2"/>
    </row>
    <row r="16" spans="1:12" x14ac:dyDescent="0.25">
      <c r="A16" s="27" t="s">
        <v>53</v>
      </c>
      <c r="B16" s="56">
        <v>0</v>
      </c>
      <c r="C16" s="56">
        <v>0</v>
      </c>
      <c r="D16" s="56">
        <v>105</v>
      </c>
      <c r="E16" s="56">
        <v>0</v>
      </c>
      <c r="F16" s="33">
        <f t="shared" si="0"/>
        <v>-100</v>
      </c>
      <c r="G16" s="2"/>
      <c r="H16" s="2"/>
      <c r="I16" s="2"/>
    </row>
    <row r="17" spans="1:9" x14ac:dyDescent="0.25">
      <c r="A17" s="24" t="s">
        <v>54</v>
      </c>
      <c r="B17" s="55">
        <v>58499</v>
      </c>
      <c r="C17" s="55">
        <v>43240</v>
      </c>
      <c r="D17" s="55">
        <v>486752</v>
      </c>
      <c r="E17" s="55">
        <v>621141</v>
      </c>
      <c r="F17" s="26">
        <f t="shared" si="0"/>
        <v>27.609336992965623</v>
      </c>
      <c r="G17" s="2"/>
      <c r="H17" s="2"/>
      <c r="I17" s="2"/>
    </row>
    <row r="18" spans="1:9" x14ac:dyDescent="0.25">
      <c r="A18" s="27" t="s">
        <v>55</v>
      </c>
      <c r="B18" s="56">
        <v>82944</v>
      </c>
      <c r="C18" s="56">
        <v>85884</v>
      </c>
      <c r="D18" s="56">
        <v>995197</v>
      </c>
      <c r="E18" s="56">
        <v>1035249</v>
      </c>
      <c r="F18" s="29">
        <f t="shared" si="0"/>
        <v>4.0245298167096593</v>
      </c>
      <c r="G18" s="2"/>
      <c r="H18" s="2"/>
      <c r="I18" s="2"/>
    </row>
    <row r="19" spans="1:9" x14ac:dyDescent="0.25">
      <c r="A19" s="24" t="s">
        <v>56</v>
      </c>
      <c r="B19" s="55">
        <v>8549</v>
      </c>
      <c r="C19" s="55">
        <v>5224.2699999999895</v>
      </c>
      <c r="D19" s="55">
        <v>60946</v>
      </c>
      <c r="E19" s="55">
        <v>72308.26999999999</v>
      </c>
      <c r="F19" s="26">
        <f t="shared" si="0"/>
        <v>18.643175926229759</v>
      </c>
      <c r="G19" s="2"/>
      <c r="H19" s="2"/>
      <c r="I19" s="2"/>
    </row>
    <row r="20" spans="1:9" x14ac:dyDescent="0.25">
      <c r="A20" s="27" t="s">
        <v>57</v>
      </c>
      <c r="B20" s="56">
        <v>1966</v>
      </c>
      <c r="C20" s="56">
        <v>0</v>
      </c>
      <c r="D20" s="56">
        <v>2122</v>
      </c>
      <c r="E20" s="56">
        <v>4361</v>
      </c>
      <c r="F20" s="29">
        <f t="shared" si="0"/>
        <v>105.51366635249764</v>
      </c>
      <c r="G20" s="2"/>
      <c r="H20" s="2"/>
      <c r="I20" s="2"/>
    </row>
    <row r="21" spans="1:9" x14ac:dyDescent="0.25">
      <c r="A21" s="24" t="s">
        <v>58</v>
      </c>
      <c r="B21" s="55">
        <v>11239</v>
      </c>
      <c r="C21" s="55">
        <v>11620.28</v>
      </c>
      <c r="D21" s="55">
        <v>151478.79999999999</v>
      </c>
      <c r="E21" s="55">
        <v>146515.28</v>
      </c>
      <c r="F21" s="26">
        <f t="shared" si="0"/>
        <v>-3.2767093481067917</v>
      </c>
      <c r="G21" s="2"/>
      <c r="H21" s="2"/>
      <c r="I21" s="2"/>
    </row>
    <row r="22" spans="1:9" x14ac:dyDescent="0.25">
      <c r="A22" s="27" t="s">
        <v>59</v>
      </c>
      <c r="B22" s="56">
        <v>151443</v>
      </c>
      <c r="C22" s="56">
        <v>140116</v>
      </c>
      <c r="D22" s="56">
        <v>3186335</v>
      </c>
      <c r="E22" s="56">
        <v>3325562</v>
      </c>
      <c r="F22" s="29">
        <f t="shared" si="0"/>
        <v>4.3695028928219983</v>
      </c>
      <c r="G22" s="2"/>
      <c r="H22" s="2"/>
      <c r="I22" s="2"/>
    </row>
    <row r="23" spans="1:9" x14ac:dyDescent="0.25">
      <c r="A23" s="24" t="s">
        <v>60</v>
      </c>
      <c r="B23" s="55">
        <v>43099</v>
      </c>
      <c r="C23" s="55">
        <v>40660.070000000065</v>
      </c>
      <c r="D23" s="55">
        <v>499849.79000000004</v>
      </c>
      <c r="E23" s="55">
        <v>521997.07000000007</v>
      </c>
      <c r="F23" s="26">
        <f t="shared" si="0"/>
        <v>4.4307870970597065</v>
      </c>
      <c r="G23" s="2"/>
      <c r="H23" s="2"/>
      <c r="I23" s="2"/>
    </row>
    <row r="24" spans="1:9" x14ac:dyDescent="0.25">
      <c r="A24" s="27" t="s">
        <v>61</v>
      </c>
      <c r="B24" s="56">
        <v>0</v>
      </c>
      <c r="C24" s="56">
        <v>121997</v>
      </c>
      <c r="D24" s="56">
        <v>0</v>
      </c>
      <c r="E24" s="56">
        <v>521997.07000000007</v>
      </c>
      <c r="F24" s="33"/>
      <c r="G24" s="2"/>
      <c r="H24" s="2"/>
      <c r="I24" s="2"/>
    </row>
    <row r="25" spans="1:9" x14ac:dyDescent="0.25">
      <c r="A25" s="24" t="s">
        <v>62</v>
      </c>
      <c r="B25" s="55">
        <v>60890</v>
      </c>
      <c r="C25" s="55">
        <v>0</v>
      </c>
      <c r="D25" s="55">
        <v>740193</v>
      </c>
      <c r="E25" s="55">
        <v>0</v>
      </c>
      <c r="F25" s="26">
        <f t="shared" si="0"/>
        <v>-100</v>
      </c>
      <c r="G25" s="2"/>
      <c r="H25" s="2"/>
      <c r="I25" s="2"/>
    </row>
    <row r="26" spans="1:9" x14ac:dyDescent="0.25">
      <c r="A26" s="27" t="s">
        <v>63</v>
      </c>
      <c r="B26" s="56">
        <v>16412</v>
      </c>
      <c r="C26" s="56">
        <v>17664</v>
      </c>
      <c r="D26" s="56">
        <v>216980</v>
      </c>
      <c r="E26" s="56">
        <v>359156</v>
      </c>
      <c r="F26" s="29">
        <f t="shared" si="0"/>
        <v>65.524933173564392</v>
      </c>
      <c r="G26" s="2"/>
      <c r="H26" s="2"/>
      <c r="I26" s="2"/>
    </row>
    <row r="27" spans="1:9" x14ac:dyDescent="0.25">
      <c r="A27" s="24" t="s">
        <v>64</v>
      </c>
      <c r="B27" s="55">
        <v>44021</v>
      </c>
      <c r="C27" s="55">
        <v>33780</v>
      </c>
      <c r="D27" s="55">
        <v>587619</v>
      </c>
      <c r="E27" s="55">
        <v>598521</v>
      </c>
      <c r="F27" s="26">
        <f t="shared" si="0"/>
        <v>1.8552837808171603</v>
      </c>
      <c r="G27" s="2"/>
      <c r="H27" s="2"/>
      <c r="I27" s="2"/>
    </row>
    <row r="28" spans="1:9" x14ac:dyDescent="0.25">
      <c r="A28" s="27" t="s">
        <v>65</v>
      </c>
      <c r="B28" s="56">
        <v>298919</v>
      </c>
      <c r="C28" s="56">
        <v>250942.5</v>
      </c>
      <c r="D28" s="56">
        <v>3418308</v>
      </c>
      <c r="E28" s="56">
        <v>3744377.5</v>
      </c>
      <c r="F28" s="29">
        <f t="shared" si="0"/>
        <v>9.5389151591957244</v>
      </c>
      <c r="G28" s="2"/>
      <c r="H28" s="2"/>
      <c r="I28" s="2"/>
    </row>
    <row r="29" spans="1:9" x14ac:dyDescent="0.25">
      <c r="A29" s="24" t="s">
        <v>66</v>
      </c>
      <c r="B29" s="55">
        <v>120596</v>
      </c>
      <c r="C29" s="55">
        <v>121080</v>
      </c>
      <c r="D29" s="55">
        <v>1393733</v>
      </c>
      <c r="E29" s="55">
        <v>1411294</v>
      </c>
      <c r="F29" s="26">
        <f t="shared" si="0"/>
        <v>1.2599974313587978</v>
      </c>
      <c r="G29" s="2"/>
      <c r="H29" s="2"/>
      <c r="I29" s="2"/>
    </row>
    <row r="30" spans="1:9" x14ac:dyDescent="0.25">
      <c r="A30" s="27" t="s">
        <v>67</v>
      </c>
      <c r="B30" s="56">
        <v>22461</v>
      </c>
      <c r="C30" s="56">
        <v>0</v>
      </c>
      <c r="D30" s="56">
        <v>286829</v>
      </c>
      <c r="E30" s="56">
        <v>0</v>
      </c>
      <c r="F30" s="29">
        <f t="shared" si="0"/>
        <v>-100</v>
      </c>
      <c r="G30" s="2"/>
      <c r="H30" s="2"/>
      <c r="I30" s="2"/>
    </row>
    <row r="31" spans="1:9" x14ac:dyDescent="0.25">
      <c r="A31" s="24" t="s">
        <v>68</v>
      </c>
      <c r="B31" s="55">
        <v>0</v>
      </c>
      <c r="C31" s="55">
        <v>19123.5</v>
      </c>
      <c r="D31" s="55">
        <v>169347</v>
      </c>
      <c r="E31" s="55">
        <v>222468.5</v>
      </c>
      <c r="F31" s="26">
        <f t="shared" si="0"/>
        <v>31.368432862702036</v>
      </c>
      <c r="G31" s="2"/>
      <c r="H31" s="2"/>
      <c r="I31" s="2"/>
    </row>
    <row r="32" spans="1:9" x14ac:dyDescent="0.25">
      <c r="A32" s="27" t="s">
        <v>69</v>
      </c>
      <c r="B32" s="56">
        <v>686130</v>
      </c>
      <c r="C32" s="56">
        <v>583816</v>
      </c>
      <c r="D32" s="56">
        <v>8544804</v>
      </c>
      <c r="E32" s="56">
        <v>8939023</v>
      </c>
      <c r="F32" s="29">
        <f t="shared" si="0"/>
        <v>4.6135522827674009</v>
      </c>
      <c r="G32" s="2"/>
      <c r="H32" s="2"/>
      <c r="I32" s="2"/>
    </row>
    <row r="33" spans="1:9" x14ac:dyDescent="0.25">
      <c r="A33" s="24" t="s">
        <v>70</v>
      </c>
      <c r="B33" s="55">
        <v>74903</v>
      </c>
      <c r="C33" s="55">
        <v>80525</v>
      </c>
      <c r="D33" s="55">
        <v>944990</v>
      </c>
      <c r="E33" s="55">
        <v>1013389</v>
      </c>
      <c r="F33" s="26">
        <f t="shared" si="0"/>
        <v>7.2380660112805373</v>
      </c>
      <c r="G33" s="2"/>
      <c r="H33" s="2"/>
      <c r="I33" s="2"/>
    </row>
    <row r="34" spans="1:9" x14ac:dyDescent="0.25">
      <c r="A34" s="27" t="s">
        <v>71</v>
      </c>
      <c r="B34" s="56">
        <v>0</v>
      </c>
      <c r="C34" s="56">
        <v>0</v>
      </c>
      <c r="D34" s="56">
        <v>0</v>
      </c>
      <c r="E34" s="56">
        <v>0</v>
      </c>
      <c r="F34" s="33"/>
      <c r="G34" s="2"/>
      <c r="H34" s="64"/>
      <c r="I34" s="2"/>
    </row>
    <row r="35" spans="1:9" x14ac:dyDescent="0.25">
      <c r="A35" s="30" t="s">
        <v>72</v>
      </c>
      <c r="B35" s="31">
        <f>SUM(B7:B34)</f>
        <v>4160662</v>
      </c>
      <c r="C35" s="31">
        <f t="shared" ref="C35:E35" si="1">SUM(C7:C34)</f>
        <v>3870871.62</v>
      </c>
      <c r="D35" s="31">
        <f t="shared" si="1"/>
        <v>51154406.75</v>
      </c>
      <c r="E35" s="31">
        <f t="shared" si="1"/>
        <v>53447232.960000001</v>
      </c>
      <c r="F35" s="32">
        <f t="shared" si="0"/>
        <v>4.4821675309527507</v>
      </c>
      <c r="G35" s="2"/>
      <c r="H35" s="64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0</v>
      </c>
      <c r="C38" s="62">
        <f>D7</f>
        <v>0</v>
      </c>
      <c r="D38" s="62">
        <f>_xlfn.RANK.EQ(B38,$B$38:$B$65)+COUNTIF($B$38:$B$65,B38)-1</f>
        <v>28</v>
      </c>
      <c r="E38" s="61" t="str">
        <f t="shared" ref="E38:E65" si="2">INDEX($A$38:$B$65,MATCH(ROW()-37,$D$38:$D$65,0),1)</f>
        <v>BALEARES</v>
      </c>
      <c r="F38" s="61">
        <f>LOOKUP(E38,$A$38:$A$65,$B$38:$B$65)</f>
        <v>11472643</v>
      </c>
      <c r="G38" s="61">
        <f>LOOKUP(E38,$A$38:$A$65,$C$38:$C$65)</f>
        <v>10414092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111104.76999999999</v>
      </c>
      <c r="C39" s="62">
        <f t="shared" ref="C39:C65" si="5">D8</f>
        <v>75531.16</v>
      </c>
      <c r="D39" s="62">
        <f t="shared" ref="D39:D65" si="6">_xlfn.RANK.EQ(B39,$B$38:$B$65)+COUNTIF($B$38:$B$65,B39)-1</f>
        <v>19</v>
      </c>
      <c r="E39" s="61" t="str">
        <f t="shared" si="2"/>
        <v>BARCELONA</v>
      </c>
      <c r="F39" s="61">
        <f t="shared" ref="F39:F54" si="7">LOOKUP(E39,$A$38:$A$65,$B$38:$B$65)</f>
        <v>10695543.5</v>
      </c>
      <c r="G39" s="61">
        <f t="shared" ref="G39:G65" si="8">LOOKUP(E39,$A$38:$A$65,$C$38:$C$65)</f>
        <v>10516433</v>
      </c>
    </row>
    <row r="40" spans="1:9" s="61" customFormat="1" x14ac:dyDescent="0.25">
      <c r="A40" s="61" t="str">
        <f t="shared" si="3"/>
        <v>ALMERIA</v>
      </c>
      <c r="B40" s="62">
        <f t="shared" si="4"/>
        <v>413477</v>
      </c>
      <c r="C40" s="62">
        <f t="shared" si="5"/>
        <v>377977</v>
      </c>
      <c r="D40" s="62">
        <f t="shared" si="6"/>
        <v>15</v>
      </c>
      <c r="E40" s="61" t="str">
        <f t="shared" si="2"/>
        <v>VALENCIA</v>
      </c>
      <c r="F40" s="61">
        <f t="shared" si="7"/>
        <v>8939023</v>
      </c>
      <c r="G40" s="61">
        <f t="shared" si="8"/>
        <v>8544804</v>
      </c>
    </row>
    <row r="41" spans="1:9" s="61" customFormat="1" x14ac:dyDescent="0.25">
      <c r="A41" s="61" t="str">
        <f t="shared" si="3"/>
        <v>AVILES</v>
      </c>
      <c r="B41" s="62">
        <f t="shared" si="4"/>
        <v>0</v>
      </c>
      <c r="C41" s="62">
        <f t="shared" si="5"/>
        <v>0</v>
      </c>
      <c r="D41" s="62">
        <f t="shared" si="6"/>
        <v>28</v>
      </c>
      <c r="E41" s="61" t="str">
        <f t="shared" si="2"/>
        <v>BAHIA DE ALGECIRAS</v>
      </c>
      <c r="F41" s="61">
        <f t="shared" si="7"/>
        <v>7421041</v>
      </c>
      <c r="G41" s="61">
        <f t="shared" si="8"/>
        <v>6840929</v>
      </c>
    </row>
    <row r="42" spans="1:9" s="61" customFormat="1" x14ac:dyDescent="0.25">
      <c r="A42" s="61" t="str">
        <f t="shared" si="3"/>
        <v>BAHIA DE ALGECIRAS</v>
      </c>
      <c r="B42" s="62">
        <f t="shared" si="4"/>
        <v>7421041</v>
      </c>
      <c r="C42" s="62">
        <f t="shared" si="5"/>
        <v>6840929</v>
      </c>
      <c r="D42" s="62">
        <f t="shared" si="6"/>
        <v>4</v>
      </c>
      <c r="E42" s="61" t="str">
        <f t="shared" si="2"/>
        <v>SANTA CRUZ DE TENERIFE</v>
      </c>
      <c r="F42" s="61">
        <f t="shared" si="7"/>
        <v>3744377.5</v>
      </c>
      <c r="G42" s="61">
        <f t="shared" si="8"/>
        <v>3418308</v>
      </c>
    </row>
    <row r="43" spans="1:9" s="61" customFormat="1" x14ac:dyDescent="0.25">
      <c r="A43" s="61" t="str">
        <f t="shared" si="3"/>
        <v>BAHIA DE CADIZ</v>
      </c>
      <c r="B43" s="62">
        <f t="shared" si="4"/>
        <v>796064</v>
      </c>
      <c r="C43" s="62">
        <f t="shared" si="5"/>
        <v>735075</v>
      </c>
      <c r="D43" s="62">
        <f t="shared" si="6"/>
        <v>10</v>
      </c>
      <c r="E43" s="61" t="str">
        <f t="shared" si="2"/>
        <v>LAS PALMAS</v>
      </c>
      <c r="F43" s="61">
        <f t="shared" si="7"/>
        <v>3325562</v>
      </c>
      <c r="G43" s="61">
        <f t="shared" si="8"/>
        <v>3186335</v>
      </c>
    </row>
    <row r="44" spans="1:9" s="61" customFormat="1" x14ac:dyDescent="0.25">
      <c r="A44" s="61" t="str">
        <f t="shared" si="3"/>
        <v>BALEARES</v>
      </c>
      <c r="B44" s="62">
        <f t="shared" si="4"/>
        <v>11472643</v>
      </c>
      <c r="C44" s="62">
        <f t="shared" si="5"/>
        <v>10414092</v>
      </c>
      <c r="D44" s="62">
        <f t="shared" si="6"/>
        <v>1</v>
      </c>
      <c r="E44" s="61" t="str">
        <f t="shared" si="2"/>
        <v>SANTANDER</v>
      </c>
      <c r="F44" s="61">
        <f t="shared" si="7"/>
        <v>1411294</v>
      </c>
      <c r="G44" s="61">
        <f t="shared" si="8"/>
        <v>1393733</v>
      </c>
    </row>
    <row r="45" spans="1:9" s="61" customFormat="1" x14ac:dyDescent="0.25">
      <c r="A45" s="61" t="str">
        <f t="shared" si="3"/>
        <v>BARCELONA</v>
      </c>
      <c r="B45" s="62">
        <f t="shared" si="4"/>
        <v>10695543.5</v>
      </c>
      <c r="C45" s="62">
        <f t="shared" si="5"/>
        <v>10516433</v>
      </c>
      <c r="D45" s="62">
        <f t="shared" si="6"/>
        <v>2</v>
      </c>
      <c r="E45" s="61" t="str">
        <f t="shared" si="2"/>
        <v>CEUTA</v>
      </c>
      <c r="F45" s="61">
        <f t="shared" si="7"/>
        <v>1035249</v>
      </c>
      <c r="G45" s="61">
        <f t="shared" si="8"/>
        <v>995197</v>
      </c>
    </row>
    <row r="46" spans="1:9" s="61" customFormat="1" x14ac:dyDescent="0.25">
      <c r="A46" s="61" t="str">
        <f t="shared" si="3"/>
        <v>BILBAO</v>
      </c>
      <c r="B46" s="62">
        <f t="shared" si="4"/>
        <v>0</v>
      </c>
      <c r="C46" s="62">
        <f t="shared" si="5"/>
        <v>508781</v>
      </c>
      <c r="D46" s="62">
        <f t="shared" si="6"/>
        <v>28</v>
      </c>
      <c r="E46" s="61" t="str">
        <f t="shared" si="2"/>
        <v>VIGO</v>
      </c>
      <c r="F46" s="61">
        <f t="shared" si="7"/>
        <v>1013389</v>
      </c>
      <c r="G46" s="61">
        <f t="shared" si="8"/>
        <v>944990</v>
      </c>
    </row>
    <row r="47" spans="1:9" s="61" customFormat="1" x14ac:dyDescent="0.25">
      <c r="A47" s="61" t="str">
        <f t="shared" si="3"/>
        <v>CARTAGENA</v>
      </c>
      <c r="B47" s="62">
        <f t="shared" si="4"/>
        <v>0</v>
      </c>
      <c r="C47" s="62">
        <f t="shared" si="5"/>
        <v>105</v>
      </c>
      <c r="D47" s="62">
        <f t="shared" si="6"/>
        <v>28</v>
      </c>
      <c r="E47" s="61" t="str">
        <f t="shared" si="2"/>
        <v>BAHIA DE CADIZ</v>
      </c>
      <c r="F47" s="61">
        <f t="shared" si="7"/>
        <v>796064</v>
      </c>
      <c r="G47" s="61">
        <f t="shared" si="8"/>
        <v>735075</v>
      </c>
    </row>
    <row r="48" spans="1:9" s="61" customFormat="1" x14ac:dyDescent="0.25">
      <c r="A48" s="61" t="str">
        <f t="shared" si="3"/>
        <v>CASTELLON</v>
      </c>
      <c r="B48" s="62">
        <f t="shared" si="4"/>
        <v>621141</v>
      </c>
      <c r="C48" s="62">
        <f t="shared" si="5"/>
        <v>486752</v>
      </c>
      <c r="D48" s="62">
        <f t="shared" si="6"/>
        <v>11</v>
      </c>
      <c r="E48" s="61" t="str">
        <f t="shared" si="2"/>
        <v>CASTELLON</v>
      </c>
      <c r="F48" s="61">
        <f t="shared" si="7"/>
        <v>621141</v>
      </c>
      <c r="G48" s="61">
        <f t="shared" si="8"/>
        <v>486752</v>
      </c>
    </row>
    <row r="49" spans="1:7" s="61" customFormat="1" x14ac:dyDescent="0.25">
      <c r="A49" s="61" t="str">
        <f t="shared" si="3"/>
        <v>CEUTA</v>
      </c>
      <c r="B49" s="62">
        <f t="shared" si="4"/>
        <v>1035249</v>
      </c>
      <c r="C49" s="62">
        <f t="shared" si="5"/>
        <v>995197</v>
      </c>
      <c r="D49" s="62">
        <f t="shared" si="6"/>
        <v>8</v>
      </c>
      <c r="E49" s="61" t="str">
        <f t="shared" si="2"/>
        <v>PASAIA</v>
      </c>
      <c r="F49" s="61">
        <f t="shared" si="7"/>
        <v>598521</v>
      </c>
      <c r="G49" s="61">
        <f t="shared" si="8"/>
        <v>587619</v>
      </c>
    </row>
    <row r="50" spans="1:7" s="61" customFormat="1" x14ac:dyDescent="0.25">
      <c r="A50" s="61" t="str">
        <f t="shared" si="3"/>
        <v>FERROL-SAN CIBRAO</v>
      </c>
      <c r="B50" s="62">
        <f t="shared" si="4"/>
        <v>72308.26999999999</v>
      </c>
      <c r="C50" s="62">
        <f t="shared" si="5"/>
        <v>60946</v>
      </c>
      <c r="D50" s="62">
        <f t="shared" si="6"/>
        <v>20</v>
      </c>
      <c r="E50" s="61" t="e">
        <f t="shared" si="2"/>
        <v>#N/A</v>
      </c>
      <c r="F50" s="61" t="e">
        <f t="shared" si="7"/>
        <v>#N/A</v>
      </c>
      <c r="G50" s="61" t="e">
        <f t="shared" si="8"/>
        <v>#N/A</v>
      </c>
    </row>
    <row r="51" spans="1:7" s="61" customFormat="1" x14ac:dyDescent="0.25">
      <c r="A51" s="61" t="str">
        <f t="shared" si="3"/>
        <v>GIJON</v>
      </c>
      <c r="B51" s="62">
        <f t="shared" si="4"/>
        <v>4361</v>
      </c>
      <c r="C51" s="62">
        <f t="shared" si="5"/>
        <v>2122</v>
      </c>
      <c r="D51" s="62">
        <f t="shared" si="6"/>
        <v>21</v>
      </c>
      <c r="E51" s="61" t="str">
        <f t="shared" si="2"/>
        <v>MALAGA</v>
      </c>
      <c r="F51" s="61">
        <f t="shared" si="7"/>
        <v>521997.07000000007</v>
      </c>
      <c r="G51" s="61">
        <f t="shared" si="8"/>
        <v>499849.79000000004</v>
      </c>
    </row>
    <row r="52" spans="1:7" s="61" customFormat="1" x14ac:dyDescent="0.25">
      <c r="A52" s="61" t="str">
        <f t="shared" si="3"/>
        <v>HUELVA</v>
      </c>
      <c r="B52" s="62">
        <f t="shared" si="4"/>
        <v>146515.28</v>
      </c>
      <c r="C52" s="62">
        <f t="shared" si="5"/>
        <v>151478.79999999999</v>
      </c>
      <c r="D52" s="62">
        <f t="shared" si="6"/>
        <v>18</v>
      </c>
      <c r="E52" s="61" t="str">
        <f t="shared" si="2"/>
        <v>ALMERIA</v>
      </c>
      <c r="F52" s="61">
        <f t="shared" si="7"/>
        <v>413477</v>
      </c>
      <c r="G52" s="61">
        <f t="shared" si="8"/>
        <v>377977</v>
      </c>
    </row>
    <row r="53" spans="1:7" s="61" customFormat="1" x14ac:dyDescent="0.25">
      <c r="A53" s="61" t="str">
        <f t="shared" si="3"/>
        <v>LAS PALMAS</v>
      </c>
      <c r="B53" s="62">
        <f t="shared" si="4"/>
        <v>3325562</v>
      </c>
      <c r="C53" s="62">
        <f t="shared" si="5"/>
        <v>3186335</v>
      </c>
      <c r="D53" s="62">
        <f t="shared" si="6"/>
        <v>6</v>
      </c>
      <c r="E53" s="61" t="str">
        <f t="shared" si="2"/>
        <v>MOTRIL</v>
      </c>
      <c r="F53" s="61">
        <f t="shared" si="7"/>
        <v>359156</v>
      </c>
      <c r="G53" s="61">
        <f t="shared" si="8"/>
        <v>216980</v>
      </c>
    </row>
    <row r="54" spans="1:7" s="61" customFormat="1" x14ac:dyDescent="0.25">
      <c r="A54" s="61" t="str">
        <f t="shared" si="3"/>
        <v>MALAGA</v>
      </c>
      <c r="B54" s="62">
        <f t="shared" si="4"/>
        <v>521997.07000000007</v>
      </c>
      <c r="C54" s="62">
        <f t="shared" si="5"/>
        <v>499849.79000000004</v>
      </c>
      <c r="D54" s="62">
        <f t="shared" si="6"/>
        <v>14</v>
      </c>
      <c r="E54" s="61" t="str">
        <f t="shared" si="2"/>
        <v>TARRAGONA</v>
      </c>
      <c r="F54" s="61">
        <f t="shared" si="7"/>
        <v>222468.5</v>
      </c>
      <c r="G54" s="61">
        <f t="shared" si="8"/>
        <v>169347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521997.07000000007</v>
      </c>
      <c r="C55" s="62">
        <f t="shared" si="5"/>
        <v>0</v>
      </c>
      <c r="D55" s="62">
        <f t="shared" si="6"/>
        <v>14</v>
      </c>
      <c r="E55" s="61" t="str">
        <f t="shared" si="2"/>
        <v>HUELVA</v>
      </c>
      <c r="F55" s="61">
        <f t="shared" ref="F55:F65" si="9">LOOKUP(E55,$A$38:$A$65,$B$38:$B$65)</f>
        <v>146515.28</v>
      </c>
      <c r="G55" s="61">
        <f t="shared" si="8"/>
        <v>151478.79999999999</v>
      </c>
    </row>
    <row r="56" spans="1:7" s="61" customFormat="1" x14ac:dyDescent="0.25">
      <c r="A56" s="61" t="str">
        <f t="shared" si="3"/>
        <v>MELILLA</v>
      </c>
      <c r="B56" s="62">
        <f t="shared" si="4"/>
        <v>0</v>
      </c>
      <c r="C56" s="62">
        <f t="shared" si="5"/>
        <v>740193</v>
      </c>
      <c r="D56" s="62">
        <f t="shared" si="6"/>
        <v>28</v>
      </c>
      <c r="E56" s="61" t="str">
        <f t="shared" si="2"/>
        <v>ALICANTE</v>
      </c>
      <c r="F56" s="61">
        <f t="shared" si="9"/>
        <v>111104.76999999999</v>
      </c>
      <c r="G56" s="61">
        <f t="shared" si="8"/>
        <v>75531.16</v>
      </c>
    </row>
    <row r="57" spans="1:7" s="61" customFormat="1" x14ac:dyDescent="0.25">
      <c r="A57" s="61" t="str">
        <f t="shared" si="3"/>
        <v>MOTRIL</v>
      </c>
      <c r="B57" s="62">
        <f t="shared" si="4"/>
        <v>359156</v>
      </c>
      <c r="C57" s="62">
        <f t="shared" si="5"/>
        <v>216980</v>
      </c>
      <c r="D57" s="62">
        <f t="shared" si="6"/>
        <v>16</v>
      </c>
      <c r="E57" s="61" t="str">
        <f t="shared" si="2"/>
        <v>FERROL-SAN CIBRAO</v>
      </c>
      <c r="F57" s="61">
        <f t="shared" si="9"/>
        <v>72308.26999999999</v>
      </c>
      <c r="G57" s="61">
        <f t="shared" si="8"/>
        <v>60946</v>
      </c>
    </row>
    <row r="58" spans="1:7" s="61" customFormat="1" x14ac:dyDescent="0.25">
      <c r="A58" s="61" t="str">
        <f t="shared" si="3"/>
        <v>PASAIA</v>
      </c>
      <c r="B58" s="62">
        <f t="shared" si="4"/>
        <v>598521</v>
      </c>
      <c r="C58" s="62">
        <f t="shared" si="5"/>
        <v>587619</v>
      </c>
      <c r="D58" s="62">
        <f t="shared" si="6"/>
        <v>12</v>
      </c>
      <c r="E58" s="61" t="str">
        <f t="shared" si="2"/>
        <v>GIJON</v>
      </c>
      <c r="F58" s="61">
        <f t="shared" si="9"/>
        <v>4361</v>
      </c>
      <c r="G58" s="61">
        <f t="shared" si="8"/>
        <v>2122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3744377.5</v>
      </c>
      <c r="C59" s="62">
        <f t="shared" si="5"/>
        <v>3418308</v>
      </c>
      <c r="D59" s="62">
        <f t="shared" si="6"/>
        <v>5</v>
      </c>
      <c r="E59" s="61" t="e">
        <f t="shared" si="2"/>
        <v>#N/A</v>
      </c>
      <c r="F59" s="61" t="e">
        <f t="shared" si="9"/>
        <v>#N/A</v>
      </c>
      <c r="G59" s="61" t="e">
        <f t="shared" si="8"/>
        <v>#N/A</v>
      </c>
    </row>
    <row r="60" spans="1:7" s="61" customFormat="1" x14ac:dyDescent="0.25">
      <c r="A60" s="61" t="str">
        <f t="shared" si="3"/>
        <v>SANTANDER</v>
      </c>
      <c r="B60" s="62">
        <f t="shared" si="4"/>
        <v>1411294</v>
      </c>
      <c r="C60" s="62">
        <f t="shared" si="5"/>
        <v>1393733</v>
      </c>
      <c r="D60" s="62">
        <f t="shared" si="6"/>
        <v>7</v>
      </c>
      <c r="E60" s="61" t="e">
        <f t="shared" si="2"/>
        <v>#N/A</v>
      </c>
      <c r="F60" s="61" t="e">
        <f t="shared" si="9"/>
        <v>#N/A</v>
      </c>
      <c r="G60" s="61" t="e">
        <f t="shared" si="8"/>
        <v>#N/A</v>
      </c>
    </row>
    <row r="61" spans="1:7" s="61" customFormat="1" x14ac:dyDescent="0.25">
      <c r="A61" s="61" t="str">
        <f t="shared" si="3"/>
        <v>SEVILLA</v>
      </c>
      <c r="B61" s="62">
        <f t="shared" si="4"/>
        <v>0</v>
      </c>
      <c r="C61" s="62">
        <f t="shared" si="5"/>
        <v>286829</v>
      </c>
      <c r="D61" s="62">
        <f t="shared" si="6"/>
        <v>28</v>
      </c>
      <c r="E61" s="61" t="e">
        <f t="shared" si="2"/>
        <v>#N/A</v>
      </c>
      <c r="F61" s="61" t="e">
        <f t="shared" si="9"/>
        <v>#N/A</v>
      </c>
      <c r="G61" s="61" t="e">
        <f t="shared" si="8"/>
        <v>#N/A</v>
      </c>
    </row>
    <row r="62" spans="1:7" s="61" customFormat="1" x14ac:dyDescent="0.25">
      <c r="A62" s="61" t="str">
        <f t="shared" si="3"/>
        <v>TARRAGONA</v>
      </c>
      <c r="B62" s="62">
        <f t="shared" si="4"/>
        <v>222468.5</v>
      </c>
      <c r="C62" s="62">
        <f t="shared" si="5"/>
        <v>169347</v>
      </c>
      <c r="D62" s="62">
        <f t="shared" si="6"/>
        <v>17</v>
      </c>
      <c r="E62" s="61" t="e">
        <f t="shared" si="2"/>
        <v>#N/A</v>
      </c>
      <c r="F62" s="61" t="e">
        <f t="shared" si="9"/>
        <v>#N/A</v>
      </c>
      <c r="G62" s="61" t="e">
        <f t="shared" si="8"/>
        <v>#N/A</v>
      </c>
    </row>
    <row r="63" spans="1:7" s="61" customFormat="1" x14ac:dyDescent="0.25">
      <c r="A63" s="61" t="str">
        <f t="shared" si="3"/>
        <v>VALENCIA</v>
      </c>
      <c r="B63" s="62">
        <f t="shared" si="4"/>
        <v>8939023</v>
      </c>
      <c r="C63" s="62">
        <f t="shared" si="5"/>
        <v>8544804</v>
      </c>
      <c r="D63" s="62">
        <f t="shared" si="6"/>
        <v>3</v>
      </c>
      <c r="E63" s="61" t="e">
        <f t="shared" si="2"/>
        <v>#N/A</v>
      </c>
      <c r="F63" s="61" t="e">
        <f t="shared" si="9"/>
        <v>#N/A</v>
      </c>
      <c r="G63" s="61" t="e">
        <f t="shared" si="8"/>
        <v>#N/A</v>
      </c>
    </row>
    <row r="64" spans="1:7" s="61" customFormat="1" x14ac:dyDescent="0.25">
      <c r="A64" s="61" t="str">
        <f t="shared" si="3"/>
        <v>VIGO</v>
      </c>
      <c r="B64" s="62">
        <f t="shared" si="4"/>
        <v>1013389</v>
      </c>
      <c r="C64" s="62">
        <f t="shared" si="5"/>
        <v>944990</v>
      </c>
      <c r="D64" s="62">
        <f t="shared" si="6"/>
        <v>9</v>
      </c>
      <c r="E64" s="61" t="e">
        <f t="shared" si="2"/>
        <v>#N/A</v>
      </c>
      <c r="F64" s="61" t="e">
        <f t="shared" si="9"/>
        <v>#N/A</v>
      </c>
      <c r="G64" s="61" t="e">
        <f t="shared" si="8"/>
        <v>#N/A</v>
      </c>
    </row>
    <row r="65" spans="1:7" s="61" customFormat="1" x14ac:dyDescent="0.25">
      <c r="A65" s="61" t="str">
        <f t="shared" si="3"/>
        <v>VILAGARCIA</v>
      </c>
      <c r="B65" s="62">
        <f t="shared" si="4"/>
        <v>0</v>
      </c>
      <c r="C65" s="62">
        <f t="shared" si="5"/>
        <v>0</v>
      </c>
      <c r="D65" s="62">
        <f t="shared" si="6"/>
        <v>28</v>
      </c>
      <c r="E65" s="61" t="str">
        <f t="shared" si="2"/>
        <v>A CORUÑA</v>
      </c>
      <c r="F65" s="61">
        <f t="shared" si="9"/>
        <v>0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7"/>
  <sheetViews>
    <sheetView workbookViewId="0">
      <selection activeCell="C39" sqref="C39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9" customFormat="1" ht="22.5" customHeight="1" x14ac:dyDescent="0.35">
      <c r="F1" s="18" t="s">
        <v>86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57">
        <v>0</v>
      </c>
      <c r="C7" s="57">
        <v>0</v>
      </c>
      <c r="D7" s="57">
        <v>152</v>
      </c>
      <c r="E7" s="57">
        <v>214</v>
      </c>
      <c r="F7" s="26">
        <f>((E7*100)/D7)-100</f>
        <v>40.78947368421052</v>
      </c>
      <c r="G7" s="2"/>
      <c r="H7" s="2"/>
      <c r="I7" s="2"/>
    </row>
    <row r="8" spans="1:12" x14ac:dyDescent="0.25">
      <c r="A8" s="27" t="s">
        <v>45</v>
      </c>
      <c r="B8" s="58">
        <v>11388</v>
      </c>
      <c r="C8" s="58">
        <v>13567</v>
      </c>
      <c r="D8" s="58">
        <v>133880</v>
      </c>
      <c r="E8" s="58">
        <v>159664</v>
      </c>
      <c r="F8" s="29">
        <f t="shared" ref="F8:F35" si="0">((E8*100)/D8)-100</f>
        <v>19.259037944427845</v>
      </c>
      <c r="G8" s="2"/>
      <c r="H8" s="2"/>
      <c r="I8" s="2"/>
    </row>
    <row r="9" spans="1:12" x14ac:dyDescent="0.25">
      <c r="A9" s="24" t="s">
        <v>46</v>
      </c>
      <c r="B9" s="57">
        <v>499</v>
      </c>
      <c r="C9" s="57">
        <v>575.75</v>
      </c>
      <c r="D9" s="57">
        <v>6102.25</v>
      </c>
      <c r="E9" s="57">
        <v>6290.75</v>
      </c>
      <c r="F9" s="26">
        <f t="shared" si="0"/>
        <v>3.0890245401286478</v>
      </c>
      <c r="G9" s="2"/>
      <c r="H9" s="2"/>
      <c r="I9" s="2"/>
    </row>
    <row r="10" spans="1:12" x14ac:dyDescent="0.25">
      <c r="A10" s="27" t="s">
        <v>47</v>
      </c>
      <c r="B10" s="58">
        <v>0</v>
      </c>
      <c r="C10" s="58">
        <v>2</v>
      </c>
      <c r="D10" s="58">
        <v>0</v>
      </c>
      <c r="E10" s="58">
        <v>2</v>
      </c>
      <c r="F10" s="33"/>
      <c r="G10" s="2"/>
      <c r="H10" s="2"/>
      <c r="I10" s="2"/>
    </row>
    <row r="11" spans="1:12" x14ac:dyDescent="0.25">
      <c r="A11" s="24" t="s">
        <v>48</v>
      </c>
      <c r="B11" s="57">
        <v>389206</v>
      </c>
      <c r="C11" s="57">
        <v>375642</v>
      </c>
      <c r="D11" s="57">
        <v>4515768</v>
      </c>
      <c r="E11" s="57">
        <v>4761444</v>
      </c>
      <c r="F11" s="26">
        <f t="shared" si="0"/>
        <v>5.440403492827798</v>
      </c>
      <c r="G11" s="2"/>
      <c r="H11" s="2"/>
      <c r="I11" s="2"/>
    </row>
    <row r="12" spans="1:12" x14ac:dyDescent="0.25">
      <c r="A12" s="27" t="s">
        <v>49</v>
      </c>
      <c r="B12" s="58">
        <v>4657</v>
      </c>
      <c r="C12" s="58">
        <v>6053</v>
      </c>
      <c r="D12" s="58">
        <v>67311.5</v>
      </c>
      <c r="E12" s="58">
        <v>74321</v>
      </c>
      <c r="F12" s="29">
        <f t="shared" si="0"/>
        <v>10.413525177718512</v>
      </c>
      <c r="G12" s="2"/>
      <c r="H12" s="2"/>
      <c r="I12" s="2"/>
    </row>
    <row r="13" spans="1:12" x14ac:dyDescent="0.25">
      <c r="A13" s="24" t="s">
        <v>50</v>
      </c>
      <c r="B13" s="57">
        <v>8398</v>
      </c>
      <c r="C13" s="57">
        <v>8662</v>
      </c>
      <c r="D13" s="57">
        <v>89640</v>
      </c>
      <c r="E13" s="57">
        <v>130268</v>
      </c>
      <c r="F13" s="26">
        <f t="shared" si="0"/>
        <v>45.323516287371717</v>
      </c>
      <c r="G13" s="2"/>
      <c r="H13" s="2"/>
      <c r="I13" s="2"/>
    </row>
    <row r="14" spans="1:12" x14ac:dyDescent="0.25">
      <c r="A14" s="27" t="s">
        <v>51</v>
      </c>
      <c r="B14" s="58">
        <v>176941</v>
      </c>
      <c r="C14" s="58">
        <v>194795</v>
      </c>
      <c r="D14" s="58">
        <v>1965241</v>
      </c>
      <c r="E14" s="58">
        <v>2236961</v>
      </c>
      <c r="F14" s="29">
        <f t="shared" si="0"/>
        <v>13.826294077927344</v>
      </c>
      <c r="G14" s="2"/>
      <c r="H14" s="2"/>
      <c r="I14" s="2"/>
    </row>
    <row r="15" spans="1:12" x14ac:dyDescent="0.25">
      <c r="A15" s="24" t="s">
        <v>52</v>
      </c>
      <c r="B15" s="57">
        <v>58650</v>
      </c>
      <c r="C15" s="57">
        <v>60206</v>
      </c>
      <c r="D15" s="57">
        <v>627302</v>
      </c>
      <c r="E15" s="57">
        <v>596689</v>
      </c>
      <c r="F15" s="26">
        <f t="shared" si="0"/>
        <v>-4.880105595072223</v>
      </c>
      <c r="G15" s="2"/>
      <c r="H15" s="2"/>
      <c r="I15" s="2"/>
    </row>
    <row r="16" spans="1:12" x14ac:dyDescent="0.25">
      <c r="A16" s="27" t="s">
        <v>53</v>
      </c>
      <c r="B16" s="58">
        <v>6382</v>
      </c>
      <c r="C16" s="58">
        <v>5640</v>
      </c>
      <c r="D16" s="58">
        <v>91726</v>
      </c>
      <c r="E16" s="58">
        <v>96127</v>
      </c>
      <c r="F16" s="29">
        <f t="shared" si="0"/>
        <v>4.7979853040577325</v>
      </c>
      <c r="G16" s="2"/>
      <c r="H16" s="2"/>
      <c r="I16" s="2"/>
    </row>
    <row r="17" spans="1:9" x14ac:dyDescent="0.25">
      <c r="A17" s="24" t="s">
        <v>54</v>
      </c>
      <c r="B17" s="57">
        <v>17146</v>
      </c>
      <c r="C17" s="57">
        <v>17425</v>
      </c>
      <c r="D17" s="57">
        <v>214663</v>
      </c>
      <c r="E17" s="57">
        <v>226903</v>
      </c>
      <c r="F17" s="26">
        <f t="shared" si="0"/>
        <v>5.7019607477767522</v>
      </c>
      <c r="G17" s="2"/>
      <c r="H17" s="2"/>
      <c r="I17" s="2"/>
    </row>
    <row r="18" spans="1:9" x14ac:dyDescent="0.25">
      <c r="A18" s="27" t="s">
        <v>55</v>
      </c>
      <c r="B18" s="58">
        <v>1542</v>
      </c>
      <c r="C18" s="58">
        <v>1879</v>
      </c>
      <c r="D18" s="58">
        <v>18191</v>
      </c>
      <c r="E18" s="58">
        <v>21790</v>
      </c>
      <c r="F18" s="29">
        <f t="shared" si="0"/>
        <v>19.784508823044362</v>
      </c>
      <c r="G18" s="2"/>
      <c r="H18" s="2"/>
      <c r="I18" s="2"/>
    </row>
    <row r="19" spans="1:9" x14ac:dyDescent="0.25">
      <c r="A19" s="24" t="s">
        <v>56</v>
      </c>
      <c r="B19" s="57">
        <v>123</v>
      </c>
      <c r="C19" s="57">
        <v>106</v>
      </c>
      <c r="D19" s="57">
        <v>958</v>
      </c>
      <c r="E19" s="57">
        <v>885</v>
      </c>
      <c r="F19" s="26">
        <f t="shared" si="0"/>
        <v>-7.6200417536534388</v>
      </c>
      <c r="G19" s="2"/>
      <c r="H19" s="2"/>
      <c r="I19" s="2"/>
    </row>
    <row r="20" spans="1:9" x14ac:dyDescent="0.25">
      <c r="A20" s="27" t="s">
        <v>57</v>
      </c>
      <c r="B20" s="58">
        <v>7107</v>
      </c>
      <c r="C20" s="58">
        <v>6893</v>
      </c>
      <c r="D20" s="58">
        <v>61922</v>
      </c>
      <c r="E20" s="58">
        <v>65811</v>
      </c>
      <c r="F20" s="29">
        <f t="shared" si="0"/>
        <v>6.2804818965795732</v>
      </c>
      <c r="G20" s="2"/>
      <c r="H20" s="2"/>
      <c r="I20" s="2"/>
    </row>
    <row r="21" spans="1:9" x14ac:dyDescent="0.25">
      <c r="A21" s="24" t="s">
        <v>58</v>
      </c>
      <c r="B21" s="57">
        <v>1159</v>
      </c>
      <c r="C21" s="57">
        <v>1743</v>
      </c>
      <c r="D21" s="57">
        <v>7834</v>
      </c>
      <c r="E21" s="57">
        <v>11822</v>
      </c>
      <c r="F21" s="26">
        <f t="shared" si="0"/>
        <v>50.906305846310943</v>
      </c>
      <c r="G21" s="2"/>
      <c r="H21" s="2"/>
      <c r="I21" s="2"/>
    </row>
    <row r="22" spans="1:9" x14ac:dyDescent="0.25">
      <c r="A22" s="27" t="s">
        <v>59</v>
      </c>
      <c r="B22" s="58">
        <v>73070</v>
      </c>
      <c r="C22" s="58">
        <v>86396</v>
      </c>
      <c r="D22" s="58">
        <v>901101</v>
      </c>
      <c r="E22" s="58">
        <v>945534</v>
      </c>
      <c r="F22" s="29">
        <f t="shared" si="0"/>
        <v>4.9309677827457676</v>
      </c>
      <c r="G22" s="2"/>
      <c r="H22" s="2"/>
      <c r="I22" s="2"/>
    </row>
    <row r="23" spans="1:9" x14ac:dyDescent="0.25">
      <c r="A23" s="24" t="s">
        <v>60</v>
      </c>
      <c r="B23" s="57">
        <v>10896</v>
      </c>
      <c r="C23" s="57">
        <v>4331</v>
      </c>
      <c r="D23" s="57">
        <v>43369</v>
      </c>
      <c r="E23" s="57">
        <v>119847</v>
      </c>
      <c r="F23" s="26">
        <f t="shared" si="0"/>
        <v>176.3425488251977</v>
      </c>
      <c r="G23" s="2"/>
      <c r="H23" s="2"/>
      <c r="I23" s="2"/>
    </row>
    <row r="24" spans="1:9" x14ac:dyDescent="0.25">
      <c r="A24" s="27" t="s">
        <v>61</v>
      </c>
      <c r="B24" s="58">
        <v>5286</v>
      </c>
      <c r="C24" s="58">
        <v>10071</v>
      </c>
      <c r="D24" s="58">
        <v>42654</v>
      </c>
      <c r="E24" s="58">
        <v>67087</v>
      </c>
      <c r="F24" s="29">
        <f t="shared" si="0"/>
        <v>57.281849299010645</v>
      </c>
      <c r="G24" s="2"/>
      <c r="H24" s="2"/>
      <c r="I24" s="2"/>
    </row>
    <row r="25" spans="1:9" x14ac:dyDescent="0.25">
      <c r="A25" s="24" t="s">
        <v>62</v>
      </c>
      <c r="B25" s="57">
        <v>2521</v>
      </c>
      <c r="C25" s="57">
        <v>3282</v>
      </c>
      <c r="D25" s="57">
        <v>34356</v>
      </c>
      <c r="E25" s="57">
        <v>39445</v>
      </c>
      <c r="F25" s="26">
        <f t="shared" si="0"/>
        <v>14.812550937245319</v>
      </c>
      <c r="G25" s="2"/>
      <c r="H25" s="2"/>
      <c r="I25" s="2"/>
    </row>
    <row r="26" spans="1:9" x14ac:dyDescent="0.25">
      <c r="A26" s="27" t="s">
        <v>63</v>
      </c>
      <c r="B26" s="58">
        <v>183</v>
      </c>
      <c r="C26" s="58">
        <v>193</v>
      </c>
      <c r="D26" s="58">
        <v>183</v>
      </c>
      <c r="E26" s="58">
        <v>2626</v>
      </c>
      <c r="F26" s="29">
        <f t="shared" si="0"/>
        <v>1334.9726775956285</v>
      </c>
      <c r="G26" s="2"/>
      <c r="H26" s="2"/>
      <c r="I26" s="2"/>
    </row>
    <row r="27" spans="1:9" x14ac:dyDescent="0.25">
      <c r="A27" s="24" t="s">
        <v>64</v>
      </c>
      <c r="B27" s="57">
        <v>365</v>
      </c>
      <c r="C27" s="57">
        <v>0</v>
      </c>
      <c r="D27" s="57">
        <v>3266</v>
      </c>
      <c r="E27" s="57">
        <v>6818</v>
      </c>
      <c r="F27" s="34">
        <f t="shared" si="0"/>
        <v>108.75688916105327</v>
      </c>
      <c r="G27" s="2"/>
      <c r="H27" s="2"/>
      <c r="I27" s="2"/>
    </row>
    <row r="28" spans="1:9" x14ac:dyDescent="0.25">
      <c r="A28" s="27" t="s">
        <v>65</v>
      </c>
      <c r="B28" s="58">
        <v>30829</v>
      </c>
      <c r="C28" s="58">
        <v>30672</v>
      </c>
      <c r="D28" s="58">
        <v>345457</v>
      </c>
      <c r="E28" s="58">
        <v>370645</v>
      </c>
      <c r="F28" s="29">
        <f t="shared" si="0"/>
        <v>7.291211351919344</v>
      </c>
      <c r="G28" s="2"/>
      <c r="H28" s="2"/>
      <c r="I28" s="2"/>
    </row>
    <row r="29" spans="1:9" x14ac:dyDescent="0.25">
      <c r="A29" s="24" t="s">
        <v>66</v>
      </c>
      <c r="B29" s="57">
        <v>81</v>
      </c>
      <c r="C29" s="57">
        <v>203</v>
      </c>
      <c r="D29" s="57">
        <v>1165</v>
      </c>
      <c r="E29" s="57">
        <v>1268</v>
      </c>
      <c r="F29" s="26">
        <f t="shared" si="0"/>
        <v>8.8412017167381975</v>
      </c>
      <c r="G29" s="2"/>
      <c r="H29" s="2"/>
      <c r="I29" s="2"/>
    </row>
    <row r="30" spans="1:9" x14ac:dyDescent="0.25">
      <c r="A30" s="27" t="s">
        <v>67</v>
      </c>
      <c r="B30" s="58">
        <v>12651</v>
      </c>
      <c r="C30" s="58">
        <v>12478</v>
      </c>
      <c r="D30" s="58">
        <v>161671</v>
      </c>
      <c r="E30" s="58">
        <v>145672</v>
      </c>
      <c r="F30" s="29">
        <f t="shared" si="0"/>
        <v>-9.8960234055581964</v>
      </c>
      <c r="G30" s="2"/>
      <c r="H30" s="2"/>
      <c r="I30" s="2"/>
    </row>
    <row r="31" spans="1:9" x14ac:dyDescent="0.25">
      <c r="A31" s="24" t="s">
        <v>68</v>
      </c>
      <c r="B31" s="57">
        <v>6912</v>
      </c>
      <c r="C31" s="57">
        <v>6699</v>
      </c>
      <c r="D31" s="57">
        <v>89862</v>
      </c>
      <c r="E31" s="57">
        <v>83666</v>
      </c>
      <c r="F31" s="26">
        <f t="shared" si="0"/>
        <v>-6.8950168035432142</v>
      </c>
      <c r="G31" s="2"/>
      <c r="H31" s="2"/>
      <c r="I31" s="2"/>
    </row>
    <row r="32" spans="1:9" x14ac:dyDescent="0.25">
      <c r="A32" s="27" t="s">
        <v>69</v>
      </c>
      <c r="B32" s="58">
        <v>361470</v>
      </c>
      <c r="C32" s="58">
        <v>377154</v>
      </c>
      <c r="D32" s="58">
        <v>4615196</v>
      </c>
      <c r="E32" s="58">
        <v>4732136</v>
      </c>
      <c r="F32" s="29">
        <f t="shared" si="0"/>
        <v>2.5338035481049985</v>
      </c>
      <c r="G32" s="2"/>
      <c r="H32" s="2"/>
      <c r="I32" s="2"/>
    </row>
    <row r="33" spans="1:9" x14ac:dyDescent="0.25">
      <c r="A33" s="24" t="s">
        <v>70</v>
      </c>
      <c r="B33" s="57">
        <v>42825</v>
      </c>
      <c r="C33" s="57">
        <v>45855</v>
      </c>
      <c r="D33" s="57">
        <v>223699</v>
      </c>
      <c r="E33" s="57">
        <v>218044</v>
      </c>
      <c r="F33" s="26">
        <f t="shared" si="0"/>
        <v>-2.5279505049195592</v>
      </c>
      <c r="G33" s="2"/>
      <c r="H33" s="2"/>
      <c r="I33" s="2"/>
    </row>
    <row r="34" spans="1:9" x14ac:dyDescent="0.25">
      <c r="A34" s="27" t="s">
        <v>71</v>
      </c>
      <c r="B34" s="58">
        <v>2266</v>
      </c>
      <c r="C34" s="58">
        <v>2361</v>
      </c>
      <c r="D34" s="58">
        <v>30573</v>
      </c>
      <c r="E34" s="58">
        <v>32323</v>
      </c>
      <c r="F34" s="29">
        <f t="shared" si="0"/>
        <v>5.7240048408726665</v>
      </c>
      <c r="G34" s="2"/>
      <c r="H34" s="2"/>
      <c r="I34" s="2"/>
    </row>
    <row r="35" spans="1:9" x14ac:dyDescent="0.25">
      <c r="A35" s="30" t="s">
        <v>72</v>
      </c>
      <c r="B35" s="31">
        <f>SUM(B7:B34)</f>
        <v>1232553</v>
      </c>
      <c r="C35" s="31">
        <f t="shared" ref="C35:E35" si="1">SUM(C7:C34)</f>
        <v>1272883.75</v>
      </c>
      <c r="D35" s="31">
        <f t="shared" si="1"/>
        <v>14293242.75</v>
      </c>
      <c r="E35" s="31">
        <f t="shared" si="1"/>
        <v>15154302.75</v>
      </c>
      <c r="F35" s="32">
        <f t="shared" si="0"/>
        <v>6.024245267925636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214</v>
      </c>
      <c r="C38" s="62">
        <f>D7</f>
        <v>152</v>
      </c>
      <c r="D38" s="62">
        <f>_xlfn.RANK.EQ(B38,$B$38:$B$65)+COUNTIF($B$38:$B$65,B38)-1</f>
        <v>27</v>
      </c>
      <c r="E38" s="61" t="str">
        <f t="shared" ref="E38:E65" si="2">INDEX($A$38:$B$65,MATCH(ROW()-37,$D$38:$D$65,0),1)</f>
        <v>BAHIA DE ALGECIRAS</v>
      </c>
      <c r="F38" s="61">
        <f>LOOKUP(E38,$A$38:$A$65,$B$38:$B$65)</f>
        <v>4761444</v>
      </c>
      <c r="G38" s="61">
        <f>LOOKUP(E38,$A$38:$A$65,$C$38:$C$65)</f>
        <v>4515768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159664</v>
      </c>
      <c r="C39" s="62">
        <f t="shared" ref="C39:C65" si="5">D8</f>
        <v>133880</v>
      </c>
      <c r="D39" s="62">
        <f t="shared" ref="D39:D65" si="6">_xlfn.RANK.EQ(B39,$B$38:$B$65)+COUNTIF($B$38:$B$65,B39)-1</f>
        <v>9</v>
      </c>
      <c r="E39" s="61" t="str">
        <f t="shared" si="2"/>
        <v>VALENCIA</v>
      </c>
      <c r="F39" s="61">
        <f t="shared" ref="F39:F54" si="7">LOOKUP(E39,$A$38:$A$65,$B$38:$B$65)</f>
        <v>4732136</v>
      </c>
      <c r="G39" s="61">
        <f t="shared" ref="G39:G65" si="8">LOOKUP(E39,$A$38:$A$65,$C$38:$C$65)</f>
        <v>4615196</v>
      </c>
    </row>
    <row r="40" spans="1:9" s="61" customFormat="1" x14ac:dyDescent="0.25">
      <c r="A40" s="61" t="str">
        <f t="shared" si="3"/>
        <v>ALMERIA</v>
      </c>
      <c r="B40" s="62">
        <f t="shared" si="4"/>
        <v>6290.75</v>
      </c>
      <c r="C40" s="62">
        <f t="shared" si="5"/>
        <v>6102.25</v>
      </c>
      <c r="D40" s="62">
        <f t="shared" si="6"/>
        <v>23</v>
      </c>
      <c r="E40" s="61" t="str">
        <f t="shared" si="2"/>
        <v>BARCELONA</v>
      </c>
      <c r="F40" s="61">
        <f t="shared" si="7"/>
        <v>2236961</v>
      </c>
      <c r="G40" s="61">
        <f t="shared" si="8"/>
        <v>1965241</v>
      </c>
    </row>
    <row r="41" spans="1:9" s="61" customFormat="1" x14ac:dyDescent="0.25">
      <c r="A41" s="61" t="str">
        <f t="shared" si="3"/>
        <v>AVILES</v>
      </c>
      <c r="B41" s="62">
        <f t="shared" si="4"/>
        <v>2</v>
      </c>
      <c r="C41" s="62">
        <f t="shared" si="5"/>
        <v>0</v>
      </c>
      <c r="D41" s="62">
        <f t="shared" si="6"/>
        <v>28</v>
      </c>
      <c r="E41" s="61" t="str">
        <f t="shared" si="2"/>
        <v>LAS PALMAS</v>
      </c>
      <c r="F41" s="61">
        <f t="shared" si="7"/>
        <v>945534</v>
      </c>
      <c r="G41" s="61">
        <f t="shared" si="8"/>
        <v>901101</v>
      </c>
    </row>
    <row r="42" spans="1:9" s="61" customFormat="1" x14ac:dyDescent="0.25">
      <c r="A42" s="61" t="str">
        <f t="shared" si="3"/>
        <v>BAHIA DE ALGECIRAS</v>
      </c>
      <c r="B42" s="62">
        <f t="shared" si="4"/>
        <v>4761444</v>
      </c>
      <c r="C42" s="62">
        <f t="shared" si="5"/>
        <v>4515768</v>
      </c>
      <c r="D42" s="62">
        <f t="shared" si="6"/>
        <v>1</v>
      </c>
      <c r="E42" s="61" t="str">
        <f t="shared" si="2"/>
        <v>BILBAO</v>
      </c>
      <c r="F42" s="61">
        <f t="shared" si="7"/>
        <v>596689</v>
      </c>
      <c r="G42" s="61">
        <f t="shared" si="8"/>
        <v>627302</v>
      </c>
    </row>
    <row r="43" spans="1:9" s="61" customFormat="1" x14ac:dyDescent="0.25">
      <c r="A43" s="61" t="str">
        <f t="shared" si="3"/>
        <v>BAHIA DE CADIZ</v>
      </c>
      <c r="B43" s="62">
        <f t="shared" si="4"/>
        <v>74321</v>
      </c>
      <c r="C43" s="62">
        <f t="shared" si="5"/>
        <v>67311.5</v>
      </c>
      <c r="D43" s="62">
        <f t="shared" si="6"/>
        <v>15</v>
      </c>
      <c r="E43" s="61" t="str">
        <f t="shared" si="2"/>
        <v>SANTA CRUZ DE TENERIFE</v>
      </c>
      <c r="F43" s="61">
        <f t="shared" si="7"/>
        <v>370645</v>
      </c>
      <c r="G43" s="61">
        <f t="shared" si="8"/>
        <v>345457</v>
      </c>
    </row>
    <row r="44" spans="1:9" s="61" customFormat="1" x14ac:dyDescent="0.25">
      <c r="A44" s="61" t="str">
        <f t="shared" si="3"/>
        <v>BALEARES</v>
      </c>
      <c r="B44" s="62">
        <f t="shared" si="4"/>
        <v>130268</v>
      </c>
      <c r="C44" s="62">
        <f t="shared" si="5"/>
        <v>89640</v>
      </c>
      <c r="D44" s="62">
        <f t="shared" si="6"/>
        <v>11</v>
      </c>
      <c r="E44" s="61" t="str">
        <f t="shared" si="2"/>
        <v>CASTELLON</v>
      </c>
      <c r="F44" s="61">
        <f t="shared" si="7"/>
        <v>226903</v>
      </c>
      <c r="G44" s="61">
        <f t="shared" si="8"/>
        <v>214663</v>
      </c>
    </row>
    <row r="45" spans="1:9" s="61" customFormat="1" x14ac:dyDescent="0.25">
      <c r="A45" s="61" t="str">
        <f t="shared" si="3"/>
        <v>BARCELONA</v>
      </c>
      <c r="B45" s="62">
        <f t="shared" si="4"/>
        <v>2236961</v>
      </c>
      <c r="C45" s="62">
        <f t="shared" si="5"/>
        <v>1965241</v>
      </c>
      <c r="D45" s="62">
        <f t="shared" si="6"/>
        <v>3</v>
      </c>
      <c r="E45" s="61" t="str">
        <f t="shared" si="2"/>
        <v>VIGO</v>
      </c>
      <c r="F45" s="61">
        <f t="shared" si="7"/>
        <v>218044</v>
      </c>
      <c r="G45" s="61">
        <f t="shared" si="8"/>
        <v>223699</v>
      </c>
    </row>
    <row r="46" spans="1:9" s="61" customFormat="1" x14ac:dyDescent="0.25">
      <c r="A46" s="61" t="str">
        <f t="shared" si="3"/>
        <v>BILBAO</v>
      </c>
      <c r="B46" s="62">
        <f t="shared" si="4"/>
        <v>596689</v>
      </c>
      <c r="C46" s="62">
        <f t="shared" si="5"/>
        <v>627302</v>
      </c>
      <c r="D46" s="62">
        <f t="shared" si="6"/>
        <v>5</v>
      </c>
      <c r="E46" s="61" t="str">
        <f t="shared" si="2"/>
        <v>ALICANTE</v>
      </c>
      <c r="F46" s="61">
        <f t="shared" si="7"/>
        <v>159664</v>
      </c>
      <c r="G46" s="61">
        <f t="shared" si="8"/>
        <v>133880</v>
      </c>
    </row>
    <row r="47" spans="1:9" s="61" customFormat="1" x14ac:dyDescent="0.25">
      <c r="A47" s="61" t="str">
        <f t="shared" si="3"/>
        <v>CARTAGENA</v>
      </c>
      <c r="B47" s="62">
        <f t="shared" si="4"/>
        <v>96127</v>
      </c>
      <c r="C47" s="62">
        <f t="shared" si="5"/>
        <v>91726</v>
      </c>
      <c r="D47" s="62">
        <f t="shared" si="6"/>
        <v>13</v>
      </c>
      <c r="E47" s="61" t="str">
        <f t="shared" si="2"/>
        <v>SEVILLA</v>
      </c>
      <c r="F47" s="61">
        <f t="shared" si="7"/>
        <v>145672</v>
      </c>
      <c r="G47" s="61">
        <f t="shared" si="8"/>
        <v>161671</v>
      </c>
    </row>
    <row r="48" spans="1:9" s="61" customFormat="1" x14ac:dyDescent="0.25">
      <c r="A48" s="61" t="str">
        <f t="shared" si="3"/>
        <v>CASTELLON</v>
      </c>
      <c r="B48" s="62">
        <f t="shared" si="4"/>
        <v>226903</v>
      </c>
      <c r="C48" s="62">
        <f t="shared" si="5"/>
        <v>214663</v>
      </c>
      <c r="D48" s="62">
        <f t="shared" si="6"/>
        <v>7</v>
      </c>
      <c r="E48" s="61" t="str">
        <f t="shared" si="2"/>
        <v>BALEARES</v>
      </c>
      <c r="F48" s="61">
        <f t="shared" si="7"/>
        <v>130268</v>
      </c>
      <c r="G48" s="61">
        <f t="shared" si="8"/>
        <v>89640</v>
      </c>
    </row>
    <row r="49" spans="1:7" s="61" customFormat="1" x14ac:dyDescent="0.25">
      <c r="A49" s="61" t="str">
        <f t="shared" si="3"/>
        <v>CEUTA</v>
      </c>
      <c r="B49" s="62">
        <f t="shared" si="4"/>
        <v>21790</v>
      </c>
      <c r="C49" s="62">
        <f t="shared" si="5"/>
        <v>18191</v>
      </c>
      <c r="D49" s="62">
        <f t="shared" si="6"/>
        <v>20</v>
      </c>
      <c r="E49" s="61" t="str">
        <f t="shared" si="2"/>
        <v>MALAGA</v>
      </c>
      <c r="F49" s="61">
        <f t="shared" si="7"/>
        <v>119847</v>
      </c>
      <c r="G49" s="61">
        <f t="shared" si="8"/>
        <v>43369</v>
      </c>
    </row>
    <row r="50" spans="1:7" s="61" customFormat="1" x14ac:dyDescent="0.25">
      <c r="A50" s="61" t="str">
        <f t="shared" si="3"/>
        <v>FERROL-SAN CIBRAO</v>
      </c>
      <c r="B50" s="62">
        <f t="shared" si="4"/>
        <v>885</v>
      </c>
      <c r="C50" s="62">
        <f t="shared" si="5"/>
        <v>958</v>
      </c>
      <c r="D50" s="62">
        <f t="shared" si="6"/>
        <v>26</v>
      </c>
      <c r="E50" s="61" t="str">
        <f t="shared" si="2"/>
        <v>CARTAGENA</v>
      </c>
      <c r="F50" s="61">
        <f t="shared" si="7"/>
        <v>96127</v>
      </c>
      <c r="G50" s="61">
        <f t="shared" si="8"/>
        <v>91726</v>
      </c>
    </row>
    <row r="51" spans="1:7" s="61" customFormat="1" x14ac:dyDescent="0.25">
      <c r="A51" s="61" t="str">
        <f t="shared" si="3"/>
        <v>GIJON</v>
      </c>
      <c r="B51" s="62">
        <f t="shared" si="4"/>
        <v>65811</v>
      </c>
      <c r="C51" s="62">
        <f t="shared" si="5"/>
        <v>61922</v>
      </c>
      <c r="D51" s="62">
        <f t="shared" si="6"/>
        <v>17</v>
      </c>
      <c r="E51" s="61" t="str">
        <f t="shared" si="2"/>
        <v>TARRAGONA</v>
      </c>
      <c r="F51" s="61">
        <f t="shared" si="7"/>
        <v>83666</v>
      </c>
      <c r="G51" s="61">
        <f t="shared" si="8"/>
        <v>89862</v>
      </c>
    </row>
    <row r="52" spans="1:7" s="61" customFormat="1" x14ac:dyDescent="0.25">
      <c r="A52" s="61" t="str">
        <f t="shared" si="3"/>
        <v>HUELVA</v>
      </c>
      <c r="B52" s="62">
        <f t="shared" si="4"/>
        <v>11822</v>
      </c>
      <c r="C52" s="62">
        <f t="shared" si="5"/>
        <v>7834</v>
      </c>
      <c r="D52" s="62">
        <f t="shared" si="6"/>
        <v>21</v>
      </c>
      <c r="E52" s="61" t="str">
        <f t="shared" si="2"/>
        <v>BAHIA DE CADIZ</v>
      </c>
      <c r="F52" s="61">
        <f t="shared" si="7"/>
        <v>74321</v>
      </c>
      <c r="G52" s="61">
        <f t="shared" si="8"/>
        <v>67311.5</v>
      </c>
    </row>
    <row r="53" spans="1:7" s="61" customFormat="1" x14ac:dyDescent="0.25">
      <c r="A53" s="61" t="str">
        <f t="shared" si="3"/>
        <v>LAS PALMAS</v>
      </c>
      <c r="B53" s="62">
        <f t="shared" si="4"/>
        <v>945534</v>
      </c>
      <c r="C53" s="62">
        <f t="shared" si="5"/>
        <v>901101</v>
      </c>
      <c r="D53" s="62">
        <f t="shared" si="6"/>
        <v>4</v>
      </c>
      <c r="E53" s="61" t="str">
        <f t="shared" si="2"/>
        <v>MARIN Y RIA DE PONTEVEDRA</v>
      </c>
      <c r="F53" s="61">
        <f t="shared" si="7"/>
        <v>67087</v>
      </c>
      <c r="G53" s="61">
        <f t="shared" si="8"/>
        <v>42654</v>
      </c>
    </row>
    <row r="54" spans="1:7" s="61" customFormat="1" x14ac:dyDescent="0.25">
      <c r="A54" s="61" t="str">
        <f t="shared" si="3"/>
        <v>MALAGA</v>
      </c>
      <c r="B54" s="62">
        <f t="shared" si="4"/>
        <v>119847</v>
      </c>
      <c r="C54" s="62">
        <f t="shared" si="5"/>
        <v>43369</v>
      </c>
      <c r="D54" s="62">
        <f t="shared" si="6"/>
        <v>12</v>
      </c>
      <c r="E54" s="61" t="str">
        <f t="shared" si="2"/>
        <v>GIJON</v>
      </c>
      <c r="F54" s="61">
        <f t="shared" si="7"/>
        <v>65811</v>
      </c>
      <c r="G54" s="61">
        <f t="shared" si="8"/>
        <v>61922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67087</v>
      </c>
      <c r="C55" s="62">
        <f t="shared" si="5"/>
        <v>42654</v>
      </c>
      <c r="D55" s="62">
        <f t="shared" si="6"/>
        <v>16</v>
      </c>
      <c r="E55" s="61" t="str">
        <f t="shared" si="2"/>
        <v>MELILLA</v>
      </c>
      <c r="F55" s="61">
        <f t="shared" ref="F55:F65" si="9">LOOKUP(E55,$A$38:$A$65,$B$38:$B$65)</f>
        <v>39445</v>
      </c>
      <c r="G55" s="61">
        <f t="shared" si="8"/>
        <v>34356</v>
      </c>
    </row>
    <row r="56" spans="1:7" s="61" customFormat="1" x14ac:dyDescent="0.25">
      <c r="A56" s="61" t="str">
        <f t="shared" si="3"/>
        <v>MELILLA</v>
      </c>
      <c r="B56" s="62">
        <f t="shared" si="4"/>
        <v>39445</v>
      </c>
      <c r="C56" s="62">
        <f t="shared" si="5"/>
        <v>34356</v>
      </c>
      <c r="D56" s="62">
        <f t="shared" si="6"/>
        <v>18</v>
      </c>
      <c r="E56" s="61" t="str">
        <f t="shared" si="2"/>
        <v>VILAGARCIA</v>
      </c>
      <c r="F56" s="61">
        <f t="shared" si="9"/>
        <v>32323</v>
      </c>
      <c r="G56" s="61">
        <f t="shared" si="8"/>
        <v>30573</v>
      </c>
    </row>
    <row r="57" spans="1:7" s="61" customFormat="1" x14ac:dyDescent="0.25">
      <c r="A57" s="61" t="str">
        <f t="shared" si="3"/>
        <v>MOTRIL</v>
      </c>
      <c r="B57" s="62">
        <f t="shared" si="4"/>
        <v>2626</v>
      </c>
      <c r="C57" s="62">
        <f t="shared" si="5"/>
        <v>183</v>
      </c>
      <c r="D57" s="62">
        <f t="shared" si="6"/>
        <v>24</v>
      </c>
      <c r="E57" s="61" t="str">
        <f t="shared" si="2"/>
        <v>CEUTA</v>
      </c>
      <c r="F57" s="61">
        <f t="shared" si="9"/>
        <v>21790</v>
      </c>
      <c r="G57" s="61">
        <f t="shared" si="8"/>
        <v>18191</v>
      </c>
    </row>
    <row r="58" spans="1:7" s="61" customFormat="1" x14ac:dyDescent="0.25">
      <c r="A58" s="61" t="str">
        <f t="shared" si="3"/>
        <v>PASAIA</v>
      </c>
      <c r="B58" s="62">
        <f t="shared" si="4"/>
        <v>6818</v>
      </c>
      <c r="C58" s="62">
        <f t="shared" si="5"/>
        <v>3266</v>
      </c>
      <c r="D58" s="62">
        <f t="shared" si="6"/>
        <v>22</v>
      </c>
      <c r="E58" s="61" t="str">
        <f t="shared" si="2"/>
        <v>HUELVA</v>
      </c>
      <c r="F58" s="61">
        <f t="shared" si="9"/>
        <v>11822</v>
      </c>
      <c r="G58" s="61">
        <f t="shared" si="8"/>
        <v>7834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370645</v>
      </c>
      <c r="C59" s="62">
        <f t="shared" si="5"/>
        <v>345457</v>
      </c>
      <c r="D59" s="62">
        <f t="shared" si="6"/>
        <v>6</v>
      </c>
      <c r="E59" s="61" t="str">
        <f t="shared" si="2"/>
        <v>PASAIA</v>
      </c>
      <c r="F59" s="61">
        <f t="shared" si="9"/>
        <v>6818</v>
      </c>
      <c r="G59" s="61">
        <f t="shared" si="8"/>
        <v>3266</v>
      </c>
    </row>
    <row r="60" spans="1:7" s="61" customFormat="1" x14ac:dyDescent="0.25">
      <c r="A60" s="61" t="str">
        <f t="shared" si="3"/>
        <v>SANTANDER</v>
      </c>
      <c r="B60" s="62">
        <f t="shared" si="4"/>
        <v>1268</v>
      </c>
      <c r="C60" s="62">
        <f t="shared" si="5"/>
        <v>1165</v>
      </c>
      <c r="D60" s="62">
        <f t="shared" si="6"/>
        <v>25</v>
      </c>
      <c r="E60" s="61" t="str">
        <f t="shared" si="2"/>
        <v>ALMERIA</v>
      </c>
      <c r="F60" s="61">
        <f t="shared" si="9"/>
        <v>6290.75</v>
      </c>
      <c r="G60" s="61">
        <f t="shared" si="8"/>
        <v>6102.25</v>
      </c>
    </row>
    <row r="61" spans="1:7" s="61" customFormat="1" x14ac:dyDescent="0.25">
      <c r="A61" s="61" t="str">
        <f t="shared" si="3"/>
        <v>SEVILLA</v>
      </c>
      <c r="B61" s="62">
        <f t="shared" si="4"/>
        <v>145672</v>
      </c>
      <c r="C61" s="62">
        <f t="shared" si="5"/>
        <v>161671</v>
      </c>
      <c r="D61" s="62">
        <f t="shared" si="6"/>
        <v>10</v>
      </c>
      <c r="E61" s="61" t="str">
        <f t="shared" si="2"/>
        <v>MOTRIL</v>
      </c>
      <c r="F61" s="61">
        <f t="shared" si="9"/>
        <v>2626</v>
      </c>
      <c r="G61" s="61">
        <f t="shared" si="8"/>
        <v>183</v>
      </c>
    </row>
    <row r="62" spans="1:7" s="61" customFormat="1" x14ac:dyDescent="0.25">
      <c r="A62" s="61" t="str">
        <f t="shared" si="3"/>
        <v>TARRAGONA</v>
      </c>
      <c r="B62" s="62">
        <f t="shared" si="4"/>
        <v>83666</v>
      </c>
      <c r="C62" s="62">
        <f t="shared" si="5"/>
        <v>89862</v>
      </c>
      <c r="D62" s="62">
        <f t="shared" si="6"/>
        <v>14</v>
      </c>
      <c r="E62" s="61" t="str">
        <f t="shared" si="2"/>
        <v>SANTANDER</v>
      </c>
      <c r="F62" s="61">
        <f t="shared" si="9"/>
        <v>1268</v>
      </c>
      <c r="G62" s="61">
        <f t="shared" si="8"/>
        <v>1165</v>
      </c>
    </row>
    <row r="63" spans="1:7" s="61" customFormat="1" x14ac:dyDescent="0.25">
      <c r="A63" s="61" t="str">
        <f t="shared" si="3"/>
        <v>VALENCIA</v>
      </c>
      <c r="B63" s="62">
        <f t="shared" si="4"/>
        <v>4732136</v>
      </c>
      <c r="C63" s="62">
        <f t="shared" si="5"/>
        <v>4615196</v>
      </c>
      <c r="D63" s="62">
        <f t="shared" si="6"/>
        <v>2</v>
      </c>
      <c r="E63" s="61" t="str">
        <f t="shared" si="2"/>
        <v>FERROL-SAN CIBRAO</v>
      </c>
      <c r="F63" s="61">
        <f t="shared" si="9"/>
        <v>885</v>
      </c>
      <c r="G63" s="61">
        <f t="shared" si="8"/>
        <v>958</v>
      </c>
    </row>
    <row r="64" spans="1:7" s="61" customFormat="1" x14ac:dyDescent="0.25">
      <c r="A64" s="61" t="str">
        <f t="shared" si="3"/>
        <v>VIGO</v>
      </c>
      <c r="B64" s="62">
        <f t="shared" si="4"/>
        <v>218044</v>
      </c>
      <c r="C64" s="62">
        <f t="shared" si="5"/>
        <v>223699</v>
      </c>
      <c r="D64" s="62">
        <f t="shared" si="6"/>
        <v>8</v>
      </c>
      <c r="E64" s="61" t="str">
        <f t="shared" si="2"/>
        <v>A CORUÑA</v>
      </c>
      <c r="F64" s="61">
        <f t="shared" si="9"/>
        <v>214</v>
      </c>
      <c r="G64" s="61">
        <f t="shared" si="8"/>
        <v>152</v>
      </c>
    </row>
    <row r="65" spans="1:7" s="61" customFormat="1" x14ac:dyDescent="0.25">
      <c r="A65" s="61" t="str">
        <f t="shared" si="3"/>
        <v>VILAGARCIA</v>
      </c>
      <c r="B65" s="62">
        <f t="shared" si="4"/>
        <v>32323</v>
      </c>
      <c r="C65" s="62">
        <f t="shared" si="5"/>
        <v>30573</v>
      </c>
      <c r="D65" s="62">
        <f t="shared" si="6"/>
        <v>19</v>
      </c>
      <c r="E65" s="61" t="str">
        <f t="shared" si="2"/>
        <v>AVILES</v>
      </c>
      <c r="F65" s="61">
        <f t="shared" si="9"/>
        <v>2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9" customFormat="1" ht="22.5" customHeight="1" x14ac:dyDescent="0.35">
      <c r="F1" s="18" t="s">
        <v>87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59">
        <v>0</v>
      </c>
      <c r="C7" s="59">
        <v>0</v>
      </c>
      <c r="D7" s="59">
        <v>0</v>
      </c>
      <c r="E7" s="59">
        <v>0</v>
      </c>
      <c r="F7" s="26"/>
      <c r="G7" s="2"/>
      <c r="H7" s="2"/>
      <c r="I7" s="2"/>
    </row>
    <row r="8" spans="1:12" x14ac:dyDescent="0.25">
      <c r="A8" s="27" t="s">
        <v>45</v>
      </c>
      <c r="B8" s="60">
        <v>152</v>
      </c>
      <c r="C8" s="60">
        <v>154</v>
      </c>
      <c r="D8" s="60">
        <v>330</v>
      </c>
      <c r="E8" s="60">
        <v>4748</v>
      </c>
      <c r="F8" s="29">
        <f t="shared" ref="F8:F35" si="0">((E8*100)/D8)-100</f>
        <v>1338.7878787878788</v>
      </c>
      <c r="G8" s="2"/>
      <c r="H8" s="2"/>
      <c r="I8" s="2"/>
    </row>
    <row r="9" spans="1:12" x14ac:dyDescent="0.25">
      <c r="A9" s="24" t="s">
        <v>46</v>
      </c>
      <c r="B9" s="59">
        <v>0</v>
      </c>
      <c r="C9" s="59">
        <v>6</v>
      </c>
      <c r="D9" s="59">
        <v>0</v>
      </c>
      <c r="E9" s="59">
        <v>47</v>
      </c>
      <c r="F9" s="34"/>
      <c r="G9" s="2"/>
      <c r="H9" s="2"/>
      <c r="I9" s="2"/>
    </row>
    <row r="10" spans="1:12" x14ac:dyDescent="0.25">
      <c r="A10" s="27" t="s">
        <v>47</v>
      </c>
      <c r="B10" s="60">
        <v>0</v>
      </c>
      <c r="C10" s="60">
        <v>0</v>
      </c>
      <c r="D10" s="60">
        <v>0</v>
      </c>
      <c r="E10" s="60">
        <v>0</v>
      </c>
      <c r="F10" s="33"/>
      <c r="G10" s="2"/>
      <c r="H10" s="2"/>
      <c r="I10" s="2"/>
    </row>
    <row r="11" spans="1:12" x14ac:dyDescent="0.25">
      <c r="A11" s="24" t="s">
        <v>48</v>
      </c>
      <c r="B11" s="59">
        <v>359784</v>
      </c>
      <c r="C11" s="59">
        <v>345820</v>
      </c>
      <c r="D11" s="59">
        <v>4144036</v>
      </c>
      <c r="E11" s="59">
        <v>4383488</v>
      </c>
      <c r="F11" s="26">
        <f t="shared" si="0"/>
        <v>5.7782316562886962</v>
      </c>
      <c r="G11" s="2"/>
      <c r="H11" s="2"/>
      <c r="I11" s="2"/>
    </row>
    <row r="12" spans="1:12" x14ac:dyDescent="0.25">
      <c r="A12" s="27" t="s">
        <v>49</v>
      </c>
      <c r="B12" s="60">
        <v>0</v>
      </c>
      <c r="C12" s="60">
        <v>0</v>
      </c>
      <c r="D12" s="60">
        <v>0</v>
      </c>
      <c r="E12" s="60">
        <v>112</v>
      </c>
      <c r="F12" s="29"/>
      <c r="G12" s="2"/>
      <c r="H12" s="2"/>
      <c r="I12" s="2"/>
    </row>
    <row r="13" spans="1:12" x14ac:dyDescent="0.25">
      <c r="A13" s="24" t="s">
        <v>50</v>
      </c>
      <c r="B13" s="59">
        <v>39</v>
      </c>
      <c r="C13" s="59">
        <v>0</v>
      </c>
      <c r="D13" s="59">
        <v>99</v>
      </c>
      <c r="E13" s="59">
        <v>8</v>
      </c>
      <c r="F13" s="26">
        <f t="shared" si="0"/>
        <v>-91.919191919191917</v>
      </c>
      <c r="G13" s="2"/>
      <c r="H13" s="2"/>
      <c r="I13" s="2"/>
    </row>
    <row r="14" spans="1:12" x14ac:dyDescent="0.25">
      <c r="A14" s="27" t="s">
        <v>51</v>
      </c>
      <c r="B14" s="60">
        <v>30400</v>
      </c>
      <c r="C14" s="60">
        <v>47409</v>
      </c>
      <c r="D14" s="60">
        <v>281984</v>
      </c>
      <c r="E14" s="60">
        <v>431750</v>
      </c>
      <c r="F14" s="29">
        <f t="shared" si="0"/>
        <v>53.111524058102589</v>
      </c>
      <c r="G14" s="2"/>
      <c r="H14" s="2"/>
      <c r="I14" s="2"/>
    </row>
    <row r="15" spans="1:12" x14ac:dyDescent="0.25">
      <c r="A15" s="24" t="s">
        <v>52</v>
      </c>
      <c r="B15" s="59">
        <v>339</v>
      </c>
      <c r="C15" s="59">
        <v>760</v>
      </c>
      <c r="D15" s="59">
        <v>2148</v>
      </c>
      <c r="E15" s="59">
        <v>3370</v>
      </c>
      <c r="F15" s="26">
        <f t="shared" si="0"/>
        <v>56.890130353817511</v>
      </c>
      <c r="G15" s="2"/>
      <c r="H15" s="2"/>
      <c r="I15" s="2"/>
    </row>
    <row r="16" spans="1:12" x14ac:dyDescent="0.25">
      <c r="A16" s="27" t="s">
        <v>53</v>
      </c>
      <c r="B16" s="60">
        <v>664</v>
      </c>
      <c r="C16" s="60">
        <v>0</v>
      </c>
      <c r="D16" s="60">
        <v>664</v>
      </c>
      <c r="E16" s="60">
        <v>248</v>
      </c>
      <c r="F16" s="29">
        <f t="shared" si="0"/>
        <v>-62.650602409638552</v>
      </c>
      <c r="G16" s="2"/>
      <c r="H16" s="2"/>
      <c r="I16" s="2"/>
    </row>
    <row r="17" spans="1:9" x14ac:dyDescent="0.25">
      <c r="A17" s="24" t="s">
        <v>54</v>
      </c>
      <c r="B17" s="59">
        <v>633</v>
      </c>
      <c r="C17" s="59">
        <v>3347</v>
      </c>
      <c r="D17" s="59">
        <v>8544</v>
      </c>
      <c r="E17" s="59">
        <v>23806</v>
      </c>
      <c r="F17" s="26">
        <f t="shared" si="0"/>
        <v>178.62827715355803</v>
      </c>
      <c r="G17" s="2"/>
      <c r="H17" s="2"/>
      <c r="I17" s="2"/>
    </row>
    <row r="18" spans="1:9" x14ac:dyDescent="0.25">
      <c r="A18" s="27" t="s">
        <v>55</v>
      </c>
      <c r="B18" s="60">
        <v>0</v>
      </c>
      <c r="C18" s="60">
        <v>0</v>
      </c>
      <c r="D18" s="60">
        <v>0</v>
      </c>
      <c r="E18" s="60">
        <v>0</v>
      </c>
      <c r="F18" s="33"/>
      <c r="G18" s="2"/>
      <c r="H18" s="2"/>
      <c r="I18" s="2"/>
    </row>
    <row r="19" spans="1:9" x14ac:dyDescent="0.25">
      <c r="A19" s="24" t="s">
        <v>56</v>
      </c>
      <c r="B19" s="59">
        <v>0</v>
      </c>
      <c r="C19" s="59">
        <v>0</v>
      </c>
      <c r="D19" s="59">
        <v>6</v>
      </c>
      <c r="E19" s="59">
        <v>38</v>
      </c>
      <c r="F19" s="34">
        <f t="shared" si="0"/>
        <v>533.33333333333337</v>
      </c>
      <c r="G19" s="2"/>
      <c r="H19" s="2"/>
      <c r="I19" s="2"/>
    </row>
    <row r="20" spans="1:9" x14ac:dyDescent="0.25">
      <c r="A20" s="27" t="s">
        <v>57</v>
      </c>
      <c r="B20" s="60">
        <v>0</v>
      </c>
      <c r="C20" s="60">
        <v>0</v>
      </c>
      <c r="D20" s="60">
        <v>1</v>
      </c>
      <c r="E20" s="60">
        <v>287</v>
      </c>
      <c r="F20" s="29"/>
      <c r="G20" s="2"/>
      <c r="H20" s="2"/>
      <c r="I20" s="2"/>
    </row>
    <row r="21" spans="1:9" x14ac:dyDescent="0.25">
      <c r="A21" s="24" t="s">
        <v>58</v>
      </c>
      <c r="B21" s="59">
        <v>0</v>
      </c>
      <c r="C21" s="59">
        <v>0</v>
      </c>
      <c r="D21" s="59">
        <v>0</v>
      </c>
      <c r="E21" s="59">
        <v>254</v>
      </c>
      <c r="F21" s="34"/>
      <c r="G21" s="2"/>
      <c r="H21" s="2"/>
      <c r="I21" s="2"/>
    </row>
    <row r="22" spans="1:9" x14ac:dyDescent="0.25">
      <c r="A22" s="27" t="s">
        <v>59</v>
      </c>
      <c r="B22" s="60">
        <v>31790</v>
      </c>
      <c r="C22" s="60">
        <v>42702</v>
      </c>
      <c r="D22" s="60">
        <v>437666</v>
      </c>
      <c r="E22" s="60">
        <v>433027</v>
      </c>
      <c r="F22" s="29">
        <f t="shared" si="0"/>
        <v>-1.0599406853628039</v>
      </c>
      <c r="G22" s="2"/>
      <c r="H22" s="2"/>
      <c r="I22" s="2"/>
    </row>
    <row r="23" spans="1:9" x14ac:dyDescent="0.25">
      <c r="A23" s="24" t="s">
        <v>60</v>
      </c>
      <c r="B23" s="59">
        <v>7644</v>
      </c>
      <c r="C23" s="59">
        <v>2217</v>
      </c>
      <c r="D23" s="59">
        <v>7678</v>
      </c>
      <c r="E23" s="59">
        <v>88814</v>
      </c>
      <c r="F23" s="26">
        <f t="shared" si="0"/>
        <v>1056.7335243553009</v>
      </c>
      <c r="G23" s="2"/>
      <c r="H23" s="2"/>
      <c r="I23" s="2"/>
    </row>
    <row r="24" spans="1:9" x14ac:dyDescent="0.25">
      <c r="A24" s="27" t="s">
        <v>61</v>
      </c>
      <c r="B24" s="60">
        <v>21</v>
      </c>
      <c r="C24" s="60">
        <v>2708</v>
      </c>
      <c r="D24" s="60">
        <v>2060</v>
      </c>
      <c r="E24" s="60">
        <v>7121</v>
      </c>
      <c r="F24" s="29">
        <f t="shared" si="0"/>
        <v>245.67961165048541</v>
      </c>
      <c r="G24" s="2"/>
      <c r="H24" s="2"/>
      <c r="I24" s="2"/>
    </row>
    <row r="25" spans="1:9" x14ac:dyDescent="0.25">
      <c r="A25" s="24" t="s">
        <v>62</v>
      </c>
      <c r="B25" s="59">
        <v>0</v>
      </c>
      <c r="C25" s="59">
        <v>0</v>
      </c>
      <c r="D25" s="59">
        <v>0</v>
      </c>
      <c r="E25" s="59">
        <v>0</v>
      </c>
      <c r="F25" s="34"/>
      <c r="G25" s="2"/>
      <c r="H25" s="2"/>
      <c r="I25" s="2"/>
    </row>
    <row r="26" spans="1:9" x14ac:dyDescent="0.25">
      <c r="A26" s="27" t="s">
        <v>63</v>
      </c>
      <c r="B26" s="60">
        <v>0</v>
      </c>
      <c r="C26" s="60">
        <v>0</v>
      </c>
      <c r="D26" s="60">
        <v>0</v>
      </c>
      <c r="E26" s="60">
        <v>54</v>
      </c>
      <c r="F26" s="29"/>
      <c r="G26" s="2"/>
      <c r="H26" s="2"/>
      <c r="I26" s="2"/>
    </row>
    <row r="27" spans="1:9" x14ac:dyDescent="0.25">
      <c r="A27" s="24" t="s">
        <v>64</v>
      </c>
      <c r="B27" s="59">
        <v>0</v>
      </c>
      <c r="C27" s="59">
        <v>0</v>
      </c>
      <c r="D27" s="59">
        <v>0</v>
      </c>
      <c r="E27" s="59">
        <v>0</v>
      </c>
      <c r="F27" s="34"/>
      <c r="G27" s="2"/>
      <c r="H27" s="2"/>
      <c r="I27" s="2"/>
    </row>
    <row r="28" spans="1:9" x14ac:dyDescent="0.25">
      <c r="A28" s="27" t="s">
        <v>65</v>
      </c>
      <c r="B28" s="60">
        <v>325</v>
      </c>
      <c r="C28" s="60">
        <v>240</v>
      </c>
      <c r="D28" s="60">
        <v>2275</v>
      </c>
      <c r="E28" s="60">
        <v>2869</v>
      </c>
      <c r="F28" s="29">
        <f t="shared" si="0"/>
        <v>26.109890109890117</v>
      </c>
      <c r="G28" s="2"/>
      <c r="H28" s="2"/>
      <c r="I28" s="2"/>
    </row>
    <row r="29" spans="1:9" x14ac:dyDescent="0.25">
      <c r="A29" s="24" t="s">
        <v>66</v>
      </c>
      <c r="B29" s="59">
        <v>8</v>
      </c>
      <c r="C29" s="59">
        <v>0</v>
      </c>
      <c r="D29" s="59">
        <v>20</v>
      </c>
      <c r="E29" s="59">
        <v>5</v>
      </c>
      <c r="F29" s="34">
        <f t="shared" si="0"/>
        <v>-75</v>
      </c>
      <c r="G29" s="2"/>
      <c r="H29" s="2"/>
      <c r="I29" s="2"/>
    </row>
    <row r="30" spans="1:9" x14ac:dyDescent="0.25">
      <c r="A30" s="27" t="s">
        <v>67</v>
      </c>
      <c r="B30" s="60">
        <v>0</v>
      </c>
      <c r="C30" s="60">
        <v>0</v>
      </c>
      <c r="D30" s="60">
        <v>0</v>
      </c>
      <c r="E30" s="60">
        <v>0</v>
      </c>
      <c r="F30" s="33"/>
      <c r="G30" s="2"/>
      <c r="H30" s="2"/>
      <c r="I30" s="2"/>
    </row>
    <row r="31" spans="1:9" x14ac:dyDescent="0.25">
      <c r="A31" s="24" t="s">
        <v>68</v>
      </c>
      <c r="B31" s="59">
        <v>1811</v>
      </c>
      <c r="C31" s="59">
        <v>1310</v>
      </c>
      <c r="D31" s="59">
        <v>24556</v>
      </c>
      <c r="E31" s="59">
        <v>19278</v>
      </c>
      <c r="F31" s="26">
        <f t="shared" si="0"/>
        <v>-21.493728620296466</v>
      </c>
      <c r="G31" s="2"/>
      <c r="H31" s="2"/>
      <c r="I31" s="2"/>
    </row>
    <row r="32" spans="1:9" x14ac:dyDescent="0.25">
      <c r="A32" s="27" t="s">
        <v>69</v>
      </c>
      <c r="B32" s="60">
        <v>195321</v>
      </c>
      <c r="C32" s="60">
        <v>200203</v>
      </c>
      <c r="D32" s="60">
        <v>2508934</v>
      </c>
      <c r="E32" s="60">
        <v>2514252</v>
      </c>
      <c r="F32" s="29">
        <f t="shared" si="0"/>
        <v>0.21196253070029059</v>
      </c>
      <c r="G32" s="2"/>
      <c r="H32" s="2"/>
      <c r="I32" s="2"/>
    </row>
    <row r="33" spans="1:9" x14ac:dyDescent="0.25">
      <c r="A33" s="24" t="s">
        <v>70</v>
      </c>
      <c r="B33" s="59">
        <v>403</v>
      </c>
      <c r="C33" s="59">
        <v>625</v>
      </c>
      <c r="D33" s="59">
        <v>5892</v>
      </c>
      <c r="E33" s="59">
        <v>8949</v>
      </c>
      <c r="F33" s="26">
        <f t="shared" si="0"/>
        <v>51.883910386965368</v>
      </c>
      <c r="G33" s="2"/>
      <c r="H33" s="2"/>
      <c r="I33" s="2"/>
    </row>
    <row r="34" spans="1:9" x14ac:dyDescent="0.25">
      <c r="A34" s="27" t="s">
        <v>71</v>
      </c>
      <c r="B34" s="60">
        <v>20</v>
      </c>
      <c r="C34" s="60">
        <v>0</v>
      </c>
      <c r="D34" s="60">
        <v>52</v>
      </c>
      <c r="E34" s="60">
        <v>10</v>
      </c>
      <c r="F34" s="29">
        <f t="shared" si="0"/>
        <v>-80.769230769230774</v>
      </c>
      <c r="G34" s="2"/>
      <c r="H34" s="2"/>
      <c r="I34" s="2"/>
    </row>
    <row r="35" spans="1:9" x14ac:dyDescent="0.25">
      <c r="A35" s="30" t="s">
        <v>72</v>
      </c>
      <c r="B35" s="31">
        <f>SUM(B7:B34)</f>
        <v>629354</v>
      </c>
      <c r="C35" s="31">
        <f t="shared" ref="C35:E35" si="1">SUM(C7:C34)</f>
        <v>647501</v>
      </c>
      <c r="D35" s="31">
        <f t="shared" si="1"/>
        <v>7426945</v>
      </c>
      <c r="E35" s="31">
        <f t="shared" si="1"/>
        <v>7922535</v>
      </c>
      <c r="F35" s="32">
        <f t="shared" si="0"/>
        <v>6.6728648185761443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0</v>
      </c>
      <c r="C38" s="62">
        <f>D7</f>
        <v>0</v>
      </c>
      <c r="D38" s="62">
        <f>_xlfn.RANK.EQ(B38,$B$38:$B$65)+COUNTIF($B$38:$B$65,B38)-1</f>
        <v>28</v>
      </c>
      <c r="E38" s="61" t="str">
        <f t="shared" ref="E38:E65" si="2">INDEX($A$38:$B$65,MATCH(ROW()-37,$D$38:$D$65,0),1)</f>
        <v>BAHIA DE ALGECIRAS</v>
      </c>
      <c r="F38" s="61">
        <f>LOOKUP(E38,$A$38:$A$65,$B$38:$B$65)</f>
        <v>4383488</v>
      </c>
      <c r="G38" s="61">
        <f>LOOKUP(E38,$A$38:$A$65,$C$38:$C$65)</f>
        <v>4144036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4748</v>
      </c>
      <c r="C39" s="62">
        <f t="shared" ref="C39:C65" si="5">D8</f>
        <v>330</v>
      </c>
      <c r="D39" s="62">
        <f t="shared" ref="D39:D65" si="6">_xlfn.RANK.EQ(B39,$B$38:$B$65)+COUNTIF($B$38:$B$65,B39)-1</f>
        <v>10</v>
      </c>
      <c r="E39" s="61" t="str">
        <f t="shared" si="2"/>
        <v>VALENCIA</v>
      </c>
      <c r="F39" s="61">
        <f t="shared" ref="F39:F54" si="7">LOOKUP(E39,$A$38:$A$65,$B$38:$B$65)</f>
        <v>2514252</v>
      </c>
      <c r="G39" s="61">
        <f t="shared" ref="G39:G65" si="8">LOOKUP(E39,$A$38:$A$65,$C$38:$C$65)</f>
        <v>2508934</v>
      </c>
    </row>
    <row r="40" spans="1:9" s="61" customFormat="1" x14ac:dyDescent="0.25">
      <c r="A40" s="61" t="str">
        <f t="shared" si="3"/>
        <v>ALMERIA</v>
      </c>
      <c r="B40" s="62">
        <f t="shared" si="4"/>
        <v>47</v>
      </c>
      <c r="C40" s="62">
        <f t="shared" si="5"/>
        <v>0</v>
      </c>
      <c r="D40" s="62">
        <f t="shared" si="6"/>
        <v>18</v>
      </c>
      <c r="E40" s="61" t="str">
        <f t="shared" si="2"/>
        <v>LAS PALMAS</v>
      </c>
      <c r="F40" s="61">
        <f t="shared" si="7"/>
        <v>433027</v>
      </c>
      <c r="G40" s="61">
        <f t="shared" si="8"/>
        <v>437666</v>
      </c>
    </row>
    <row r="41" spans="1:9" s="61" customFormat="1" x14ac:dyDescent="0.25">
      <c r="A41" s="61" t="str">
        <f t="shared" si="3"/>
        <v>AVILES</v>
      </c>
      <c r="B41" s="62">
        <f t="shared" si="4"/>
        <v>0</v>
      </c>
      <c r="C41" s="62">
        <f t="shared" si="5"/>
        <v>0</v>
      </c>
      <c r="D41" s="62">
        <f t="shared" si="6"/>
        <v>28</v>
      </c>
      <c r="E41" s="61" t="str">
        <f t="shared" si="2"/>
        <v>BARCELONA</v>
      </c>
      <c r="F41" s="61">
        <f t="shared" si="7"/>
        <v>431750</v>
      </c>
      <c r="G41" s="61">
        <f t="shared" si="8"/>
        <v>281984</v>
      </c>
    </row>
    <row r="42" spans="1:9" s="61" customFormat="1" x14ac:dyDescent="0.25">
      <c r="A42" s="61" t="str">
        <f t="shared" si="3"/>
        <v>BAHIA DE ALGECIRAS</v>
      </c>
      <c r="B42" s="62">
        <f t="shared" si="4"/>
        <v>4383488</v>
      </c>
      <c r="C42" s="62">
        <f t="shared" si="5"/>
        <v>4144036</v>
      </c>
      <c r="D42" s="62">
        <f t="shared" si="6"/>
        <v>1</v>
      </c>
      <c r="E42" s="61" t="str">
        <f t="shared" si="2"/>
        <v>MALAGA</v>
      </c>
      <c r="F42" s="61">
        <f t="shared" si="7"/>
        <v>88814</v>
      </c>
      <c r="G42" s="61">
        <f t="shared" si="8"/>
        <v>7678</v>
      </c>
    </row>
    <row r="43" spans="1:9" s="61" customFormat="1" x14ac:dyDescent="0.25">
      <c r="A43" s="61" t="str">
        <f t="shared" si="3"/>
        <v>BAHIA DE CADIZ</v>
      </c>
      <c r="B43" s="62">
        <f t="shared" si="4"/>
        <v>112</v>
      </c>
      <c r="C43" s="62">
        <f t="shared" si="5"/>
        <v>0</v>
      </c>
      <c r="D43" s="62">
        <f t="shared" si="6"/>
        <v>16</v>
      </c>
      <c r="E43" s="61" t="str">
        <f t="shared" si="2"/>
        <v>CASTELLON</v>
      </c>
      <c r="F43" s="61">
        <f t="shared" si="7"/>
        <v>23806</v>
      </c>
      <c r="G43" s="61">
        <f t="shared" si="8"/>
        <v>8544</v>
      </c>
    </row>
    <row r="44" spans="1:9" s="61" customFormat="1" x14ac:dyDescent="0.25">
      <c r="A44" s="61" t="str">
        <f t="shared" si="3"/>
        <v>BALEARES</v>
      </c>
      <c r="B44" s="62">
        <f t="shared" si="4"/>
        <v>8</v>
      </c>
      <c r="C44" s="62">
        <f t="shared" si="5"/>
        <v>99</v>
      </c>
      <c r="D44" s="62">
        <f t="shared" si="6"/>
        <v>21</v>
      </c>
      <c r="E44" s="61" t="str">
        <f t="shared" si="2"/>
        <v>TARRAGONA</v>
      </c>
      <c r="F44" s="61">
        <f t="shared" si="7"/>
        <v>19278</v>
      </c>
      <c r="G44" s="61">
        <f t="shared" si="8"/>
        <v>24556</v>
      </c>
    </row>
    <row r="45" spans="1:9" s="61" customFormat="1" x14ac:dyDescent="0.25">
      <c r="A45" s="61" t="str">
        <f t="shared" si="3"/>
        <v>BARCELONA</v>
      </c>
      <c r="B45" s="62">
        <f t="shared" si="4"/>
        <v>431750</v>
      </c>
      <c r="C45" s="62">
        <f t="shared" si="5"/>
        <v>281984</v>
      </c>
      <c r="D45" s="62">
        <f t="shared" si="6"/>
        <v>4</v>
      </c>
      <c r="E45" s="61" t="str">
        <f t="shared" si="2"/>
        <v>VIGO</v>
      </c>
      <c r="F45" s="61">
        <f t="shared" si="7"/>
        <v>8949</v>
      </c>
      <c r="G45" s="61">
        <f t="shared" si="8"/>
        <v>5892</v>
      </c>
    </row>
    <row r="46" spans="1:9" s="61" customFormat="1" x14ac:dyDescent="0.25">
      <c r="A46" s="61" t="str">
        <f t="shared" si="3"/>
        <v>BILBAO</v>
      </c>
      <c r="B46" s="62">
        <f t="shared" si="4"/>
        <v>3370</v>
      </c>
      <c r="C46" s="62">
        <f t="shared" si="5"/>
        <v>2148</v>
      </c>
      <c r="D46" s="62">
        <f t="shared" si="6"/>
        <v>11</v>
      </c>
      <c r="E46" s="61" t="str">
        <f t="shared" si="2"/>
        <v>MARIN Y RIA DE PONTEVEDRA</v>
      </c>
      <c r="F46" s="61">
        <f t="shared" si="7"/>
        <v>7121</v>
      </c>
      <c r="G46" s="61">
        <f t="shared" si="8"/>
        <v>2060</v>
      </c>
    </row>
    <row r="47" spans="1:9" s="61" customFormat="1" x14ac:dyDescent="0.25">
      <c r="A47" s="61" t="str">
        <f t="shared" si="3"/>
        <v>CARTAGENA</v>
      </c>
      <c r="B47" s="62">
        <f t="shared" si="4"/>
        <v>248</v>
      </c>
      <c r="C47" s="62">
        <f t="shared" si="5"/>
        <v>664</v>
      </c>
      <c r="D47" s="62">
        <f t="shared" si="6"/>
        <v>15</v>
      </c>
      <c r="E47" s="61" t="str">
        <f t="shared" si="2"/>
        <v>ALICANTE</v>
      </c>
      <c r="F47" s="61">
        <f t="shared" si="7"/>
        <v>4748</v>
      </c>
      <c r="G47" s="61">
        <f t="shared" si="8"/>
        <v>330</v>
      </c>
    </row>
    <row r="48" spans="1:9" s="61" customFormat="1" x14ac:dyDescent="0.25">
      <c r="A48" s="61" t="str">
        <f t="shared" si="3"/>
        <v>CASTELLON</v>
      </c>
      <c r="B48" s="62">
        <f t="shared" si="4"/>
        <v>23806</v>
      </c>
      <c r="C48" s="62">
        <f t="shared" si="5"/>
        <v>8544</v>
      </c>
      <c r="D48" s="62">
        <f t="shared" si="6"/>
        <v>6</v>
      </c>
      <c r="E48" s="61" t="str">
        <f t="shared" si="2"/>
        <v>BILBAO</v>
      </c>
      <c r="F48" s="61">
        <f t="shared" si="7"/>
        <v>3370</v>
      </c>
      <c r="G48" s="61">
        <f t="shared" si="8"/>
        <v>2148</v>
      </c>
    </row>
    <row r="49" spans="1:7" s="61" customFormat="1" x14ac:dyDescent="0.25">
      <c r="A49" s="61" t="str">
        <f t="shared" si="3"/>
        <v>CEUTA</v>
      </c>
      <c r="B49" s="62">
        <f t="shared" si="4"/>
        <v>0</v>
      </c>
      <c r="C49" s="62">
        <f t="shared" si="5"/>
        <v>0</v>
      </c>
      <c r="D49" s="62">
        <f t="shared" si="6"/>
        <v>28</v>
      </c>
      <c r="E49" s="61" t="str">
        <f t="shared" si="2"/>
        <v>SANTA CRUZ DE TENERIFE</v>
      </c>
      <c r="F49" s="61">
        <f t="shared" si="7"/>
        <v>2869</v>
      </c>
      <c r="G49" s="61">
        <f t="shared" si="8"/>
        <v>2275</v>
      </c>
    </row>
    <row r="50" spans="1:7" s="61" customFormat="1" x14ac:dyDescent="0.25">
      <c r="A50" s="61" t="str">
        <f t="shared" si="3"/>
        <v>FERROL-SAN CIBRAO</v>
      </c>
      <c r="B50" s="62">
        <f t="shared" si="4"/>
        <v>38</v>
      </c>
      <c r="C50" s="62">
        <f t="shared" si="5"/>
        <v>6</v>
      </c>
      <c r="D50" s="62">
        <f t="shared" si="6"/>
        <v>19</v>
      </c>
      <c r="E50" s="61" t="str">
        <f t="shared" si="2"/>
        <v>GIJON</v>
      </c>
      <c r="F50" s="61">
        <f t="shared" si="7"/>
        <v>287</v>
      </c>
      <c r="G50" s="61">
        <f t="shared" si="8"/>
        <v>1</v>
      </c>
    </row>
    <row r="51" spans="1:7" s="61" customFormat="1" x14ac:dyDescent="0.25">
      <c r="A51" s="61" t="str">
        <f t="shared" si="3"/>
        <v>GIJON</v>
      </c>
      <c r="B51" s="62">
        <f t="shared" si="4"/>
        <v>287</v>
      </c>
      <c r="C51" s="62">
        <f t="shared" si="5"/>
        <v>1</v>
      </c>
      <c r="D51" s="62">
        <f t="shared" si="6"/>
        <v>13</v>
      </c>
      <c r="E51" s="61" t="str">
        <f t="shared" si="2"/>
        <v>HUELVA</v>
      </c>
      <c r="F51" s="61">
        <f t="shared" si="7"/>
        <v>254</v>
      </c>
      <c r="G51" s="61">
        <f t="shared" si="8"/>
        <v>0</v>
      </c>
    </row>
    <row r="52" spans="1:7" s="61" customFormat="1" x14ac:dyDescent="0.25">
      <c r="A52" s="61" t="str">
        <f t="shared" si="3"/>
        <v>HUELVA</v>
      </c>
      <c r="B52" s="62">
        <f t="shared" si="4"/>
        <v>254</v>
      </c>
      <c r="C52" s="62">
        <f t="shared" si="5"/>
        <v>0</v>
      </c>
      <c r="D52" s="62">
        <f t="shared" si="6"/>
        <v>14</v>
      </c>
      <c r="E52" s="61" t="str">
        <f t="shared" si="2"/>
        <v>CARTAGENA</v>
      </c>
      <c r="F52" s="61">
        <f t="shared" si="7"/>
        <v>248</v>
      </c>
      <c r="G52" s="61">
        <f t="shared" si="8"/>
        <v>664</v>
      </c>
    </row>
    <row r="53" spans="1:7" s="61" customFormat="1" x14ac:dyDescent="0.25">
      <c r="A53" s="61" t="str">
        <f t="shared" si="3"/>
        <v>LAS PALMAS</v>
      </c>
      <c r="B53" s="62">
        <f t="shared" si="4"/>
        <v>433027</v>
      </c>
      <c r="C53" s="62">
        <f t="shared" si="5"/>
        <v>437666</v>
      </c>
      <c r="D53" s="62">
        <f t="shared" si="6"/>
        <v>3</v>
      </c>
      <c r="E53" s="61" t="str">
        <f t="shared" si="2"/>
        <v>BAHIA DE CADIZ</v>
      </c>
      <c r="F53" s="61">
        <f t="shared" si="7"/>
        <v>112</v>
      </c>
      <c r="G53" s="61">
        <f t="shared" si="8"/>
        <v>0</v>
      </c>
    </row>
    <row r="54" spans="1:7" s="61" customFormat="1" x14ac:dyDescent="0.25">
      <c r="A54" s="61" t="str">
        <f t="shared" si="3"/>
        <v>MALAGA</v>
      </c>
      <c r="B54" s="62">
        <f t="shared" si="4"/>
        <v>88814</v>
      </c>
      <c r="C54" s="62">
        <f t="shared" si="5"/>
        <v>7678</v>
      </c>
      <c r="D54" s="62">
        <f t="shared" si="6"/>
        <v>5</v>
      </c>
      <c r="E54" s="61" t="str">
        <f t="shared" si="2"/>
        <v>MOTRIL</v>
      </c>
      <c r="F54" s="61">
        <f t="shared" si="7"/>
        <v>54</v>
      </c>
      <c r="G54" s="61">
        <f t="shared" si="8"/>
        <v>0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7121</v>
      </c>
      <c r="C55" s="62">
        <f t="shared" si="5"/>
        <v>2060</v>
      </c>
      <c r="D55" s="62">
        <f t="shared" si="6"/>
        <v>9</v>
      </c>
      <c r="E55" s="61" t="str">
        <f t="shared" si="2"/>
        <v>ALMERIA</v>
      </c>
      <c r="F55" s="61">
        <f t="shared" ref="F55:F65" si="9">LOOKUP(E55,$A$38:$A$65,$B$38:$B$65)</f>
        <v>47</v>
      </c>
      <c r="G55" s="61">
        <f t="shared" si="8"/>
        <v>0</v>
      </c>
    </row>
    <row r="56" spans="1:7" s="61" customFormat="1" x14ac:dyDescent="0.25">
      <c r="A56" s="61" t="str">
        <f t="shared" si="3"/>
        <v>MELILLA</v>
      </c>
      <c r="B56" s="62">
        <f t="shared" si="4"/>
        <v>0</v>
      </c>
      <c r="C56" s="62">
        <f t="shared" si="5"/>
        <v>0</v>
      </c>
      <c r="D56" s="62">
        <f t="shared" si="6"/>
        <v>28</v>
      </c>
      <c r="E56" s="61" t="str">
        <f t="shared" si="2"/>
        <v>FERROL-SAN CIBRAO</v>
      </c>
      <c r="F56" s="61">
        <f t="shared" si="9"/>
        <v>38</v>
      </c>
      <c r="G56" s="61">
        <f t="shared" si="8"/>
        <v>6</v>
      </c>
    </row>
    <row r="57" spans="1:7" s="61" customFormat="1" x14ac:dyDescent="0.25">
      <c r="A57" s="61" t="str">
        <f t="shared" si="3"/>
        <v>MOTRIL</v>
      </c>
      <c r="B57" s="62">
        <f t="shared" si="4"/>
        <v>54</v>
      </c>
      <c r="C57" s="62">
        <f t="shared" si="5"/>
        <v>0</v>
      </c>
      <c r="D57" s="62">
        <f t="shared" si="6"/>
        <v>17</v>
      </c>
      <c r="E57" s="61" t="str">
        <f t="shared" si="2"/>
        <v>VILAGARCIA</v>
      </c>
      <c r="F57" s="61">
        <f t="shared" si="9"/>
        <v>10</v>
      </c>
      <c r="G57" s="61">
        <f t="shared" si="8"/>
        <v>52</v>
      </c>
    </row>
    <row r="58" spans="1:7" s="61" customFormat="1" x14ac:dyDescent="0.25">
      <c r="A58" s="61" t="str">
        <f t="shared" si="3"/>
        <v>PASAIA</v>
      </c>
      <c r="B58" s="62">
        <f t="shared" si="4"/>
        <v>0</v>
      </c>
      <c r="C58" s="62">
        <f t="shared" si="5"/>
        <v>0</v>
      </c>
      <c r="D58" s="62">
        <f t="shared" si="6"/>
        <v>28</v>
      </c>
      <c r="E58" s="61" t="str">
        <f t="shared" si="2"/>
        <v>BALEARES</v>
      </c>
      <c r="F58" s="61">
        <f t="shared" si="9"/>
        <v>8</v>
      </c>
      <c r="G58" s="61">
        <f t="shared" si="8"/>
        <v>99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2869</v>
      </c>
      <c r="C59" s="62">
        <f t="shared" si="5"/>
        <v>2275</v>
      </c>
      <c r="D59" s="62">
        <f t="shared" si="6"/>
        <v>12</v>
      </c>
      <c r="E59" s="61" t="str">
        <f t="shared" si="2"/>
        <v>SANTANDER</v>
      </c>
      <c r="F59" s="61">
        <f t="shared" si="9"/>
        <v>5</v>
      </c>
      <c r="G59" s="61">
        <f t="shared" si="8"/>
        <v>20</v>
      </c>
    </row>
    <row r="60" spans="1:7" s="61" customFormat="1" x14ac:dyDescent="0.25">
      <c r="A60" s="61" t="str">
        <f t="shared" si="3"/>
        <v>SANTANDER</v>
      </c>
      <c r="B60" s="62">
        <f t="shared" si="4"/>
        <v>5</v>
      </c>
      <c r="C60" s="62">
        <f t="shared" si="5"/>
        <v>20</v>
      </c>
      <c r="D60" s="62">
        <f t="shared" si="6"/>
        <v>22</v>
      </c>
      <c r="E60" s="61" t="e">
        <f t="shared" si="2"/>
        <v>#N/A</v>
      </c>
      <c r="F60" s="61" t="e">
        <f t="shared" si="9"/>
        <v>#N/A</v>
      </c>
      <c r="G60" s="61" t="e">
        <f t="shared" si="8"/>
        <v>#N/A</v>
      </c>
    </row>
    <row r="61" spans="1:7" s="61" customFormat="1" x14ac:dyDescent="0.25">
      <c r="A61" s="61" t="str">
        <f t="shared" si="3"/>
        <v>SEVILLA</v>
      </c>
      <c r="B61" s="62">
        <f t="shared" si="4"/>
        <v>0</v>
      </c>
      <c r="C61" s="62">
        <f t="shared" si="5"/>
        <v>0</v>
      </c>
      <c r="D61" s="62">
        <f t="shared" si="6"/>
        <v>28</v>
      </c>
      <c r="E61" s="61" t="e">
        <f t="shared" si="2"/>
        <v>#N/A</v>
      </c>
      <c r="F61" s="61" t="e">
        <f t="shared" si="9"/>
        <v>#N/A</v>
      </c>
      <c r="G61" s="61" t="e">
        <f t="shared" si="8"/>
        <v>#N/A</v>
      </c>
    </row>
    <row r="62" spans="1:7" s="61" customFormat="1" x14ac:dyDescent="0.25">
      <c r="A62" s="61" t="str">
        <f t="shared" si="3"/>
        <v>TARRAGONA</v>
      </c>
      <c r="B62" s="62">
        <f t="shared" si="4"/>
        <v>19278</v>
      </c>
      <c r="C62" s="62">
        <f t="shared" si="5"/>
        <v>24556</v>
      </c>
      <c r="D62" s="62">
        <f t="shared" si="6"/>
        <v>7</v>
      </c>
      <c r="E62" s="61" t="e">
        <f t="shared" si="2"/>
        <v>#N/A</v>
      </c>
      <c r="F62" s="61" t="e">
        <f t="shared" si="9"/>
        <v>#N/A</v>
      </c>
      <c r="G62" s="61" t="e">
        <f t="shared" si="8"/>
        <v>#N/A</v>
      </c>
    </row>
    <row r="63" spans="1:7" s="61" customFormat="1" x14ac:dyDescent="0.25">
      <c r="A63" s="61" t="str">
        <f t="shared" si="3"/>
        <v>VALENCIA</v>
      </c>
      <c r="B63" s="62">
        <f t="shared" si="4"/>
        <v>2514252</v>
      </c>
      <c r="C63" s="62">
        <f t="shared" si="5"/>
        <v>2508934</v>
      </c>
      <c r="D63" s="62">
        <f t="shared" si="6"/>
        <v>2</v>
      </c>
      <c r="E63" s="61" t="e">
        <f t="shared" si="2"/>
        <v>#N/A</v>
      </c>
      <c r="F63" s="61" t="e">
        <f t="shared" si="9"/>
        <v>#N/A</v>
      </c>
      <c r="G63" s="61" t="e">
        <f t="shared" si="8"/>
        <v>#N/A</v>
      </c>
    </row>
    <row r="64" spans="1:7" s="61" customFormat="1" x14ac:dyDescent="0.25">
      <c r="A64" s="61" t="str">
        <f t="shared" si="3"/>
        <v>VIGO</v>
      </c>
      <c r="B64" s="62">
        <f t="shared" si="4"/>
        <v>8949</v>
      </c>
      <c r="C64" s="62">
        <f t="shared" si="5"/>
        <v>5892</v>
      </c>
      <c r="D64" s="62">
        <f t="shared" si="6"/>
        <v>8</v>
      </c>
      <c r="E64" s="61" t="e">
        <f t="shared" si="2"/>
        <v>#N/A</v>
      </c>
      <c r="F64" s="61" t="e">
        <f t="shared" si="9"/>
        <v>#N/A</v>
      </c>
      <c r="G64" s="61" t="e">
        <f t="shared" si="8"/>
        <v>#N/A</v>
      </c>
    </row>
    <row r="65" spans="1:7" s="61" customFormat="1" x14ac:dyDescent="0.25">
      <c r="A65" s="61" t="str">
        <f t="shared" si="3"/>
        <v>VILAGARCIA</v>
      </c>
      <c r="B65" s="62">
        <f t="shared" si="4"/>
        <v>10</v>
      </c>
      <c r="C65" s="62">
        <f t="shared" si="5"/>
        <v>52</v>
      </c>
      <c r="D65" s="62">
        <f t="shared" si="6"/>
        <v>20</v>
      </c>
      <c r="E65" s="61" t="str">
        <f t="shared" si="2"/>
        <v>A CORUÑA</v>
      </c>
      <c r="F65" s="61">
        <f t="shared" si="9"/>
        <v>0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7"/>
  <sheetViews>
    <sheetView workbookViewId="0">
      <selection activeCell="D35" sqref="D35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7" bestFit="1" customWidth="1"/>
    <col min="7" max="7" width="11.5703125" bestFit="1" customWidth="1"/>
  </cols>
  <sheetData>
    <row r="1" spans="1:12" s="9" customFormat="1" ht="22.5" customHeight="1" x14ac:dyDescent="0.35">
      <c r="F1" s="18" t="s">
        <v>88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25">
        <v>0</v>
      </c>
      <c r="C7" s="25">
        <v>0</v>
      </c>
      <c r="D7" s="25">
        <v>102</v>
      </c>
      <c r="E7" s="25">
        <v>203</v>
      </c>
      <c r="F7" s="26">
        <f>((E7*100)/D7)-100</f>
        <v>99.019607843137265</v>
      </c>
      <c r="G7" s="2"/>
      <c r="H7" s="2"/>
      <c r="I7" s="2"/>
    </row>
    <row r="8" spans="1:12" x14ac:dyDescent="0.25">
      <c r="A8" s="27" t="s">
        <v>45</v>
      </c>
      <c r="B8" s="28">
        <v>9205</v>
      </c>
      <c r="C8" s="28">
        <v>11697</v>
      </c>
      <c r="D8" s="28">
        <v>116867</v>
      </c>
      <c r="E8" s="28">
        <v>136749</v>
      </c>
      <c r="F8" s="29">
        <f t="shared" ref="F8:F35" si="0">((E8*100)/D8)-100</f>
        <v>17.012501390469509</v>
      </c>
      <c r="G8" s="2"/>
      <c r="H8" s="2"/>
      <c r="I8" s="2"/>
    </row>
    <row r="9" spans="1:12" x14ac:dyDescent="0.25">
      <c r="A9" s="24" t="s">
        <v>46</v>
      </c>
      <c r="B9" s="25">
        <v>170</v>
      </c>
      <c r="C9" s="25">
        <v>0</v>
      </c>
      <c r="D9" s="25">
        <v>2688</v>
      </c>
      <c r="E9" s="25">
        <v>421</v>
      </c>
      <c r="F9" s="26">
        <f t="shared" si="0"/>
        <v>-84.33779761904762</v>
      </c>
      <c r="G9" s="2"/>
      <c r="H9" s="2"/>
      <c r="I9" s="2"/>
    </row>
    <row r="10" spans="1:12" x14ac:dyDescent="0.25">
      <c r="A10" s="27" t="s">
        <v>47</v>
      </c>
      <c r="B10" s="28">
        <v>0</v>
      </c>
      <c r="C10" s="28">
        <v>0</v>
      </c>
      <c r="D10" s="28">
        <v>0</v>
      </c>
      <c r="E10" s="28">
        <v>0</v>
      </c>
      <c r="F10" s="33"/>
      <c r="G10" s="2"/>
      <c r="H10" s="2"/>
      <c r="I10" s="2"/>
    </row>
    <row r="11" spans="1:12" x14ac:dyDescent="0.25">
      <c r="A11" s="24" t="s">
        <v>48</v>
      </c>
      <c r="B11" s="25">
        <v>113</v>
      </c>
      <c r="C11" s="25">
        <v>247</v>
      </c>
      <c r="D11" s="25">
        <v>2222</v>
      </c>
      <c r="E11" s="25">
        <v>4966</v>
      </c>
      <c r="F11" s="26">
        <f t="shared" si="0"/>
        <v>123.49234923492349</v>
      </c>
      <c r="G11" s="2"/>
      <c r="H11" s="2"/>
      <c r="I11" s="2"/>
    </row>
    <row r="12" spans="1:12" x14ac:dyDescent="0.25">
      <c r="A12" s="27" t="s">
        <v>49</v>
      </c>
      <c r="B12" s="28">
        <v>2999</v>
      </c>
      <c r="C12" s="28">
        <v>5422</v>
      </c>
      <c r="D12" s="28">
        <v>33744</v>
      </c>
      <c r="E12" s="28">
        <v>50356</v>
      </c>
      <c r="F12" s="29">
        <f t="shared" si="0"/>
        <v>49.229492650545296</v>
      </c>
      <c r="G12" s="2"/>
      <c r="H12" s="2"/>
      <c r="I12" s="2"/>
    </row>
    <row r="13" spans="1:12" x14ac:dyDescent="0.25">
      <c r="A13" s="24" t="s">
        <v>50</v>
      </c>
      <c r="B13" s="25">
        <v>8354</v>
      </c>
      <c r="C13" s="25">
        <v>8662</v>
      </c>
      <c r="D13" s="25">
        <v>89505</v>
      </c>
      <c r="E13" s="25">
        <v>130189</v>
      </c>
      <c r="F13" s="26">
        <f t="shared" si="0"/>
        <v>45.454443885816431</v>
      </c>
      <c r="G13" s="2"/>
      <c r="H13" s="2"/>
      <c r="I13" s="2"/>
    </row>
    <row r="14" spans="1:12" x14ac:dyDescent="0.25">
      <c r="A14" s="27" t="s">
        <v>51</v>
      </c>
      <c r="B14" s="28">
        <v>19167</v>
      </c>
      <c r="C14" s="28">
        <v>18562</v>
      </c>
      <c r="D14" s="28">
        <v>216970</v>
      </c>
      <c r="E14" s="28">
        <v>242036</v>
      </c>
      <c r="F14" s="29">
        <f t="shared" si="0"/>
        <v>11.552749228003876</v>
      </c>
      <c r="G14" s="2"/>
      <c r="H14" s="2"/>
      <c r="I14" s="2"/>
    </row>
    <row r="15" spans="1:12" x14ac:dyDescent="0.25">
      <c r="A15" s="24" t="s">
        <v>52</v>
      </c>
      <c r="B15" s="25">
        <v>6682</v>
      </c>
      <c r="C15" s="25">
        <v>5410</v>
      </c>
      <c r="D15" s="25">
        <v>72474</v>
      </c>
      <c r="E15" s="25">
        <v>66784</v>
      </c>
      <c r="F15" s="26">
        <f t="shared" si="0"/>
        <v>-7.8510914258906581</v>
      </c>
      <c r="G15" s="2"/>
      <c r="H15" s="2"/>
      <c r="I15" s="2"/>
    </row>
    <row r="16" spans="1:12" x14ac:dyDescent="0.25">
      <c r="A16" s="27" t="s">
        <v>53</v>
      </c>
      <c r="B16" s="28">
        <v>1580</v>
      </c>
      <c r="C16" s="28">
        <v>1486</v>
      </c>
      <c r="D16" s="28">
        <v>30012</v>
      </c>
      <c r="E16" s="28">
        <v>31829</v>
      </c>
      <c r="F16" s="29">
        <f t="shared" si="0"/>
        <v>6.0542449686791997</v>
      </c>
      <c r="G16" s="2"/>
      <c r="H16" s="2"/>
      <c r="I16" s="2"/>
    </row>
    <row r="17" spans="1:9" x14ac:dyDescent="0.25">
      <c r="A17" s="24" t="s">
        <v>54</v>
      </c>
      <c r="B17" s="25">
        <v>1085</v>
      </c>
      <c r="C17" s="25">
        <v>26</v>
      </c>
      <c r="D17" s="25">
        <v>11707</v>
      </c>
      <c r="E17" s="25">
        <v>5782</v>
      </c>
      <c r="F17" s="26">
        <f t="shared" si="0"/>
        <v>-50.610745707696253</v>
      </c>
      <c r="G17" s="2"/>
      <c r="H17" s="2"/>
      <c r="I17" s="2"/>
    </row>
    <row r="18" spans="1:9" x14ac:dyDescent="0.25">
      <c r="A18" s="27" t="s">
        <v>55</v>
      </c>
      <c r="B18" s="28">
        <v>1542</v>
      </c>
      <c r="C18" s="28">
        <v>1810</v>
      </c>
      <c r="D18" s="28">
        <v>18172</v>
      </c>
      <c r="E18" s="28">
        <v>21696</v>
      </c>
      <c r="F18" s="29">
        <f t="shared" si="0"/>
        <v>19.392471934844821</v>
      </c>
      <c r="G18" s="2"/>
      <c r="H18" s="2"/>
      <c r="I18" s="2"/>
    </row>
    <row r="19" spans="1:9" x14ac:dyDescent="0.25">
      <c r="A19" s="24" t="s">
        <v>56</v>
      </c>
      <c r="B19" s="25">
        <v>0</v>
      </c>
      <c r="C19" s="25">
        <v>6</v>
      </c>
      <c r="D19" s="25">
        <v>8</v>
      </c>
      <c r="E19" s="25">
        <v>10</v>
      </c>
      <c r="F19" s="34">
        <f t="shared" si="0"/>
        <v>25</v>
      </c>
      <c r="G19" s="2"/>
      <c r="H19" s="2"/>
      <c r="I19" s="2"/>
    </row>
    <row r="20" spans="1:9" x14ac:dyDescent="0.25">
      <c r="A20" s="27" t="s">
        <v>57</v>
      </c>
      <c r="B20" s="28">
        <v>572</v>
      </c>
      <c r="C20" s="28">
        <v>1711</v>
      </c>
      <c r="D20" s="28">
        <v>5679</v>
      </c>
      <c r="E20" s="28">
        <v>11779</v>
      </c>
      <c r="F20" s="29">
        <f t="shared" si="0"/>
        <v>107.41327698538475</v>
      </c>
      <c r="G20" s="2"/>
      <c r="H20" s="2"/>
      <c r="I20" s="2"/>
    </row>
    <row r="21" spans="1:9" x14ac:dyDescent="0.25">
      <c r="A21" s="24" t="s">
        <v>58</v>
      </c>
      <c r="B21" s="25">
        <v>668</v>
      </c>
      <c r="C21" s="25">
        <v>762</v>
      </c>
      <c r="D21" s="25">
        <v>2792</v>
      </c>
      <c r="E21" s="25">
        <v>3286</v>
      </c>
      <c r="F21" s="26">
        <f t="shared" si="0"/>
        <v>17.693409742120338</v>
      </c>
      <c r="G21" s="2"/>
      <c r="H21" s="2"/>
      <c r="I21" s="2"/>
    </row>
    <row r="22" spans="1:9" x14ac:dyDescent="0.25">
      <c r="A22" s="27" t="s">
        <v>59</v>
      </c>
      <c r="B22" s="28">
        <v>34618</v>
      </c>
      <c r="C22" s="28">
        <v>36492</v>
      </c>
      <c r="D22" s="28">
        <v>394273</v>
      </c>
      <c r="E22" s="28">
        <v>431966</v>
      </c>
      <c r="F22" s="29">
        <f t="shared" si="0"/>
        <v>9.5601271200411873</v>
      </c>
      <c r="G22" s="2"/>
      <c r="H22" s="2"/>
      <c r="I22" s="2"/>
    </row>
    <row r="23" spans="1:9" x14ac:dyDescent="0.25">
      <c r="A23" s="24" t="s">
        <v>60</v>
      </c>
      <c r="B23" s="25">
        <v>1482</v>
      </c>
      <c r="C23" s="25">
        <v>1275</v>
      </c>
      <c r="D23" s="25">
        <v>15076</v>
      </c>
      <c r="E23" s="25">
        <v>15686</v>
      </c>
      <c r="F23" s="26">
        <f t="shared" si="0"/>
        <v>4.0461660918015383</v>
      </c>
      <c r="G23" s="2"/>
      <c r="H23" s="2"/>
      <c r="I23" s="2"/>
    </row>
    <row r="24" spans="1:9" x14ac:dyDescent="0.25">
      <c r="A24" s="27" t="s">
        <v>61</v>
      </c>
      <c r="B24" s="28">
        <v>238</v>
      </c>
      <c r="C24" s="28">
        <v>167</v>
      </c>
      <c r="D24" s="28">
        <v>3522</v>
      </c>
      <c r="E24" s="28">
        <v>4520</v>
      </c>
      <c r="F24" s="29">
        <f t="shared" si="0"/>
        <v>28.336172629187956</v>
      </c>
      <c r="G24" s="2"/>
      <c r="H24" s="2"/>
      <c r="I24" s="2"/>
    </row>
    <row r="25" spans="1:9" x14ac:dyDescent="0.25">
      <c r="A25" s="24" t="s">
        <v>62</v>
      </c>
      <c r="B25" s="25">
        <v>1692</v>
      </c>
      <c r="C25" s="25">
        <v>2003</v>
      </c>
      <c r="D25" s="25">
        <v>22631</v>
      </c>
      <c r="E25" s="25">
        <v>25735</v>
      </c>
      <c r="F25" s="26">
        <f t="shared" si="0"/>
        <v>13.715699703945916</v>
      </c>
      <c r="G25" s="2"/>
      <c r="H25" s="2"/>
      <c r="I25" s="2"/>
    </row>
    <row r="26" spans="1:9" x14ac:dyDescent="0.25">
      <c r="A26" s="27" t="s">
        <v>63</v>
      </c>
      <c r="B26" s="28">
        <v>183</v>
      </c>
      <c r="C26" s="28">
        <v>175</v>
      </c>
      <c r="D26" s="28">
        <v>183</v>
      </c>
      <c r="E26" s="28">
        <v>2543</v>
      </c>
      <c r="F26" s="29">
        <f t="shared" si="0"/>
        <v>1289.6174863387978</v>
      </c>
      <c r="G26" s="2"/>
      <c r="H26" s="2"/>
      <c r="I26" s="2"/>
    </row>
    <row r="27" spans="1:9" x14ac:dyDescent="0.25">
      <c r="A27" s="24" t="s">
        <v>64</v>
      </c>
      <c r="B27" s="25">
        <v>0</v>
      </c>
      <c r="C27" s="25">
        <v>0</v>
      </c>
      <c r="D27" s="25">
        <v>2</v>
      </c>
      <c r="E27" s="25">
        <v>0</v>
      </c>
      <c r="F27" s="34">
        <f t="shared" si="0"/>
        <v>-100</v>
      </c>
      <c r="G27" s="2"/>
      <c r="H27" s="2"/>
      <c r="I27" s="2"/>
    </row>
    <row r="28" spans="1:9" x14ac:dyDescent="0.25">
      <c r="A28" s="27" t="s">
        <v>65</v>
      </c>
      <c r="B28" s="28">
        <v>26604</v>
      </c>
      <c r="C28" s="28">
        <v>27812</v>
      </c>
      <c r="D28" s="28">
        <v>306834</v>
      </c>
      <c r="E28" s="28">
        <v>325426</v>
      </c>
      <c r="F28" s="29">
        <f t="shared" si="0"/>
        <v>6.0593024241120617</v>
      </c>
      <c r="G28" s="2"/>
      <c r="H28" s="2"/>
      <c r="I28" s="2"/>
    </row>
    <row r="29" spans="1:9" x14ac:dyDescent="0.25">
      <c r="A29" s="24" t="s">
        <v>66</v>
      </c>
      <c r="B29" s="25">
        <v>0</v>
      </c>
      <c r="C29" s="25">
        <v>0</v>
      </c>
      <c r="D29" s="25">
        <v>0</v>
      </c>
      <c r="E29" s="25">
        <v>0</v>
      </c>
      <c r="F29" s="34"/>
      <c r="G29" s="2"/>
      <c r="H29" s="2"/>
      <c r="I29" s="2"/>
    </row>
    <row r="30" spans="1:9" x14ac:dyDescent="0.25">
      <c r="A30" s="27" t="s">
        <v>67</v>
      </c>
      <c r="B30" s="28">
        <v>12556</v>
      </c>
      <c r="C30" s="28">
        <v>11923</v>
      </c>
      <c r="D30" s="28">
        <v>153395</v>
      </c>
      <c r="E30" s="28">
        <v>140880</v>
      </c>
      <c r="F30" s="29">
        <f t="shared" si="0"/>
        <v>-8.1586753153623022</v>
      </c>
      <c r="G30" s="2"/>
      <c r="H30" s="2"/>
      <c r="I30" s="2"/>
    </row>
    <row r="31" spans="1:9" x14ac:dyDescent="0.25">
      <c r="A31" s="24" t="s">
        <v>68</v>
      </c>
      <c r="B31" s="25">
        <v>521</v>
      </c>
      <c r="C31" s="25">
        <v>799</v>
      </c>
      <c r="D31" s="25">
        <v>10940</v>
      </c>
      <c r="E31" s="25">
        <v>10787</v>
      </c>
      <c r="F31" s="26">
        <f t="shared" si="0"/>
        <v>-1.3985374771480821</v>
      </c>
      <c r="G31" s="2"/>
      <c r="H31" s="2"/>
      <c r="I31" s="2"/>
    </row>
    <row r="32" spans="1:9" x14ac:dyDescent="0.25">
      <c r="A32" s="27" t="s">
        <v>69</v>
      </c>
      <c r="B32" s="28">
        <v>14577</v>
      </c>
      <c r="C32" s="28">
        <v>16862</v>
      </c>
      <c r="D32" s="28">
        <v>160386</v>
      </c>
      <c r="E32" s="28">
        <v>204190</v>
      </c>
      <c r="F32" s="29">
        <f t="shared" si="0"/>
        <v>27.311610739091947</v>
      </c>
      <c r="G32" s="2"/>
      <c r="H32" s="2"/>
      <c r="I32" s="2"/>
    </row>
    <row r="33" spans="1:9" x14ac:dyDescent="0.25">
      <c r="A33" s="24" t="s">
        <v>70</v>
      </c>
      <c r="B33" s="25">
        <v>2566</v>
      </c>
      <c r="C33" s="25">
        <v>1391</v>
      </c>
      <c r="D33" s="25">
        <v>28931</v>
      </c>
      <c r="E33" s="25">
        <v>27431</v>
      </c>
      <c r="F33" s="26">
        <f t="shared" si="0"/>
        <v>-5.1847499222287468</v>
      </c>
      <c r="G33" s="2"/>
      <c r="H33" s="2"/>
      <c r="I33" s="2"/>
    </row>
    <row r="34" spans="1:9" x14ac:dyDescent="0.25">
      <c r="A34" s="27" t="s">
        <v>71</v>
      </c>
      <c r="B34" s="28">
        <v>2186</v>
      </c>
      <c r="C34" s="28">
        <v>2329</v>
      </c>
      <c r="D34" s="28">
        <v>29849</v>
      </c>
      <c r="E34" s="28">
        <v>31626</v>
      </c>
      <c r="F34" s="29">
        <f t="shared" si="0"/>
        <v>5.9532982679486679</v>
      </c>
      <c r="G34" s="2"/>
      <c r="H34" s="2"/>
      <c r="I34" s="2"/>
    </row>
    <row r="35" spans="1:9" x14ac:dyDescent="0.25">
      <c r="A35" s="30" t="s">
        <v>72</v>
      </c>
      <c r="B35" s="31">
        <f>SUM(B7:B34)</f>
        <v>149360</v>
      </c>
      <c r="C35" s="31">
        <f t="shared" ref="C35:E35" si="1">SUM(C7:C34)</f>
        <v>157029</v>
      </c>
      <c r="D35" s="31">
        <f t="shared" si="1"/>
        <v>1728964</v>
      </c>
      <c r="E35" s="31">
        <f t="shared" si="1"/>
        <v>1926876</v>
      </c>
      <c r="F35" s="32">
        <f t="shared" si="0"/>
        <v>11.4468548795695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203</v>
      </c>
      <c r="C38" s="62">
        <f>D7</f>
        <v>102</v>
      </c>
      <c r="D38" s="62">
        <f>_xlfn.RANK.EQ(B38,$B$38:$B$65)+COUNTIF($B$38:$B$65,B38)-1</f>
        <v>24</v>
      </c>
      <c r="E38" s="61" t="str">
        <f t="shared" ref="E38:E65" si="2">INDEX($A$38:$B$65,MATCH(ROW()-37,$D$38:$D$65,0),1)</f>
        <v>LAS PALMAS</v>
      </c>
      <c r="F38" s="61">
        <f>LOOKUP(E38,$A$38:$A$65,$B$38:$B$65)</f>
        <v>431966</v>
      </c>
      <c r="G38" s="61">
        <f>LOOKUP(E38,$A$38:$A$65,$C$38:$C$65)</f>
        <v>394273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136749</v>
      </c>
      <c r="C39" s="62">
        <f t="shared" ref="C39:C65" si="5">D8</f>
        <v>116867</v>
      </c>
      <c r="D39" s="62">
        <f t="shared" ref="D39:D65" si="6">_xlfn.RANK.EQ(B39,$B$38:$B$65)+COUNTIF($B$38:$B$65,B39)-1</f>
        <v>6</v>
      </c>
      <c r="E39" s="61" t="str">
        <f t="shared" si="2"/>
        <v>SANTA CRUZ DE TENERIFE</v>
      </c>
      <c r="F39" s="61">
        <f t="shared" ref="F39:F54" si="7">LOOKUP(E39,$A$38:$A$65,$B$38:$B$65)</f>
        <v>325426</v>
      </c>
      <c r="G39" s="61">
        <f t="shared" ref="G39:G65" si="8">LOOKUP(E39,$A$38:$A$65,$C$38:$C$65)</f>
        <v>306834</v>
      </c>
    </row>
    <row r="40" spans="1:9" s="61" customFormat="1" x14ac:dyDescent="0.25">
      <c r="A40" s="61" t="str">
        <f t="shared" si="3"/>
        <v>ALMERIA</v>
      </c>
      <c r="B40" s="62">
        <f t="shared" si="4"/>
        <v>421</v>
      </c>
      <c r="C40" s="62">
        <f t="shared" si="5"/>
        <v>2688</v>
      </c>
      <c r="D40" s="62">
        <f t="shared" si="6"/>
        <v>23</v>
      </c>
      <c r="E40" s="61" t="str">
        <f t="shared" si="2"/>
        <v>BARCELONA</v>
      </c>
      <c r="F40" s="61">
        <f t="shared" si="7"/>
        <v>242036</v>
      </c>
      <c r="G40" s="61">
        <f t="shared" si="8"/>
        <v>216970</v>
      </c>
    </row>
    <row r="41" spans="1:9" s="61" customFormat="1" x14ac:dyDescent="0.25">
      <c r="A41" s="61" t="str">
        <f t="shared" si="3"/>
        <v>AVILES</v>
      </c>
      <c r="B41" s="62">
        <f t="shared" si="4"/>
        <v>0</v>
      </c>
      <c r="C41" s="62">
        <f t="shared" si="5"/>
        <v>0</v>
      </c>
      <c r="D41" s="62">
        <f t="shared" si="6"/>
        <v>28</v>
      </c>
      <c r="E41" s="61" t="str">
        <f t="shared" si="2"/>
        <v>VALENCIA</v>
      </c>
      <c r="F41" s="61">
        <f t="shared" si="7"/>
        <v>204190</v>
      </c>
      <c r="G41" s="61">
        <f t="shared" si="8"/>
        <v>160386</v>
      </c>
    </row>
    <row r="42" spans="1:9" s="61" customFormat="1" x14ac:dyDescent="0.25">
      <c r="A42" s="61" t="str">
        <f t="shared" si="3"/>
        <v>BAHIA DE ALGECIRAS</v>
      </c>
      <c r="B42" s="62">
        <f t="shared" si="4"/>
        <v>4966</v>
      </c>
      <c r="C42" s="62">
        <f t="shared" si="5"/>
        <v>2222</v>
      </c>
      <c r="D42" s="62">
        <f t="shared" si="6"/>
        <v>19</v>
      </c>
      <c r="E42" s="61" t="str">
        <f t="shared" si="2"/>
        <v>SEVILLA</v>
      </c>
      <c r="F42" s="61">
        <f t="shared" si="7"/>
        <v>140880</v>
      </c>
      <c r="G42" s="61">
        <f t="shared" si="8"/>
        <v>153395</v>
      </c>
    </row>
    <row r="43" spans="1:9" s="61" customFormat="1" x14ac:dyDescent="0.25">
      <c r="A43" s="61" t="str">
        <f t="shared" si="3"/>
        <v>BAHIA DE CADIZ</v>
      </c>
      <c r="B43" s="62">
        <f t="shared" si="4"/>
        <v>50356</v>
      </c>
      <c r="C43" s="62">
        <f t="shared" si="5"/>
        <v>33744</v>
      </c>
      <c r="D43" s="62">
        <f t="shared" si="6"/>
        <v>9</v>
      </c>
      <c r="E43" s="61" t="str">
        <f t="shared" si="2"/>
        <v>ALICANTE</v>
      </c>
      <c r="F43" s="61">
        <f t="shared" si="7"/>
        <v>136749</v>
      </c>
      <c r="G43" s="61">
        <f t="shared" si="8"/>
        <v>116867</v>
      </c>
    </row>
    <row r="44" spans="1:9" s="61" customFormat="1" x14ac:dyDescent="0.25">
      <c r="A44" s="61" t="str">
        <f t="shared" si="3"/>
        <v>BALEARES</v>
      </c>
      <c r="B44" s="62">
        <f t="shared" si="4"/>
        <v>130189</v>
      </c>
      <c r="C44" s="62">
        <f t="shared" si="5"/>
        <v>89505</v>
      </c>
      <c r="D44" s="62">
        <f t="shared" si="6"/>
        <v>7</v>
      </c>
      <c r="E44" s="61" t="str">
        <f t="shared" si="2"/>
        <v>BALEARES</v>
      </c>
      <c r="F44" s="61">
        <f t="shared" si="7"/>
        <v>130189</v>
      </c>
      <c r="G44" s="61">
        <f t="shared" si="8"/>
        <v>89505</v>
      </c>
    </row>
    <row r="45" spans="1:9" s="61" customFormat="1" x14ac:dyDescent="0.25">
      <c r="A45" s="61" t="str">
        <f t="shared" si="3"/>
        <v>BARCELONA</v>
      </c>
      <c r="B45" s="62">
        <f t="shared" si="4"/>
        <v>242036</v>
      </c>
      <c r="C45" s="62">
        <f t="shared" si="5"/>
        <v>216970</v>
      </c>
      <c r="D45" s="62">
        <f t="shared" si="6"/>
        <v>3</v>
      </c>
      <c r="E45" s="61" t="str">
        <f t="shared" si="2"/>
        <v>BILBAO</v>
      </c>
      <c r="F45" s="61">
        <f t="shared" si="7"/>
        <v>66784</v>
      </c>
      <c r="G45" s="61">
        <f t="shared" si="8"/>
        <v>72474</v>
      </c>
    </row>
    <row r="46" spans="1:9" s="61" customFormat="1" x14ac:dyDescent="0.25">
      <c r="A46" s="61" t="str">
        <f t="shared" si="3"/>
        <v>BILBAO</v>
      </c>
      <c r="B46" s="62">
        <f t="shared" si="4"/>
        <v>66784</v>
      </c>
      <c r="C46" s="62">
        <f t="shared" si="5"/>
        <v>72474</v>
      </c>
      <c r="D46" s="62">
        <f t="shared" si="6"/>
        <v>8</v>
      </c>
      <c r="E46" s="61" t="str">
        <f t="shared" si="2"/>
        <v>BAHIA DE CADIZ</v>
      </c>
      <c r="F46" s="61">
        <f t="shared" si="7"/>
        <v>50356</v>
      </c>
      <c r="G46" s="61">
        <f t="shared" si="8"/>
        <v>33744</v>
      </c>
    </row>
    <row r="47" spans="1:9" s="61" customFormat="1" x14ac:dyDescent="0.25">
      <c r="A47" s="61" t="str">
        <f t="shared" si="3"/>
        <v>CARTAGENA</v>
      </c>
      <c r="B47" s="62">
        <f t="shared" si="4"/>
        <v>31829</v>
      </c>
      <c r="C47" s="62">
        <f t="shared" si="5"/>
        <v>30012</v>
      </c>
      <c r="D47" s="62">
        <f t="shared" si="6"/>
        <v>10</v>
      </c>
      <c r="E47" s="61" t="str">
        <f t="shared" si="2"/>
        <v>CARTAGENA</v>
      </c>
      <c r="F47" s="61">
        <f t="shared" si="7"/>
        <v>31829</v>
      </c>
      <c r="G47" s="61">
        <f t="shared" si="8"/>
        <v>30012</v>
      </c>
    </row>
    <row r="48" spans="1:9" s="61" customFormat="1" x14ac:dyDescent="0.25">
      <c r="A48" s="61" t="str">
        <f t="shared" si="3"/>
        <v>CASTELLON</v>
      </c>
      <c r="B48" s="62">
        <f t="shared" si="4"/>
        <v>5782</v>
      </c>
      <c r="C48" s="62">
        <f t="shared" si="5"/>
        <v>11707</v>
      </c>
      <c r="D48" s="62">
        <f t="shared" si="6"/>
        <v>18</v>
      </c>
      <c r="E48" s="61" t="str">
        <f t="shared" si="2"/>
        <v>VILAGARCIA</v>
      </c>
      <c r="F48" s="61">
        <f t="shared" si="7"/>
        <v>31626</v>
      </c>
      <c r="G48" s="61">
        <f t="shared" si="8"/>
        <v>29849</v>
      </c>
    </row>
    <row r="49" spans="1:7" s="61" customFormat="1" x14ac:dyDescent="0.25">
      <c r="A49" s="61" t="str">
        <f t="shared" si="3"/>
        <v>CEUTA</v>
      </c>
      <c r="B49" s="62">
        <f t="shared" si="4"/>
        <v>21696</v>
      </c>
      <c r="C49" s="62">
        <f t="shared" si="5"/>
        <v>18172</v>
      </c>
      <c r="D49" s="62">
        <f t="shared" si="6"/>
        <v>14</v>
      </c>
      <c r="E49" s="61" t="str">
        <f t="shared" si="2"/>
        <v>VIGO</v>
      </c>
      <c r="F49" s="61">
        <f t="shared" si="7"/>
        <v>27431</v>
      </c>
      <c r="G49" s="61">
        <f t="shared" si="8"/>
        <v>28931</v>
      </c>
    </row>
    <row r="50" spans="1:7" s="61" customFormat="1" x14ac:dyDescent="0.25">
      <c r="A50" s="61" t="str">
        <f t="shared" si="3"/>
        <v>FERROL-SAN CIBRAO</v>
      </c>
      <c r="B50" s="62">
        <f t="shared" si="4"/>
        <v>10</v>
      </c>
      <c r="C50" s="62">
        <f t="shared" si="5"/>
        <v>8</v>
      </c>
      <c r="D50" s="62">
        <f t="shared" si="6"/>
        <v>25</v>
      </c>
      <c r="E50" s="61" t="str">
        <f t="shared" si="2"/>
        <v>MELILLA</v>
      </c>
      <c r="F50" s="61">
        <f t="shared" si="7"/>
        <v>25735</v>
      </c>
      <c r="G50" s="61">
        <f t="shared" si="8"/>
        <v>22631</v>
      </c>
    </row>
    <row r="51" spans="1:7" s="61" customFormat="1" x14ac:dyDescent="0.25">
      <c r="A51" s="61" t="str">
        <f t="shared" si="3"/>
        <v>GIJON</v>
      </c>
      <c r="B51" s="62">
        <f t="shared" si="4"/>
        <v>11779</v>
      </c>
      <c r="C51" s="62">
        <f t="shared" si="5"/>
        <v>5679</v>
      </c>
      <c r="D51" s="62">
        <f t="shared" si="6"/>
        <v>16</v>
      </c>
      <c r="E51" s="61" t="str">
        <f t="shared" si="2"/>
        <v>CEUTA</v>
      </c>
      <c r="F51" s="61">
        <f t="shared" si="7"/>
        <v>21696</v>
      </c>
      <c r="G51" s="61">
        <f t="shared" si="8"/>
        <v>18172</v>
      </c>
    </row>
    <row r="52" spans="1:7" s="61" customFormat="1" x14ac:dyDescent="0.25">
      <c r="A52" s="61" t="str">
        <f t="shared" si="3"/>
        <v>HUELVA</v>
      </c>
      <c r="B52" s="62">
        <f t="shared" si="4"/>
        <v>3286</v>
      </c>
      <c r="C52" s="62">
        <f t="shared" si="5"/>
        <v>2792</v>
      </c>
      <c r="D52" s="62">
        <f t="shared" si="6"/>
        <v>21</v>
      </c>
      <c r="E52" s="61" t="str">
        <f t="shared" si="2"/>
        <v>MALAGA</v>
      </c>
      <c r="F52" s="61">
        <f t="shared" si="7"/>
        <v>15686</v>
      </c>
      <c r="G52" s="61">
        <f t="shared" si="8"/>
        <v>15076</v>
      </c>
    </row>
    <row r="53" spans="1:7" s="61" customFormat="1" x14ac:dyDescent="0.25">
      <c r="A53" s="61" t="str">
        <f t="shared" si="3"/>
        <v>LAS PALMAS</v>
      </c>
      <c r="B53" s="62">
        <f t="shared" si="4"/>
        <v>431966</v>
      </c>
      <c r="C53" s="62">
        <f t="shared" si="5"/>
        <v>394273</v>
      </c>
      <c r="D53" s="62">
        <f t="shared" si="6"/>
        <v>1</v>
      </c>
      <c r="E53" s="61" t="str">
        <f t="shared" si="2"/>
        <v>GIJON</v>
      </c>
      <c r="F53" s="61">
        <f t="shared" si="7"/>
        <v>11779</v>
      </c>
      <c r="G53" s="61">
        <f t="shared" si="8"/>
        <v>5679</v>
      </c>
    </row>
    <row r="54" spans="1:7" s="61" customFormat="1" x14ac:dyDescent="0.25">
      <c r="A54" s="61" t="str">
        <f t="shared" si="3"/>
        <v>MALAGA</v>
      </c>
      <c r="B54" s="62">
        <f t="shared" si="4"/>
        <v>15686</v>
      </c>
      <c r="C54" s="62">
        <f t="shared" si="5"/>
        <v>15076</v>
      </c>
      <c r="D54" s="62">
        <f t="shared" si="6"/>
        <v>15</v>
      </c>
      <c r="E54" s="61" t="str">
        <f t="shared" si="2"/>
        <v>TARRAGONA</v>
      </c>
      <c r="F54" s="61">
        <f t="shared" si="7"/>
        <v>10787</v>
      </c>
      <c r="G54" s="61">
        <f t="shared" si="8"/>
        <v>10940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4520</v>
      </c>
      <c r="C55" s="62">
        <f t="shared" si="5"/>
        <v>3522</v>
      </c>
      <c r="D55" s="62">
        <f t="shared" si="6"/>
        <v>20</v>
      </c>
      <c r="E55" s="61" t="str">
        <f t="shared" si="2"/>
        <v>CASTELLON</v>
      </c>
      <c r="F55" s="61">
        <f t="shared" ref="F55:F65" si="9">LOOKUP(E55,$A$38:$A$65,$B$38:$B$65)</f>
        <v>5782</v>
      </c>
      <c r="G55" s="61">
        <f t="shared" si="8"/>
        <v>11707</v>
      </c>
    </row>
    <row r="56" spans="1:7" s="61" customFormat="1" x14ac:dyDescent="0.25">
      <c r="A56" s="61" t="str">
        <f t="shared" si="3"/>
        <v>MELILLA</v>
      </c>
      <c r="B56" s="62">
        <f t="shared" si="4"/>
        <v>25735</v>
      </c>
      <c r="C56" s="62">
        <f t="shared" si="5"/>
        <v>22631</v>
      </c>
      <c r="D56" s="62">
        <f t="shared" si="6"/>
        <v>13</v>
      </c>
      <c r="E56" s="61" t="str">
        <f t="shared" si="2"/>
        <v>BAHIA DE ALGECIRAS</v>
      </c>
      <c r="F56" s="61">
        <f t="shared" si="9"/>
        <v>4966</v>
      </c>
      <c r="G56" s="61">
        <f t="shared" si="8"/>
        <v>2222</v>
      </c>
    </row>
    <row r="57" spans="1:7" s="61" customFormat="1" x14ac:dyDescent="0.25">
      <c r="A57" s="61" t="str">
        <f t="shared" si="3"/>
        <v>MOTRIL</v>
      </c>
      <c r="B57" s="62">
        <f t="shared" si="4"/>
        <v>2543</v>
      </c>
      <c r="C57" s="62">
        <f t="shared" si="5"/>
        <v>183</v>
      </c>
      <c r="D57" s="62">
        <f t="shared" si="6"/>
        <v>22</v>
      </c>
      <c r="E57" s="61" t="str">
        <f t="shared" si="2"/>
        <v>MARIN Y RIA DE PONTEVEDRA</v>
      </c>
      <c r="F57" s="61">
        <f t="shared" si="9"/>
        <v>4520</v>
      </c>
      <c r="G57" s="61">
        <f t="shared" si="8"/>
        <v>3522</v>
      </c>
    </row>
    <row r="58" spans="1:7" s="61" customFormat="1" x14ac:dyDescent="0.25">
      <c r="A58" s="61" t="str">
        <f t="shared" si="3"/>
        <v>PASAIA</v>
      </c>
      <c r="B58" s="62">
        <f t="shared" si="4"/>
        <v>0</v>
      </c>
      <c r="C58" s="62">
        <f t="shared" si="5"/>
        <v>2</v>
      </c>
      <c r="D58" s="62">
        <f t="shared" si="6"/>
        <v>28</v>
      </c>
      <c r="E58" s="61" t="str">
        <f t="shared" si="2"/>
        <v>HUELVA</v>
      </c>
      <c r="F58" s="61">
        <f t="shared" si="9"/>
        <v>3286</v>
      </c>
      <c r="G58" s="61">
        <f t="shared" si="8"/>
        <v>2792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325426</v>
      </c>
      <c r="C59" s="62">
        <f t="shared" si="5"/>
        <v>306834</v>
      </c>
      <c r="D59" s="62">
        <f t="shared" si="6"/>
        <v>2</v>
      </c>
      <c r="E59" s="61" t="str">
        <f t="shared" si="2"/>
        <v>MOTRIL</v>
      </c>
      <c r="F59" s="61">
        <f t="shared" si="9"/>
        <v>2543</v>
      </c>
      <c r="G59" s="61">
        <f t="shared" si="8"/>
        <v>183</v>
      </c>
    </row>
    <row r="60" spans="1:7" s="61" customFormat="1" x14ac:dyDescent="0.25">
      <c r="A60" s="61" t="str">
        <f t="shared" si="3"/>
        <v>SANTANDER</v>
      </c>
      <c r="B60" s="62">
        <f t="shared" si="4"/>
        <v>0</v>
      </c>
      <c r="C60" s="62">
        <f t="shared" si="5"/>
        <v>0</v>
      </c>
      <c r="D60" s="62">
        <f t="shared" si="6"/>
        <v>28</v>
      </c>
      <c r="E60" s="61" t="str">
        <f t="shared" si="2"/>
        <v>ALMERIA</v>
      </c>
      <c r="F60" s="61">
        <f t="shared" si="9"/>
        <v>421</v>
      </c>
      <c r="G60" s="61">
        <f t="shared" si="8"/>
        <v>2688</v>
      </c>
    </row>
    <row r="61" spans="1:7" s="61" customFormat="1" x14ac:dyDescent="0.25">
      <c r="A61" s="61" t="str">
        <f t="shared" si="3"/>
        <v>SEVILLA</v>
      </c>
      <c r="B61" s="62">
        <f t="shared" si="4"/>
        <v>140880</v>
      </c>
      <c r="C61" s="62">
        <f t="shared" si="5"/>
        <v>153395</v>
      </c>
      <c r="D61" s="62">
        <f t="shared" si="6"/>
        <v>5</v>
      </c>
      <c r="E61" s="61" t="str">
        <f t="shared" si="2"/>
        <v>A CORUÑA</v>
      </c>
      <c r="F61" s="61">
        <f t="shared" si="9"/>
        <v>203</v>
      </c>
      <c r="G61" s="61">
        <f t="shared" si="8"/>
        <v>102</v>
      </c>
    </row>
    <row r="62" spans="1:7" s="61" customFormat="1" x14ac:dyDescent="0.25">
      <c r="A62" s="61" t="str">
        <f t="shared" si="3"/>
        <v>TARRAGONA</v>
      </c>
      <c r="B62" s="62">
        <f t="shared" si="4"/>
        <v>10787</v>
      </c>
      <c r="C62" s="62">
        <f t="shared" si="5"/>
        <v>10940</v>
      </c>
      <c r="D62" s="62">
        <f t="shared" si="6"/>
        <v>17</v>
      </c>
      <c r="E62" s="61" t="str">
        <f t="shared" si="2"/>
        <v>FERROL-SAN CIBRAO</v>
      </c>
      <c r="F62" s="61">
        <f t="shared" si="9"/>
        <v>10</v>
      </c>
      <c r="G62" s="61">
        <f t="shared" si="8"/>
        <v>8</v>
      </c>
    </row>
    <row r="63" spans="1:7" s="61" customFormat="1" x14ac:dyDescent="0.25">
      <c r="A63" s="61" t="str">
        <f t="shared" si="3"/>
        <v>VALENCIA</v>
      </c>
      <c r="B63" s="62">
        <f t="shared" si="4"/>
        <v>204190</v>
      </c>
      <c r="C63" s="62">
        <f t="shared" si="5"/>
        <v>160386</v>
      </c>
      <c r="D63" s="62">
        <f t="shared" si="6"/>
        <v>4</v>
      </c>
      <c r="E63" s="61" t="e">
        <f t="shared" si="2"/>
        <v>#N/A</v>
      </c>
      <c r="F63" s="61" t="e">
        <f t="shared" si="9"/>
        <v>#N/A</v>
      </c>
      <c r="G63" s="61" t="e">
        <f t="shared" si="8"/>
        <v>#N/A</v>
      </c>
    </row>
    <row r="64" spans="1:7" s="61" customFormat="1" x14ac:dyDescent="0.25">
      <c r="A64" s="61" t="str">
        <f t="shared" si="3"/>
        <v>VIGO</v>
      </c>
      <c r="B64" s="62">
        <f t="shared" si="4"/>
        <v>27431</v>
      </c>
      <c r="C64" s="62">
        <f t="shared" si="5"/>
        <v>28931</v>
      </c>
      <c r="D64" s="62">
        <f t="shared" si="6"/>
        <v>12</v>
      </c>
      <c r="E64" s="61" t="e">
        <f t="shared" si="2"/>
        <v>#N/A</v>
      </c>
      <c r="F64" s="61" t="e">
        <f t="shared" si="9"/>
        <v>#N/A</v>
      </c>
      <c r="G64" s="61" t="e">
        <f t="shared" si="8"/>
        <v>#N/A</v>
      </c>
    </row>
    <row r="65" spans="1:7" s="61" customFormat="1" x14ac:dyDescent="0.25">
      <c r="A65" s="61" t="str">
        <f t="shared" si="3"/>
        <v>VILAGARCIA</v>
      </c>
      <c r="B65" s="62">
        <f t="shared" si="4"/>
        <v>31626</v>
      </c>
      <c r="C65" s="62">
        <f t="shared" si="5"/>
        <v>29849</v>
      </c>
      <c r="D65" s="62">
        <f t="shared" si="6"/>
        <v>11</v>
      </c>
      <c r="E65" s="61" t="str">
        <f t="shared" si="2"/>
        <v>AVILES</v>
      </c>
      <c r="F65" s="61">
        <f t="shared" si="9"/>
        <v>0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9" customFormat="1" ht="22.5" customHeight="1" x14ac:dyDescent="0.35">
      <c r="F1" s="18" t="s">
        <v>89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25">
        <v>0</v>
      </c>
      <c r="C7" s="59">
        <v>0</v>
      </c>
      <c r="D7" s="25">
        <v>50</v>
      </c>
      <c r="E7" s="25">
        <v>11</v>
      </c>
      <c r="F7" s="26">
        <f>((E7*100)/D7)-100</f>
        <v>-78</v>
      </c>
      <c r="G7" s="2"/>
      <c r="H7" s="2"/>
      <c r="I7" s="2"/>
    </row>
    <row r="8" spans="1:12" x14ac:dyDescent="0.25">
      <c r="A8" s="27" t="s">
        <v>45</v>
      </c>
      <c r="B8" s="28">
        <v>2031</v>
      </c>
      <c r="C8" s="60">
        <v>1716</v>
      </c>
      <c r="D8" s="28">
        <v>16683</v>
      </c>
      <c r="E8" s="28">
        <v>18167</v>
      </c>
      <c r="F8" s="29">
        <f t="shared" ref="F8:F35" si="0">((E8*100)/D8)-100</f>
        <v>8.8952826230294306</v>
      </c>
      <c r="G8" s="2"/>
      <c r="H8" s="2"/>
      <c r="I8" s="2"/>
    </row>
    <row r="9" spans="1:12" x14ac:dyDescent="0.25">
      <c r="A9" s="24" t="s">
        <v>46</v>
      </c>
      <c r="B9" s="25">
        <v>329</v>
      </c>
      <c r="C9" s="59">
        <v>570</v>
      </c>
      <c r="D9" s="25">
        <v>3414</v>
      </c>
      <c r="E9" s="25">
        <v>5823</v>
      </c>
      <c r="F9" s="26">
        <f t="shared" si="0"/>
        <v>70.562390158172235</v>
      </c>
      <c r="G9" s="2"/>
      <c r="H9" s="2"/>
      <c r="I9" s="2"/>
    </row>
    <row r="10" spans="1:12" x14ac:dyDescent="0.25">
      <c r="A10" s="27" t="s">
        <v>47</v>
      </c>
      <c r="B10" s="28">
        <v>0</v>
      </c>
      <c r="C10" s="60">
        <v>0</v>
      </c>
      <c r="D10" s="28">
        <v>0</v>
      </c>
      <c r="E10" s="28">
        <v>0</v>
      </c>
      <c r="F10" s="33"/>
      <c r="G10" s="2"/>
      <c r="H10" s="2"/>
      <c r="I10" s="2"/>
    </row>
    <row r="11" spans="1:12" x14ac:dyDescent="0.25">
      <c r="A11" s="24" t="s">
        <v>48</v>
      </c>
      <c r="B11" s="25">
        <v>29374</v>
      </c>
      <c r="C11" s="59">
        <v>29669</v>
      </c>
      <c r="D11" s="25">
        <v>369575</v>
      </c>
      <c r="E11" s="25">
        <v>373084</v>
      </c>
      <c r="F11" s="26">
        <f t="shared" si="0"/>
        <v>0.94946898464452545</v>
      </c>
      <c r="G11" s="2"/>
      <c r="H11" s="2"/>
      <c r="I11" s="2"/>
    </row>
    <row r="12" spans="1:12" x14ac:dyDescent="0.25">
      <c r="A12" s="27" t="s">
        <v>49</v>
      </c>
      <c r="B12" s="28">
        <v>1658</v>
      </c>
      <c r="C12" s="60">
        <v>1231</v>
      </c>
      <c r="D12" s="28">
        <v>33568</v>
      </c>
      <c r="E12" s="28">
        <v>23853</v>
      </c>
      <c r="F12" s="29">
        <f t="shared" si="0"/>
        <v>-28.941253574833169</v>
      </c>
      <c r="G12" s="2"/>
      <c r="H12" s="2"/>
      <c r="I12" s="2"/>
    </row>
    <row r="13" spans="1:12" x14ac:dyDescent="0.25">
      <c r="A13" s="24" t="s">
        <v>50</v>
      </c>
      <c r="B13" s="25">
        <v>5</v>
      </c>
      <c r="C13" s="59">
        <v>0</v>
      </c>
      <c r="D13" s="25">
        <v>36</v>
      </c>
      <c r="E13" s="25">
        <v>71</v>
      </c>
      <c r="F13" s="26">
        <f t="shared" si="0"/>
        <v>97.222222222222229</v>
      </c>
      <c r="G13" s="2"/>
      <c r="H13" s="2"/>
      <c r="I13" s="2"/>
    </row>
    <row r="14" spans="1:12" x14ac:dyDescent="0.25">
      <c r="A14" s="27" t="s">
        <v>51</v>
      </c>
      <c r="B14" s="28">
        <v>123865</v>
      </c>
      <c r="C14" s="60">
        <v>138038</v>
      </c>
      <c r="D14" s="28">
        <v>1462778</v>
      </c>
      <c r="E14" s="28">
        <v>1570848</v>
      </c>
      <c r="F14" s="29">
        <f t="shared" si="0"/>
        <v>7.3879973584508321</v>
      </c>
      <c r="G14" s="2"/>
      <c r="H14" s="2"/>
      <c r="I14" s="2"/>
    </row>
    <row r="15" spans="1:12" x14ac:dyDescent="0.25">
      <c r="A15" s="24" t="s">
        <v>52</v>
      </c>
      <c r="B15" s="25">
        <v>51629</v>
      </c>
      <c r="C15" s="59">
        <v>54036</v>
      </c>
      <c r="D15" s="25">
        <v>552680</v>
      </c>
      <c r="E15" s="25">
        <v>526535</v>
      </c>
      <c r="F15" s="26">
        <f t="shared" si="0"/>
        <v>-4.7305855106028787</v>
      </c>
      <c r="G15" s="2"/>
      <c r="H15" s="2"/>
      <c r="I15" s="2"/>
    </row>
    <row r="16" spans="1:12" x14ac:dyDescent="0.25">
      <c r="A16" s="27" t="s">
        <v>53</v>
      </c>
      <c r="B16" s="28">
        <v>4448</v>
      </c>
      <c r="C16" s="60">
        <v>4154</v>
      </c>
      <c r="D16" s="28">
        <v>61295</v>
      </c>
      <c r="E16" s="28">
        <v>64050</v>
      </c>
      <c r="F16" s="29">
        <f t="shared" si="0"/>
        <v>4.4946569867036459</v>
      </c>
      <c r="G16" s="2"/>
      <c r="H16" s="2"/>
      <c r="I16" s="2"/>
    </row>
    <row r="17" spans="1:9" x14ac:dyDescent="0.25">
      <c r="A17" s="24" t="s">
        <v>54</v>
      </c>
      <c r="B17" s="25">
        <v>15428</v>
      </c>
      <c r="C17" s="59">
        <v>14052</v>
      </c>
      <c r="D17" s="25">
        <v>194412</v>
      </c>
      <c r="E17" s="25">
        <v>197315</v>
      </c>
      <c r="F17" s="26">
        <f t="shared" si="0"/>
        <v>1.4932205830915848</v>
      </c>
      <c r="G17" s="2"/>
      <c r="H17" s="2"/>
      <c r="I17" s="2"/>
    </row>
    <row r="18" spans="1:9" x14ac:dyDescent="0.25">
      <c r="A18" s="27" t="s">
        <v>55</v>
      </c>
      <c r="B18" s="28">
        <v>0</v>
      </c>
      <c r="C18" s="60">
        <v>0</v>
      </c>
      <c r="D18" s="28">
        <v>19</v>
      </c>
      <c r="E18" s="28">
        <v>25</v>
      </c>
      <c r="F18" s="29">
        <f t="shared" si="0"/>
        <v>31.578947368421041</v>
      </c>
      <c r="G18" s="2"/>
      <c r="H18" s="2"/>
      <c r="I18" s="2"/>
    </row>
    <row r="19" spans="1:9" x14ac:dyDescent="0.25">
      <c r="A19" s="24" t="s">
        <v>56</v>
      </c>
      <c r="B19" s="25">
        <v>123</v>
      </c>
      <c r="C19" s="59">
        <v>100</v>
      </c>
      <c r="D19" s="25">
        <v>944</v>
      </c>
      <c r="E19" s="25">
        <v>837</v>
      </c>
      <c r="F19" s="26">
        <f t="shared" si="0"/>
        <v>-11.334745762711862</v>
      </c>
      <c r="G19" s="2"/>
      <c r="H19" s="2"/>
      <c r="I19" s="2"/>
    </row>
    <row r="20" spans="1:9" x14ac:dyDescent="0.25">
      <c r="A20" s="27" t="s">
        <v>57</v>
      </c>
      <c r="B20" s="28">
        <v>5619</v>
      </c>
      <c r="C20" s="60">
        <v>5150</v>
      </c>
      <c r="D20" s="28">
        <v>55326</v>
      </c>
      <c r="E20" s="28">
        <v>53713</v>
      </c>
      <c r="F20" s="29">
        <f t="shared" si="0"/>
        <v>-2.9154466254563829</v>
      </c>
      <c r="G20" s="2"/>
      <c r="H20" s="2"/>
      <c r="I20" s="2"/>
    </row>
    <row r="21" spans="1:9" x14ac:dyDescent="0.25">
      <c r="A21" s="24" t="s">
        <v>58</v>
      </c>
      <c r="B21" s="25">
        <v>491</v>
      </c>
      <c r="C21" s="59">
        <v>981</v>
      </c>
      <c r="D21" s="25">
        <v>5042</v>
      </c>
      <c r="E21" s="25">
        <v>8282</v>
      </c>
      <c r="F21" s="26">
        <f t="shared" si="0"/>
        <v>64.260214200713989</v>
      </c>
      <c r="G21" s="2"/>
      <c r="H21" s="2"/>
      <c r="I21" s="2"/>
    </row>
    <row r="22" spans="1:9" x14ac:dyDescent="0.25">
      <c r="A22" s="27" t="s">
        <v>59</v>
      </c>
      <c r="B22" s="28">
        <v>6077</v>
      </c>
      <c r="C22" s="60">
        <v>7201</v>
      </c>
      <c r="D22" s="28">
        <v>68577</v>
      </c>
      <c r="E22" s="28">
        <v>80538</v>
      </c>
      <c r="F22" s="29">
        <f t="shared" si="0"/>
        <v>17.441707861236281</v>
      </c>
      <c r="G22" s="2"/>
      <c r="H22" s="2"/>
      <c r="I22" s="2"/>
    </row>
    <row r="23" spans="1:9" x14ac:dyDescent="0.25">
      <c r="A23" s="24" t="s">
        <v>60</v>
      </c>
      <c r="B23" s="25">
        <v>1682</v>
      </c>
      <c r="C23" s="59">
        <v>839</v>
      </c>
      <c r="D23" s="25">
        <v>20527</v>
      </c>
      <c r="E23" s="25">
        <v>15347</v>
      </c>
      <c r="F23" s="26">
        <f t="shared" si="0"/>
        <v>-25.235056267355191</v>
      </c>
      <c r="G23" s="2"/>
      <c r="H23" s="2"/>
      <c r="I23" s="2"/>
    </row>
    <row r="24" spans="1:9" x14ac:dyDescent="0.25">
      <c r="A24" s="27" t="s">
        <v>61</v>
      </c>
      <c r="B24" s="28">
        <v>5027</v>
      </c>
      <c r="C24" s="60">
        <v>8197</v>
      </c>
      <c r="D24" s="28">
        <v>37072</v>
      </c>
      <c r="E24" s="28">
        <v>55446</v>
      </c>
      <c r="F24" s="29">
        <f t="shared" si="0"/>
        <v>49.563012516184727</v>
      </c>
      <c r="G24" s="2"/>
      <c r="H24" s="2"/>
      <c r="I24" s="2"/>
    </row>
    <row r="25" spans="1:9" x14ac:dyDescent="0.25">
      <c r="A25" s="24" t="s">
        <v>62</v>
      </c>
      <c r="B25" s="25">
        <v>829</v>
      </c>
      <c r="C25" s="59">
        <v>1278</v>
      </c>
      <c r="D25" s="25">
        <v>11725</v>
      </c>
      <c r="E25" s="25">
        <v>13710</v>
      </c>
      <c r="F25" s="26">
        <f t="shared" si="0"/>
        <v>16.929637526652456</v>
      </c>
      <c r="G25" s="2"/>
      <c r="H25" s="2"/>
      <c r="I25" s="2"/>
    </row>
    <row r="26" spans="1:9" x14ac:dyDescent="0.25">
      <c r="A26" s="27" t="s">
        <v>63</v>
      </c>
      <c r="B26" s="28">
        <v>0</v>
      </c>
      <c r="C26" s="60">
        <v>18</v>
      </c>
      <c r="D26" s="28">
        <v>0</v>
      </c>
      <c r="E26" s="28">
        <v>29</v>
      </c>
      <c r="F26" s="29"/>
      <c r="G26" s="2"/>
      <c r="H26" s="2"/>
      <c r="I26" s="2"/>
    </row>
    <row r="27" spans="1:9" x14ac:dyDescent="0.25">
      <c r="A27" s="24" t="s">
        <v>64</v>
      </c>
      <c r="B27" s="25">
        <v>343</v>
      </c>
      <c r="C27" s="59">
        <v>0</v>
      </c>
      <c r="D27" s="25">
        <v>3242</v>
      </c>
      <c r="E27" s="25">
        <v>6818</v>
      </c>
      <c r="F27" s="34">
        <f t="shared" si="0"/>
        <v>110.30228254164095</v>
      </c>
      <c r="G27" s="2"/>
      <c r="H27" s="2"/>
      <c r="I27" s="2"/>
    </row>
    <row r="28" spans="1:9" x14ac:dyDescent="0.25">
      <c r="A28" s="27" t="s">
        <v>65</v>
      </c>
      <c r="B28" s="28">
        <v>3900</v>
      </c>
      <c r="C28" s="60">
        <v>3692</v>
      </c>
      <c r="D28" s="28">
        <v>36348</v>
      </c>
      <c r="E28" s="28">
        <v>42322</v>
      </c>
      <c r="F28" s="29">
        <f t="shared" si="0"/>
        <v>16.435567293936387</v>
      </c>
      <c r="G28" s="2"/>
      <c r="H28" s="2"/>
      <c r="I28" s="2"/>
    </row>
    <row r="29" spans="1:9" x14ac:dyDescent="0.25">
      <c r="A29" s="24" t="s">
        <v>66</v>
      </c>
      <c r="B29" s="25">
        <v>73</v>
      </c>
      <c r="C29" s="59">
        <v>203</v>
      </c>
      <c r="D29" s="25">
        <v>1145</v>
      </c>
      <c r="E29" s="25">
        <v>1263</v>
      </c>
      <c r="F29" s="26">
        <f t="shared" si="0"/>
        <v>10.3056768558952</v>
      </c>
      <c r="G29" s="2"/>
      <c r="H29" s="2"/>
      <c r="I29" s="2"/>
    </row>
    <row r="30" spans="1:9" x14ac:dyDescent="0.25">
      <c r="A30" s="27" t="s">
        <v>67</v>
      </c>
      <c r="B30" s="28">
        <v>95</v>
      </c>
      <c r="C30" s="60">
        <v>555</v>
      </c>
      <c r="D30" s="28">
        <v>8268</v>
      </c>
      <c r="E30" s="28">
        <v>4792</v>
      </c>
      <c r="F30" s="29">
        <f t="shared" si="0"/>
        <v>-42.041606192549587</v>
      </c>
      <c r="G30" s="2"/>
      <c r="H30" s="2"/>
      <c r="I30" s="2"/>
    </row>
    <row r="31" spans="1:9" x14ac:dyDescent="0.25">
      <c r="A31" s="24" t="s">
        <v>68</v>
      </c>
      <c r="B31" s="25">
        <v>4570</v>
      </c>
      <c r="C31" s="59">
        <v>4590</v>
      </c>
      <c r="D31" s="25">
        <v>54356</v>
      </c>
      <c r="E31" s="25">
        <v>53601</v>
      </c>
      <c r="F31" s="26">
        <f t="shared" si="0"/>
        <v>-1.3889910957392004</v>
      </c>
      <c r="G31" s="2"/>
      <c r="H31" s="2"/>
      <c r="I31" s="2"/>
    </row>
    <row r="32" spans="1:9" x14ac:dyDescent="0.25">
      <c r="A32" s="27" t="s">
        <v>69</v>
      </c>
      <c r="B32" s="28">
        <v>151564</v>
      </c>
      <c r="C32" s="60">
        <v>153620</v>
      </c>
      <c r="D32" s="28">
        <v>1945876</v>
      </c>
      <c r="E32" s="28">
        <v>2007226</v>
      </c>
      <c r="F32" s="29">
        <f t="shared" si="0"/>
        <v>3.1528216597563272</v>
      </c>
      <c r="G32" s="2"/>
      <c r="H32" s="2"/>
      <c r="I32" s="2"/>
    </row>
    <row r="33" spans="1:9" x14ac:dyDescent="0.25">
      <c r="A33" s="24" t="s">
        <v>70</v>
      </c>
      <c r="B33" s="25">
        <v>12994</v>
      </c>
      <c r="C33" s="59">
        <v>11106</v>
      </c>
      <c r="D33" s="25">
        <v>162014</v>
      </c>
      <c r="E33" s="25">
        <v>147931</v>
      </c>
      <c r="F33" s="26">
        <f t="shared" si="0"/>
        <v>-8.6924586764106806</v>
      </c>
      <c r="G33" s="2"/>
      <c r="H33" s="2"/>
      <c r="I33" s="2"/>
    </row>
    <row r="34" spans="1:9" x14ac:dyDescent="0.25">
      <c r="A34" s="27" t="s">
        <v>71</v>
      </c>
      <c r="B34" s="28">
        <v>60</v>
      </c>
      <c r="C34" s="60">
        <v>32</v>
      </c>
      <c r="D34" s="28">
        <v>672</v>
      </c>
      <c r="E34" s="28">
        <v>687</v>
      </c>
      <c r="F34" s="29">
        <f t="shared" si="0"/>
        <v>2.2321428571428612</v>
      </c>
      <c r="G34" s="2"/>
      <c r="H34" s="2"/>
      <c r="I34" s="2"/>
    </row>
    <row r="35" spans="1:9" x14ac:dyDescent="0.25">
      <c r="A35" s="30" t="s">
        <v>72</v>
      </c>
      <c r="B35" s="31">
        <f>SUM(B7:B34)</f>
        <v>422214</v>
      </c>
      <c r="C35" s="31">
        <f t="shared" ref="C35:E35" si="1">SUM(C7:C34)</f>
        <v>441028</v>
      </c>
      <c r="D35" s="31">
        <f t="shared" si="1"/>
        <v>5105644</v>
      </c>
      <c r="E35" s="31">
        <f t="shared" si="1"/>
        <v>5272324</v>
      </c>
      <c r="F35" s="32">
        <f t="shared" si="0"/>
        <v>3.2646224452782064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11</v>
      </c>
      <c r="C38" s="62">
        <f>D7</f>
        <v>50</v>
      </c>
      <c r="D38" s="62">
        <f>_xlfn.RANK.EQ(B38,$B$38:$B$65)+COUNTIF($B$38:$B$65,B38)-1</f>
        <v>27</v>
      </c>
      <c r="E38" s="61" t="str">
        <f t="shared" ref="E38:E65" si="2">INDEX($A$38:$B$65,MATCH(ROW()-37,$D$38:$D$65,0),1)</f>
        <v>VALENCIA</v>
      </c>
      <c r="F38" s="61">
        <f>LOOKUP(E38,$A$38:$A$65,$B$38:$B$65)</f>
        <v>2007226</v>
      </c>
      <c r="G38" s="61">
        <f>LOOKUP(E38,$A$38:$A$65,$C$38:$C$65)</f>
        <v>1945876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18167</v>
      </c>
      <c r="C39" s="62">
        <f t="shared" ref="C39:C65" si="5">D8</f>
        <v>16683</v>
      </c>
      <c r="D39" s="62">
        <f t="shared" ref="D39:D65" si="6">_xlfn.RANK.EQ(B39,$B$38:$B$65)+COUNTIF($B$38:$B$65,B39)-1</f>
        <v>14</v>
      </c>
      <c r="E39" s="61" t="str">
        <f t="shared" si="2"/>
        <v>BARCELONA</v>
      </c>
      <c r="F39" s="61">
        <f t="shared" ref="F39:F54" si="7">LOOKUP(E39,$A$38:$A$65,$B$38:$B$65)</f>
        <v>1570848</v>
      </c>
      <c r="G39" s="61">
        <f t="shared" ref="G39:G65" si="8">LOOKUP(E39,$A$38:$A$65,$C$38:$C$65)</f>
        <v>1462778</v>
      </c>
    </row>
    <row r="40" spans="1:9" s="61" customFormat="1" x14ac:dyDescent="0.25">
      <c r="A40" s="61" t="str">
        <f t="shared" si="3"/>
        <v>ALMERIA</v>
      </c>
      <c r="B40" s="62">
        <f t="shared" si="4"/>
        <v>5823</v>
      </c>
      <c r="C40" s="62">
        <f t="shared" si="5"/>
        <v>3414</v>
      </c>
      <c r="D40" s="62">
        <f t="shared" si="6"/>
        <v>19</v>
      </c>
      <c r="E40" s="61" t="str">
        <f t="shared" si="2"/>
        <v>BILBAO</v>
      </c>
      <c r="F40" s="61">
        <f t="shared" si="7"/>
        <v>526535</v>
      </c>
      <c r="G40" s="61">
        <f t="shared" si="8"/>
        <v>552680</v>
      </c>
    </row>
    <row r="41" spans="1:9" s="61" customFormat="1" x14ac:dyDescent="0.25">
      <c r="A41" s="61" t="str">
        <f t="shared" si="3"/>
        <v>AVILES</v>
      </c>
      <c r="B41" s="62">
        <f t="shared" si="4"/>
        <v>0</v>
      </c>
      <c r="C41" s="62">
        <f t="shared" si="5"/>
        <v>0</v>
      </c>
      <c r="D41" s="62">
        <f t="shared" si="6"/>
        <v>28</v>
      </c>
      <c r="E41" s="61" t="str">
        <f t="shared" si="2"/>
        <v>BAHIA DE ALGECIRAS</v>
      </c>
      <c r="F41" s="61">
        <f t="shared" si="7"/>
        <v>373084</v>
      </c>
      <c r="G41" s="61">
        <f t="shared" si="8"/>
        <v>369575</v>
      </c>
    </row>
    <row r="42" spans="1:9" s="61" customFormat="1" x14ac:dyDescent="0.25">
      <c r="A42" s="61" t="str">
        <f t="shared" si="3"/>
        <v>BAHIA DE ALGECIRAS</v>
      </c>
      <c r="B42" s="62">
        <f t="shared" si="4"/>
        <v>373084</v>
      </c>
      <c r="C42" s="62">
        <f t="shared" si="5"/>
        <v>369575</v>
      </c>
      <c r="D42" s="62">
        <f t="shared" si="6"/>
        <v>4</v>
      </c>
      <c r="E42" s="61" t="str">
        <f t="shared" si="2"/>
        <v>CASTELLON</v>
      </c>
      <c r="F42" s="61">
        <f t="shared" si="7"/>
        <v>197315</v>
      </c>
      <c r="G42" s="61">
        <f t="shared" si="8"/>
        <v>194412</v>
      </c>
    </row>
    <row r="43" spans="1:9" s="61" customFormat="1" x14ac:dyDescent="0.25">
      <c r="A43" s="61" t="str">
        <f t="shared" si="3"/>
        <v>BAHIA DE CADIZ</v>
      </c>
      <c r="B43" s="62">
        <f t="shared" si="4"/>
        <v>23853</v>
      </c>
      <c r="C43" s="62">
        <f t="shared" si="5"/>
        <v>33568</v>
      </c>
      <c r="D43" s="62">
        <f t="shared" si="6"/>
        <v>13</v>
      </c>
      <c r="E43" s="61" t="str">
        <f t="shared" si="2"/>
        <v>VIGO</v>
      </c>
      <c r="F43" s="61">
        <f t="shared" si="7"/>
        <v>147931</v>
      </c>
      <c r="G43" s="61">
        <f t="shared" si="8"/>
        <v>162014</v>
      </c>
    </row>
    <row r="44" spans="1:9" s="61" customFormat="1" x14ac:dyDescent="0.25">
      <c r="A44" s="61" t="str">
        <f t="shared" si="3"/>
        <v>BALEARES</v>
      </c>
      <c r="B44" s="62">
        <f t="shared" si="4"/>
        <v>71</v>
      </c>
      <c r="C44" s="62">
        <f t="shared" si="5"/>
        <v>36</v>
      </c>
      <c r="D44" s="62">
        <f t="shared" si="6"/>
        <v>24</v>
      </c>
      <c r="E44" s="61" t="str">
        <f t="shared" si="2"/>
        <v>LAS PALMAS</v>
      </c>
      <c r="F44" s="61">
        <f t="shared" si="7"/>
        <v>80538</v>
      </c>
      <c r="G44" s="61">
        <f t="shared" si="8"/>
        <v>68577</v>
      </c>
    </row>
    <row r="45" spans="1:9" s="61" customFormat="1" x14ac:dyDescent="0.25">
      <c r="A45" s="61" t="str">
        <f t="shared" si="3"/>
        <v>BARCELONA</v>
      </c>
      <c r="B45" s="62">
        <f t="shared" si="4"/>
        <v>1570848</v>
      </c>
      <c r="C45" s="62">
        <f t="shared" si="5"/>
        <v>1462778</v>
      </c>
      <c r="D45" s="62">
        <f t="shared" si="6"/>
        <v>2</v>
      </c>
      <c r="E45" s="61" t="str">
        <f t="shared" si="2"/>
        <v>CARTAGENA</v>
      </c>
      <c r="F45" s="61">
        <f t="shared" si="7"/>
        <v>64050</v>
      </c>
      <c r="G45" s="61">
        <f t="shared" si="8"/>
        <v>61295</v>
      </c>
    </row>
    <row r="46" spans="1:9" s="61" customFormat="1" x14ac:dyDescent="0.25">
      <c r="A46" s="61" t="str">
        <f t="shared" si="3"/>
        <v>BILBAO</v>
      </c>
      <c r="B46" s="62">
        <f t="shared" si="4"/>
        <v>526535</v>
      </c>
      <c r="C46" s="62">
        <f t="shared" si="5"/>
        <v>552680</v>
      </c>
      <c r="D46" s="62">
        <f t="shared" si="6"/>
        <v>3</v>
      </c>
      <c r="E46" s="61" t="str">
        <f t="shared" si="2"/>
        <v>MARIN Y RIA DE PONTEVEDRA</v>
      </c>
      <c r="F46" s="61">
        <f t="shared" si="7"/>
        <v>55446</v>
      </c>
      <c r="G46" s="61">
        <f t="shared" si="8"/>
        <v>37072</v>
      </c>
    </row>
    <row r="47" spans="1:9" s="61" customFormat="1" x14ac:dyDescent="0.25">
      <c r="A47" s="61" t="str">
        <f t="shared" si="3"/>
        <v>CARTAGENA</v>
      </c>
      <c r="B47" s="62">
        <f t="shared" si="4"/>
        <v>64050</v>
      </c>
      <c r="C47" s="62">
        <f t="shared" si="5"/>
        <v>61295</v>
      </c>
      <c r="D47" s="62">
        <f t="shared" si="6"/>
        <v>8</v>
      </c>
      <c r="E47" s="61" t="str">
        <f t="shared" si="2"/>
        <v>GIJON</v>
      </c>
      <c r="F47" s="61">
        <f t="shared" si="7"/>
        <v>53713</v>
      </c>
      <c r="G47" s="61">
        <f t="shared" si="8"/>
        <v>55326</v>
      </c>
    </row>
    <row r="48" spans="1:9" s="61" customFormat="1" x14ac:dyDescent="0.25">
      <c r="A48" s="61" t="str">
        <f t="shared" si="3"/>
        <v>CASTELLON</v>
      </c>
      <c r="B48" s="62">
        <f t="shared" si="4"/>
        <v>197315</v>
      </c>
      <c r="C48" s="62">
        <f t="shared" si="5"/>
        <v>194412</v>
      </c>
      <c r="D48" s="62">
        <f t="shared" si="6"/>
        <v>5</v>
      </c>
      <c r="E48" s="61" t="str">
        <f t="shared" si="2"/>
        <v>TARRAGONA</v>
      </c>
      <c r="F48" s="61">
        <f t="shared" si="7"/>
        <v>53601</v>
      </c>
      <c r="G48" s="61">
        <f t="shared" si="8"/>
        <v>54356</v>
      </c>
    </row>
    <row r="49" spans="1:7" s="61" customFormat="1" x14ac:dyDescent="0.25">
      <c r="A49" s="61" t="str">
        <f t="shared" si="3"/>
        <v>CEUTA</v>
      </c>
      <c r="B49" s="62">
        <f t="shared" si="4"/>
        <v>25</v>
      </c>
      <c r="C49" s="62">
        <f t="shared" si="5"/>
        <v>19</v>
      </c>
      <c r="D49" s="62">
        <f t="shared" si="6"/>
        <v>26</v>
      </c>
      <c r="E49" s="61" t="str">
        <f t="shared" si="2"/>
        <v>SANTA CRUZ DE TENERIFE</v>
      </c>
      <c r="F49" s="61">
        <f t="shared" si="7"/>
        <v>42322</v>
      </c>
      <c r="G49" s="61">
        <f t="shared" si="8"/>
        <v>36348</v>
      </c>
    </row>
    <row r="50" spans="1:7" s="61" customFormat="1" x14ac:dyDescent="0.25">
      <c r="A50" s="61" t="str">
        <f t="shared" si="3"/>
        <v>FERROL-SAN CIBRAO</v>
      </c>
      <c r="B50" s="62">
        <f t="shared" si="4"/>
        <v>837</v>
      </c>
      <c r="C50" s="62">
        <f t="shared" si="5"/>
        <v>944</v>
      </c>
      <c r="D50" s="62">
        <f t="shared" si="6"/>
        <v>22</v>
      </c>
      <c r="E50" s="61" t="str">
        <f t="shared" si="2"/>
        <v>BAHIA DE CADIZ</v>
      </c>
      <c r="F50" s="61">
        <f t="shared" si="7"/>
        <v>23853</v>
      </c>
      <c r="G50" s="61">
        <f t="shared" si="8"/>
        <v>33568</v>
      </c>
    </row>
    <row r="51" spans="1:7" s="61" customFormat="1" x14ac:dyDescent="0.25">
      <c r="A51" s="61" t="str">
        <f t="shared" si="3"/>
        <v>GIJON</v>
      </c>
      <c r="B51" s="62">
        <f t="shared" si="4"/>
        <v>53713</v>
      </c>
      <c r="C51" s="62">
        <f t="shared" si="5"/>
        <v>55326</v>
      </c>
      <c r="D51" s="62">
        <f t="shared" si="6"/>
        <v>10</v>
      </c>
      <c r="E51" s="61" t="str">
        <f t="shared" si="2"/>
        <v>ALICANTE</v>
      </c>
      <c r="F51" s="61">
        <f t="shared" si="7"/>
        <v>18167</v>
      </c>
      <c r="G51" s="61">
        <f t="shared" si="8"/>
        <v>16683</v>
      </c>
    </row>
    <row r="52" spans="1:7" s="61" customFormat="1" x14ac:dyDescent="0.25">
      <c r="A52" s="61" t="str">
        <f t="shared" si="3"/>
        <v>HUELVA</v>
      </c>
      <c r="B52" s="62">
        <f t="shared" si="4"/>
        <v>8282</v>
      </c>
      <c r="C52" s="62">
        <f t="shared" si="5"/>
        <v>5042</v>
      </c>
      <c r="D52" s="62">
        <f t="shared" si="6"/>
        <v>17</v>
      </c>
      <c r="E52" s="61" t="str">
        <f t="shared" si="2"/>
        <v>MALAGA</v>
      </c>
      <c r="F52" s="61">
        <f t="shared" si="7"/>
        <v>15347</v>
      </c>
      <c r="G52" s="61">
        <f t="shared" si="8"/>
        <v>20527</v>
      </c>
    </row>
    <row r="53" spans="1:7" s="61" customFormat="1" x14ac:dyDescent="0.25">
      <c r="A53" s="61" t="str">
        <f t="shared" si="3"/>
        <v>LAS PALMAS</v>
      </c>
      <c r="B53" s="62">
        <f t="shared" si="4"/>
        <v>80538</v>
      </c>
      <c r="C53" s="62">
        <f t="shared" si="5"/>
        <v>68577</v>
      </c>
      <c r="D53" s="62">
        <f t="shared" si="6"/>
        <v>7</v>
      </c>
      <c r="E53" s="61" t="str">
        <f t="shared" si="2"/>
        <v>MELILLA</v>
      </c>
      <c r="F53" s="61">
        <f t="shared" si="7"/>
        <v>13710</v>
      </c>
      <c r="G53" s="61">
        <f t="shared" si="8"/>
        <v>11725</v>
      </c>
    </row>
    <row r="54" spans="1:7" s="61" customFormat="1" x14ac:dyDescent="0.25">
      <c r="A54" s="61" t="str">
        <f t="shared" si="3"/>
        <v>MALAGA</v>
      </c>
      <c r="B54" s="62">
        <f t="shared" si="4"/>
        <v>15347</v>
      </c>
      <c r="C54" s="62">
        <f t="shared" si="5"/>
        <v>20527</v>
      </c>
      <c r="D54" s="62">
        <f t="shared" si="6"/>
        <v>15</v>
      </c>
      <c r="E54" s="61" t="str">
        <f t="shared" si="2"/>
        <v>HUELVA</v>
      </c>
      <c r="F54" s="61">
        <f t="shared" si="7"/>
        <v>8282</v>
      </c>
      <c r="G54" s="61">
        <f t="shared" si="8"/>
        <v>5042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55446</v>
      </c>
      <c r="C55" s="62">
        <f t="shared" si="5"/>
        <v>37072</v>
      </c>
      <c r="D55" s="62">
        <f t="shared" si="6"/>
        <v>9</v>
      </c>
      <c r="E55" s="61" t="str">
        <f t="shared" si="2"/>
        <v>PASAIA</v>
      </c>
      <c r="F55" s="61">
        <f t="shared" ref="F55:F65" si="9">LOOKUP(E55,$A$38:$A$65,$B$38:$B$65)</f>
        <v>6818</v>
      </c>
      <c r="G55" s="61">
        <f t="shared" si="8"/>
        <v>3242</v>
      </c>
    </row>
    <row r="56" spans="1:7" s="61" customFormat="1" x14ac:dyDescent="0.25">
      <c r="A56" s="61" t="str">
        <f t="shared" si="3"/>
        <v>MELILLA</v>
      </c>
      <c r="B56" s="62">
        <f t="shared" si="4"/>
        <v>13710</v>
      </c>
      <c r="C56" s="62">
        <f t="shared" si="5"/>
        <v>11725</v>
      </c>
      <c r="D56" s="62">
        <f t="shared" si="6"/>
        <v>16</v>
      </c>
      <c r="E56" s="61" t="str">
        <f t="shared" si="2"/>
        <v>ALMERIA</v>
      </c>
      <c r="F56" s="61">
        <f t="shared" si="9"/>
        <v>5823</v>
      </c>
      <c r="G56" s="61">
        <f t="shared" si="8"/>
        <v>3414</v>
      </c>
    </row>
    <row r="57" spans="1:7" s="61" customFormat="1" x14ac:dyDescent="0.25">
      <c r="A57" s="61" t="str">
        <f t="shared" si="3"/>
        <v>MOTRIL</v>
      </c>
      <c r="B57" s="62">
        <f t="shared" si="4"/>
        <v>29</v>
      </c>
      <c r="C57" s="62">
        <f t="shared" si="5"/>
        <v>0</v>
      </c>
      <c r="D57" s="62">
        <f t="shared" si="6"/>
        <v>25</v>
      </c>
      <c r="E57" s="61" t="str">
        <f t="shared" si="2"/>
        <v>SEVILLA</v>
      </c>
      <c r="F57" s="61">
        <f t="shared" si="9"/>
        <v>4792</v>
      </c>
      <c r="G57" s="61">
        <f t="shared" si="8"/>
        <v>8268</v>
      </c>
    </row>
    <row r="58" spans="1:7" s="61" customFormat="1" x14ac:dyDescent="0.25">
      <c r="A58" s="61" t="str">
        <f t="shared" si="3"/>
        <v>PASAIA</v>
      </c>
      <c r="B58" s="62">
        <f t="shared" si="4"/>
        <v>6818</v>
      </c>
      <c r="C58" s="62">
        <f t="shared" si="5"/>
        <v>3242</v>
      </c>
      <c r="D58" s="62">
        <f t="shared" si="6"/>
        <v>18</v>
      </c>
      <c r="E58" s="61" t="str">
        <f t="shared" si="2"/>
        <v>SANTANDER</v>
      </c>
      <c r="F58" s="61">
        <f t="shared" si="9"/>
        <v>1263</v>
      </c>
      <c r="G58" s="61">
        <f t="shared" si="8"/>
        <v>1145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42322</v>
      </c>
      <c r="C59" s="62">
        <f t="shared" si="5"/>
        <v>36348</v>
      </c>
      <c r="D59" s="62">
        <f t="shared" si="6"/>
        <v>12</v>
      </c>
      <c r="E59" s="61" t="str">
        <f t="shared" si="2"/>
        <v>FERROL-SAN CIBRAO</v>
      </c>
      <c r="F59" s="61">
        <f t="shared" si="9"/>
        <v>837</v>
      </c>
      <c r="G59" s="61">
        <f t="shared" si="8"/>
        <v>944</v>
      </c>
    </row>
    <row r="60" spans="1:7" s="61" customFormat="1" x14ac:dyDescent="0.25">
      <c r="A60" s="61" t="str">
        <f t="shared" si="3"/>
        <v>SANTANDER</v>
      </c>
      <c r="B60" s="62">
        <f t="shared" si="4"/>
        <v>1263</v>
      </c>
      <c r="C60" s="62">
        <f t="shared" si="5"/>
        <v>1145</v>
      </c>
      <c r="D60" s="62">
        <f t="shared" si="6"/>
        <v>21</v>
      </c>
      <c r="E60" s="61" t="str">
        <f t="shared" si="2"/>
        <v>VILAGARCIA</v>
      </c>
      <c r="F60" s="61">
        <f t="shared" si="9"/>
        <v>687</v>
      </c>
      <c r="G60" s="61">
        <f t="shared" si="8"/>
        <v>672</v>
      </c>
    </row>
    <row r="61" spans="1:7" s="61" customFormat="1" x14ac:dyDescent="0.25">
      <c r="A61" s="61" t="str">
        <f t="shared" si="3"/>
        <v>SEVILLA</v>
      </c>
      <c r="B61" s="62">
        <f t="shared" si="4"/>
        <v>4792</v>
      </c>
      <c r="C61" s="62">
        <f t="shared" si="5"/>
        <v>8268</v>
      </c>
      <c r="D61" s="62">
        <f t="shared" si="6"/>
        <v>20</v>
      </c>
      <c r="E61" s="61" t="str">
        <f t="shared" si="2"/>
        <v>BALEARES</v>
      </c>
      <c r="F61" s="61">
        <f t="shared" si="9"/>
        <v>71</v>
      </c>
      <c r="G61" s="61">
        <f t="shared" si="8"/>
        <v>36</v>
      </c>
    </row>
    <row r="62" spans="1:7" s="61" customFormat="1" x14ac:dyDescent="0.25">
      <c r="A62" s="61" t="str">
        <f t="shared" si="3"/>
        <v>TARRAGONA</v>
      </c>
      <c r="B62" s="62">
        <f t="shared" si="4"/>
        <v>53601</v>
      </c>
      <c r="C62" s="62">
        <f t="shared" si="5"/>
        <v>54356</v>
      </c>
      <c r="D62" s="62">
        <f t="shared" si="6"/>
        <v>11</v>
      </c>
      <c r="E62" s="61" t="str">
        <f t="shared" si="2"/>
        <v>MOTRIL</v>
      </c>
      <c r="F62" s="61">
        <f t="shared" si="9"/>
        <v>29</v>
      </c>
      <c r="G62" s="61">
        <f t="shared" si="8"/>
        <v>0</v>
      </c>
    </row>
    <row r="63" spans="1:7" s="61" customFormat="1" x14ac:dyDescent="0.25">
      <c r="A63" s="61" t="str">
        <f t="shared" si="3"/>
        <v>VALENCIA</v>
      </c>
      <c r="B63" s="62">
        <f t="shared" si="4"/>
        <v>2007226</v>
      </c>
      <c r="C63" s="62">
        <f t="shared" si="5"/>
        <v>1945876</v>
      </c>
      <c r="D63" s="62">
        <f t="shared" si="6"/>
        <v>1</v>
      </c>
      <c r="E63" s="61" t="str">
        <f t="shared" si="2"/>
        <v>CEUTA</v>
      </c>
      <c r="F63" s="61">
        <f t="shared" si="9"/>
        <v>25</v>
      </c>
      <c r="G63" s="61">
        <f t="shared" si="8"/>
        <v>19</v>
      </c>
    </row>
    <row r="64" spans="1:7" s="61" customFormat="1" x14ac:dyDescent="0.25">
      <c r="A64" s="61" t="str">
        <f t="shared" si="3"/>
        <v>VIGO</v>
      </c>
      <c r="B64" s="62">
        <f t="shared" si="4"/>
        <v>147931</v>
      </c>
      <c r="C64" s="62">
        <f t="shared" si="5"/>
        <v>162014</v>
      </c>
      <c r="D64" s="62">
        <f t="shared" si="6"/>
        <v>6</v>
      </c>
      <c r="E64" s="61" t="str">
        <f t="shared" si="2"/>
        <v>A CORUÑA</v>
      </c>
      <c r="F64" s="61">
        <f t="shared" si="9"/>
        <v>11</v>
      </c>
      <c r="G64" s="61">
        <f t="shared" si="8"/>
        <v>50</v>
      </c>
    </row>
    <row r="65" spans="1:7" s="61" customFormat="1" x14ac:dyDescent="0.25">
      <c r="A65" s="61" t="str">
        <f t="shared" si="3"/>
        <v>VILAGARCIA</v>
      </c>
      <c r="B65" s="62">
        <f t="shared" si="4"/>
        <v>687</v>
      </c>
      <c r="C65" s="62">
        <f t="shared" si="5"/>
        <v>672</v>
      </c>
      <c r="D65" s="62">
        <f t="shared" si="6"/>
        <v>23</v>
      </c>
      <c r="E65" s="61" t="str">
        <f t="shared" si="2"/>
        <v>AVILES</v>
      </c>
      <c r="F65" s="61">
        <f t="shared" si="9"/>
        <v>0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7"/>
  <sheetViews>
    <sheetView workbookViewId="0">
      <selection activeCell="E35" sqref="E35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9" customFormat="1" ht="22.5" customHeight="1" x14ac:dyDescent="0.35">
      <c r="F1" s="18" t="s">
        <v>90</v>
      </c>
    </row>
    <row r="2" spans="1:12" s="9" customFormat="1" ht="21" x14ac:dyDescent="0.35">
      <c r="F2" s="18"/>
    </row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25">
        <v>0</v>
      </c>
      <c r="C7" s="25">
        <v>0</v>
      </c>
      <c r="D7" s="25">
        <v>152</v>
      </c>
      <c r="E7" s="25">
        <v>214</v>
      </c>
      <c r="F7" s="26">
        <f>((E7*100)/D7)-100</f>
        <v>40.78947368421052</v>
      </c>
      <c r="G7" s="2"/>
      <c r="H7" s="2"/>
      <c r="I7" s="2"/>
    </row>
    <row r="8" spans="1:12" x14ac:dyDescent="0.25">
      <c r="A8" s="27" t="s">
        <v>45</v>
      </c>
      <c r="B8" s="28">
        <v>11236</v>
      </c>
      <c r="C8" s="28">
        <v>13413</v>
      </c>
      <c r="D8" s="28">
        <v>133550</v>
      </c>
      <c r="E8" s="28">
        <v>154916</v>
      </c>
      <c r="F8" s="29">
        <f t="shared" ref="F8:F35" si="0">((E8*100)/D8)-100</f>
        <v>15.998502433545482</v>
      </c>
      <c r="G8" s="2"/>
      <c r="H8" s="2"/>
      <c r="I8" s="2"/>
    </row>
    <row r="9" spans="1:12" x14ac:dyDescent="0.25">
      <c r="A9" s="24" t="s">
        <v>46</v>
      </c>
      <c r="B9" s="25">
        <v>499</v>
      </c>
      <c r="C9" s="25">
        <v>570</v>
      </c>
      <c r="D9" s="25">
        <v>6102</v>
      </c>
      <c r="E9" s="25">
        <v>6244</v>
      </c>
      <c r="F9" s="26">
        <f t="shared" si="0"/>
        <v>2.3271058669288749</v>
      </c>
      <c r="G9" s="2"/>
      <c r="H9" s="2"/>
      <c r="I9" s="2"/>
    </row>
    <row r="10" spans="1:12" x14ac:dyDescent="0.25">
      <c r="A10" s="27" t="s">
        <v>47</v>
      </c>
      <c r="B10" s="28">
        <v>0</v>
      </c>
      <c r="C10" s="28">
        <v>0</v>
      </c>
      <c r="D10" s="28">
        <v>0</v>
      </c>
      <c r="E10" s="28">
        <v>0</v>
      </c>
      <c r="F10" s="33"/>
      <c r="G10" s="2"/>
      <c r="H10" s="2"/>
      <c r="I10" s="2"/>
    </row>
    <row r="11" spans="1:12" x14ac:dyDescent="0.25">
      <c r="A11" s="24" t="s">
        <v>48</v>
      </c>
      <c r="B11" s="25">
        <v>29487</v>
      </c>
      <c r="C11" s="25">
        <v>29916</v>
      </c>
      <c r="D11" s="25">
        <v>371797</v>
      </c>
      <c r="E11" s="25">
        <v>378050</v>
      </c>
      <c r="F11" s="26">
        <f t="shared" si="0"/>
        <v>1.6818317522734247</v>
      </c>
      <c r="G11" s="2"/>
      <c r="H11" s="2"/>
      <c r="I11" s="2"/>
    </row>
    <row r="12" spans="1:12" x14ac:dyDescent="0.25">
      <c r="A12" s="27" t="s">
        <v>49</v>
      </c>
      <c r="B12" s="28">
        <v>4657</v>
      </c>
      <c r="C12" s="28">
        <v>6653</v>
      </c>
      <c r="D12" s="28">
        <v>67312</v>
      </c>
      <c r="E12" s="28">
        <v>74209</v>
      </c>
      <c r="F12" s="29">
        <f t="shared" si="0"/>
        <v>10.246315664368908</v>
      </c>
      <c r="G12" s="2"/>
      <c r="H12" s="2"/>
      <c r="I12" s="2"/>
    </row>
    <row r="13" spans="1:12" x14ac:dyDescent="0.25">
      <c r="A13" s="24" t="s">
        <v>50</v>
      </c>
      <c r="B13" s="25">
        <v>8359</v>
      </c>
      <c r="C13" s="25">
        <v>8662</v>
      </c>
      <c r="D13" s="25">
        <v>89541</v>
      </c>
      <c r="E13" s="25">
        <v>130260</v>
      </c>
      <c r="F13" s="26">
        <f t="shared" si="0"/>
        <v>45.47525714477166</v>
      </c>
      <c r="G13" s="2"/>
      <c r="H13" s="2"/>
      <c r="I13" s="2"/>
    </row>
    <row r="14" spans="1:12" x14ac:dyDescent="0.25">
      <c r="A14" s="27" t="s">
        <v>51</v>
      </c>
      <c r="B14" s="28">
        <v>143032</v>
      </c>
      <c r="C14" s="28">
        <v>156598</v>
      </c>
      <c r="D14" s="28">
        <v>1679748</v>
      </c>
      <c r="E14" s="28">
        <v>1812885</v>
      </c>
      <c r="F14" s="29">
        <f t="shared" si="0"/>
        <v>7.9260103301209455</v>
      </c>
      <c r="G14" s="2"/>
      <c r="H14" s="2"/>
      <c r="I14" s="2"/>
    </row>
    <row r="15" spans="1:12" x14ac:dyDescent="0.25">
      <c r="A15" s="24" t="s">
        <v>52</v>
      </c>
      <c r="B15" s="25">
        <v>58311</v>
      </c>
      <c r="C15" s="25">
        <v>59446</v>
      </c>
      <c r="D15" s="25">
        <v>625154</v>
      </c>
      <c r="E15" s="25">
        <v>593319</v>
      </c>
      <c r="F15" s="26">
        <f t="shared" si="0"/>
        <v>-5.0923452461313587</v>
      </c>
      <c r="G15" s="2"/>
      <c r="H15" s="2"/>
      <c r="I15" s="2"/>
    </row>
    <row r="16" spans="1:12" x14ac:dyDescent="0.25">
      <c r="A16" s="27" t="s">
        <v>53</v>
      </c>
      <c r="B16" s="28">
        <v>6028</v>
      </c>
      <c r="C16" s="28">
        <v>5640</v>
      </c>
      <c r="D16" s="28">
        <v>91372</v>
      </c>
      <c r="E16" s="28">
        <v>95879</v>
      </c>
      <c r="F16" s="29">
        <f t="shared" si="0"/>
        <v>4.9325832859081515</v>
      </c>
      <c r="G16" s="2"/>
      <c r="H16" s="2"/>
      <c r="I16" s="2"/>
    </row>
    <row r="17" spans="1:9" x14ac:dyDescent="0.25">
      <c r="A17" s="24" t="s">
        <v>54</v>
      </c>
      <c r="B17" s="25">
        <v>16513</v>
      </c>
      <c r="C17" s="25">
        <v>14078</v>
      </c>
      <c r="D17" s="25">
        <v>206119</v>
      </c>
      <c r="E17" s="25">
        <v>203097</v>
      </c>
      <c r="F17" s="26">
        <f t="shared" si="0"/>
        <v>-1.4661433443787359</v>
      </c>
      <c r="G17" s="2"/>
      <c r="H17" s="2"/>
      <c r="I17" s="2"/>
    </row>
    <row r="18" spans="1:9" x14ac:dyDescent="0.25">
      <c r="A18" s="27" t="s">
        <v>55</v>
      </c>
      <c r="B18" s="28">
        <v>1542</v>
      </c>
      <c r="C18" s="28">
        <v>1810</v>
      </c>
      <c r="D18" s="28">
        <v>18191</v>
      </c>
      <c r="E18" s="28">
        <v>21721</v>
      </c>
      <c r="F18" s="29">
        <f t="shared" si="0"/>
        <v>19.405200373811226</v>
      </c>
      <c r="G18" s="2"/>
      <c r="H18" s="2"/>
      <c r="I18" s="2"/>
    </row>
    <row r="19" spans="1:9" x14ac:dyDescent="0.25">
      <c r="A19" s="24" t="s">
        <v>56</v>
      </c>
      <c r="B19" s="25">
        <v>123</v>
      </c>
      <c r="C19" s="25">
        <v>106</v>
      </c>
      <c r="D19" s="25">
        <v>952</v>
      </c>
      <c r="E19" s="25">
        <v>847</v>
      </c>
      <c r="F19" s="26">
        <f t="shared" si="0"/>
        <v>-11.029411764705884</v>
      </c>
      <c r="G19" s="2"/>
      <c r="H19" s="2"/>
      <c r="I19" s="2"/>
    </row>
    <row r="20" spans="1:9" x14ac:dyDescent="0.25">
      <c r="A20" s="27" t="s">
        <v>57</v>
      </c>
      <c r="B20" s="28">
        <v>6191</v>
      </c>
      <c r="C20" s="28">
        <v>6861</v>
      </c>
      <c r="D20" s="28">
        <v>61005</v>
      </c>
      <c r="E20" s="28">
        <v>65492</v>
      </c>
      <c r="F20" s="29">
        <f t="shared" si="0"/>
        <v>7.3551348250143462</v>
      </c>
      <c r="G20" s="2"/>
      <c r="H20" s="2"/>
      <c r="I20" s="2"/>
    </row>
    <row r="21" spans="1:9" x14ac:dyDescent="0.25">
      <c r="A21" s="24" t="s">
        <v>58</v>
      </c>
      <c r="B21" s="25">
        <v>1159</v>
      </c>
      <c r="C21" s="25">
        <v>1743</v>
      </c>
      <c r="D21" s="25">
        <v>7834</v>
      </c>
      <c r="E21" s="25">
        <v>11568</v>
      </c>
      <c r="F21" s="26">
        <f t="shared" si="0"/>
        <v>47.664028593311201</v>
      </c>
      <c r="G21" s="2"/>
      <c r="H21" s="2"/>
      <c r="I21" s="2"/>
    </row>
    <row r="22" spans="1:9" x14ac:dyDescent="0.25">
      <c r="A22" s="27" t="s">
        <v>59</v>
      </c>
      <c r="B22" s="28">
        <v>40695</v>
      </c>
      <c r="C22" s="28">
        <v>43693</v>
      </c>
      <c r="D22" s="28">
        <v>462850</v>
      </c>
      <c r="E22" s="28">
        <v>512507</v>
      </c>
      <c r="F22" s="29">
        <f t="shared" si="0"/>
        <v>10.728529761261754</v>
      </c>
      <c r="G22" s="2"/>
      <c r="H22" s="2"/>
      <c r="I22" s="2"/>
    </row>
    <row r="23" spans="1:9" x14ac:dyDescent="0.25">
      <c r="A23" s="24" t="s">
        <v>60</v>
      </c>
      <c r="B23" s="25">
        <v>3164</v>
      </c>
      <c r="C23" s="25">
        <v>2114</v>
      </c>
      <c r="D23" s="25">
        <v>35603</v>
      </c>
      <c r="E23" s="25">
        <v>31033</v>
      </c>
      <c r="F23" s="26">
        <f t="shared" si="0"/>
        <v>-12.835996966547768</v>
      </c>
      <c r="G23" s="2"/>
      <c r="H23" s="2"/>
      <c r="I23" s="2"/>
    </row>
    <row r="24" spans="1:9" x14ac:dyDescent="0.25">
      <c r="A24" s="27" t="s">
        <v>61</v>
      </c>
      <c r="B24" s="28">
        <v>5265</v>
      </c>
      <c r="C24" s="28">
        <v>8364</v>
      </c>
      <c r="D24" s="28">
        <v>40594</v>
      </c>
      <c r="E24" s="28">
        <v>59966</v>
      </c>
      <c r="F24" s="29">
        <f t="shared" si="0"/>
        <v>47.721338128787494</v>
      </c>
      <c r="G24" s="2"/>
      <c r="H24" s="2"/>
      <c r="I24" s="2"/>
    </row>
    <row r="25" spans="1:9" x14ac:dyDescent="0.25">
      <c r="A25" s="24" t="s">
        <v>62</v>
      </c>
      <c r="B25" s="25">
        <v>2521</v>
      </c>
      <c r="C25" s="25">
        <v>3282</v>
      </c>
      <c r="D25" s="25">
        <v>34356</v>
      </c>
      <c r="E25" s="25">
        <v>39445</v>
      </c>
      <c r="F25" s="26">
        <f t="shared" si="0"/>
        <v>14.812550937245319</v>
      </c>
      <c r="G25" s="2"/>
      <c r="H25" s="2"/>
      <c r="I25" s="2"/>
    </row>
    <row r="26" spans="1:9" x14ac:dyDescent="0.25">
      <c r="A26" s="27" t="s">
        <v>63</v>
      </c>
      <c r="B26" s="28">
        <v>183</v>
      </c>
      <c r="C26" s="28">
        <v>193</v>
      </c>
      <c r="D26" s="28">
        <v>183</v>
      </c>
      <c r="E26" s="28">
        <v>2572</v>
      </c>
      <c r="F26" s="29">
        <f t="shared" si="0"/>
        <v>1305.4644808743169</v>
      </c>
      <c r="G26" s="2"/>
      <c r="H26" s="2"/>
      <c r="I26" s="2"/>
    </row>
    <row r="27" spans="1:9" x14ac:dyDescent="0.25">
      <c r="A27" s="24" t="s">
        <v>64</v>
      </c>
      <c r="B27" s="25">
        <v>343</v>
      </c>
      <c r="C27" s="25">
        <v>0</v>
      </c>
      <c r="D27" s="25">
        <v>3244</v>
      </c>
      <c r="E27" s="25">
        <v>6818</v>
      </c>
      <c r="F27" s="34">
        <f t="shared" si="0"/>
        <v>110.17262638717634</v>
      </c>
      <c r="G27" s="2"/>
      <c r="H27" s="2"/>
      <c r="I27" s="2"/>
    </row>
    <row r="28" spans="1:9" x14ac:dyDescent="0.25">
      <c r="A28" s="27" t="s">
        <v>65</v>
      </c>
      <c r="B28" s="28">
        <v>30504</v>
      </c>
      <c r="C28" s="28">
        <v>31504</v>
      </c>
      <c r="D28" s="28">
        <v>343182</v>
      </c>
      <c r="E28" s="28">
        <v>367748</v>
      </c>
      <c r="F28" s="29">
        <f t="shared" si="0"/>
        <v>7.1583008432843229</v>
      </c>
      <c r="G28" s="2"/>
      <c r="H28" s="2"/>
      <c r="I28" s="2"/>
    </row>
    <row r="29" spans="1:9" x14ac:dyDescent="0.25">
      <c r="A29" s="24" t="s">
        <v>66</v>
      </c>
      <c r="B29" s="25">
        <v>73</v>
      </c>
      <c r="C29" s="25">
        <v>203</v>
      </c>
      <c r="D29" s="25">
        <v>1145</v>
      </c>
      <c r="E29" s="25">
        <v>1263</v>
      </c>
      <c r="F29" s="26">
        <f t="shared" si="0"/>
        <v>10.3056768558952</v>
      </c>
      <c r="G29" s="2"/>
      <c r="H29" s="2"/>
      <c r="I29" s="2"/>
    </row>
    <row r="30" spans="1:9" x14ac:dyDescent="0.25">
      <c r="A30" s="27" t="s">
        <v>67</v>
      </c>
      <c r="B30" s="28">
        <v>12651</v>
      </c>
      <c r="C30" s="28">
        <v>12478</v>
      </c>
      <c r="D30" s="28">
        <v>161663</v>
      </c>
      <c r="E30" s="28">
        <v>145672</v>
      </c>
      <c r="F30" s="29">
        <f t="shared" si="0"/>
        <v>-9.8915645509485728</v>
      </c>
      <c r="G30" s="2"/>
      <c r="H30" s="2"/>
      <c r="I30" s="2"/>
    </row>
    <row r="31" spans="1:9" x14ac:dyDescent="0.25">
      <c r="A31" s="24" t="s">
        <v>68</v>
      </c>
      <c r="B31" s="25">
        <v>5091</v>
      </c>
      <c r="C31" s="25">
        <v>5389</v>
      </c>
      <c r="D31" s="25">
        <v>65296</v>
      </c>
      <c r="E31" s="25">
        <v>64388</v>
      </c>
      <c r="F31" s="26">
        <f t="shared" si="0"/>
        <v>-1.390590541533939</v>
      </c>
      <c r="G31" s="2"/>
      <c r="H31" s="2"/>
      <c r="I31" s="2"/>
    </row>
    <row r="32" spans="1:9" x14ac:dyDescent="0.25">
      <c r="A32" s="27" t="s">
        <v>69</v>
      </c>
      <c r="B32" s="28">
        <v>166141</v>
      </c>
      <c r="C32" s="28">
        <v>170483</v>
      </c>
      <c r="D32" s="28">
        <v>2106262</v>
      </c>
      <c r="E32" s="28">
        <v>2211416</v>
      </c>
      <c r="F32" s="29">
        <f t="shared" si="0"/>
        <v>4.9924463338369094</v>
      </c>
      <c r="G32" s="2"/>
      <c r="H32" s="2"/>
      <c r="I32" s="2"/>
    </row>
    <row r="33" spans="1:9" x14ac:dyDescent="0.25">
      <c r="A33" s="24" t="s">
        <v>70</v>
      </c>
      <c r="B33" s="25">
        <v>15560</v>
      </c>
      <c r="C33" s="25">
        <v>12497</v>
      </c>
      <c r="D33" s="25">
        <v>190945</v>
      </c>
      <c r="E33" s="25">
        <v>175362</v>
      </c>
      <c r="F33" s="26">
        <f t="shared" si="0"/>
        <v>-8.1609887663987024</v>
      </c>
      <c r="G33" s="2"/>
      <c r="H33" s="2"/>
      <c r="I33" s="2"/>
    </row>
    <row r="34" spans="1:9" x14ac:dyDescent="0.25">
      <c r="A34" s="27" t="s">
        <v>71</v>
      </c>
      <c r="B34" s="28">
        <v>2246</v>
      </c>
      <c r="C34" s="28">
        <v>2361</v>
      </c>
      <c r="D34" s="28">
        <v>30521</v>
      </c>
      <c r="E34" s="28">
        <v>32313</v>
      </c>
      <c r="F34" s="29">
        <f t="shared" si="0"/>
        <v>5.8713672553323875</v>
      </c>
      <c r="G34" s="2"/>
      <c r="H34" s="2"/>
      <c r="I34" s="2"/>
    </row>
    <row r="35" spans="1:9" x14ac:dyDescent="0.25">
      <c r="A35" s="30" t="s">
        <v>72</v>
      </c>
      <c r="B35" s="31">
        <f>SUM(B7:B34)</f>
        <v>571574</v>
      </c>
      <c r="C35" s="31">
        <f t="shared" ref="C35:E35" si="1">SUM(C7:C34)</f>
        <v>598057</v>
      </c>
      <c r="D35" s="31">
        <f t="shared" si="1"/>
        <v>6834673</v>
      </c>
      <c r="E35" s="31">
        <f t="shared" si="1"/>
        <v>7199204</v>
      </c>
      <c r="F35" s="32">
        <f t="shared" si="0"/>
        <v>5.3335543631714302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214</v>
      </c>
      <c r="C38" s="62">
        <f>D7</f>
        <v>152</v>
      </c>
      <c r="D38" s="62">
        <f>_xlfn.RANK.EQ(B38,$B$38:$B$65)+COUNTIF($B$38:$B$65,B38)-1</f>
        <v>27</v>
      </c>
      <c r="E38" s="61" t="str">
        <f t="shared" ref="E38:E65" si="2">INDEX($A$38:$B$65,MATCH(ROW()-37,$D$38:$D$65,0),1)</f>
        <v>VALENCIA</v>
      </c>
      <c r="F38" s="61">
        <f>LOOKUP(E38,$A$38:$A$65,$B$38:$B$65)</f>
        <v>2211416</v>
      </c>
      <c r="G38" s="61">
        <f>LOOKUP(E38,$A$38:$A$65,$C$38:$C$65)</f>
        <v>2106262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154916</v>
      </c>
      <c r="C39" s="62">
        <f t="shared" ref="C39:C65" si="5">D8</f>
        <v>133550</v>
      </c>
      <c r="D39" s="62">
        <f t="shared" ref="D39:D65" si="6">_xlfn.RANK.EQ(B39,$B$38:$B$65)+COUNTIF($B$38:$B$65,B39)-1</f>
        <v>9</v>
      </c>
      <c r="E39" s="61" t="str">
        <f t="shared" si="2"/>
        <v>BARCELONA</v>
      </c>
      <c r="F39" s="61">
        <f t="shared" ref="F39:F54" si="7">LOOKUP(E39,$A$38:$A$65,$B$38:$B$65)</f>
        <v>1812885</v>
      </c>
      <c r="G39" s="61">
        <f t="shared" ref="G39:G65" si="8">LOOKUP(E39,$A$38:$A$65,$C$38:$C$65)</f>
        <v>1679748</v>
      </c>
    </row>
    <row r="40" spans="1:9" s="61" customFormat="1" x14ac:dyDescent="0.25">
      <c r="A40" s="61" t="str">
        <f t="shared" si="3"/>
        <v>ALMERIA</v>
      </c>
      <c r="B40" s="62">
        <f t="shared" si="4"/>
        <v>6244</v>
      </c>
      <c r="C40" s="62">
        <f t="shared" si="5"/>
        <v>6102</v>
      </c>
      <c r="D40" s="62">
        <f t="shared" si="6"/>
        <v>23</v>
      </c>
      <c r="E40" s="61" t="str">
        <f t="shared" si="2"/>
        <v>BILBAO</v>
      </c>
      <c r="F40" s="61">
        <f t="shared" si="7"/>
        <v>593319</v>
      </c>
      <c r="G40" s="61">
        <f t="shared" si="8"/>
        <v>625154</v>
      </c>
    </row>
    <row r="41" spans="1:9" s="61" customFormat="1" x14ac:dyDescent="0.25">
      <c r="A41" s="61" t="str">
        <f t="shared" si="3"/>
        <v>AVILES</v>
      </c>
      <c r="B41" s="62">
        <f t="shared" si="4"/>
        <v>0</v>
      </c>
      <c r="C41" s="62">
        <f t="shared" si="5"/>
        <v>0</v>
      </c>
      <c r="D41" s="62">
        <f t="shared" si="6"/>
        <v>28</v>
      </c>
      <c r="E41" s="61" t="str">
        <f t="shared" si="2"/>
        <v>LAS PALMAS</v>
      </c>
      <c r="F41" s="61">
        <f t="shared" si="7"/>
        <v>512507</v>
      </c>
      <c r="G41" s="61">
        <f t="shared" si="8"/>
        <v>462850</v>
      </c>
    </row>
    <row r="42" spans="1:9" s="61" customFormat="1" x14ac:dyDescent="0.25">
      <c r="A42" s="61" t="str">
        <f t="shared" si="3"/>
        <v>BAHIA DE ALGECIRAS</v>
      </c>
      <c r="B42" s="62">
        <f t="shared" si="4"/>
        <v>378050</v>
      </c>
      <c r="C42" s="62">
        <f t="shared" si="5"/>
        <v>371797</v>
      </c>
      <c r="D42" s="62">
        <f t="shared" si="6"/>
        <v>5</v>
      </c>
      <c r="E42" s="61" t="str">
        <f t="shared" si="2"/>
        <v>BAHIA DE ALGECIRAS</v>
      </c>
      <c r="F42" s="61">
        <f t="shared" si="7"/>
        <v>378050</v>
      </c>
      <c r="G42" s="61">
        <f t="shared" si="8"/>
        <v>371797</v>
      </c>
    </row>
    <row r="43" spans="1:9" s="61" customFormat="1" x14ac:dyDescent="0.25">
      <c r="A43" s="61" t="str">
        <f t="shared" si="3"/>
        <v>BAHIA DE CADIZ</v>
      </c>
      <c r="B43" s="62">
        <f t="shared" si="4"/>
        <v>74209</v>
      </c>
      <c r="C43" s="62">
        <f t="shared" si="5"/>
        <v>67312</v>
      </c>
      <c r="D43" s="62">
        <f t="shared" si="6"/>
        <v>13</v>
      </c>
      <c r="E43" s="61" t="str">
        <f t="shared" si="2"/>
        <v>SANTA CRUZ DE TENERIFE</v>
      </c>
      <c r="F43" s="61">
        <f t="shared" si="7"/>
        <v>367748</v>
      </c>
      <c r="G43" s="61">
        <f t="shared" si="8"/>
        <v>343182</v>
      </c>
    </row>
    <row r="44" spans="1:9" s="61" customFormat="1" x14ac:dyDescent="0.25">
      <c r="A44" s="61" t="str">
        <f t="shared" si="3"/>
        <v>BALEARES</v>
      </c>
      <c r="B44" s="62">
        <f t="shared" si="4"/>
        <v>130260</v>
      </c>
      <c r="C44" s="62">
        <f t="shared" si="5"/>
        <v>89541</v>
      </c>
      <c r="D44" s="62">
        <f t="shared" si="6"/>
        <v>11</v>
      </c>
      <c r="E44" s="61" t="str">
        <f t="shared" si="2"/>
        <v>CASTELLON</v>
      </c>
      <c r="F44" s="61">
        <f t="shared" si="7"/>
        <v>203097</v>
      </c>
      <c r="G44" s="61">
        <f t="shared" si="8"/>
        <v>206119</v>
      </c>
    </row>
    <row r="45" spans="1:9" s="61" customFormat="1" x14ac:dyDescent="0.25">
      <c r="A45" s="61" t="str">
        <f t="shared" si="3"/>
        <v>BARCELONA</v>
      </c>
      <c r="B45" s="62">
        <f t="shared" si="4"/>
        <v>1812885</v>
      </c>
      <c r="C45" s="62">
        <f t="shared" si="5"/>
        <v>1679748</v>
      </c>
      <c r="D45" s="62">
        <f t="shared" si="6"/>
        <v>2</v>
      </c>
      <c r="E45" s="61" t="str">
        <f t="shared" si="2"/>
        <v>VIGO</v>
      </c>
      <c r="F45" s="61">
        <f t="shared" si="7"/>
        <v>175362</v>
      </c>
      <c r="G45" s="61">
        <f t="shared" si="8"/>
        <v>190945</v>
      </c>
    </row>
    <row r="46" spans="1:9" s="61" customFormat="1" x14ac:dyDescent="0.25">
      <c r="A46" s="61" t="str">
        <f t="shared" si="3"/>
        <v>BILBAO</v>
      </c>
      <c r="B46" s="62">
        <f t="shared" si="4"/>
        <v>593319</v>
      </c>
      <c r="C46" s="62">
        <f t="shared" si="5"/>
        <v>625154</v>
      </c>
      <c r="D46" s="62">
        <f t="shared" si="6"/>
        <v>3</v>
      </c>
      <c r="E46" s="61" t="str">
        <f t="shared" si="2"/>
        <v>ALICANTE</v>
      </c>
      <c r="F46" s="61">
        <f t="shared" si="7"/>
        <v>154916</v>
      </c>
      <c r="G46" s="61">
        <f t="shared" si="8"/>
        <v>133550</v>
      </c>
    </row>
    <row r="47" spans="1:9" s="61" customFormat="1" x14ac:dyDescent="0.25">
      <c r="A47" s="61" t="str">
        <f t="shared" si="3"/>
        <v>CARTAGENA</v>
      </c>
      <c r="B47" s="62">
        <f t="shared" si="4"/>
        <v>95879</v>
      </c>
      <c r="C47" s="62">
        <f t="shared" si="5"/>
        <v>91372</v>
      </c>
      <c r="D47" s="62">
        <f t="shared" si="6"/>
        <v>12</v>
      </c>
      <c r="E47" s="61" t="str">
        <f t="shared" si="2"/>
        <v>SEVILLA</v>
      </c>
      <c r="F47" s="61">
        <f t="shared" si="7"/>
        <v>145672</v>
      </c>
      <c r="G47" s="61">
        <f t="shared" si="8"/>
        <v>161663</v>
      </c>
    </row>
    <row r="48" spans="1:9" s="61" customFormat="1" x14ac:dyDescent="0.25">
      <c r="A48" s="61" t="str">
        <f t="shared" si="3"/>
        <v>CASTELLON</v>
      </c>
      <c r="B48" s="62">
        <f t="shared" si="4"/>
        <v>203097</v>
      </c>
      <c r="C48" s="62">
        <f t="shared" si="5"/>
        <v>206119</v>
      </c>
      <c r="D48" s="62">
        <f t="shared" si="6"/>
        <v>7</v>
      </c>
      <c r="E48" s="61" t="str">
        <f t="shared" si="2"/>
        <v>BALEARES</v>
      </c>
      <c r="F48" s="61">
        <f t="shared" si="7"/>
        <v>130260</v>
      </c>
      <c r="G48" s="61">
        <f t="shared" si="8"/>
        <v>89541</v>
      </c>
    </row>
    <row r="49" spans="1:7" s="61" customFormat="1" x14ac:dyDescent="0.25">
      <c r="A49" s="61" t="str">
        <f t="shared" si="3"/>
        <v>CEUTA</v>
      </c>
      <c r="B49" s="62">
        <f t="shared" si="4"/>
        <v>21721</v>
      </c>
      <c r="C49" s="62">
        <f t="shared" si="5"/>
        <v>18191</v>
      </c>
      <c r="D49" s="62">
        <f t="shared" si="6"/>
        <v>20</v>
      </c>
      <c r="E49" s="61" t="str">
        <f t="shared" si="2"/>
        <v>CARTAGENA</v>
      </c>
      <c r="F49" s="61">
        <f t="shared" si="7"/>
        <v>95879</v>
      </c>
      <c r="G49" s="61">
        <f t="shared" si="8"/>
        <v>91372</v>
      </c>
    </row>
    <row r="50" spans="1:7" s="61" customFormat="1" x14ac:dyDescent="0.25">
      <c r="A50" s="61" t="str">
        <f t="shared" si="3"/>
        <v>FERROL-SAN CIBRAO</v>
      </c>
      <c r="B50" s="62">
        <f t="shared" si="4"/>
        <v>847</v>
      </c>
      <c r="C50" s="62">
        <f t="shared" si="5"/>
        <v>952</v>
      </c>
      <c r="D50" s="62">
        <f t="shared" si="6"/>
        <v>26</v>
      </c>
      <c r="E50" s="61" t="str">
        <f t="shared" si="2"/>
        <v>BAHIA DE CADIZ</v>
      </c>
      <c r="F50" s="61">
        <f t="shared" si="7"/>
        <v>74209</v>
      </c>
      <c r="G50" s="61">
        <f t="shared" si="8"/>
        <v>67312</v>
      </c>
    </row>
    <row r="51" spans="1:7" s="61" customFormat="1" x14ac:dyDescent="0.25">
      <c r="A51" s="61" t="str">
        <f t="shared" si="3"/>
        <v>GIJON</v>
      </c>
      <c r="B51" s="62">
        <f t="shared" si="4"/>
        <v>65492</v>
      </c>
      <c r="C51" s="62">
        <f t="shared" si="5"/>
        <v>61005</v>
      </c>
      <c r="D51" s="62">
        <f t="shared" si="6"/>
        <v>14</v>
      </c>
      <c r="E51" s="61" t="str">
        <f t="shared" si="2"/>
        <v>GIJON</v>
      </c>
      <c r="F51" s="61">
        <f t="shared" si="7"/>
        <v>65492</v>
      </c>
      <c r="G51" s="61">
        <f t="shared" si="8"/>
        <v>61005</v>
      </c>
    </row>
    <row r="52" spans="1:7" s="61" customFormat="1" x14ac:dyDescent="0.25">
      <c r="A52" s="61" t="str">
        <f t="shared" si="3"/>
        <v>HUELVA</v>
      </c>
      <c r="B52" s="62">
        <f t="shared" si="4"/>
        <v>11568</v>
      </c>
      <c r="C52" s="62">
        <f t="shared" si="5"/>
        <v>7834</v>
      </c>
      <c r="D52" s="62">
        <f t="shared" si="6"/>
        <v>21</v>
      </c>
      <c r="E52" s="61" t="str">
        <f t="shared" si="2"/>
        <v>TARRAGONA</v>
      </c>
      <c r="F52" s="61">
        <f t="shared" si="7"/>
        <v>64388</v>
      </c>
      <c r="G52" s="61">
        <f t="shared" si="8"/>
        <v>65296</v>
      </c>
    </row>
    <row r="53" spans="1:7" s="61" customFormat="1" x14ac:dyDescent="0.25">
      <c r="A53" s="61" t="str">
        <f t="shared" si="3"/>
        <v>LAS PALMAS</v>
      </c>
      <c r="B53" s="62">
        <f t="shared" si="4"/>
        <v>512507</v>
      </c>
      <c r="C53" s="62">
        <f t="shared" si="5"/>
        <v>462850</v>
      </c>
      <c r="D53" s="62">
        <f t="shared" si="6"/>
        <v>4</v>
      </c>
      <c r="E53" s="61" t="str">
        <f t="shared" si="2"/>
        <v>MARIN Y RIA DE PONTEVEDRA</v>
      </c>
      <c r="F53" s="61">
        <f t="shared" si="7"/>
        <v>59966</v>
      </c>
      <c r="G53" s="61">
        <f t="shared" si="8"/>
        <v>40594</v>
      </c>
    </row>
    <row r="54" spans="1:7" s="61" customFormat="1" x14ac:dyDescent="0.25">
      <c r="A54" s="61" t="str">
        <f t="shared" si="3"/>
        <v>MALAGA</v>
      </c>
      <c r="B54" s="62">
        <f t="shared" si="4"/>
        <v>31033</v>
      </c>
      <c r="C54" s="62">
        <f t="shared" si="5"/>
        <v>35603</v>
      </c>
      <c r="D54" s="62">
        <f t="shared" si="6"/>
        <v>19</v>
      </c>
      <c r="E54" s="61" t="str">
        <f t="shared" si="2"/>
        <v>MELILLA</v>
      </c>
      <c r="F54" s="61">
        <f t="shared" si="7"/>
        <v>39445</v>
      </c>
      <c r="G54" s="61">
        <f t="shared" si="8"/>
        <v>34356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59966</v>
      </c>
      <c r="C55" s="62">
        <f t="shared" si="5"/>
        <v>40594</v>
      </c>
      <c r="D55" s="62">
        <f t="shared" si="6"/>
        <v>16</v>
      </c>
      <c r="E55" s="61" t="str">
        <f t="shared" si="2"/>
        <v>VILAGARCIA</v>
      </c>
      <c r="F55" s="61">
        <f t="shared" ref="F55:F65" si="9">LOOKUP(E55,$A$38:$A$65,$B$38:$B$65)</f>
        <v>32313</v>
      </c>
      <c r="G55" s="61">
        <f t="shared" si="8"/>
        <v>30521</v>
      </c>
    </row>
    <row r="56" spans="1:7" s="61" customFormat="1" x14ac:dyDescent="0.25">
      <c r="A56" s="61" t="str">
        <f t="shared" si="3"/>
        <v>MELILLA</v>
      </c>
      <c r="B56" s="62">
        <f t="shared" si="4"/>
        <v>39445</v>
      </c>
      <c r="C56" s="62">
        <f t="shared" si="5"/>
        <v>34356</v>
      </c>
      <c r="D56" s="62">
        <f t="shared" si="6"/>
        <v>17</v>
      </c>
      <c r="E56" s="61" t="str">
        <f t="shared" si="2"/>
        <v>MALAGA</v>
      </c>
      <c r="F56" s="61">
        <f t="shared" si="9"/>
        <v>31033</v>
      </c>
      <c r="G56" s="61">
        <f t="shared" si="8"/>
        <v>35603</v>
      </c>
    </row>
    <row r="57" spans="1:7" s="61" customFormat="1" x14ac:dyDescent="0.25">
      <c r="A57" s="61" t="str">
        <f t="shared" si="3"/>
        <v>MOTRIL</v>
      </c>
      <c r="B57" s="62">
        <f t="shared" si="4"/>
        <v>2572</v>
      </c>
      <c r="C57" s="62">
        <f t="shared" si="5"/>
        <v>183</v>
      </c>
      <c r="D57" s="62">
        <f t="shared" si="6"/>
        <v>24</v>
      </c>
      <c r="E57" s="61" t="str">
        <f t="shared" si="2"/>
        <v>CEUTA</v>
      </c>
      <c r="F57" s="61">
        <f t="shared" si="9"/>
        <v>21721</v>
      </c>
      <c r="G57" s="61">
        <f t="shared" si="8"/>
        <v>18191</v>
      </c>
    </row>
    <row r="58" spans="1:7" s="61" customFormat="1" x14ac:dyDescent="0.25">
      <c r="A58" s="61" t="str">
        <f t="shared" si="3"/>
        <v>PASAIA</v>
      </c>
      <c r="B58" s="62">
        <f t="shared" si="4"/>
        <v>6818</v>
      </c>
      <c r="C58" s="62">
        <f t="shared" si="5"/>
        <v>3244</v>
      </c>
      <c r="D58" s="62">
        <f t="shared" si="6"/>
        <v>22</v>
      </c>
      <c r="E58" s="61" t="str">
        <f t="shared" si="2"/>
        <v>HUELVA</v>
      </c>
      <c r="F58" s="61">
        <f t="shared" si="9"/>
        <v>11568</v>
      </c>
      <c r="G58" s="61">
        <f t="shared" si="8"/>
        <v>7834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367748</v>
      </c>
      <c r="C59" s="62">
        <f t="shared" si="5"/>
        <v>343182</v>
      </c>
      <c r="D59" s="62">
        <f t="shared" si="6"/>
        <v>6</v>
      </c>
      <c r="E59" s="61" t="str">
        <f t="shared" si="2"/>
        <v>PASAIA</v>
      </c>
      <c r="F59" s="61">
        <f t="shared" si="9"/>
        <v>6818</v>
      </c>
      <c r="G59" s="61">
        <f t="shared" si="8"/>
        <v>3244</v>
      </c>
    </row>
    <row r="60" spans="1:7" s="61" customFormat="1" x14ac:dyDescent="0.25">
      <c r="A60" s="61" t="str">
        <f t="shared" si="3"/>
        <v>SANTANDER</v>
      </c>
      <c r="B60" s="62">
        <f t="shared" si="4"/>
        <v>1263</v>
      </c>
      <c r="C60" s="62">
        <f t="shared" si="5"/>
        <v>1145</v>
      </c>
      <c r="D60" s="62">
        <f t="shared" si="6"/>
        <v>25</v>
      </c>
      <c r="E60" s="61" t="str">
        <f t="shared" si="2"/>
        <v>ALMERIA</v>
      </c>
      <c r="F60" s="61">
        <f t="shared" si="9"/>
        <v>6244</v>
      </c>
      <c r="G60" s="61">
        <f t="shared" si="8"/>
        <v>6102</v>
      </c>
    </row>
    <row r="61" spans="1:7" s="61" customFormat="1" x14ac:dyDescent="0.25">
      <c r="A61" s="61" t="str">
        <f t="shared" si="3"/>
        <v>SEVILLA</v>
      </c>
      <c r="B61" s="62">
        <f t="shared" si="4"/>
        <v>145672</v>
      </c>
      <c r="C61" s="62">
        <f t="shared" si="5"/>
        <v>161663</v>
      </c>
      <c r="D61" s="62">
        <f t="shared" si="6"/>
        <v>10</v>
      </c>
      <c r="E61" s="61" t="str">
        <f t="shared" si="2"/>
        <v>MOTRIL</v>
      </c>
      <c r="F61" s="61">
        <f t="shared" si="9"/>
        <v>2572</v>
      </c>
      <c r="G61" s="61">
        <f t="shared" si="8"/>
        <v>183</v>
      </c>
    </row>
    <row r="62" spans="1:7" s="61" customFormat="1" x14ac:dyDescent="0.25">
      <c r="A62" s="61" t="str">
        <f t="shared" si="3"/>
        <v>TARRAGONA</v>
      </c>
      <c r="B62" s="62">
        <f t="shared" si="4"/>
        <v>64388</v>
      </c>
      <c r="C62" s="62">
        <f t="shared" si="5"/>
        <v>65296</v>
      </c>
      <c r="D62" s="62">
        <f t="shared" si="6"/>
        <v>15</v>
      </c>
      <c r="E62" s="61" t="str">
        <f t="shared" si="2"/>
        <v>SANTANDER</v>
      </c>
      <c r="F62" s="61">
        <f t="shared" si="9"/>
        <v>1263</v>
      </c>
      <c r="G62" s="61">
        <f t="shared" si="8"/>
        <v>1145</v>
      </c>
    </row>
    <row r="63" spans="1:7" s="61" customFormat="1" x14ac:dyDescent="0.25">
      <c r="A63" s="61" t="str">
        <f t="shared" si="3"/>
        <v>VALENCIA</v>
      </c>
      <c r="B63" s="62">
        <f t="shared" si="4"/>
        <v>2211416</v>
      </c>
      <c r="C63" s="62">
        <f t="shared" si="5"/>
        <v>2106262</v>
      </c>
      <c r="D63" s="62">
        <f t="shared" si="6"/>
        <v>1</v>
      </c>
      <c r="E63" s="61" t="str">
        <f t="shared" si="2"/>
        <v>FERROL-SAN CIBRAO</v>
      </c>
      <c r="F63" s="61">
        <f t="shared" si="9"/>
        <v>847</v>
      </c>
      <c r="G63" s="61">
        <f t="shared" si="8"/>
        <v>952</v>
      </c>
    </row>
    <row r="64" spans="1:7" s="61" customFormat="1" x14ac:dyDescent="0.25">
      <c r="A64" s="61" t="str">
        <f t="shared" si="3"/>
        <v>VIGO</v>
      </c>
      <c r="B64" s="62">
        <f t="shared" si="4"/>
        <v>175362</v>
      </c>
      <c r="C64" s="62">
        <f t="shared" si="5"/>
        <v>190945</v>
      </c>
      <c r="D64" s="62">
        <f t="shared" si="6"/>
        <v>8</v>
      </c>
      <c r="E64" s="61" t="str">
        <f t="shared" si="2"/>
        <v>A CORUÑA</v>
      </c>
      <c r="F64" s="61">
        <f t="shared" si="9"/>
        <v>214</v>
      </c>
      <c r="G64" s="61">
        <f t="shared" si="8"/>
        <v>152</v>
      </c>
    </row>
    <row r="65" spans="1:7" s="61" customFormat="1" x14ac:dyDescent="0.25">
      <c r="A65" s="61" t="str">
        <f t="shared" si="3"/>
        <v>VILAGARCIA</v>
      </c>
      <c r="B65" s="62">
        <f t="shared" si="4"/>
        <v>32313</v>
      </c>
      <c r="C65" s="62">
        <f t="shared" si="5"/>
        <v>30521</v>
      </c>
      <c r="D65" s="62">
        <f t="shared" si="6"/>
        <v>18</v>
      </c>
      <c r="E65" s="61" t="str">
        <f t="shared" si="2"/>
        <v>AVILES</v>
      </c>
      <c r="F65" s="61">
        <f t="shared" si="9"/>
        <v>0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7"/>
  <sheetViews>
    <sheetView workbookViewId="0">
      <selection activeCell="E7" sqref="E7:E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8" bestFit="1" customWidth="1"/>
    <col min="7" max="7" width="11.5703125" bestFit="1" customWidth="1"/>
  </cols>
  <sheetData>
    <row r="1" spans="1:12" s="9" customFormat="1" ht="22.5" customHeight="1" x14ac:dyDescent="0.35">
      <c r="F1" s="18" t="s">
        <v>91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25">
        <v>7074</v>
      </c>
      <c r="C7" s="25">
        <v>8425</v>
      </c>
      <c r="D7" s="25">
        <v>140451</v>
      </c>
      <c r="E7" s="25">
        <v>126735</v>
      </c>
      <c r="F7" s="26">
        <f>((E7*100)/D7)-100</f>
        <v>-9.7656834056005266</v>
      </c>
      <c r="G7" s="2"/>
      <c r="H7" s="2"/>
      <c r="I7" s="2"/>
    </row>
    <row r="8" spans="1:12" x14ac:dyDescent="0.25">
      <c r="A8" s="27" t="s">
        <v>45</v>
      </c>
      <c r="B8" s="28">
        <v>9922</v>
      </c>
      <c r="C8" s="28">
        <v>7067</v>
      </c>
      <c r="D8" s="28">
        <v>265679</v>
      </c>
      <c r="E8" s="28">
        <v>256671</v>
      </c>
      <c r="F8" s="29">
        <f t="shared" ref="F8:F35" si="0">((E8*100)/D8)-100</f>
        <v>-3.3905577783716438</v>
      </c>
      <c r="G8" s="2"/>
      <c r="H8" s="2"/>
      <c r="I8" s="2"/>
    </row>
    <row r="9" spans="1:12" x14ac:dyDescent="0.25">
      <c r="A9" s="24" t="s">
        <v>46</v>
      </c>
      <c r="B9" s="25">
        <v>39641</v>
      </c>
      <c r="C9" s="25">
        <v>42218</v>
      </c>
      <c r="D9" s="25">
        <v>698384</v>
      </c>
      <c r="E9" s="25">
        <v>827251</v>
      </c>
      <c r="F9" s="26">
        <f t="shared" si="0"/>
        <v>18.452169580059106</v>
      </c>
      <c r="G9" s="2"/>
      <c r="H9" s="2"/>
      <c r="I9" s="2"/>
    </row>
    <row r="10" spans="1:12" x14ac:dyDescent="0.25">
      <c r="A10" s="27" t="s">
        <v>47</v>
      </c>
      <c r="B10" s="28">
        <v>0</v>
      </c>
      <c r="C10" s="28">
        <v>0</v>
      </c>
      <c r="D10" s="28">
        <v>2454</v>
      </c>
      <c r="E10" s="28">
        <v>2707</v>
      </c>
      <c r="F10" s="33">
        <f t="shared" si="0"/>
        <v>10.309698451507742</v>
      </c>
      <c r="G10" s="2"/>
      <c r="H10" s="2"/>
      <c r="I10" s="2"/>
    </row>
    <row r="11" spans="1:12" x14ac:dyDescent="0.25">
      <c r="A11" s="24" t="s">
        <v>48</v>
      </c>
      <c r="B11" s="25">
        <v>418143</v>
      </c>
      <c r="C11" s="25">
        <v>377824</v>
      </c>
      <c r="D11" s="25">
        <v>5526934</v>
      </c>
      <c r="E11" s="25">
        <v>5618048</v>
      </c>
      <c r="F11" s="26">
        <f t="shared" si="0"/>
        <v>1.6485451065636028</v>
      </c>
      <c r="G11" s="2"/>
      <c r="H11" s="2"/>
      <c r="I11" s="2"/>
    </row>
    <row r="12" spans="1:12" x14ac:dyDescent="0.25">
      <c r="A12" s="27" t="s">
        <v>49</v>
      </c>
      <c r="B12" s="28">
        <v>17441</v>
      </c>
      <c r="C12" s="28">
        <v>14235</v>
      </c>
      <c r="D12" s="28">
        <v>432805</v>
      </c>
      <c r="E12" s="28">
        <v>406158</v>
      </c>
      <c r="F12" s="29">
        <f t="shared" si="0"/>
        <v>-6.1568142697057624</v>
      </c>
      <c r="G12" s="2"/>
      <c r="H12" s="2"/>
      <c r="I12" s="2"/>
    </row>
    <row r="13" spans="1:12" x14ac:dyDescent="0.25">
      <c r="A13" s="24" t="s">
        <v>50</v>
      </c>
      <c r="B13" s="25">
        <v>1285117</v>
      </c>
      <c r="C13" s="25">
        <v>219431</v>
      </c>
      <c r="D13" s="25">
        <v>7057817</v>
      </c>
      <c r="E13" s="25">
        <v>7782400</v>
      </c>
      <c r="F13" s="26">
        <f t="shared" si="0"/>
        <v>10.266389734956292</v>
      </c>
      <c r="G13" s="2"/>
      <c r="H13" s="2"/>
      <c r="I13" s="2"/>
    </row>
    <row r="14" spans="1:12" x14ac:dyDescent="0.25">
      <c r="A14" s="27" t="s">
        <v>51</v>
      </c>
      <c r="B14" s="28">
        <v>140165</v>
      </c>
      <c r="C14" s="28">
        <v>146228</v>
      </c>
      <c r="D14" s="28">
        <v>3707795</v>
      </c>
      <c r="E14" s="28">
        <v>3958960</v>
      </c>
      <c r="F14" s="29">
        <f t="shared" si="0"/>
        <v>6.7739721316847294</v>
      </c>
      <c r="G14" s="2"/>
      <c r="H14" s="2"/>
      <c r="I14" s="2"/>
    </row>
    <row r="15" spans="1:12" x14ac:dyDescent="0.25">
      <c r="A15" s="24" t="s">
        <v>52</v>
      </c>
      <c r="B15" s="25">
        <v>5143</v>
      </c>
      <c r="C15" s="25">
        <v>6436</v>
      </c>
      <c r="D15" s="25">
        <v>165523</v>
      </c>
      <c r="E15" s="25">
        <v>190626</v>
      </c>
      <c r="F15" s="26">
        <f t="shared" si="0"/>
        <v>15.165868187502639</v>
      </c>
      <c r="G15" s="2"/>
      <c r="H15" s="2"/>
      <c r="I15" s="2"/>
    </row>
    <row r="16" spans="1:12" x14ac:dyDescent="0.25">
      <c r="A16" s="27" t="s">
        <v>53</v>
      </c>
      <c r="B16" s="28">
        <v>3711</v>
      </c>
      <c r="C16" s="28">
        <v>514</v>
      </c>
      <c r="D16" s="28">
        <v>150795</v>
      </c>
      <c r="E16" s="28">
        <v>187813</v>
      </c>
      <c r="F16" s="29">
        <f t="shared" si="0"/>
        <v>24.54855930236414</v>
      </c>
      <c r="G16" s="2"/>
      <c r="H16" s="2"/>
      <c r="I16" s="2"/>
    </row>
    <row r="17" spans="1:9" x14ac:dyDescent="0.25">
      <c r="A17" s="24" t="s">
        <v>54</v>
      </c>
      <c r="B17" s="25">
        <v>0</v>
      </c>
      <c r="C17" s="25">
        <v>0</v>
      </c>
      <c r="D17" s="25">
        <v>366</v>
      </c>
      <c r="E17" s="25">
        <v>1095</v>
      </c>
      <c r="F17" s="26">
        <f t="shared" si="0"/>
        <v>199.18032786885249</v>
      </c>
      <c r="G17" s="2"/>
      <c r="H17" s="2"/>
      <c r="I17" s="2"/>
    </row>
    <row r="18" spans="1:9" x14ac:dyDescent="0.25">
      <c r="A18" s="27" t="s">
        <v>55</v>
      </c>
      <c r="B18" s="28">
        <v>158065</v>
      </c>
      <c r="C18" s="28">
        <v>146492</v>
      </c>
      <c r="D18" s="28">
        <v>1986635</v>
      </c>
      <c r="E18" s="28">
        <v>1942939</v>
      </c>
      <c r="F18" s="29">
        <f t="shared" si="0"/>
        <v>-2.1994981463630694</v>
      </c>
      <c r="G18" s="2"/>
      <c r="H18" s="2"/>
      <c r="I18" s="2"/>
    </row>
    <row r="19" spans="1:9" x14ac:dyDescent="0.25">
      <c r="A19" s="24" t="s">
        <v>56</v>
      </c>
      <c r="B19" s="25">
        <v>0</v>
      </c>
      <c r="C19" s="25">
        <v>1112</v>
      </c>
      <c r="D19" s="25">
        <v>21559</v>
      </c>
      <c r="E19" s="25">
        <v>20061</v>
      </c>
      <c r="F19" s="26">
        <f t="shared" si="0"/>
        <v>-6.948374228860331</v>
      </c>
      <c r="G19" s="2"/>
      <c r="H19" s="2"/>
      <c r="I19" s="2"/>
    </row>
    <row r="20" spans="1:9" x14ac:dyDescent="0.25">
      <c r="A20" s="27" t="s">
        <v>57</v>
      </c>
      <c r="B20" s="28">
        <v>0</v>
      </c>
      <c r="C20" s="28">
        <v>0</v>
      </c>
      <c r="D20" s="28">
        <v>16140</v>
      </c>
      <c r="E20" s="28">
        <v>32804</v>
      </c>
      <c r="F20" s="29">
        <f t="shared" si="0"/>
        <v>103.2465923172243</v>
      </c>
      <c r="G20" s="2"/>
      <c r="H20" s="2"/>
      <c r="I20" s="2"/>
    </row>
    <row r="21" spans="1:9" x14ac:dyDescent="0.25">
      <c r="A21" s="24" t="s">
        <v>58</v>
      </c>
      <c r="B21" s="25">
        <v>1841</v>
      </c>
      <c r="C21" s="25">
        <v>3236</v>
      </c>
      <c r="D21" s="25">
        <v>37190</v>
      </c>
      <c r="E21" s="25">
        <v>56860</v>
      </c>
      <c r="F21" s="26">
        <f t="shared" si="0"/>
        <v>52.890561979026614</v>
      </c>
      <c r="G21" s="2"/>
      <c r="H21" s="2"/>
      <c r="I21" s="2"/>
    </row>
    <row r="22" spans="1:9" x14ac:dyDescent="0.25">
      <c r="A22" s="27" t="s">
        <v>59</v>
      </c>
      <c r="B22" s="28">
        <v>284337</v>
      </c>
      <c r="C22" s="28">
        <v>267266</v>
      </c>
      <c r="D22" s="28">
        <v>2537437</v>
      </c>
      <c r="E22" s="28">
        <v>2391051</v>
      </c>
      <c r="F22" s="29">
        <f t="shared" si="0"/>
        <v>-5.7690496355180443</v>
      </c>
      <c r="G22" s="2"/>
      <c r="H22" s="2"/>
      <c r="I22" s="2"/>
    </row>
    <row r="23" spans="1:9" x14ac:dyDescent="0.25">
      <c r="A23" s="24" t="s">
        <v>60</v>
      </c>
      <c r="B23" s="25">
        <v>50702</v>
      </c>
      <c r="C23" s="25">
        <v>38862</v>
      </c>
      <c r="D23" s="25">
        <v>680614</v>
      </c>
      <c r="E23" s="25">
        <v>722838</v>
      </c>
      <c r="F23" s="26">
        <f t="shared" si="0"/>
        <v>6.2038100891254118</v>
      </c>
      <c r="G23" s="2"/>
      <c r="H23" s="2"/>
      <c r="I23" s="2"/>
    </row>
    <row r="24" spans="1:9" x14ac:dyDescent="0.25">
      <c r="A24" s="27" t="s">
        <v>61</v>
      </c>
      <c r="B24" s="28">
        <v>0</v>
      </c>
      <c r="C24" s="28">
        <v>0</v>
      </c>
      <c r="D24" s="28">
        <v>0</v>
      </c>
      <c r="E24" s="28">
        <v>0</v>
      </c>
      <c r="F24" s="33"/>
      <c r="G24" s="2"/>
      <c r="H24" s="2"/>
      <c r="I24" s="2"/>
    </row>
    <row r="25" spans="1:9" x14ac:dyDescent="0.25">
      <c r="A25" s="24" t="s">
        <v>62</v>
      </c>
      <c r="B25" s="25">
        <v>62512</v>
      </c>
      <c r="C25" s="25">
        <v>62385</v>
      </c>
      <c r="D25" s="25">
        <v>844260</v>
      </c>
      <c r="E25" s="25">
        <v>889954</v>
      </c>
      <c r="F25" s="26">
        <f t="shared" si="0"/>
        <v>5.4123137422121204</v>
      </c>
      <c r="G25" s="2"/>
      <c r="H25" s="2"/>
      <c r="I25" s="2"/>
    </row>
    <row r="26" spans="1:9" x14ac:dyDescent="0.25">
      <c r="A26" s="27" t="s">
        <v>63</v>
      </c>
      <c r="B26" s="28">
        <v>19777</v>
      </c>
      <c r="C26" s="28">
        <v>23640</v>
      </c>
      <c r="D26" s="28">
        <v>430002</v>
      </c>
      <c r="E26" s="28">
        <v>414096</v>
      </c>
      <c r="F26" s="29">
        <f t="shared" si="0"/>
        <v>-3.6990525625462141</v>
      </c>
      <c r="G26" s="2"/>
      <c r="H26" s="2"/>
      <c r="I26" s="2"/>
    </row>
    <row r="27" spans="1:9" x14ac:dyDescent="0.25">
      <c r="A27" s="24" t="s">
        <v>64</v>
      </c>
      <c r="B27" s="25">
        <v>758</v>
      </c>
      <c r="C27" s="25">
        <v>1</v>
      </c>
      <c r="D27" s="25">
        <v>758</v>
      </c>
      <c r="E27" s="25">
        <v>595</v>
      </c>
      <c r="F27" s="34">
        <f t="shared" si="0"/>
        <v>-21.503957783641155</v>
      </c>
      <c r="G27" s="2"/>
      <c r="H27" s="2"/>
      <c r="I27" s="2"/>
    </row>
    <row r="28" spans="1:9" x14ac:dyDescent="0.25">
      <c r="A28" s="27" t="s">
        <v>65</v>
      </c>
      <c r="B28" s="28">
        <v>518149</v>
      </c>
      <c r="C28" s="28">
        <v>494118</v>
      </c>
      <c r="D28" s="28">
        <v>5169364</v>
      </c>
      <c r="E28" s="28">
        <v>5330907</v>
      </c>
      <c r="F28" s="29">
        <f t="shared" si="0"/>
        <v>3.1250072542773211</v>
      </c>
      <c r="G28" s="2"/>
      <c r="H28" s="2"/>
      <c r="I28" s="2"/>
    </row>
    <row r="29" spans="1:9" x14ac:dyDescent="0.25">
      <c r="A29" s="24" t="s">
        <v>66</v>
      </c>
      <c r="B29" s="25">
        <v>7877</v>
      </c>
      <c r="C29" s="25">
        <v>7236</v>
      </c>
      <c r="D29" s="25">
        <v>217533</v>
      </c>
      <c r="E29" s="25">
        <v>218643</v>
      </c>
      <c r="F29" s="26">
        <f t="shared" si="0"/>
        <v>0.5102674077036653</v>
      </c>
      <c r="G29" s="2"/>
      <c r="H29" s="2"/>
      <c r="I29" s="2"/>
    </row>
    <row r="30" spans="1:9" x14ac:dyDescent="0.25">
      <c r="A30" s="27" t="s">
        <v>67</v>
      </c>
      <c r="B30" s="28">
        <v>738</v>
      </c>
      <c r="C30" s="28">
        <v>974</v>
      </c>
      <c r="D30" s="28">
        <v>17730</v>
      </c>
      <c r="E30" s="28">
        <v>21010</v>
      </c>
      <c r="F30" s="29">
        <f t="shared" si="0"/>
        <v>18.499717992103783</v>
      </c>
      <c r="G30" s="2"/>
      <c r="H30" s="2"/>
      <c r="I30" s="2"/>
    </row>
    <row r="31" spans="1:9" x14ac:dyDescent="0.25">
      <c r="A31" s="24" t="s">
        <v>68</v>
      </c>
      <c r="B31" s="25">
        <v>0</v>
      </c>
      <c r="C31" s="25">
        <v>273</v>
      </c>
      <c r="D31" s="25">
        <v>12277</v>
      </c>
      <c r="E31" s="25">
        <v>13445</v>
      </c>
      <c r="F31" s="26">
        <f t="shared" si="0"/>
        <v>9.5137248513480444</v>
      </c>
      <c r="G31" s="2"/>
      <c r="H31" s="2"/>
      <c r="I31" s="2"/>
    </row>
    <row r="32" spans="1:9" x14ac:dyDescent="0.25">
      <c r="A32" s="27" t="s">
        <v>69</v>
      </c>
      <c r="B32" s="28">
        <v>38534</v>
      </c>
      <c r="C32" s="28">
        <v>53557</v>
      </c>
      <c r="D32" s="28">
        <v>744923</v>
      </c>
      <c r="E32" s="28">
        <v>910200</v>
      </c>
      <c r="F32" s="29">
        <f t="shared" si="0"/>
        <v>22.18712538074405</v>
      </c>
      <c r="G32" s="2"/>
      <c r="H32" s="2"/>
      <c r="I32" s="2"/>
    </row>
    <row r="33" spans="1:9" x14ac:dyDescent="0.25">
      <c r="A33" s="24" t="s">
        <v>70</v>
      </c>
      <c r="B33" s="25">
        <v>4993</v>
      </c>
      <c r="C33" s="25">
        <v>5271</v>
      </c>
      <c r="D33" s="25">
        <v>204979</v>
      </c>
      <c r="E33" s="25">
        <v>169223</v>
      </c>
      <c r="F33" s="26">
        <f t="shared" si="0"/>
        <v>-17.443738139028881</v>
      </c>
      <c r="G33" s="2"/>
      <c r="H33" s="2"/>
      <c r="I33" s="2"/>
    </row>
    <row r="34" spans="1:9" x14ac:dyDescent="0.25">
      <c r="A34" s="27" t="s">
        <v>71</v>
      </c>
      <c r="B34" s="28">
        <v>0</v>
      </c>
      <c r="C34" s="28">
        <v>0</v>
      </c>
      <c r="D34" s="28">
        <v>1190</v>
      </c>
      <c r="E34" s="28">
        <v>758</v>
      </c>
      <c r="F34" s="29">
        <f t="shared" si="0"/>
        <v>-36.30252100840336</v>
      </c>
      <c r="G34" s="2"/>
      <c r="H34" s="2"/>
      <c r="I34" s="2"/>
    </row>
    <row r="35" spans="1:9" x14ac:dyDescent="0.25">
      <c r="A35" s="30" t="s">
        <v>72</v>
      </c>
      <c r="B35" s="31">
        <f>SUM(B7:B34)</f>
        <v>3074640</v>
      </c>
      <c r="C35" s="31">
        <f t="shared" ref="C35:E35" si="1">SUM(C7:C34)</f>
        <v>1926801</v>
      </c>
      <c r="D35" s="31">
        <f t="shared" si="1"/>
        <v>31071594</v>
      </c>
      <c r="E35" s="31">
        <f t="shared" si="1"/>
        <v>32493848</v>
      </c>
      <c r="F35" s="32">
        <f t="shared" si="0"/>
        <v>4.5773448249870938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126735</v>
      </c>
      <c r="C38" s="62">
        <f>D7</f>
        <v>140451</v>
      </c>
      <c r="D38" s="62">
        <f>_xlfn.RANK.EQ(B38,$B$38:$B$65)+COUNTIF($B$38:$B$65,B38)-1</f>
        <v>18</v>
      </c>
      <c r="E38" s="61" t="str">
        <f t="shared" ref="E38:E65" si="2">INDEX($A$38:$B$65,MATCH(ROW()-37,$D$38:$D$65,0),1)</f>
        <v>BALEARES</v>
      </c>
      <c r="F38" s="61">
        <f>LOOKUP(E38,$A$38:$A$65,$B$38:$B$65)</f>
        <v>7782400</v>
      </c>
      <c r="G38" s="61">
        <f>LOOKUP(E38,$A$38:$A$65,$C$38:$C$65)</f>
        <v>7057817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256671</v>
      </c>
      <c r="C39" s="62">
        <f t="shared" ref="C39:C65" si="5">D8</f>
        <v>265679</v>
      </c>
      <c r="D39" s="62">
        <f t="shared" ref="D39:D65" si="6">_xlfn.RANK.EQ(B39,$B$38:$B$65)+COUNTIF($B$38:$B$65,B39)-1</f>
        <v>13</v>
      </c>
      <c r="E39" s="61" t="str">
        <f t="shared" si="2"/>
        <v>BAHIA DE ALGECIRAS</v>
      </c>
      <c r="F39" s="61">
        <f t="shared" ref="F39:F54" si="7">LOOKUP(E39,$A$38:$A$65,$B$38:$B$65)</f>
        <v>5618048</v>
      </c>
      <c r="G39" s="61">
        <f t="shared" ref="G39:G65" si="8">LOOKUP(E39,$A$38:$A$65,$C$38:$C$65)</f>
        <v>5526934</v>
      </c>
    </row>
    <row r="40" spans="1:9" s="61" customFormat="1" x14ac:dyDescent="0.25">
      <c r="A40" s="61" t="str">
        <f t="shared" si="3"/>
        <v>ALMERIA</v>
      </c>
      <c r="B40" s="62">
        <f t="shared" si="4"/>
        <v>827251</v>
      </c>
      <c r="C40" s="62">
        <f t="shared" si="5"/>
        <v>698384</v>
      </c>
      <c r="D40" s="62">
        <f t="shared" si="6"/>
        <v>9</v>
      </c>
      <c r="E40" s="61" t="str">
        <f t="shared" si="2"/>
        <v>SANTA CRUZ DE TENERIFE</v>
      </c>
      <c r="F40" s="61">
        <f t="shared" si="7"/>
        <v>5330907</v>
      </c>
      <c r="G40" s="61">
        <f t="shared" si="8"/>
        <v>5169364</v>
      </c>
    </row>
    <row r="41" spans="1:9" s="61" customFormat="1" x14ac:dyDescent="0.25">
      <c r="A41" s="61" t="str">
        <f t="shared" si="3"/>
        <v>AVILES</v>
      </c>
      <c r="B41" s="62">
        <f t="shared" si="4"/>
        <v>2707</v>
      </c>
      <c r="C41" s="62">
        <f t="shared" si="5"/>
        <v>2454</v>
      </c>
      <c r="D41" s="62">
        <f t="shared" si="6"/>
        <v>24</v>
      </c>
      <c r="E41" s="61" t="str">
        <f t="shared" si="2"/>
        <v>BARCELONA</v>
      </c>
      <c r="F41" s="61">
        <f t="shared" si="7"/>
        <v>3958960</v>
      </c>
      <c r="G41" s="61">
        <f t="shared" si="8"/>
        <v>3707795</v>
      </c>
    </row>
    <row r="42" spans="1:9" s="61" customFormat="1" x14ac:dyDescent="0.25">
      <c r="A42" s="61" t="str">
        <f t="shared" si="3"/>
        <v>BAHIA DE ALGECIRAS</v>
      </c>
      <c r="B42" s="62">
        <f t="shared" si="4"/>
        <v>5618048</v>
      </c>
      <c r="C42" s="62">
        <f t="shared" si="5"/>
        <v>5526934</v>
      </c>
      <c r="D42" s="62">
        <f t="shared" si="6"/>
        <v>2</v>
      </c>
      <c r="E42" s="61" t="str">
        <f t="shared" si="2"/>
        <v>LAS PALMAS</v>
      </c>
      <c r="F42" s="61">
        <f t="shared" si="7"/>
        <v>2391051</v>
      </c>
      <c r="G42" s="61">
        <f t="shared" si="8"/>
        <v>2537437</v>
      </c>
    </row>
    <row r="43" spans="1:9" s="61" customFormat="1" x14ac:dyDescent="0.25">
      <c r="A43" s="61" t="str">
        <f t="shared" si="3"/>
        <v>BAHIA DE CADIZ</v>
      </c>
      <c r="B43" s="62">
        <f t="shared" si="4"/>
        <v>406158</v>
      </c>
      <c r="C43" s="62">
        <f t="shared" si="5"/>
        <v>432805</v>
      </c>
      <c r="D43" s="62">
        <f t="shared" si="6"/>
        <v>12</v>
      </c>
      <c r="E43" s="61" t="str">
        <f t="shared" si="2"/>
        <v>CEUTA</v>
      </c>
      <c r="F43" s="61">
        <f t="shared" si="7"/>
        <v>1942939</v>
      </c>
      <c r="G43" s="61">
        <f t="shared" si="8"/>
        <v>1986635</v>
      </c>
    </row>
    <row r="44" spans="1:9" s="61" customFormat="1" x14ac:dyDescent="0.25">
      <c r="A44" s="61" t="str">
        <f t="shared" si="3"/>
        <v>BALEARES</v>
      </c>
      <c r="B44" s="62">
        <f t="shared" si="4"/>
        <v>7782400</v>
      </c>
      <c r="C44" s="62">
        <f t="shared" si="5"/>
        <v>7057817</v>
      </c>
      <c r="D44" s="62">
        <f t="shared" si="6"/>
        <v>1</v>
      </c>
      <c r="E44" s="61" t="str">
        <f t="shared" si="2"/>
        <v>VALENCIA</v>
      </c>
      <c r="F44" s="61">
        <f t="shared" si="7"/>
        <v>910200</v>
      </c>
      <c r="G44" s="61">
        <f t="shared" si="8"/>
        <v>744923</v>
      </c>
    </row>
    <row r="45" spans="1:9" s="61" customFormat="1" x14ac:dyDescent="0.25">
      <c r="A45" s="61" t="str">
        <f t="shared" si="3"/>
        <v>BARCELONA</v>
      </c>
      <c r="B45" s="62">
        <f t="shared" si="4"/>
        <v>3958960</v>
      </c>
      <c r="C45" s="62">
        <f t="shared" si="5"/>
        <v>3707795</v>
      </c>
      <c r="D45" s="62">
        <f t="shared" si="6"/>
        <v>4</v>
      </c>
      <c r="E45" s="61" t="str">
        <f t="shared" si="2"/>
        <v>MELILLA</v>
      </c>
      <c r="F45" s="61">
        <f t="shared" si="7"/>
        <v>889954</v>
      </c>
      <c r="G45" s="61">
        <f t="shared" si="8"/>
        <v>844260</v>
      </c>
    </row>
    <row r="46" spans="1:9" s="61" customFormat="1" x14ac:dyDescent="0.25">
      <c r="A46" s="61" t="str">
        <f t="shared" si="3"/>
        <v>BILBAO</v>
      </c>
      <c r="B46" s="62">
        <f t="shared" si="4"/>
        <v>190626</v>
      </c>
      <c r="C46" s="62">
        <f t="shared" si="5"/>
        <v>165523</v>
      </c>
      <c r="D46" s="62">
        <f t="shared" si="6"/>
        <v>15</v>
      </c>
      <c r="E46" s="61" t="str">
        <f t="shared" si="2"/>
        <v>ALMERIA</v>
      </c>
      <c r="F46" s="61">
        <f t="shared" si="7"/>
        <v>827251</v>
      </c>
      <c r="G46" s="61">
        <f t="shared" si="8"/>
        <v>698384</v>
      </c>
    </row>
    <row r="47" spans="1:9" s="61" customFormat="1" x14ac:dyDescent="0.25">
      <c r="A47" s="61" t="str">
        <f t="shared" si="3"/>
        <v>CARTAGENA</v>
      </c>
      <c r="B47" s="62">
        <f t="shared" si="4"/>
        <v>187813</v>
      </c>
      <c r="C47" s="62">
        <f t="shared" si="5"/>
        <v>150795</v>
      </c>
      <c r="D47" s="62">
        <f t="shared" si="6"/>
        <v>16</v>
      </c>
      <c r="E47" s="61" t="str">
        <f t="shared" si="2"/>
        <v>MALAGA</v>
      </c>
      <c r="F47" s="61">
        <f t="shared" si="7"/>
        <v>722838</v>
      </c>
      <c r="G47" s="61">
        <f t="shared" si="8"/>
        <v>680614</v>
      </c>
    </row>
    <row r="48" spans="1:9" s="61" customFormat="1" x14ac:dyDescent="0.25">
      <c r="A48" s="61" t="str">
        <f t="shared" si="3"/>
        <v>CASTELLON</v>
      </c>
      <c r="B48" s="62">
        <f t="shared" si="4"/>
        <v>1095</v>
      </c>
      <c r="C48" s="62">
        <f t="shared" si="5"/>
        <v>366</v>
      </c>
      <c r="D48" s="62">
        <f t="shared" si="6"/>
        <v>25</v>
      </c>
      <c r="E48" s="61" t="str">
        <f t="shared" si="2"/>
        <v>MOTRIL</v>
      </c>
      <c r="F48" s="61">
        <f t="shared" si="7"/>
        <v>414096</v>
      </c>
      <c r="G48" s="61">
        <f t="shared" si="8"/>
        <v>430002</v>
      </c>
    </row>
    <row r="49" spans="1:7" s="61" customFormat="1" x14ac:dyDescent="0.25">
      <c r="A49" s="61" t="str">
        <f t="shared" si="3"/>
        <v>CEUTA</v>
      </c>
      <c r="B49" s="62">
        <f t="shared" si="4"/>
        <v>1942939</v>
      </c>
      <c r="C49" s="62">
        <f t="shared" si="5"/>
        <v>1986635</v>
      </c>
      <c r="D49" s="62">
        <f t="shared" si="6"/>
        <v>6</v>
      </c>
      <c r="E49" s="61" t="str">
        <f t="shared" si="2"/>
        <v>BAHIA DE CADIZ</v>
      </c>
      <c r="F49" s="61">
        <f t="shared" si="7"/>
        <v>406158</v>
      </c>
      <c r="G49" s="61">
        <f t="shared" si="8"/>
        <v>432805</v>
      </c>
    </row>
    <row r="50" spans="1:7" s="61" customFormat="1" x14ac:dyDescent="0.25">
      <c r="A50" s="61" t="str">
        <f t="shared" si="3"/>
        <v>FERROL-SAN CIBRAO</v>
      </c>
      <c r="B50" s="62">
        <f t="shared" si="4"/>
        <v>20061</v>
      </c>
      <c r="C50" s="62">
        <f t="shared" si="5"/>
        <v>21559</v>
      </c>
      <c r="D50" s="62">
        <f t="shared" si="6"/>
        <v>22</v>
      </c>
      <c r="E50" s="61" t="str">
        <f t="shared" si="2"/>
        <v>ALICANTE</v>
      </c>
      <c r="F50" s="61">
        <f t="shared" si="7"/>
        <v>256671</v>
      </c>
      <c r="G50" s="61">
        <f t="shared" si="8"/>
        <v>265679</v>
      </c>
    </row>
    <row r="51" spans="1:7" s="61" customFormat="1" x14ac:dyDescent="0.25">
      <c r="A51" s="61" t="str">
        <f t="shared" si="3"/>
        <v>GIJON</v>
      </c>
      <c r="B51" s="62">
        <f t="shared" si="4"/>
        <v>32804</v>
      </c>
      <c r="C51" s="62">
        <f t="shared" si="5"/>
        <v>16140</v>
      </c>
      <c r="D51" s="62">
        <f t="shared" si="6"/>
        <v>20</v>
      </c>
      <c r="E51" s="61" t="str">
        <f t="shared" si="2"/>
        <v>SANTANDER</v>
      </c>
      <c r="F51" s="61">
        <f t="shared" si="7"/>
        <v>218643</v>
      </c>
      <c r="G51" s="61">
        <f t="shared" si="8"/>
        <v>217533</v>
      </c>
    </row>
    <row r="52" spans="1:7" s="61" customFormat="1" x14ac:dyDescent="0.25">
      <c r="A52" s="61" t="str">
        <f t="shared" si="3"/>
        <v>HUELVA</v>
      </c>
      <c r="B52" s="62">
        <f t="shared" si="4"/>
        <v>56860</v>
      </c>
      <c r="C52" s="62">
        <f t="shared" si="5"/>
        <v>37190</v>
      </c>
      <c r="D52" s="62">
        <f t="shared" si="6"/>
        <v>19</v>
      </c>
      <c r="E52" s="61" t="str">
        <f t="shared" si="2"/>
        <v>BILBAO</v>
      </c>
      <c r="F52" s="61">
        <f t="shared" si="7"/>
        <v>190626</v>
      </c>
      <c r="G52" s="61">
        <f t="shared" si="8"/>
        <v>165523</v>
      </c>
    </row>
    <row r="53" spans="1:7" s="61" customFormat="1" x14ac:dyDescent="0.25">
      <c r="A53" s="61" t="str">
        <f t="shared" si="3"/>
        <v>LAS PALMAS</v>
      </c>
      <c r="B53" s="62">
        <f t="shared" si="4"/>
        <v>2391051</v>
      </c>
      <c r="C53" s="62">
        <f t="shared" si="5"/>
        <v>2537437</v>
      </c>
      <c r="D53" s="62">
        <f t="shared" si="6"/>
        <v>5</v>
      </c>
      <c r="E53" s="61" t="str">
        <f t="shared" si="2"/>
        <v>CARTAGENA</v>
      </c>
      <c r="F53" s="61">
        <f t="shared" si="7"/>
        <v>187813</v>
      </c>
      <c r="G53" s="61">
        <f t="shared" si="8"/>
        <v>150795</v>
      </c>
    </row>
    <row r="54" spans="1:7" s="61" customFormat="1" x14ac:dyDescent="0.25">
      <c r="A54" s="61" t="str">
        <f t="shared" si="3"/>
        <v>MALAGA</v>
      </c>
      <c r="B54" s="62">
        <f t="shared" si="4"/>
        <v>722838</v>
      </c>
      <c r="C54" s="62">
        <f t="shared" si="5"/>
        <v>680614</v>
      </c>
      <c r="D54" s="62">
        <f t="shared" si="6"/>
        <v>10</v>
      </c>
      <c r="E54" s="61" t="str">
        <f t="shared" si="2"/>
        <v>VIGO</v>
      </c>
      <c r="F54" s="61">
        <f t="shared" si="7"/>
        <v>169223</v>
      </c>
      <c r="G54" s="61">
        <f t="shared" si="8"/>
        <v>204979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0</v>
      </c>
      <c r="C55" s="62">
        <f t="shared" si="5"/>
        <v>0</v>
      </c>
      <c r="D55" s="62">
        <f t="shared" si="6"/>
        <v>28</v>
      </c>
      <c r="E55" s="61" t="str">
        <f t="shared" si="2"/>
        <v>A CORUÑA</v>
      </c>
      <c r="F55" s="61">
        <f t="shared" ref="F55:F65" si="9">LOOKUP(E55,$A$38:$A$65,$B$38:$B$65)</f>
        <v>126735</v>
      </c>
      <c r="G55" s="61">
        <f t="shared" si="8"/>
        <v>140451</v>
      </c>
    </row>
    <row r="56" spans="1:7" s="61" customFormat="1" x14ac:dyDescent="0.25">
      <c r="A56" s="61" t="str">
        <f t="shared" si="3"/>
        <v>MELILLA</v>
      </c>
      <c r="B56" s="62">
        <f t="shared" si="4"/>
        <v>889954</v>
      </c>
      <c r="C56" s="62">
        <f t="shared" si="5"/>
        <v>844260</v>
      </c>
      <c r="D56" s="62">
        <f t="shared" si="6"/>
        <v>8</v>
      </c>
      <c r="E56" s="61" t="str">
        <f t="shared" si="2"/>
        <v>HUELVA</v>
      </c>
      <c r="F56" s="61">
        <f t="shared" si="9"/>
        <v>56860</v>
      </c>
      <c r="G56" s="61">
        <f t="shared" si="8"/>
        <v>37190</v>
      </c>
    </row>
    <row r="57" spans="1:7" s="61" customFormat="1" x14ac:dyDescent="0.25">
      <c r="A57" s="61" t="str">
        <f t="shared" si="3"/>
        <v>MOTRIL</v>
      </c>
      <c r="B57" s="62">
        <f t="shared" si="4"/>
        <v>414096</v>
      </c>
      <c r="C57" s="62">
        <f t="shared" si="5"/>
        <v>430002</v>
      </c>
      <c r="D57" s="62">
        <f t="shared" si="6"/>
        <v>11</v>
      </c>
      <c r="E57" s="61" t="str">
        <f t="shared" si="2"/>
        <v>GIJON</v>
      </c>
      <c r="F57" s="61">
        <f t="shared" si="9"/>
        <v>32804</v>
      </c>
      <c r="G57" s="61">
        <f t="shared" si="8"/>
        <v>16140</v>
      </c>
    </row>
    <row r="58" spans="1:7" s="61" customFormat="1" x14ac:dyDescent="0.25">
      <c r="A58" s="61" t="str">
        <f t="shared" si="3"/>
        <v>PASAIA</v>
      </c>
      <c r="B58" s="62">
        <f t="shared" si="4"/>
        <v>595</v>
      </c>
      <c r="C58" s="62">
        <f t="shared" si="5"/>
        <v>758</v>
      </c>
      <c r="D58" s="62">
        <f t="shared" si="6"/>
        <v>27</v>
      </c>
      <c r="E58" s="61" t="str">
        <f t="shared" si="2"/>
        <v>SEVILLA</v>
      </c>
      <c r="F58" s="61">
        <f t="shared" si="9"/>
        <v>21010</v>
      </c>
      <c r="G58" s="61">
        <f t="shared" si="8"/>
        <v>17730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5330907</v>
      </c>
      <c r="C59" s="62">
        <f t="shared" si="5"/>
        <v>5169364</v>
      </c>
      <c r="D59" s="62">
        <f t="shared" si="6"/>
        <v>3</v>
      </c>
      <c r="E59" s="61" t="str">
        <f t="shared" si="2"/>
        <v>FERROL-SAN CIBRAO</v>
      </c>
      <c r="F59" s="61">
        <f t="shared" si="9"/>
        <v>20061</v>
      </c>
      <c r="G59" s="61">
        <f t="shared" si="8"/>
        <v>21559</v>
      </c>
    </row>
    <row r="60" spans="1:7" s="61" customFormat="1" x14ac:dyDescent="0.25">
      <c r="A60" s="61" t="str">
        <f t="shared" si="3"/>
        <v>SANTANDER</v>
      </c>
      <c r="B60" s="62">
        <f t="shared" si="4"/>
        <v>218643</v>
      </c>
      <c r="C60" s="62">
        <f t="shared" si="5"/>
        <v>217533</v>
      </c>
      <c r="D60" s="62">
        <f t="shared" si="6"/>
        <v>14</v>
      </c>
      <c r="E60" s="61" t="str">
        <f t="shared" si="2"/>
        <v>TARRAGONA</v>
      </c>
      <c r="F60" s="61">
        <f t="shared" si="9"/>
        <v>13445</v>
      </c>
      <c r="G60" s="61">
        <f t="shared" si="8"/>
        <v>12277</v>
      </c>
    </row>
    <row r="61" spans="1:7" s="61" customFormat="1" x14ac:dyDescent="0.25">
      <c r="A61" s="61" t="str">
        <f t="shared" si="3"/>
        <v>SEVILLA</v>
      </c>
      <c r="B61" s="62">
        <f t="shared" si="4"/>
        <v>21010</v>
      </c>
      <c r="C61" s="62">
        <f t="shared" si="5"/>
        <v>17730</v>
      </c>
      <c r="D61" s="62">
        <f t="shared" si="6"/>
        <v>21</v>
      </c>
      <c r="E61" s="61" t="str">
        <f t="shared" si="2"/>
        <v>AVILES</v>
      </c>
      <c r="F61" s="61">
        <f t="shared" si="9"/>
        <v>2707</v>
      </c>
      <c r="G61" s="61">
        <f t="shared" si="8"/>
        <v>2454</v>
      </c>
    </row>
    <row r="62" spans="1:7" s="61" customFormat="1" x14ac:dyDescent="0.25">
      <c r="A62" s="61" t="str">
        <f t="shared" si="3"/>
        <v>TARRAGONA</v>
      </c>
      <c r="B62" s="62">
        <f t="shared" si="4"/>
        <v>13445</v>
      </c>
      <c r="C62" s="62">
        <f t="shared" si="5"/>
        <v>12277</v>
      </c>
      <c r="D62" s="62">
        <f t="shared" si="6"/>
        <v>23</v>
      </c>
      <c r="E62" s="61" t="str">
        <f t="shared" si="2"/>
        <v>CASTELLON</v>
      </c>
      <c r="F62" s="61">
        <f t="shared" si="9"/>
        <v>1095</v>
      </c>
      <c r="G62" s="61">
        <f t="shared" si="8"/>
        <v>366</v>
      </c>
    </row>
    <row r="63" spans="1:7" s="61" customFormat="1" x14ac:dyDescent="0.25">
      <c r="A63" s="61" t="str">
        <f t="shared" si="3"/>
        <v>VALENCIA</v>
      </c>
      <c r="B63" s="62">
        <f t="shared" si="4"/>
        <v>910200</v>
      </c>
      <c r="C63" s="62">
        <f t="shared" si="5"/>
        <v>744923</v>
      </c>
      <c r="D63" s="62">
        <f t="shared" si="6"/>
        <v>7</v>
      </c>
      <c r="E63" s="61" t="str">
        <f t="shared" si="2"/>
        <v>VILAGARCIA</v>
      </c>
      <c r="F63" s="61">
        <f t="shared" si="9"/>
        <v>758</v>
      </c>
      <c r="G63" s="61">
        <f t="shared" si="8"/>
        <v>1190</v>
      </c>
    </row>
    <row r="64" spans="1:7" s="61" customFormat="1" x14ac:dyDescent="0.25">
      <c r="A64" s="61" t="str">
        <f t="shared" si="3"/>
        <v>VIGO</v>
      </c>
      <c r="B64" s="62">
        <f t="shared" si="4"/>
        <v>169223</v>
      </c>
      <c r="C64" s="62">
        <f t="shared" si="5"/>
        <v>204979</v>
      </c>
      <c r="D64" s="62">
        <f t="shared" si="6"/>
        <v>17</v>
      </c>
      <c r="E64" s="61" t="str">
        <f t="shared" si="2"/>
        <v>PASAIA</v>
      </c>
      <c r="F64" s="61">
        <f t="shared" si="9"/>
        <v>595</v>
      </c>
      <c r="G64" s="61">
        <f t="shared" si="8"/>
        <v>758</v>
      </c>
    </row>
    <row r="65" spans="1:7" s="61" customFormat="1" x14ac:dyDescent="0.25">
      <c r="A65" s="61" t="str">
        <f t="shared" si="3"/>
        <v>VILAGARCIA</v>
      </c>
      <c r="B65" s="62">
        <f t="shared" si="4"/>
        <v>758</v>
      </c>
      <c r="C65" s="62">
        <f t="shared" si="5"/>
        <v>1190</v>
      </c>
      <c r="D65" s="62">
        <f t="shared" si="6"/>
        <v>26</v>
      </c>
      <c r="E65" s="61" t="str">
        <f t="shared" si="2"/>
        <v>MARIN Y RIA DE PONTEVEDRA</v>
      </c>
      <c r="F65" s="61">
        <f t="shared" si="9"/>
        <v>0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7"/>
  <sheetViews>
    <sheetView workbookViewId="0">
      <selection activeCell="E7" sqref="E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9" customFormat="1" ht="22.5" customHeight="1" x14ac:dyDescent="0.35">
      <c r="F1" s="18" t="s">
        <v>92</v>
      </c>
    </row>
    <row r="2" spans="1:12" s="9" customFormat="1" ht="21" x14ac:dyDescent="0.35"/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25">
        <v>7074</v>
      </c>
      <c r="C7" s="25">
        <v>8200</v>
      </c>
      <c r="D7" s="25">
        <v>140451</v>
      </c>
      <c r="E7" s="25">
        <v>126735</v>
      </c>
      <c r="F7" s="26">
        <f>((E7*100)/D7)-100</f>
        <v>-9.7656834056005266</v>
      </c>
      <c r="G7" s="2"/>
      <c r="H7" s="2"/>
      <c r="I7" s="2"/>
    </row>
    <row r="8" spans="1:12" x14ac:dyDescent="0.25">
      <c r="A8" s="27" t="s">
        <v>45</v>
      </c>
      <c r="B8" s="28">
        <v>3255</v>
      </c>
      <c r="C8" s="28">
        <v>455</v>
      </c>
      <c r="D8" s="28">
        <v>82316</v>
      </c>
      <c r="E8" s="28">
        <v>89000</v>
      </c>
      <c r="F8" s="29">
        <f t="shared" ref="F8:F35" si="0">((E8*100)/D8)-100</f>
        <v>8.1199280820253676</v>
      </c>
      <c r="G8" s="2"/>
      <c r="H8" s="2"/>
      <c r="I8" s="2"/>
    </row>
    <row r="9" spans="1:12" x14ac:dyDescent="0.25">
      <c r="A9" s="24" t="s">
        <v>46</v>
      </c>
      <c r="B9" s="25">
        <v>0</v>
      </c>
      <c r="C9" s="25">
        <v>0</v>
      </c>
      <c r="D9" s="25">
        <v>17304</v>
      </c>
      <c r="E9" s="25">
        <v>28692</v>
      </c>
      <c r="F9" s="26">
        <f t="shared" si="0"/>
        <v>65.811373092926488</v>
      </c>
      <c r="G9" s="2"/>
      <c r="H9" s="2"/>
      <c r="I9" s="2"/>
    </row>
    <row r="10" spans="1:12" x14ac:dyDescent="0.25">
      <c r="A10" s="27" t="s">
        <v>47</v>
      </c>
      <c r="B10" s="28">
        <v>0</v>
      </c>
      <c r="C10" s="28">
        <v>0</v>
      </c>
      <c r="D10" s="28">
        <v>2454</v>
      </c>
      <c r="E10" s="28">
        <v>2707</v>
      </c>
      <c r="F10" s="33">
        <f t="shared" si="0"/>
        <v>10.309698451507742</v>
      </c>
      <c r="G10" s="2"/>
      <c r="H10" s="2"/>
      <c r="I10" s="2"/>
    </row>
    <row r="11" spans="1:12" x14ac:dyDescent="0.25">
      <c r="A11" s="24" t="s">
        <v>48</v>
      </c>
      <c r="B11" s="25">
        <v>0</v>
      </c>
      <c r="C11" s="25">
        <v>0</v>
      </c>
      <c r="D11" s="25">
        <v>0</v>
      </c>
      <c r="E11" s="25">
        <v>0</v>
      </c>
      <c r="F11" s="26"/>
      <c r="G11" s="2"/>
      <c r="H11" s="2"/>
      <c r="I11" s="2"/>
    </row>
    <row r="12" spans="1:12" x14ac:dyDescent="0.25">
      <c r="A12" s="27" t="s">
        <v>49</v>
      </c>
      <c r="B12" s="28">
        <v>15936</v>
      </c>
      <c r="C12" s="28">
        <v>12959</v>
      </c>
      <c r="D12" s="28">
        <v>411455</v>
      </c>
      <c r="E12" s="28">
        <v>385067</v>
      </c>
      <c r="F12" s="29">
        <f t="shared" si="0"/>
        <v>-6.4133380321055711</v>
      </c>
      <c r="G12" s="2"/>
      <c r="H12" s="2"/>
      <c r="I12" s="2"/>
    </row>
    <row r="13" spans="1:12" x14ac:dyDescent="0.25">
      <c r="A13" s="24" t="s">
        <v>50</v>
      </c>
      <c r="B13" s="25">
        <v>235393</v>
      </c>
      <c r="C13" s="25">
        <v>18153</v>
      </c>
      <c r="D13" s="25">
        <v>1958848</v>
      </c>
      <c r="E13" s="25">
        <v>1962155</v>
      </c>
      <c r="F13" s="26">
        <f t="shared" si="0"/>
        <v>0.1688237167968083</v>
      </c>
      <c r="G13" s="2"/>
      <c r="H13" s="2"/>
      <c r="I13" s="2"/>
    </row>
    <row r="14" spans="1:12" x14ac:dyDescent="0.25">
      <c r="A14" s="27" t="s">
        <v>51</v>
      </c>
      <c r="B14" s="28">
        <v>89738</v>
      </c>
      <c r="C14" s="28">
        <v>85247</v>
      </c>
      <c r="D14" s="28">
        <v>2540302</v>
      </c>
      <c r="E14" s="28">
        <v>2683594</v>
      </c>
      <c r="F14" s="29">
        <f t="shared" si="0"/>
        <v>5.6407466513824005</v>
      </c>
      <c r="G14" s="2"/>
      <c r="H14" s="2"/>
      <c r="I14" s="2"/>
    </row>
    <row r="15" spans="1:12" x14ac:dyDescent="0.25">
      <c r="A15" s="24" t="s">
        <v>52</v>
      </c>
      <c r="B15" s="25">
        <v>1</v>
      </c>
      <c r="C15" s="25">
        <v>0</v>
      </c>
      <c r="D15" s="25">
        <v>70542</v>
      </c>
      <c r="E15" s="25">
        <v>86598</v>
      </c>
      <c r="F15" s="26">
        <f t="shared" si="0"/>
        <v>22.760908394998722</v>
      </c>
      <c r="G15" s="2"/>
      <c r="H15" s="2"/>
      <c r="I15" s="2"/>
    </row>
    <row r="16" spans="1:12" x14ac:dyDescent="0.25">
      <c r="A16" s="27" t="s">
        <v>53</v>
      </c>
      <c r="B16" s="28">
        <v>3711</v>
      </c>
      <c r="C16" s="28">
        <v>1213</v>
      </c>
      <c r="D16" s="28">
        <v>150795</v>
      </c>
      <c r="E16" s="28">
        <v>187813</v>
      </c>
      <c r="F16" s="29">
        <f t="shared" si="0"/>
        <v>24.54855930236414</v>
      </c>
      <c r="G16" s="2"/>
      <c r="H16" s="2"/>
      <c r="I16" s="2"/>
    </row>
    <row r="17" spans="1:9" x14ac:dyDescent="0.25">
      <c r="A17" s="24" t="s">
        <v>54</v>
      </c>
      <c r="B17" s="25">
        <v>0</v>
      </c>
      <c r="C17" s="25">
        <v>0</v>
      </c>
      <c r="D17" s="25">
        <v>366</v>
      </c>
      <c r="E17" s="25">
        <v>1095</v>
      </c>
      <c r="F17" s="26">
        <f t="shared" si="0"/>
        <v>199.18032786885249</v>
      </c>
      <c r="G17" s="2"/>
      <c r="H17" s="2"/>
      <c r="I17" s="2"/>
    </row>
    <row r="18" spans="1:9" x14ac:dyDescent="0.25">
      <c r="A18" s="27" t="s">
        <v>55</v>
      </c>
      <c r="B18" s="28">
        <v>0</v>
      </c>
      <c r="C18" s="28">
        <v>197</v>
      </c>
      <c r="D18" s="28">
        <v>1587</v>
      </c>
      <c r="E18" s="28">
        <v>19456</v>
      </c>
      <c r="F18" s="29">
        <f t="shared" si="0"/>
        <v>1125.9609325771896</v>
      </c>
      <c r="G18" s="2"/>
      <c r="H18" s="2"/>
      <c r="I18" s="2"/>
    </row>
    <row r="19" spans="1:9" x14ac:dyDescent="0.25">
      <c r="A19" s="24" t="s">
        <v>56</v>
      </c>
      <c r="B19" s="25">
        <v>0</v>
      </c>
      <c r="C19" s="25">
        <v>986</v>
      </c>
      <c r="D19" s="25">
        <v>21559</v>
      </c>
      <c r="E19" s="25">
        <v>20061</v>
      </c>
      <c r="F19" s="26">
        <f t="shared" si="0"/>
        <v>-6.948374228860331</v>
      </c>
      <c r="G19" s="2"/>
      <c r="H19" s="2"/>
      <c r="I19" s="2"/>
    </row>
    <row r="20" spans="1:9" x14ac:dyDescent="0.25">
      <c r="A20" s="27" t="s">
        <v>57</v>
      </c>
      <c r="B20" s="28">
        <v>40</v>
      </c>
      <c r="C20" s="28">
        <v>80</v>
      </c>
      <c r="D20" s="28">
        <v>16140</v>
      </c>
      <c r="E20" s="28">
        <v>32804</v>
      </c>
      <c r="F20" s="29">
        <f t="shared" si="0"/>
        <v>103.2465923172243</v>
      </c>
      <c r="G20" s="2"/>
      <c r="H20" s="2"/>
      <c r="I20" s="2"/>
    </row>
    <row r="21" spans="1:9" x14ac:dyDescent="0.25">
      <c r="A21" s="24" t="s">
        <v>58</v>
      </c>
      <c r="B21" s="25">
        <v>0</v>
      </c>
      <c r="C21" s="25">
        <v>600</v>
      </c>
      <c r="D21" s="25">
        <v>3730</v>
      </c>
      <c r="E21" s="25">
        <v>19573</v>
      </c>
      <c r="F21" s="34">
        <f t="shared" si="0"/>
        <v>424.74530831099196</v>
      </c>
      <c r="G21" s="2"/>
      <c r="H21" s="2"/>
      <c r="I21" s="2"/>
    </row>
    <row r="22" spans="1:9" x14ac:dyDescent="0.25">
      <c r="A22" s="27" t="s">
        <v>59</v>
      </c>
      <c r="B22" s="28">
        <v>191272</v>
      </c>
      <c r="C22" s="28">
        <v>174482</v>
      </c>
      <c r="D22" s="28">
        <v>1252052</v>
      </c>
      <c r="E22" s="28">
        <v>1104585</v>
      </c>
      <c r="F22" s="29">
        <f t="shared" si="0"/>
        <v>-11.778025193841785</v>
      </c>
      <c r="G22" s="2"/>
      <c r="H22" s="2"/>
      <c r="I22" s="2"/>
    </row>
    <row r="23" spans="1:9" x14ac:dyDescent="0.25">
      <c r="A23" s="24" t="s">
        <v>60</v>
      </c>
      <c r="B23" s="25">
        <v>26927</v>
      </c>
      <c r="C23" s="25">
        <v>16310</v>
      </c>
      <c r="D23" s="25">
        <v>418503</v>
      </c>
      <c r="E23" s="25">
        <v>444176</v>
      </c>
      <c r="F23" s="26">
        <f t="shared" si="0"/>
        <v>6.1344841016671268</v>
      </c>
      <c r="G23" s="2"/>
      <c r="H23" s="2"/>
      <c r="I23" s="2"/>
    </row>
    <row r="24" spans="1:9" x14ac:dyDescent="0.25">
      <c r="A24" s="27" t="s">
        <v>61</v>
      </c>
      <c r="B24" s="28">
        <v>0</v>
      </c>
      <c r="C24" s="28">
        <v>0</v>
      </c>
      <c r="D24" s="28">
        <v>0</v>
      </c>
      <c r="E24" s="28">
        <v>0</v>
      </c>
      <c r="F24" s="33"/>
      <c r="G24" s="2"/>
      <c r="H24" s="2"/>
      <c r="I24" s="2"/>
    </row>
    <row r="25" spans="1:9" x14ac:dyDescent="0.25">
      <c r="A25" s="24" t="s">
        <v>62</v>
      </c>
      <c r="B25" s="25">
        <v>0</v>
      </c>
      <c r="C25" s="25">
        <v>0</v>
      </c>
      <c r="D25" s="25">
        <v>1352</v>
      </c>
      <c r="E25" s="25">
        <v>1224</v>
      </c>
      <c r="F25" s="26">
        <f t="shared" si="0"/>
        <v>-9.4674556213017809</v>
      </c>
      <c r="G25" s="2"/>
      <c r="H25" s="2"/>
      <c r="I25" s="2"/>
    </row>
    <row r="26" spans="1:9" x14ac:dyDescent="0.25">
      <c r="A26" s="27" t="s">
        <v>63</v>
      </c>
      <c r="B26" s="28">
        <v>0</v>
      </c>
      <c r="C26" s="28">
        <v>0</v>
      </c>
      <c r="D26" s="28">
        <v>6481</v>
      </c>
      <c r="E26" s="28">
        <v>4570</v>
      </c>
      <c r="F26" s="29">
        <f t="shared" si="0"/>
        <v>-29.486190402715636</v>
      </c>
      <c r="G26" s="2"/>
      <c r="H26" s="2"/>
      <c r="I26" s="2"/>
    </row>
    <row r="27" spans="1:9" x14ac:dyDescent="0.25">
      <c r="A27" s="24" t="s">
        <v>64</v>
      </c>
      <c r="B27" s="25">
        <v>758</v>
      </c>
      <c r="C27" s="25">
        <v>-2</v>
      </c>
      <c r="D27" s="25">
        <v>758</v>
      </c>
      <c r="E27" s="25">
        <v>573</v>
      </c>
      <c r="F27" s="34">
        <f t="shared" si="0"/>
        <v>-24.406332453825854</v>
      </c>
      <c r="G27" s="2"/>
      <c r="H27" s="2"/>
      <c r="I27" s="2"/>
    </row>
    <row r="28" spans="1:9" x14ac:dyDescent="0.25">
      <c r="A28" s="27" t="s">
        <v>65</v>
      </c>
      <c r="B28" s="28">
        <v>167848</v>
      </c>
      <c r="C28" s="28">
        <v>150018</v>
      </c>
      <c r="D28" s="28">
        <v>933417</v>
      </c>
      <c r="E28" s="28">
        <v>883339</v>
      </c>
      <c r="F28" s="29">
        <f t="shared" si="0"/>
        <v>-5.3650190643624427</v>
      </c>
      <c r="G28" s="2"/>
      <c r="H28" s="2"/>
      <c r="I28" s="2"/>
    </row>
    <row r="29" spans="1:9" x14ac:dyDescent="0.25">
      <c r="A29" s="24" t="s">
        <v>66</v>
      </c>
      <c r="B29" s="25">
        <v>0</v>
      </c>
      <c r="C29" s="25">
        <v>0</v>
      </c>
      <c r="D29" s="25">
        <v>8614</v>
      </c>
      <c r="E29" s="25">
        <v>2354</v>
      </c>
      <c r="F29" s="26">
        <f t="shared" si="0"/>
        <v>-72.672393777571401</v>
      </c>
      <c r="G29" s="2"/>
      <c r="H29" s="2"/>
      <c r="I29" s="2"/>
    </row>
    <row r="30" spans="1:9" x14ac:dyDescent="0.25">
      <c r="A30" s="27" t="s">
        <v>67</v>
      </c>
      <c r="B30" s="28">
        <v>738</v>
      </c>
      <c r="C30" s="28">
        <v>974</v>
      </c>
      <c r="D30" s="28">
        <v>17730</v>
      </c>
      <c r="E30" s="28">
        <v>21010</v>
      </c>
      <c r="F30" s="29">
        <f t="shared" si="0"/>
        <v>18.499717992103783</v>
      </c>
      <c r="G30" s="2"/>
      <c r="H30" s="2"/>
      <c r="I30" s="2"/>
    </row>
    <row r="31" spans="1:9" x14ac:dyDescent="0.25">
      <c r="A31" s="24" t="s">
        <v>68</v>
      </c>
      <c r="B31" s="25">
        <v>0</v>
      </c>
      <c r="C31" s="25">
        <v>273</v>
      </c>
      <c r="D31" s="25">
        <v>12277</v>
      </c>
      <c r="E31" s="25">
        <v>13445</v>
      </c>
      <c r="F31" s="26">
        <f t="shared" si="0"/>
        <v>9.5137248513480444</v>
      </c>
      <c r="G31" s="2"/>
      <c r="H31" s="2"/>
      <c r="I31" s="2"/>
    </row>
    <row r="32" spans="1:9" x14ac:dyDescent="0.25">
      <c r="A32" s="27" t="s">
        <v>69</v>
      </c>
      <c r="B32" s="28">
        <v>10509</v>
      </c>
      <c r="C32" s="28">
        <v>7985</v>
      </c>
      <c r="D32" s="28">
        <v>371374</v>
      </c>
      <c r="E32" s="28">
        <v>403264</v>
      </c>
      <c r="F32" s="29">
        <f t="shared" si="0"/>
        <v>8.5870308637653636</v>
      </c>
      <c r="G32" s="2"/>
      <c r="H32" s="2"/>
      <c r="I32" s="2"/>
    </row>
    <row r="33" spans="1:9" x14ac:dyDescent="0.25">
      <c r="A33" s="24" t="s">
        <v>70</v>
      </c>
      <c r="B33" s="25">
        <v>4993</v>
      </c>
      <c r="C33" s="25">
        <v>5401</v>
      </c>
      <c r="D33" s="25">
        <v>204979</v>
      </c>
      <c r="E33" s="25">
        <v>169223</v>
      </c>
      <c r="F33" s="26">
        <f t="shared" si="0"/>
        <v>-17.443738139028881</v>
      </c>
      <c r="G33" s="2"/>
      <c r="H33" s="2"/>
      <c r="I33" s="2"/>
    </row>
    <row r="34" spans="1:9" x14ac:dyDescent="0.25">
      <c r="A34" s="27" t="s">
        <v>71</v>
      </c>
      <c r="B34" s="28">
        <v>0</v>
      </c>
      <c r="C34" s="28">
        <v>0</v>
      </c>
      <c r="D34" s="28">
        <v>1190</v>
      </c>
      <c r="E34" s="28">
        <v>758</v>
      </c>
      <c r="F34" s="29">
        <f t="shared" si="0"/>
        <v>-36.30252100840336</v>
      </c>
      <c r="G34" s="2"/>
      <c r="H34" s="2"/>
      <c r="I34" s="2"/>
    </row>
    <row r="35" spans="1:9" x14ac:dyDescent="0.25">
      <c r="A35" s="30" t="s">
        <v>72</v>
      </c>
      <c r="B35" s="31">
        <f>SUM(B7:B34)</f>
        <v>758193</v>
      </c>
      <c r="C35" s="31">
        <f t="shared" ref="C35:E35" si="1">SUM(C7:C34)</f>
        <v>483531</v>
      </c>
      <c r="D35" s="31">
        <f t="shared" si="1"/>
        <v>8646576</v>
      </c>
      <c r="E35" s="31">
        <f t="shared" si="1"/>
        <v>8693871</v>
      </c>
      <c r="F35" s="32">
        <f t="shared" si="0"/>
        <v>0.5469795211422479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126735</v>
      </c>
      <c r="C38" s="62">
        <f>D7</f>
        <v>140451</v>
      </c>
      <c r="D38" s="62">
        <f>_xlfn.RANK.EQ(B38,$B$38:$B$65)+COUNTIF($B$38:$B$65,B38)-1</f>
        <v>10</v>
      </c>
      <c r="E38" s="61" t="str">
        <f t="shared" ref="E38:E65" si="2">INDEX($A$38:$B$65,MATCH(ROW()-37,$D$38:$D$65,0),1)</f>
        <v>BARCELONA</v>
      </c>
      <c r="F38" s="61">
        <f>LOOKUP(E38,$A$38:$A$65,$B$38:$B$65)</f>
        <v>2683594</v>
      </c>
      <c r="G38" s="61">
        <f>LOOKUP(E38,$A$38:$A$65,$C$38:$C$65)</f>
        <v>2540302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89000</v>
      </c>
      <c r="C39" s="62">
        <f t="shared" ref="C39:C65" si="5">D8</f>
        <v>82316</v>
      </c>
      <c r="D39" s="62">
        <f t="shared" ref="D39:D65" si="6">_xlfn.RANK.EQ(B39,$B$38:$B$65)+COUNTIF($B$38:$B$65,B39)-1</f>
        <v>11</v>
      </c>
      <c r="E39" s="61" t="str">
        <f t="shared" si="2"/>
        <v>BALEARES</v>
      </c>
      <c r="F39" s="61">
        <f t="shared" ref="F39:F54" si="7">LOOKUP(E39,$A$38:$A$65,$B$38:$B$65)</f>
        <v>1962155</v>
      </c>
      <c r="G39" s="61">
        <f t="shared" ref="G39:G65" si="8">LOOKUP(E39,$A$38:$A$65,$C$38:$C$65)</f>
        <v>1958848</v>
      </c>
    </row>
    <row r="40" spans="1:9" s="61" customFormat="1" x14ac:dyDescent="0.25">
      <c r="A40" s="61" t="str">
        <f t="shared" si="3"/>
        <v>ALMERIA</v>
      </c>
      <c r="B40" s="62">
        <f t="shared" si="4"/>
        <v>28692</v>
      </c>
      <c r="C40" s="62">
        <f t="shared" si="5"/>
        <v>17304</v>
      </c>
      <c r="D40" s="62">
        <f t="shared" si="6"/>
        <v>14</v>
      </c>
      <c r="E40" s="61" t="str">
        <f t="shared" si="2"/>
        <v>LAS PALMAS</v>
      </c>
      <c r="F40" s="61">
        <f t="shared" si="7"/>
        <v>1104585</v>
      </c>
      <c r="G40" s="61">
        <f t="shared" si="8"/>
        <v>1252052</v>
      </c>
    </row>
    <row r="41" spans="1:9" s="61" customFormat="1" x14ac:dyDescent="0.25">
      <c r="A41" s="61" t="str">
        <f t="shared" si="3"/>
        <v>AVILES</v>
      </c>
      <c r="B41" s="62">
        <f t="shared" si="4"/>
        <v>2707</v>
      </c>
      <c r="C41" s="62">
        <f t="shared" si="5"/>
        <v>2454</v>
      </c>
      <c r="D41" s="62">
        <f t="shared" si="6"/>
        <v>21</v>
      </c>
      <c r="E41" s="61" t="str">
        <f t="shared" si="2"/>
        <v>SANTA CRUZ DE TENERIFE</v>
      </c>
      <c r="F41" s="61">
        <f t="shared" si="7"/>
        <v>883339</v>
      </c>
      <c r="G41" s="61">
        <f t="shared" si="8"/>
        <v>933417</v>
      </c>
    </row>
    <row r="42" spans="1:9" s="61" customFormat="1" x14ac:dyDescent="0.25">
      <c r="A42" s="61" t="str">
        <f t="shared" si="3"/>
        <v>BAHIA DE ALGECIRAS</v>
      </c>
      <c r="B42" s="62">
        <f t="shared" si="4"/>
        <v>0</v>
      </c>
      <c r="C42" s="62">
        <f t="shared" si="5"/>
        <v>0</v>
      </c>
      <c r="D42" s="62">
        <f t="shared" si="6"/>
        <v>28</v>
      </c>
      <c r="E42" s="61" t="str">
        <f t="shared" si="2"/>
        <v>MALAGA</v>
      </c>
      <c r="F42" s="61">
        <f t="shared" si="7"/>
        <v>444176</v>
      </c>
      <c r="G42" s="61">
        <f t="shared" si="8"/>
        <v>418503</v>
      </c>
    </row>
    <row r="43" spans="1:9" s="61" customFormat="1" x14ac:dyDescent="0.25">
      <c r="A43" s="61" t="str">
        <f t="shared" si="3"/>
        <v>BAHIA DE CADIZ</v>
      </c>
      <c r="B43" s="62">
        <f t="shared" si="4"/>
        <v>385067</v>
      </c>
      <c r="C43" s="62">
        <f t="shared" si="5"/>
        <v>411455</v>
      </c>
      <c r="D43" s="62">
        <f t="shared" si="6"/>
        <v>7</v>
      </c>
      <c r="E43" s="61" t="str">
        <f t="shared" si="2"/>
        <v>VALENCIA</v>
      </c>
      <c r="F43" s="61">
        <f t="shared" si="7"/>
        <v>403264</v>
      </c>
      <c r="G43" s="61">
        <f t="shared" si="8"/>
        <v>371374</v>
      </c>
    </row>
    <row r="44" spans="1:9" s="61" customFormat="1" x14ac:dyDescent="0.25">
      <c r="A44" s="61" t="str">
        <f t="shared" si="3"/>
        <v>BALEARES</v>
      </c>
      <c r="B44" s="62">
        <f t="shared" si="4"/>
        <v>1962155</v>
      </c>
      <c r="C44" s="62">
        <f t="shared" si="5"/>
        <v>1958848</v>
      </c>
      <c r="D44" s="62">
        <f t="shared" si="6"/>
        <v>2</v>
      </c>
      <c r="E44" s="61" t="str">
        <f t="shared" si="2"/>
        <v>BAHIA DE CADIZ</v>
      </c>
      <c r="F44" s="61">
        <f t="shared" si="7"/>
        <v>385067</v>
      </c>
      <c r="G44" s="61">
        <f t="shared" si="8"/>
        <v>411455</v>
      </c>
    </row>
    <row r="45" spans="1:9" s="61" customFormat="1" x14ac:dyDescent="0.25">
      <c r="A45" s="61" t="str">
        <f t="shared" si="3"/>
        <v>BARCELONA</v>
      </c>
      <c r="B45" s="62">
        <f t="shared" si="4"/>
        <v>2683594</v>
      </c>
      <c r="C45" s="62">
        <f t="shared" si="5"/>
        <v>2540302</v>
      </c>
      <c r="D45" s="62">
        <f t="shared" si="6"/>
        <v>1</v>
      </c>
      <c r="E45" s="61" t="str">
        <f t="shared" si="2"/>
        <v>CARTAGENA</v>
      </c>
      <c r="F45" s="61">
        <f t="shared" si="7"/>
        <v>187813</v>
      </c>
      <c r="G45" s="61">
        <f t="shared" si="8"/>
        <v>150795</v>
      </c>
    </row>
    <row r="46" spans="1:9" s="61" customFormat="1" x14ac:dyDescent="0.25">
      <c r="A46" s="61" t="str">
        <f t="shared" si="3"/>
        <v>BILBAO</v>
      </c>
      <c r="B46" s="62">
        <f t="shared" si="4"/>
        <v>86598</v>
      </c>
      <c r="C46" s="62">
        <f t="shared" si="5"/>
        <v>70542</v>
      </c>
      <c r="D46" s="62">
        <f t="shared" si="6"/>
        <v>12</v>
      </c>
      <c r="E46" s="61" t="str">
        <f t="shared" si="2"/>
        <v>VIGO</v>
      </c>
      <c r="F46" s="61">
        <f t="shared" si="7"/>
        <v>169223</v>
      </c>
      <c r="G46" s="61">
        <f t="shared" si="8"/>
        <v>204979</v>
      </c>
    </row>
    <row r="47" spans="1:9" s="61" customFormat="1" x14ac:dyDescent="0.25">
      <c r="A47" s="61" t="str">
        <f t="shared" si="3"/>
        <v>CARTAGENA</v>
      </c>
      <c r="B47" s="62">
        <f t="shared" si="4"/>
        <v>187813</v>
      </c>
      <c r="C47" s="62">
        <f t="shared" si="5"/>
        <v>150795</v>
      </c>
      <c r="D47" s="62">
        <f t="shared" si="6"/>
        <v>8</v>
      </c>
      <c r="E47" s="61" t="str">
        <f t="shared" si="2"/>
        <v>A CORUÑA</v>
      </c>
      <c r="F47" s="61">
        <f t="shared" si="7"/>
        <v>126735</v>
      </c>
      <c r="G47" s="61">
        <f t="shared" si="8"/>
        <v>140451</v>
      </c>
    </row>
    <row r="48" spans="1:9" s="61" customFormat="1" x14ac:dyDescent="0.25">
      <c r="A48" s="61" t="str">
        <f t="shared" si="3"/>
        <v>CASTELLON</v>
      </c>
      <c r="B48" s="62">
        <f t="shared" si="4"/>
        <v>1095</v>
      </c>
      <c r="C48" s="62">
        <f t="shared" si="5"/>
        <v>366</v>
      </c>
      <c r="D48" s="62">
        <f t="shared" si="6"/>
        <v>24</v>
      </c>
      <c r="E48" s="61" t="str">
        <f t="shared" si="2"/>
        <v>ALICANTE</v>
      </c>
      <c r="F48" s="61">
        <f t="shared" si="7"/>
        <v>89000</v>
      </c>
      <c r="G48" s="61">
        <f t="shared" si="8"/>
        <v>82316</v>
      </c>
    </row>
    <row r="49" spans="1:7" s="61" customFormat="1" x14ac:dyDescent="0.25">
      <c r="A49" s="61" t="str">
        <f t="shared" si="3"/>
        <v>CEUTA</v>
      </c>
      <c r="B49" s="62">
        <f t="shared" si="4"/>
        <v>19456</v>
      </c>
      <c r="C49" s="62">
        <f t="shared" si="5"/>
        <v>1587</v>
      </c>
      <c r="D49" s="62">
        <f t="shared" si="6"/>
        <v>18</v>
      </c>
      <c r="E49" s="61" t="str">
        <f t="shared" si="2"/>
        <v>BILBAO</v>
      </c>
      <c r="F49" s="61">
        <f t="shared" si="7"/>
        <v>86598</v>
      </c>
      <c r="G49" s="61">
        <f t="shared" si="8"/>
        <v>70542</v>
      </c>
    </row>
    <row r="50" spans="1:7" s="61" customFormat="1" x14ac:dyDescent="0.25">
      <c r="A50" s="61" t="str">
        <f t="shared" si="3"/>
        <v>FERROL-SAN CIBRAO</v>
      </c>
      <c r="B50" s="62">
        <f t="shared" si="4"/>
        <v>20061</v>
      </c>
      <c r="C50" s="62">
        <f t="shared" si="5"/>
        <v>21559</v>
      </c>
      <c r="D50" s="62">
        <f t="shared" si="6"/>
        <v>16</v>
      </c>
      <c r="E50" s="61" t="str">
        <f t="shared" si="2"/>
        <v>GIJON</v>
      </c>
      <c r="F50" s="61">
        <f t="shared" si="7"/>
        <v>32804</v>
      </c>
      <c r="G50" s="61">
        <f t="shared" si="8"/>
        <v>16140</v>
      </c>
    </row>
    <row r="51" spans="1:7" s="61" customFormat="1" x14ac:dyDescent="0.25">
      <c r="A51" s="61" t="str">
        <f t="shared" si="3"/>
        <v>GIJON</v>
      </c>
      <c r="B51" s="62">
        <f t="shared" si="4"/>
        <v>32804</v>
      </c>
      <c r="C51" s="62">
        <f t="shared" si="5"/>
        <v>16140</v>
      </c>
      <c r="D51" s="62">
        <f t="shared" si="6"/>
        <v>13</v>
      </c>
      <c r="E51" s="61" t="str">
        <f t="shared" si="2"/>
        <v>ALMERIA</v>
      </c>
      <c r="F51" s="61">
        <f t="shared" si="7"/>
        <v>28692</v>
      </c>
      <c r="G51" s="61">
        <f t="shared" si="8"/>
        <v>17304</v>
      </c>
    </row>
    <row r="52" spans="1:7" s="61" customFormat="1" x14ac:dyDescent="0.25">
      <c r="A52" s="61" t="str">
        <f t="shared" si="3"/>
        <v>HUELVA</v>
      </c>
      <c r="B52" s="62">
        <f t="shared" si="4"/>
        <v>19573</v>
      </c>
      <c r="C52" s="62">
        <f t="shared" si="5"/>
        <v>3730</v>
      </c>
      <c r="D52" s="62">
        <f t="shared" si="6"/>
        <v>17</v>
      </c>
      <c r="E52" s="61" t="str">
        <f t="shared" si="2"/>
        <v>SEVILLA</v>
      </c>
      <c r="F52" s="61">
        <f t="shared" si="7"/>
        <v>21010</v>
      </c>
      <c r="G52" s="61">
        <f t="shared" si="8"/>
        <v>17730</v>
      </c>
    </row>
    <row r="53" spans="1:7" s="61" customFormat="1" x14ac:dyDescent="0.25">
      <c r="A53" s="61" t="str">
        <f t="shared" si="3"/>
        <v>LAS PALMAS</v>
      </c>
      <c r="B53" s="62">
        <f t="shared" si="4"/>
        <v>1104585</v>
      </c>
      <c r="C53" s="62">
        <f t="shared" si="5"/>
        <v>1252052</v>
      </c>
      <c r="D53" s="62">
        <f t="shared" si="6"/>
        <v>3</v>
      </c>
      <c r="E53" s="61" t="str">
        <f t="shared" si="2"/>
        <v>FERROL-SAN CIBRAO</v>
      </c>
      <c r="F53" s="61">
        <f t="shared" si="7"/>
        <v>20061</v>
      </c>
      <c r="G53" s="61">
        <f t="shared" si="8"/>
        <v>21559</v>
      </c>
    </row>
    <row r="54" spans="1:7" s="61" customFormat="1" x14ac:dyDescent="0.25">
      <c r="A54" s="61" t="str">
        <f t="shared" si="3"/>
        <v>MALAGA</v>
      </c>
      <c r="B54" s="62">
        <f t="shared" si="4"/>
        <v>444176</v>
      </c>
      <c r="C54" s="62">
        <f t="shared" si="5"/>
        <v>418503</v>
      </c>
      <c r="D54" s="62">
        <f t="shared" si="6"/>
        <v>5</v>
      </c>
      <c r="E54" s="61" t="str">
        <f t="shared" si="2"/>
        <v>HUELVA</v>
      </c>
      <c r="F54" s="61">
        <f t="shared" si="7"/>
        <v>19573</v>
      </c>
      <c r="G54" s="61">
        <f t="shared" si="8"/>
        <v>3730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0</v>
      </c>
      <c r="C55" s="62">
        <f t="shared" si="5"/>
        <v>0</v>
      </c>
      <c r="D55" s="62">
        <f t="shared" si="6"/>
        <v>28</v>
      </c>
      <c r="E55" s="61" t="str">
        <f t="shared" si="2"/>
        <v>CEUTA</v>
      </c>
      <c r="F55" s="61">
        <f t="shared" ref="F55:F65" si="9">LOOKUP(E55,$A$38:$A$65,$B$38:$B$65)</f>
        <v>19456</v>
      </c>
      <c r="G55" s="61">
        <f t="shared" si="8"/>
        <v>1587</v>
      </c>
    </row>
    <row r="56" spans="1:7" s="61" customFormat="1" x14ac:dyDescent="0.25">
      <c r="A56" s="61" t="str">
        <f t="shared" si="3"/>
        <v>MELILLA</v>
      </c>
      <c r="B56" s="62">
        <f t="shared" si="4"/>
        <v>1224</v>
      </c>
      <c r="C56" s="62">
        <f t="shared" si="5"/>
        <v>1352</v>
      </c>
      <c r="D56" s="62">
        <f t="shared" si="6"/>
        <v>23</v>
      </c>
      <c r="E56" s="61" t="str">
        <f t="shared" si="2"/>
        <v>TARRAGONA</v>
      </c>
      <c r="F56" s="61">
        <f t="shared" si="9"/>
        <v>13445</v>
      </c>
      <c r="G56" s="61">
        <f t="shared" si="8"/>
        <v>12277</v>
      </c>
    </row>
    <row r="57" spans="1:7" s="61" customFormat="1" x14ac:dyDescent="0.25">
      <c r="A57" s="61" t="str">
        <f t="shared" si="3"/>
        <v>MOTRIL</v>
      </c>
      <c r="B57" s="62">
        <f t="shared" si="4"/>
        <v>4570</v>
      </c>
      <c r="C57" s="62">
        <f t="shared" si="5"/>
        <v>6481</v>
      </c>
      <c r="D57" s="62">
        <f t="shared" si="6"/>
        <v>20</v>
      </c>
      <c r="E57" s="61" t="str">
        <f t="shared" si="2"/>
        <v>MOTRIL</v>
      </c>
      <c r="F57" s="61">
        <f t="shared" si="9"/>
        <v>4570</v>
      </c>
      <c r="G57" s="61">
        <f t="shared" si="8"/>
        <v>6481</v>
      </c>
    </row>
    <row r="58" spans="1:7" s="61" customFormat="1" x14ac:dyDescent="0.25">
      <c r="A58" s="61" t="str">
        <f t="shared" si="3"/>
        <v>PASAIA</v>
      </c>
      <c r="B58" s="62">
        <f t="shared" si="4"/>
        <v>573</v>
      </c>
      <c r="C58" s="62">
        <f t="shared" si="5"/>
        <v>758</v>
      </c>
      <c r="D58" s="62">
        <f t="shared" si="6"/>
        <v>26</v>
      </c>
      <c r="E58" s="61" t="str">
        <f t="shared" si="2"/>
        <v>AVILES</v>
      </c>
      <c r="F58" s="61">
        <f t="shared" si="9"/>
        <v>2707</v>
      </c>
      <c r="G58" s="61">
        <f t="shared" si="8"/>
        <v>2454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883339</v>
      </c>
      <c r="C59" s="62">
        <f t="shared" si="5"/>
        <v>933417</v>
      </c>
      <c r="D59" s="62">
        <f t="shared" si="6"/>
        <v>4</v>
      </c>
      <c r="E59" s="61" t="str">
        <f t="shared" si="2"/>
        <v>SANTANDER</v>
      </c>
      <c r="F59" s="61">
        <f t="shared" si="9"/>
        <v>2354</v>
      </c>
      <c r="G59" s="61">
        <f t="shared" si="8"/>
        <v>8614</v>
      </c>
    </row>
    <row r="60" spans="1:7" s="61" customFormat="1" x14ac:dyDescent="0.25">
      <c r="A60" s="61" t="str">
        <f t="shared" si="3"/>
        <v>SANTANDER</v>
      </c>
      <c r="B60" s="62">
        <f t="shared" si="4"/>
        <v>2354</v>
      </c>
      <c r="C60" s="62">
        <f t="shared" si="5"/>
        <v>8614</v>
      </c>
      <c r="D60" s="62">
        <f t="shared" si="6"/>
        <v>22</v>
      </c>
      <c r="E60" s="61" t="str">
        <f t="shared" si="2"/>
        <v>MELILLA</v>
      </c>
      <c r="F60" s="61">
        <f t="shared" si="9"/>
        <v>1224</v>
      </c>
      <c r="G60" s="61">
        <f t="shared" si="8"/>
        <v>1352</v>
      </c>
    </row>
    <row r="61" spans="1:7" s="61" customFormat="1" x14ac:dyDescent="0.25">
      <c r="A61" s="61" t="str">
        <f t="shared" si="3"/>
        <v>SEVILLA</v>
      </c>
      <c r="B61" s="62">
        <f t="shared" si="4"/>
        <v>21010</v>
      </c>
      <c r="C61" s="62">
        <f t="shared" si="5"/>
        <v>17730</v>
      </c>
      <c r="D61" s="62">
        <f t="shared" si="6"/>
        <v>15</v>
      </c>
      <c r="E61" s="61" t="str">
        <f t="shared" si="2"/>
        <v>CASTELLON</v>
      </c>
      <c r="F61" s="61">
        <f t="shared" si="9"/>
        <v>1095</v>
      </c>
      <c r="G61" s="61">
        <f t="shared" si="8"/>
        <v>366</v>
      </c>
    </row>
    <row r="62" spans="1:7" s="61" customFormat="1" x14ac:dyDescent="0.25">
      <c r="A62" s="61" t="str">
        <f t="shared" si="3"/>
        <v>TARRAGONA</v>
      </c>
      <c r="B62" s="62">
        <f t="shared" si="4"/>
        <v>13445</v>
      </c>
      <c r="C62" s="62">
        <f t="shared" si="5"/>
        <v>12277</v>
      </c>
      <c r="D62" s="62">
        <f t="shared" si="6"/>
        <v>19</v>
      </c>
      <c r="E62" s="61" t="str">
        <f t="shared" si="2"/>
        <v>VILAGARCIA</v>
      </c>
      <c r="F62" s="61">
        <f t="shared" si="9"/>
        <v>758</v>
      </c>
      <c r="G62" s="61">
        <f t="shared" si="8"/>
        <v>1190</v>
      </c>
    </row>
    <row r="63" spans="1:7" s="61" customFormat="1" x14ac:dyDescent="0.25">
      <c r="A63" s="61" t="str">
        <f t="shared" si="3"/>
        <v>VALENCIA</v>
      </c>
      <c r="B63" s="62">
        <f t="shared" si="4"/>
        <v>403264</v>
      </c>
      <c r="C63" s="62">
        <f t="shared" si="5"/>
        <v>371374</v>
      </c>
      <c r="D63" s="62">
        <f t="shared" si="6"/>
        <v>6</v>
      </c>
      <c r="E63" s="61" t="str">
        <f t="shared" si="2"/>
        <v>PASAIA</v>
      </c>
      <c r="F63" s="61">
        <f t="shared" si="9"/>
        <v>573</v>
      </c>
      <c r="G63" s="61">
        <f t="shared" si="8"/>
        <v>758</v>
      </c>
    </row>
    <row r="64" spans="1:7" s="61" customFormat="1" x14ac:dyDescent="0.25">
      <c r="A64" s="61" t="str">
        <f t="shared" si="3"/>
        <v>VIGO</v>
      </c>
      <c r="B64" s="62">
        <f t="shared" si="4"/>
        <v>169223</v>
      </c>
      <c r="C64" s="62">
        <f t="shared" si="5"/>
        <v>204979</v>
      </c>
      <c r="D64" s="62">
        <f t="shared" si="6"/>
        <v>9</v>
      </c>
      <c r="E64" s="61" t="e">
        <f t="shared" si="2"/>
        <v>#N/A</v>
      </c>
      <c r="F64" s="61" t="e">
        <f t="shared" si="9"/>
        <v>#N/A</v>
      </c>
      <c r="G64" s="61" t="e">
        <f t="shared" si="8"/>
        <v>#N/A</v>
      </c>
    </row>
    <row r="65" spans="1:7" s="61" customFormat="1" x14ac:dyDescent="0.25">
      <c r="A65" s="61" t="str">
        <f t="shared" si="3"/>
        <v>VILAGARCIA</v>
      </c>
      <c r="B65" s="62">
        <f t="shared" si="4"/>
        <v>758</v>
      </c>
      <c r="C65" s="62">
        <f t="shared" si="5"/>
        <v>1190</v>
      </c>
      <c r="D65" s="62">
        <f t="shared" si="6"/>
        <v>25</v>
      </c>
      <c r="E65" s="61" t="str">
        <f t="shared" si="2"/>
        <v>BAHIA DE ALGECIRAS</v>
      </c>
      <c r="F65" s="61">
        <f t="shared" si="9"/>
        <v>0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L67"/>
  <sheetViews>
    <sheetView workbookViewId="0">
      <selection activeCell="E7" sqref="E7:E34"/>
    </sheetView>
  </sheetViews>
  <sheetFormatPr baseColWidth="10" defaultRowHeight="15" x14ac:dyDescent="0.25"/>
  <cols>
    <col min="1" max="1" width="21.28515625" bestFit="1" customWidth="1"/>
    <col min="2" max="5" width="11.5703125" bestFit="1" customWidth="1"/>
    <col min="6" max="6" width="8" bestFit="1" customWidth="1"/>
    <col min="7" max="7" width="11.5703125" bestFit="1" customWidth="1"/>
  </cols>
  <sheetData>
    <row r="1" spans="1:12" s="9" customFormat="1" ht="22.5" customHeight="1" x14ac:dyDescent="0.35">
      <c r="F1" s="18" t="s">
        <v>93</v>
      </c>
    </row>
    <row r="2" spans="1:12" s="9" customFormat="1" ht="21" x14ac:dyDescent="0.35">
      <c r="F2" s="18"/>
    </row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25">
        <v>0</v>
      </c>
      <c r="C7" s="25">
        <v>0</v>
      </c>
      <c r="D7" s="25">
        <v>0</v>
      </c>
      <c r="E7" s="25">
        <v>0</v>
      </c>
      <c r="F7" s="34"/>
      <c r="G7" s="2"/>
      <c r="H7" s="2"/>
      <c r="I7" s="2"/>
    </row>
    <row r="8" spans="1:12" x14ac:dyDescent="0.25">
      <c r="A8" s="27" t="s">
        <v>45</v>
      </c>
      <c r="B8" s="28">
        <v>2192</v>
      </c>
      <c r="C8" s="28">
        <v>1928</v>
      </c>
      <c r="D8" s="28">
        <v>49009</v>
      </c>
      <c r="E8" s="28">
        <v>45952</v>
      </c>
      <c r="F8" s="29">
        <f t="shared" ref="F8:F35" si="0">((E8*100)/D8)-100</f>
        <v>-6.2376298230937124</v>
      </c>
      <c r="G8" s="2"/>
      <c r="H8" s="2"/>
      <c r="I8" s="2"/>
    </row>
    <row r="9" spans="1:12" x14ac:dyDescent="0.25">
      <c r="A9" s="24" t="s">
        <v>46</v>
      </c>
      <c r="B9" s="25">
        <v>7954</v>
      </c>
      <c r="C9" s="25">
        <v>9105</v>
      </c>
      <c r="D9" s="25">
        <v>133344</v>
      </c>
      <c r="E9" s="25">
        <v>164502</v>
      </c>
      <c r="F9" s="26">
        <f t="shared" si="0"/>
        <v>23.366630669546439</v>
      </c>
      <c r="G9" s="2"/>
      <c r="H9" s="2"/>
      <c r="I9" s="2"/>
    </row>
    <row r="10" spans="1:12" x14ac:dyDescent="0.25">
      <c r="A10" s="27" t="s">
        <v>47</v>
      </c>
      <c r="B10" s="28">
        <v>0</v>
      </c>
      <c r="C10" s="28">
        <v>0</v>
      </c>
      <c r="D10" s="28">
        <v>0</v>
      </c>
      <c r="E10" s="28">
        <v>0</v>
      </c>
      <c r="F10" s="33"/>
      <c r="G10" s="2"/>
      <c r="H10" s="2"/>
      <c r="I10" s="2"/>
    </row>
    <row r="11" spans="1:12" x14ac:dyDescent="0.25">
      <c r="A11" s="24" t="s">
        <v>48</v>
      </c>
      <c r="B11" s="25">
        <v>74667</v>
      </c>
      <c r="C11" s="25">
        <v>74080</v>
      </c>
      <c r="D11" s="25">
        <v>1144155</v>
      </c>
      <c r="E11" s="25">
        <v>1188930</v>
      </c>
      <c r="F11" s="26">
        <f t="shared" si="0"/>
        <v>3.913368381032285</v>
      </c>
      <c r="G11" s="2"/>
      <c r="H11" s="2"/>
      <c r="I11" s="2"/>
    </row>
    <row r="12" spans="1:12" x14ac:dyDescent="0.25">
      <c r="A12" s="27" t="s">
        <v>49</v>
      </c>
      <c r="B12" s="28">
        <v>771</v>
      </c>
      <c r="C12" s="28">
        <v>670</v>
      </c>
      <c r="D12" s="28">
        <v>11050</v>
      </c>
      <c r="E12" s="28">
        <v>11058</v>
      </c>
      <c r="F12" s="29">
        <f t="shared" si="0"/>
        <v>7.2398190045248612E-2</v>
      </c>
      <c r="G12" s="2"/>
      <c r="H12" s="2"/>
      <c r="I12" s="2"/>
    </row>
    <row r="13" spans="1:12" x14ac:dyDescent="0.25">
      <c r="A13" s="24" t="s">
        <v>50</v>
      </c>
      <c r="B13" s="25">
        <v>64120</v>
      </c>
      <c r="C13" s="25">
        <v>34245</v>
      </c>
      <c r="D13" s="25">
        <v>523592</v>
      </c>
      <c r="E13" s="25">
        <v>566114</v>
      </c>
      <c r="F13" s="26">
        <f t="shared" si="0"/>
        <v>8.1212088801967894</v>
      </c>
      <c r="G13" s="2"/>
      <c r="H13" s="2"/>
      <c r="I13" s="2"/>
    </row>
    <row r="14" spans="1:12" x14ac:dyDescent="0.25">
      <c r="A14" s="27" t="s">
        <v>51</v>
      </c>
      <c r="B14" s="28">
        <v>13117</v>
      </c>
      <c r="C14" s="28">
        <v>16281</v>
      </c>
      <c r="D14" s="28">
        <v>294399</v>
      </c>
      <c r="E14" s="28">
        <v>329589</v>
      </c>
      <c r="F14" s="29">
        <f t="shared" si="0"/>
        <v>11.953165601785329</v>
      </c>
      <c r="G14" s="2"/>
      <c r="H14" s="2"/>
      <c r="I14" s="2"/>
    </row>
    <row r="15" spans="1:12" x14ac:dyDescent="0.25">
      <c r="A15" s="24" t="s">
        <v>52</v>
      </c>
      <c r="B15" s="25">
        <v>2200</v>
      </c>
      <c r="C15" s="25">
        <v>2772</v>
      </c>
      <c r="D15" s="25">
        <v>40851</v>
      </c>
      <c r="E15" s="25">
        <v>44963</v>
      </c>
      <c r="F15" s="26">
        <f t="shared" si="0"/>
        <v>10.065849061222494</v>
      </c>
      <c r="G15" s="2"/>
      <c r="H15" s="2"/>
      <c r="I15" s="2"/>
    </row>
    <row r="16" spans="1:12" x14ac:dyDescent="0.25">
      <c r="A16" s="27" t="s">
        <v>53</v>
      </c>
      <c r="B16" s="28">
        <v>0</v>
      </c>
      <c r="C16" s="28">
        <v>0</v>
      </c>
      <c r="D16" s="28">
        <v>0</v>
      </c>
      <c r="E16" s="28">
        <v>227</v>
      </c>
      <c r="F16" s="33"/>
      <c r="G16" s="2"/>
      <c r="H16" s="2"/>
      <c r="I16" s="2"/>
    </row>
    <row r="17" spans="1:9" x14ac:dyDescent="0.25">
      <c r="A17" s="24" t="s">
        <v>54</v>
      </c>
      <c r="B17" s="25">
        <v>0</v>
      </c>
      <c r="C17" s="25">
        <v>0</v>
      </c>
      <c r="D17" s="25">
        <v>0</v>
      </c>
      <c r="E17" s="25">
        <v>0</v>
      </c>
      <c r="F17" s="34"/>
      <c r="G17" s="2"/>
      <c r="H17" s="2"/>
      <c r="I17" s="2"/>
    </row>
    <row r="18" spans="1:9" x14ac:dyDescent="0.25">
      <c r="A18" s="27" t="s">
        <v>55</v>
      </c>
      <c r="B18" s="28">
        <v>25754</v>
      </c>
      <c r="C18" s="28">
        <v>24403</v>
      </c>
      <c r="D18" s="28">
        <v>364100</v>
      </c>
      <c r="E18" s="28">
        <v>353756</v>
      </c>
      <c r="F18" s="29">
        <f t="shared" si="0"/>
        <v>-2.8409777533644558</v>
      </c>
      <c r="G18" s="2"/>
      <c r="H18" s="2"/>
      <c r="I18" s="2"/>
    </row>
    <row r="19" spans="1:9" x14ac:dyDescent="0.25">
      <c r="A19" s="24" t="s">
        <v>56</v>
      </c>
      <c r="B19" s="25">
        <v>0</v>
      </c>
      <c r="C19" s="25">
        <v>0</v>
      </c>
      <c r="D19" s="25">
        <v>0</v>
      </c>
      <c r="E19" s="25">
        <v>0</v>
      </c>
      <c r="F19" s="34"/>
      <c r="G19" s="2"/>
      <c r="H19" s="2"/>
      <c r="I19" s="2"/>
    </row>
    <row r="20" spans="1:9" x14ac:dyDescent="0.25">
      <c r="A20" s="27" t="s">
        <v>57</v>
      </c>
      <c r="B20" s="28">
        <v>0</v>
      </c>
      <c r="C20" s="28">
        <v>0</v>
      </c>
      <c r="D20" s="28">
        <v>0</v>
      </c>
      <c r="E20" s="28">
        <v>0</v>
      </c>
      <c r="F20" s="29"/>
      <c r="G20" s="2"/>
      <c r="H20" s="2"/>
      <c r="I20" s="2"/>
    </row>
    <row r="21" spans="1:9" x14ac:dyDescent="0.25">
      <c r="A21" s="24" t="s">
        <v>58</v>
      </c>
      <c r="B21" s="25">
        <v>1016</v>
      </c>
      <c r="C21" s="25">
        <v>1501</v>
      </c>
      <c r="D21" s="25">
        <v>17690</v>
      </c>
      <c r="E21" s="25">
        <v>19865</v>
      </c>
      <c r="F21" s="26">
        <f t="shared" si="0"/>
        <v>12.295081967213122</v>
      </c>
      <c r="G21" s="2"/>
      <c r="H21" s="2"/>
      <c r="I21" s="2"/>
    </row>
    <row r="22" spans="1:9" x14ac:dyDescent="0.25">
      <c r="A22" s="27" t="s">
        <v>59</v>
      </c>
      <c r="B22" s="28">
        <v>32654</v>
      </c>
      <c r="C22" s="28">
        <v>32899</v>
      </c>
      <c r="D22" s="28">
        <v>418729</v>
      </c>
      <c r="E22" s="28">
        <v>435695</v>
      </c>
      <c r="F22" s="29">
        <f t="shared" si="0"/>
        <v>4.0517852835604913</v>
      </c>
      <c r="G22" s="2"/>
      <c r="H22" s="2"/>
      <c r="I22" s="2"/>
    </row>
    <row r="23" spans="1:9" x14ac:dyDescent="0.25">
      <c r="A23" s="24" t="s">
        <v>60</v>
      </c>
      <c r="B23" s="25">
        <v>2707</v>
      </c>
      <c r="C23" s="25">
        <v>2763</v>
      </c>
      <c r="D23" s="25">
        <v>32985</v>
      </c>
      <c r="E23" s="25">
        <v>35661</v>
      </c>
      <c r="F23" s="26">
        <f t="shared" si="0"/>
        <v>8.1127785356980411</v>
      </c>
      <c r="G23" s="2"/>
      <c r="H23" s="2"/>
      <c r="I23" s="2"/>
    </row>
    <row r="24" spans="1:9" x14ac:dyDescent="0.25">
      <c r="A24" s="27" t="s">
        <v>61</v>
      </c>
      <c r="B24" s="28">
        <v>0</v>
      </c>
      <c r="C24" s="28">
        <v>0</v>
      </c>
      <c r="D24" s="28">
        <v>0</v>
      </c>
      <c r="E24" s="28">
        <v>0</v>
      </c>
      <c r="F24" s="33"/>
      <c r="G24" s="2"/>
      <c r="H24" s="2"/>
      <c r="I24" s="2"/>
    </row>
    <row r="25" spans="1:9" x14ac:dyDescent="0.25">
      <c r="A25" s="24" t="s">
        <v>62</v>
      </c>
      <c r="B25" s="25">
        <v>10850</v>
      </c>
      <c r="C25" s="25">
        <v>11266</v>
      </c>
      <c r="D25" s="25">
        <v>155602</v>
      </c>
      <c r="E25" s="25">
        <v>164845</v>
      </c>
      <c r="F25" s="26">
        <f t="shared" si="0"/>
        <v>5.9401550108610479</v>
      </c>
      <c r="G25" s="2"/>
      <c r="H25" s="2"/>
      <c r="I25" s="2"/>
    </row>
    <row r="26" spans="1:9" x14ac:dyDescent="0.25">
      <c r="A26" s="27" t="s">
        <v>63</v>
      </c>
      <c r="B26" s="28">
        <v>4327</v>
      </c>
      <c r="C26" s="28">
        <v>5613</v>
      </c>
      <c r="D26" s="28">
        <v>94398</v>
      </c>
      <c r="E26" s="28">
        <v>94875</v>
      </c>
      <c r="F26" s="29">
        <f t="shared" si="0"/>
        <v>0.50530731583296529</v>
      </c>
      <c r="G26" s="2"/>
      <c r="H26" s="2"/>
      <c r="I26" s="2"/>
    </row>
    <row r="27" spans="1:9" x14ac:dyDescent="0.25">
      <c r="A27" s="24" t="s">
        <v>64</v>
      </c>
      <c r="B27" s="25">
        <v>0</v>
      </c>
      <c r="C27" s="25">
        <v>0</v>
      </c>
      <c r="D27" s="25">
        <v>0</v>
      </c>
      <c r="E27" s="25">
        <v>0</v>
      </c>
      <c r="F27" s="34"/>
      <c r="G27" s="2"/>
      <c r="H27" s="2"/>
      <c r="I27" s="2"/>
    </row>
    <row r="28" spans="1:9" x14ac:dyDescent="0.25">
      <c r="A28" s="27" t="s">
        <v>65</v>
      </c>
      <c r="B28" s="28">
        <v>89768</v>
      </c>
      <c r="C28" s="28">
        <v>89272</v>
      </c>
      <c r="D28" s="28">
        <v>1050980</v>
      </c>
      <c r="E28" s="28">
        <v>1112526</v>
      </c>
      <c r="F28" s="29">
        <f t="shared" si="0"/>
        <v>5.8560581552455773</v>
      </c>
      <c r="G28" s="2"/>
      <c r="H28" s="2"/>
      <c r="I28" s="2"/>
    </row>
    <row r="29" spans="1:9" x14ac:dyDescent="0.25">
      <c r="A29" s="24" t="s">
        <v>66</v>
      </c>
      <c r="B29" s="25">
        <v>3024</v>
      </c>
      <c r="C29" s="25">
        <v>3083</v>
      </c>
      <c r="D29" s="25">
        <v>83609</v>
      </c>
      <c r="E29" s="25">
        <v>87828</v>
      </c>
      <c r="F29" s="26">
        <f t="shared" si="0"/>
        <v>5.0461074764678386</v>
      </c>
      <c r="G29" s="2"/>
      <c r="H29" s="2"/>
      <c r="I29" s="2"/>
    </row>
    <row r="30" spans="1:9" x14ac:dyDescent="0.25">
      <c r="A30" s="27" t="s">
        <v>67</v>
      </c>
      <c r="B30" s="28">
        <v>507</v>
      </c>
      <c r="C30" s="28">
        <v>478</v>
      </c>
      <c r="D30" s="28">
        <v>560</v>
      </c>
      <c r="E30" s="28">
        <v>478</v>
      </c>
      <c r="F30" s="33">
        <f t="shared" si="0"/>
        <v>-14.642857142857139</v>
      </c>
      <c r="G30" s="2"/>
      <c r="H30" s="2"/>
      <c r="I30" s="2"/>
    </row>
    <row r="31" spans="1:9" x14ac:dyDescent="0.25">
      <c r="A31" s="24" t="s">
        <v>68</v>
      </c>
      <c r="B31" s="25">
        <v>0</v>
      </c>
      <c r="C31" s="25">
        <v>-147</v>
      </c>
      <c r="D31" s="25">
        <v>0</v>
      </c>
      <c r="E31" s="25">
        <v>0</v>
      </c>
      <c r="F31" s="26"/>
      <c r="G31" s="2"/>
      <c r="H31" s="2"/>
      <c r="I31" s="2"/>
    </row>
    <row r="32" spans="1:9" x14ac:dyDescent="0.25">
      <c r="A32" s="27" t="s">
        <v>69</v>
      </c>
      <c r="B32" s="28">
        <v>6020</v>
      </c>
      <c r="C32" s="28">
        <v>12493</v>
      </c>
      <c r="D32" s="28">
        <v>79259</v>
      </c>
      <c r="E32" s="28">
        <v>117814</v>
      </c>
      <c r="F32" s="29">
        <f t="shared" si="0"/>
        <v>48.644317995432687</v>
      </c>
      <c r="G32" s="2"/>
      <c r="H32" s="2"/>
      <c r="I32" s="2"/>
    </row>
    <row r="33" spans="1:9" x14ac:dyDescent="0.25">
      <c r="A33" s="24" t="s">
        <v>70</v>
      </c>
      <c r="B33" s="25">
        <v>0</v>
      </c>
      <c r="C33" s="25">
        <v>0</v>
      </c>
      <c r="D33" s="25">
        <v>0</v>
      </c>
      <c r="E33" s="25">
        <v>0</v>
      </c>
      <c r="F33" s="34"/>
      <c r="G33" s="2"/>
      <c r="H33" s="2"/>
      <c r="I33" s="2"/>
    </row>
    <row r="34" spans="1:9" x14ac:dyDescent="0.25">
      <c r="A34" s="27" t="s">
        <v>71</v>
      </c>
      <c r="B34" s="28">
        <v>0</v>
      </c>
      <c r="C34" s="28">
        <v>0</v>
      </c>
      <c r="D34" s="28">
        <v>0</v>
      </c>
      <c r="E34" s="28">
        <v>0</v>
      </c>
      <c r="F34" s="33"/>
      <c r="G34" s="2"/>
      <c r="H34" s="2"/>
      <c r="I34" s="2"/>
    </row>
    <row r="35" spans="1:9" x14ac:dyDescent="0.25">
      <c r="A35" s="30" t="s">
        <v>72</v>
      </c>
      <c r="B35" s="31">
        <f>SUM(B7:B34)</f>
        <v>341648</v>
      </c>
      <c r="C35" s="31">
        <f t="shared" ref="C35:E35" si="1">SUM(C7:C34)</f>
        <v>322705</v>
      </c>
      <c r="D35" s="31">
        <f t="shared" si="1"/>
        <v>4494312</v>
      </c>
      <c r="E35" s="31">
        <f t="shared" si="1"/>
        <v>4774678</v>
      </c>
      <c r="F35" s="32">
        <f t="shared" si="0"/>
        <v>6.2382406917899829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0</v>
      </c>
      <c r="C38" s="62">
        <f>D7</f>
        <v>0</v>
      </c>
      <c r="D38" s="62">
        <f>_xlfn.RANK.EQ(B38,$B$38:$B$65)+COUNTIF($B$38:$B$65,B38)-1</f>
        <v>28</v>
      </c>
      <c r="E38" s="61" t="str">
        <f t="shared" ref="E38:E65" si="2">INDEX($A$38:$B$65,MATCH(ROW()-37,$D$38:$D$65,0),1)</f>
        <v>BAHIA DE ALGECIRAS</v>
      </c>
      <c r="F38" s="61">
        <f>LOOKUP(E38,$A$38:$A$65,$B$38:$B$65)</f>
        <v>1188930</v>
      </c>
      <c r="G38" s="61">
        <f>LOOKUP(E38,$A$38:$A$65,$C$38:$C$65)</f>
        <v>1144155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45952</v>
      </c>
      <c r="C39" s="62">
        <f t="shared" ref="C39:C65" si="5">D8</f>
        <v>49009</v>
      </c>
      <c r="D39" s="62">
        <f t="shared" ref="D39:D65" si="6">_xlfn.RANK.EQ(B39,$B$38:$B$65)+COUNTIF($B$38:$B$65,B39)-1</f>
        <v>12</v>
      </c>
      <c r="E39" s="61" t="str">
        <f t="shared" si="2"/>
        <v>SANTA CRUZ DE TENERIFE</v>
      </c>
      <c r="F39" s="61">
        <f t="shared" ref="F39:F54" si="7">LOOKUP(E39,$A$38:$A$65,$B$38:$B$65)</f>
        <v>1112526</v>
      </c>
      <c r="G39" s="61">
        <f t="shared" ref="G39:G65" si="8">LOOKUP(E39,$A$38:$A$65,$C$38:$C$65)</f>
        <v>1050980</v>
      </c>
    </row>
    <row r="40" spans="1:9" s="61" customFormat="1" x14ac:dyDescent="0.25">
      <c r="A40" s="61" t="str">
        <f t="shared" si="3"/>
        <v>ALMERIA</v>
      </c>
      <c r="B40" s="62">
        <f t="shared" si="4"/>
        <v>164502</v>
      </c>
      <c r="C40" s="62">
        <f t="shared" si="5"/>
        <v>133344</v>
      </c>
      <c r="D40" s="62">
        <f t="shared" si="6"/>
        <v>8</v>
      </c>
      <c r="E40" s="61" t="str">
        <f t="shared" si="2"/>
        <v>BALEARES</v>
      </c>
      <c r="F40" s="61">
        <f t="shared" si="7"/>
        <v>566114</v>
      </c>
      <c r="G40" s="61">
        <f t="shared" si="8"/>
        <v>523592</v>
      </c>
    </row>
    <row r="41" spans="1:9" s="61" customFormat="1" x14ac:dyDescent="0.25">
      <c r="A41" s="61" t="str">
        <f t="shared" si="3"/>
        <v>AVILES</v>
      </c>
      <c r="B41" s="62">
        <f t="shared" si="4"/>
        <v>0</v>
      </c>
      <c r="C41" s="62">
        <f t="shared" si="5"/>
        <v>0</v>
      </c>
      <c r="D41" s="62">
        <f t="shared" si="6"/>
        <v>28</v>
      </c>
      <c r="E41" s="61" t="str">
        <f t="shared" si="2"/>
        <v>LAS PALMAS</v>
      </c>
      <c r="F41" s="61">
        <f t="shared" si="7"/>
        <v>435695</v>
      </c>
      <c r="G41" s="61">
        <f t="shared" si="8"/>
        <v>418729</v>
      </c>
    </row>
    <row r="42" spans="1:9" s="61" customFormat="1" x14ac:dyDescent="0.25">
      <c r="A42" s="61" t="str">
        <f t="shared" si="3"/>
        <v>BAHIA DE ALGECIRAS</v>
      </c>
      <c r="B42" s="62">
        <f t="shared" si="4"/>
        <v>1188930</v>
      </c>
      <c r="C42" s="62">
        <f t="shared" si="5"/>
        <v>1144155</v>
      </c>
      <c r="D42" s="62">
        <f t="shared" si="6"/>
        <v>1</v>
      </c>
      <c r="E42" s="61" t="str">
        <f t="shared" si="2"/>
        <v>CEUTA</v>
      </c>
      <c r="F42" s="61">
        <f t="shared" si="7"/>
        <v>353756</v>
      </c>
      <c r="G42" s="61">
        <f t="shared" si="8"/>
        <v>364100</v>
      </c>
    </row>
    <row r="43" spans="1:9" s="61" customFormat="1" x14ac:dyDescent="0.25">
      <c r="A43" s="61" t="str">
        <f t="shared" si="3"/>
        <v>BAHIA DE CADIZ</v>
      </c>
      <c r="B43" s="62">
        <f t="shared" si="4"/>
        <v>11058</v>
      </c>
      <c r="C43" s="62">
        <f t="shared" si="5"/>
        <v>11050</v>
      </c>
      <c r="D43" s="62">
        <f t="shared" si="6"/>
        <v>16</v>
      </c>
      <c r="E43" s="61" t="str">
        <f t="shared" si="2"/>
        <v>BARCELONA</v>
      </c>
      <c r="F43" s="61">
        <f t="shared" si="7"/>
        <v>329589</v>
      </c>
      <c r="G43" s="61">
        <f t="shared" si="8"/>
        <v>294399</v>
      </c>
    </row>
    <row r="44" spans="1:9" s="61" customFormat="1" x14ac:dyDescent="0.25">
      <c r="A44" s="61" t="str">
        <f t="shared" si="3"/>
        <v>BALEARES</v>
      </c>
      <c r="B44" s="62">
        <f t="shared" si="4"/>
        <v>566114</v>
      </c>
      <c r="C44" s="62">
        <f t="shared" si="5"/>
        <v>523592</v>
      </c>
      <c r="D44" s="62">
        <f t="shared" si="6"/>
        <v>3</v>
      </c>
      <c r="E44" s="61" t="str">
        <f t="shared" si="2"/>
        <v>MELILLA</v>
      </c>
      <c r="F44" s="61">
        <f t="shared" si="7"/>
        <v>164845</v>
      </c>
      <c r="G44" s="61">
        <f t="shared" si="8"/>
        <v>155602</v>
      </c>
    </row>
    <row r="45" spans="1:9" s="61" customFormat="1" x14ac:dyDescent="0.25">
      <c r="A45" s="61" t="str">
        <f t="shared" si="3"/>
        <v>BARCELONA</v>
      </c>
      <c r="B45" s="62">
        <f t="shared" si="4"/>
        <v>329589</v>
      </c>
      <c r="C45" s="62">
        <f t="shared" si="5"/>
        <v>294399</v>
      </c>
      <c r="D45" s="62">
        <f t="shared" si="6"/>
        <v>6</v>
      </c>
      <c r="E45" s="61" t="str">
        <f t="shared" si="2"/>
        <v>ALMERIA</v>
      </c>
      <c r="F45" s="61">
        <f t="shared" si="7"/>
        <v>164502</v>
      </c>
      <c r="G45" s="61">
        <f t="shared" si="8"/>
        <v>133344</v>
      </c>
    </row>
    <row r="46" spans="1:9" s="61" customFormat="1" x14ac:dyDescent="0.25">
      <c r="A46" s="61" t="str">
        <f t="shared" si="3"/>
        <v>BILBAO</v>
      </c>
      <c r="B46" s="62">
        <f t="shared" si="4"/>
        <v>44963</v>
      </c>
      <c r="C46" s="62">
        <f t="shared" si="5"/>
        <v>40851</v>
      </c>
      <c r="D46" s="62">
        <f t="shared" si="6"/>
        <v>13</v>
      </c>
      <c r="E46" s="61" t="str">
        <f t="shared" si="2"/>
        <v>VALENCIA</v>
      </c>
      <c r="F46" s="61">
        <f t="shared" si="7"/>
        <v>117814</v>
      </c>
      <c r="G46" s="61">
        <f t="shared" si="8"/>
        <v>79259</v>
      </c>
    </row>
    <row r="47" spans="1:9" s="61" customFormat="1" x14ac:dyDescent="0.25">
      <c r="A47" s="61" t="str">
        <f t="shared" si="3"/>
        <v>CARTAGENA</v>
      </c>
      <c r="B47" s="62">
        <f t="shared" si="4"/>
        <v>227</v>
      </c>
      <c r="C47" s="62">
        <f t="shared" si="5"/>
        <v>0</v>
      </c>
      <c r="D47" s="62">
        <f t="shared" si="6"/>
        <v>18</v>
      </c>
      <c r="E47" s="61" t="str">
        <f t="shared" si="2"/>
        <v>MOTRIL</v>
      </c>
      <c r="F47" s="61">
        <f t="shared" si="7"/>
        <v>94875</v>
      </c>
      <c r="G47" s="61">
        <f t="shared" si="8"/>
        <v>94398</v>
      </c>
    </row>
    <row r="48" spans="1:9" s="61" customFormat="1" x14ac:dyDescent="0.25">
      <c r="A48" s="61" t="str">
        <f t="shared" si="3"/>
        <v>CASTELLON</v>
      </c>
      <c r="B48" s="62">
        <f t="shared" si="4"/>
        <v>0</v>
      </c>
      <c r="C48" s="62">
        <f t="shared" si="5"/>
        <v>0</v>
      </c>
      <c r="D48" s="62">
        <f t="shared" si="6"/>
        <v>28</v>
      </c>
      <c r="E48" s="61" t="str">
        <f t="shared" si="2"/>
        <v>SANTANDER</v>
      </c>
      <c r="F48" s="61">
        <f t="shared" si="7"/>
        <v>87828</v>
      </c>
      <c r="G48" s="61">
        <f t="shared" si="8"/>
        <v>83609</v>
      </c>
    </row>
    <row r="49" spans="1:7" s="61" customFormat="1" x14ac:dyDescent="0.25">
      <c r="A49" s="61" t="str">
        <f t="shared" si="3"/>
        <v>CEUTA</v>
      </c>
      <c r="B49" s="62">
        <f t="shared" si="4"/>
        <v>353756</v>
      </c>
      <c r="C49" s="62">
        <f t="shared" si="5"/>
        <v>364100</v>
      </c>
      <c r="D49" s="62">
        <f t="shared" si="6"/>
        <v>5</v>
      </c>
      <c r="E49" s="61" t="str">
        <f t="shared" si="2"/>
        <v>ALICANTE</v>
      </c>
      <c r="F49" s="61">
        <f t="shared" si="7"/>
        <v>45952</v>
      </c>
      <c r="G49" s="61">
        <f t="shared" si="8"/>
        <v>49009</v>
      </c>
    </row>
    <row r="50" spans="1:7" s="61" customFormat="1" x14ac:dyDescent="0.25">
      <c r="A50" s="61" t="str">
        <f t="shared" si="3"/>
        <v>FERROL-SAN CIBRAO</v>
      </c>
      <c r="B50" s="62">
        <f t="shared" si="4"/>
        <v>0</v>
      </c>
      <c r="C50" s="62">
        <f t="shared" si="5"/>
        <v>0</v>
      </c>
      <c r="D50" s="62">
        <f t="shared" si="6"/>
        <v>28</v>
      </c>
      <c r="E50" s="61" t="str">
        <f t="shared" si="2"/>
        <v>BILBAO</v>
      </c>
      <c r="F50" s="61">
        <f t="shared" si="7"/>
        <v>44963</v>
      </c>
      <c r="G50" s="61">
        <f t="shared" si="8"/>
        <v>40851</v>
      </c>
    </row>
    <row r="51" spans="1:7" s="61" customFormat="1" x14ac:dyDescent="0.25">
      <c r="A51" s="61" t="str">
        <f t="shared" si="3"/>
        <v>GIJON</v>
      </c>
      <c r="B51" s="62">
        <f t="shared" si="4"/>
        <v>0</v>
      </c>
      <c r="C51" s="62">
        <f t="shared" si="5"/>
        <v>0</v>
      </c>
      <c r="D51" s="62">
        <f t="shared" si="6"/>
        <v>28</v>
      </c>
      <c r="E51" s="61" t="str">
        <f t="shared" si="2"/>
        <v>MALAGA</v>
      </c>
      <c r="F51" s="61">
        <f t="shared" si="7"/>
        <v>35661</v>
      </c>
      <c r="G51" s="61">
        <f t="shared" si="8"/>
        <v>32985</v>
      </c>
    </row>
    <row r="52" spans="1:7" s="61" customFormat="1" x14ac:dyDescent="0.25">
      <c r="A52" s="61" t="str">
        <f t="shared" si="3"/>
        <v>HUELVA</v>
      </c>
      <c r="B52" s="62">
        <f t="shared" si="4"/>
        <v>19865</v>
      </c>
      <c r="C52" s="62">
        <f t="shared" si="5"/>
        <v>17690</v>
      </c>
      <c r="D52" s="62">
        <f t="shared" si="6"/>
        <v>15</v>
      </c>
      <c r="E52" s="61" t="str">
        <f t="shared" si="2"/>
        <v>HUELVA</v>
      </c>
      <c r="F52" s="61">
        <f t="shared" si="7"/>
        <v>19865</v>
      </c>
      <c r="G52" s="61">
        <f t="shared" si="8"/>
        <v>17690</v>
      </c>
    </row>
    <row r="53" spans="1:7" s="61" customFormat="1" x14ac:dyDescent="0.25">
      <c r="A53" s="61" t="str">
        <f t="shared" si="3"/>
        <v>LAS PALMAS</v>
      </c>
      <c r="B53" s="62">
        <f t="shared" si="4"/>
        <v>435695</v>
      </c>
      <c r="C53" s="62">
        <f t="shared" si="5"/>
        <v>418729</v>
      </c>
      <c r="D53" s="62">
        <f t="shared" si="6"/>
        <v>4</v>
      </c>
      <c r="E53" s="61" t="str">
        <f t="shared" si="2"/>
        <v>BAHIA DE CADIZ</v>
      </c>
      <c r="F53" s="61">
        <f t="shared" si="7"/>
        <v>11058</v>
      </c>
      <c r="G53" s="61">
        <f t="shared" si="8"/>
        <v>11050</v>
      </c>
    </row>
    <row r="54" spans="1:7" s="61" customFormat="1" x14ac:dyDescent="0.25">
      <c r="A54" s="61" t="str">
        <f t="shared" si="3"/>
        <v>MALAGA</v>
      </c>
      <c r="B54" s="62">
        <f t="shared" si="4"/>
        <v>35661</v>
      </c>
      <c r="C54" s="62">
        <f t="shared" si="5"/>
        <v>32985</v>
      </c>
      <c r="D54" s="62">
        <f t="shared" si="6"/>
        <v>14</v>
      </c>
      <c r="E54" s="61" t="str">
        <f t="shared" si="2"/>
        <v>SEVILLA</v>
      </c>
      <c r="F54" s="61">
        <f t="shared" si="7"/>
        <v>478</v>
      </c>
      <c r="G54" s="61">
        <f t="shared" si="8"/>
        <v>560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0</v>
      </c>
      <c r="C55" s="62">
        <f t="shared" si="5"/>
        <v>0</v>
      </c>
      <c r="D55" s="62">
        <f t="shared" si="6"/>
        <v>28</v>
      </c>
      <c r="E55" s="61" t="str">
        <f t="shared" si="2"/>
        <v>CARTAGENA</v>
      </c>
      <c r="F55" s="61">
        <f t="shared" ref="F55:F65" si="9">LOOKUP(E55,$A$38:$A$65,$B$38:$B$65)</f>
        <v>227</v>
      </c>
      <c r="G55" s="61">
        <f t="shared" si="8"/>
        <v>0</v>
      </c>
    </row>
    <row r="56" spans="1:7" s="61" customFormat="1" x14ac:dyDescent="0.25">
      <c r="A56" s="61" t="str">
        <f t="shared" si="3"/>
        <v>MELILLA</v>
      </c>
      <c r="B56" s="62">
        <f t="shared" si="4"/>
        <v>164845</v>
      </c>
      <c r="C56" s="62">
        <f t="shared" si="5"/>
        <v>155602</v>
      </c>
      <c r="D56" s="62">
        <f t="shared" si="6"/>
        <v>7</v>
      </c>
      <c r="E56" s="61" t="e">
        <f t="shared" si="2"/>
        <v>#N/A</v>
      </c>
      <c r="F56" s="61" t="e">
        <f t="shared" si="9"/>
        <v>#N/A</v>
      </c>
      <c r="G56" s="61" t="e">
        <f t="shared" si="8"/>
        <v>#N/A</v>
      </c>
    </row>
    <row r="57" spans="1:7" s="61" customFormat="1" x14ac:dyDescent="0.25">
      <c r="A57" s="61" t="str">
        <f t="shared" si="3"/>
        <v>MOTRIL</v>
      </c>
      <c r="B57" s="62">
        <f t="shared" si="4"/>
        <v>94875</v>
      </c>
      <c r="C57" s="62">
        <f t="shared" si="5"/>
        <v>94398</v>
      </c>
      <c r="D57" s="62">
        <f t="shared" si="6"/>
        <v>10</v>
      </c>
      <c r="E57" s="61" t="e">
        <f t="shared" si="2"/>
        <v>#N/A</v>
      </c>
      <c r="F57" s="61" t="e">
        <f t="shared" si="9"/>
        <v>#N/A</v>
      </c>
      <c r="G57" s="61" t="e">
        <f t="shared" si="8"/>
        <v>#N/A</v>
      </c>
    </row>
    <row r="58" spans="1:7" s="61" customFormat="1" x14ac:dyDescent="0.25">
      <c r="A58" s="61" t="str">
        <f t="shared" si="3"/>
        <v>PASAIA</v>
      </c>
      <c r="B58" s="62">
        <f t="shared" si="4"/>
        <v>0</v>
      </c>
      <c r="C58" s="62">
        <f t="shared" si="5"/>
        <v>0</v>
      </c>
      <c r="D58" s="62">
        <f t="shared" si="6"/>
        <v>28</v>
      </c>
      <c r="E58" s="61" t="e">
        <f t="shared" si="2"/>
        <v>#N/A</v>
      </c>
      <c r="F58" s="61" t="e">
        <f t="shared" si="9"/>
        <v>#N/A</v>
      </c>
      <c r="G58" s="61" t="e">
        <f t="shared" si="8"/>
        <v>#N/A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1112526</v>
      </c>
      <c r="C59" s="62">
        <f t="shared" si="5"/>
        <v>1050980</v>
      </c>
      <c r="D59" s="62">
        <f t="shared" si="6"/>
        <v>2</v>
      </c>
      <c r="E59" s="61" t="e">
        <f t="shared" si="2"/>
        <v>#N/A</v>
      </c>
      <c r="F59" s="61" t="e">
        <f t="shared" si="9"/>
        <v>#N/A</v>
      </c>
      <c r="G59" s="61" t="e">
        <f t="shared" si="8"/>
        <v>#N/A</v>
      </c>
    </row>
    <row r="60" spans="1:7" s="61" customFormat="1" x14ac:dyDescent="0.25">
      <c r="A60" s="61" t="str">
        <f t="shared" si="3"/>
        <v>SANTANDER</v>
      </c>
      <c r="B60" s="62">
        <f t="shared" si="4"/>
        <v>87828</v>
      </c>
      <c r="C60" s="62">
        <f t="shared" si="5"/>
        <v>83609</v>
      </c>
      <c r="D60" s="62">
        <f t="shared" si="6"/>
        <v>11</v>
      </c>
      <c r="E60" s="61" t="e">
        <f t="shared" si="2"/>
        <v>#N/A</v>
      </c>
      <c r="F60" s="61" t="e">
        <f t="shared" si="9"/>
        <v>#N/A</v>
      </c>
      <c r="G60" s="61" t="e">
        <f t="shared" si="8"/>
        <v>#N/A</v>
      </c>
    </row>
    <row r="61" spans="1:7" s="61" customFormat="1" x14ac:dyDescent="0.25">
      <c r="A61" s="61" t="str">
        <f t="shared" si="3"/>
        <v>SEVILLA</v>
      </c>
      <c r="B61" s="62">
        <f t="shared" si="4"/>
        <v>478</v>
      </c>
      <c r="C61" s="62">
        <f t="shared" si="5"/>
        <v>560</v>
      </c>
      <c r="D61" s="62">
        <f t="shared" si="6"/>
        <v>17</v>
      </c>
      <c r="E61" s="61" t="e">
        <f t="shared" si="2"/>
        <v>#N/A</v>
      </c>
      <c r="F61" s="61" t="e">
        <f t="shared" si="9"/>
        <v>#N/A</v>
      </c>
      <c r="G61" s="61" t="e">
        <f t="shared" si="8"/>
        <v>#N/A</v>
      </c>
    </row>
    <row r="62" spans="1:7" s="61" customFormat="1" x14ac:dyDescent="0.25">
      <c r="A62" s="61" t="str">
        <f t="shared" si="3"/>
        <v>TARRAGONA</v>
      </c>
      <c r="B62" s="62">
        <f t="shared" si="4"/>
        <v>0</v>
      </c>
      <c r="C62" s="62">
        <f t="shared" si="5"/>
        <v>0</v>
      </c>
      <c r="D62" s="62">
        <f t="shared" si="6"/>
        <v>28</v>
      </c>
      <c r="E62" s="61" t="e">
        <f t="shared" si="2"/>
        <v>#N/A</v>
      </c>
      <c r="F62" s="61" t="e">
        <f t="shared" si="9"/>
        <v>#N/A</v>
      </c>
      <c r="G62" s="61" t="e">
        <f t="shared" si="8"/>
        <v>#N/A</v>
      </c>
    </row>
    <row r="63" spans="1:7" s="61" customFormat="1" x14ac:dyDescent="0.25">
      <c r="A63" s="61" t="str">
        <f t="shared" si="3"/>
        <v>VALENCIA</v>
      </c>
      <c r="B63" s="62">
        <f t="shared" si="4"/>
        <v>117814</v>
      </c>
      <c r="C63" s="62">
        <f t="shared" si="5"/>
        <v>79259</v>
      </c>
      <c r="D63" s="62">
        <f t="shared" si="6"/>
        <v>9</v>
      </c>
      <c r="E63" s="61" t="e">
        <f t="shared" si="2"/>
        <v>#N/A</v>
      </c>
      <c r="F63" s="61" t="e">
        <f t="shared" si="9"/>
        <v>#N/A</v>
      </c>
      <c r="G63" s="61" t="e">
        <f t="shared" si="8"/>
        <v>#N/A</v>
      </c>
    </row>
    <row r="64" spans="1:7" s="61" customFormat="1" x14ac:dyDescent="0.25">
      <c r="A64" s="61" t="str">
        <f t="shared" si="3"/>
        <v>VIGO</v>
      </c>
      <c r="B64" s="62">
        <f t="shared" si="4"/>
        <v>0</v>
      </c>
      <c r="C64" s="62">
        <f t="shared" si="5"/>
        <v>0</v>
      </c>
      <c r="D64" s="62">
        <f t="shared" si="6"/>
        <v>28</v>
      </c>
      <c r="E64" s="61" t="e">
        <f t="shared" si="2"/>
        <v>#N/A</v>
      </c>
      <c r="F64" s="61" t="e">
        <f t="shared" si="9"/>
        <v>#N/A</v>
      </c>
      <c r="G64" s="61" t="e">
        <f t="shared" si="8"/>
        <v>#N/A</v>
      </c>
    </row>
    <row r="65" spans="1:7" s="61" customFormat="1" x14ac:dyDescent="0.25">
      <c r="A65" s="61" t="str">
        <f t="shared" si="3"/>
        <v>VILAGARCIA</v>
      </c>
      <c r="B65" s="62">
        <f t="shared" si="4"/>
        <v>0</v>
      </c>
      <c r="C65" s="62">
        <f t="shared" si="5"/>
        <v>0</v>
      </c>
      <c r="D65" s="62">
        <f t="shared" si="6"/>
        <v>28</v>
      </c>
      <c r="E65" s="61" t="str">
        <f t="shared" si="2"/>
        <v>A CORUÑA</v>
      </c>
      <c r="F65" s="61">
        <f t="shared" si="9"/>
        <v>0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7"/>
  <sheetViews>
    <sheetView workbookViewId="0">
      <selection activeCell="I36" sqref="I36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9" customFormat="1" ht="22.5" customHeight="1" x14ac:dyDescent="0.35">
      <c r="F1" s="18" t="s">
        <v>94</v>
      </c>
    </row>
    <row r="2" spans="1:12" s="9" customFormat="1" ht="21" x14ac:dyDescent="0.35">
      <c r="F2" s="18"/>
    </row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25">
        <v>72</v>
      </c>
      <c r="C7" s="25">
        <v>112</v>
      </c>
      <c r="D7" s="25">
        <v>1132</v>
      </c>
      <c r="E7" s="25">
        <v>1209</v>
      </c>
      <c r="F7" s="26">
        <f>((E7*100)/D7)-100</f>
        <v>6.8021201413427548</v>
      </c>
      <c r="G7" s="2"/>
      <c r="H7" s="2"/>
      <c r="I7" s="2"/>
    </row>
    <row r="8" spans="1:12" x14ac:dyDescent="0.25">
      <c r="A8" s="27" t="s">
        <v>45</v>
      </c>
      <c r="B8" s="28">
        <v>67</v>
      </c>
      <c r="C8" s="28">
        <v>68</v>
      </c>
      <c r="D8" s="28">
        <v>833</v>
      </c>
      <c r="E8" s="28">
        <v>923</v>
      </c>
      <c r="F8" s="29">
        <f t="shared" ref="F8:F35" si="0">((E8*100)/D8)-100</f>
        <v>10.804321728691477</v>
      </c>
      <c r="G8" s="2"/>
      <c r="H8" s="2"/>
      <c r="I8" s="2"/>
    </row>
    <row r="9" spans="1:12" x14ac:dyDescent="0.25">
      <c r="A9" s="24" t="s">
        <v>46</v>
      </c>
      <c r="B9" s="25">
        <v>105</v>
      </c>
      <c r="C9" s="25">
        <v>119</v>
      </c>
      <c r="D9" s="25">
        <v>1378</v>
      </c>
      <c r="E9" s="25">
        <v>1574</v>
      </c>
      <c r="F9" s="26">
        <f t="shared" si="0"/>
        <v>14.223512336719878</v>
      </c>
      <c r="G9" s="2"/>
      <c r="H9" s="2"/>
      <c r="I9" s="2"/>
    </row>
    <row r="10" spans="1:12" x14ac:dyDescent="0.25">
      <c r="A10" s="27" t="s">
        <v>47</v>
      </c>
      <c r="B10" s="28">
        <v>57</v>
      </c>
      <c r="C10" s="28">
        <v>85</v>
      </c>
      <c r="D10" s="28">
        <v>806</v>
      </c>
      <c r="E10" s="28">
        <v>824</v>
      </c>
      <c r="F10" s="29">
        <f t="shared" si="0"/>
        <v>2.2332506203473912</v>
      </c>
      <c r="G10" s="2"/>
      <c r="H10" s="2"/>
      <c r="I10" s="2"/>
    </row>
    <row r="11" spans="1:12" x14ac:dyDescent="0.25">
      <c r="A11" s="24" t="s">
        <v>48</v>
      </c>
      <c r="B11" s="25">
        <v>2396</v>
      </c>
      <c r="C11" s="25">
        <v>2367</v>
      </c>
      <c r="D11" s="25">
        <v>28446</v>
      </c>
      <c r="E11" s="25">
        <v>29681</v>
      </c>
      <c r="F11" s="26">
        <f t="shared" si="0"/>
        <v>4.3415594459678033</v>
      </c>
      <c r="G11" s="2"/>
      <c r="H11" s="2"/>
      <c r="I11" s="2"/>
    </row>
    <row r="12" spans="1:12" x14ac:dyDescent="0.25">
      <c r="A12" s="27" t="s">
        <v>49</v>
      </c>
      <c r="B12" s="28">
        <v>46</v>
      </c>
      <c r="C12" s="28">
        <v>63</v>
      </c>
      <c r="D12" s="28">
        <v>980</v>
      </c>
      <c r="E12" s="28">
        <v>954</v>
      </c>
      <c r="F12" s="29">
        <f t="shared" si="0"/>
        <v>-2.6530612244897895</v>
      </c>
      <c r="G12" s="2"/>
      <c r="H12" s="2"/>
      <c r="I12" s="2"/>
    </row>
    <row r="13" spans="1:12" x14ac:dyDescent="0.25">
      <c r="A13" s="24" t="s">
        <v>50</v>
      </c>
      <c r="B13" s="25">
        <v>11544</v>
      </c>
      <c r="C13" s="25">
        <v>2053</v>
      </c>
      <c r="D13" s="25">
        <v>40596</v>
      </c>
      <c r="E13" s="25">
        <v>41871</v>
      </c>
      <c r="F13" s="26">
        <f t="shared" si="0"/>
        <v>3.1407035175879372</v>
      </c>
      <c r="G13" s="2"/>
      <c r="H13" s="2"/>
      <c r="I13" s="2"/>
    </row>
    <row r="14" spans="1:12" x14ac:dyDescent="0.25">
      <c r="A14" s="27" t="s">
        <v>51</v>
      </c>
      <c r="B14" s="28">
        <v>655</v>
      </c>
      <c r="C14" s="28">
        <v>702</v>
      </c>
      <c r="D14" s="28">
        <v>8046</v>
      </c>
      <c r="E14" s="28">
        <v>8728</v>
      </c>
      <c r="F14" s="29">
        <f t="shared" si="0"/>
        <v>8.4762614963957219</v>
      </c>
      <c r="G14" s="2"/>
      <c r="H14" s="2"/>
      <c r="I14" s="2"/>
    </row>
    <row r="15" spans="1:12" x14ac:dyDescent="0.25">
      <c r="A15" s="24" t="s">
        <v>52</v>
      </c>
      <c r="B15" s="25">
        <v>223</v>
      </c>
      <c r="C15" s="25">
        <v>260</v>
      </c>
      <c r="D15" s="25">
        <v>2816</v>
      </c>
      <c r="E15" s="25">
        <v>2815</v>
      </c>
      <c r="F15" s="26">
        <f t="shared" si="0"/>
        <v>-3.5511363636359761E-2</v>
      </c>
      <c r="G15" s="2"/>
      <c r="H15" s="2"/>
      <c r="I15" s="2"/>
    </row>
    <row r="16" spans="1:12" x14ac:dyDescent="0.25">
      <c r="A16" s="27" t="s">
        <v>53</v>
      </c>
      <c r="B16" s="28">
        <v>136</v>
      </c>
      <c r="C16" s="28">
        <v>99</v>
      </c>
      <c r="D16" s="28">
        <v>1862</v>
      </c>
      <c r="E16" s="28">
        <v>1908</v>
      </c>
      <c r="F16" s="29">
        <f t="shared" si="0"/>
        <v>2.470461868958111</v>
      </c>
      <c r="G16" s="2"/>
      <c r="H16" s="2"/>
      <c r="I16" s="2"/>
    </row>
    <row r="17" spans="1:9" x14ac:dyDescent="0.25">
      <c r="A17" s="24" t="s">
        <v>54</v>
      </c>
      <c r="B17" s="25">
        <v>136</v>
      </c>
      <c r="C17" s="25">
        <v>140</v>
      </c>
      <c r="D17" s="25">
        <v>1515</v>
      </c>
      <c r="E17" s="25">
        <v>1655</v>
      </c>
      <c r="F17" s="26">
        <f t="shared" si="0"/>
        <v>9.2409240924092444</v>
      </c>
      <c r="G17" s="2"/>
      <c r="H17" s="2"/>
      <c r="I17" s="2"/>
    </row>
    <row r="18" spans="1:9" x14ac:dyDescent="0.25">
      <c r="A18" s="27" t="s">
        <v>55</v>
      </c>
      <c r="B18" s="28">
        <v>868</v>
      </c>
      <c r="C18" s="28">
        <v>797</v>
      </c>
      <c r="D18" s="28">
        <v>10306</v>
      </c>
      <c r="E18" s="28">
        <v>10444</v>
      </c>
      <c r="F18" s="29">
        <f t="shared" si="0"/>
        <v>1.3390258102076444</v>
      </c>
      <c r="G18" s="2"/>
      <c r="H18" s="2"/>
      <c r="I18" s="2"/>
    </row>
    <row r="19" spans="1:9" x14ac:dyDescent="0.25">
      <c r="A19" s="24" t="s">
        <v>56</v>
      </c>
      <c r="B19" s="25">
        <v>52</v>
      </c>
      <c r="C19" s="25">
        <v>76</v>
      </c>
      <c r="D19" s="25">
        <v>1050</v>
      </c>
      <c r="E19" s="25">
        <v>1054</v>
      </c>
      <c r="F19" s="26">
        <f t="shared" si="0"/>
        <v>0.3809523809523796</v>
      </c>
      <c r="G19" s="2"/>
      <c r="H19" s="2"/>
      <c r="I19" s="2"/>
    </row>
    <row r="20" spans="1:9" x14ac:dyDescent="0.25">
      <c r="A20" s="27" t="s">
        <v>57</v>
      </c>
      <c r="B20" s="28">
        <v>95</v>
      </c>
      <c r="C20" s="28">
        <v>83</v>
      </c>
      <c r="D20" s="28">
        <v>1183</v>
      </c>
      <c r="E20" s="28">
        <v>1156</v>
      </c>
      <c r="F20" s="29">
        <f t="shared" si="0"/>
        <v>-2.2823330515638247</v>
      </c>
      <c r="G20" s="2"/>
      <c r="H20" s="2"/>
      <c r="I20" s="2"/>
    </row>
    <row r="21" spans="1:9" x14ac:dyDescent="0.25">
      <c r="A21" s="24" t="s">
        <v>58</v>
      </c>
      <c r="B21" s="25">
        <v>142</v>
      </c>
      <c r="C21" s="25">
        <v>258</v>
      </c>
      <c r="D21" s="25">
        <v>1839</v>
      </c>
      <c r="E21" s="25">
        <v>2191</v>
      </c>
      <c r="F21" s="26">
        <f t="shared" si="0"/>
        <v>19.140837411636753</v>
      </c>
      <c r="G21" s="2"/>
      <c r="H21" s="2"/>
      <c r="I21" s="2"/>
    </row>
    <row r="22" spans="1:9" x14ac:dyDescent="0.25">
      <c r="A22" s="27" t="s">
        <v>59</v>
      </c>
      <c r="B22" s="28">
        <v>895</v>
      </c>
      <c r="C22" s="28">
        <v>784</v>
      </c>
      <c r="D22" s="28">
        <v>11701</v>
      </c>
      <c r="E22" s="28">
        <v>11554</v>
      </c>
      <c r="F22" s="29">
        <f t="shared" si="0"/>
        <v>-1.256302880095717</v>
      </c>
      <c r="G22" s="2"/>
      <c r="H22" s="2"/>
      <c r="I22" s="2"/>
    </row>
    <row r="23" spans="1:9" x14ac:dyDescent="0.25">
      <c r="A23" s="24" t="s">
        <v>60</v>
      </c>
      <c r="B23" s="25">
        <v>99</v>
      </c>
      <c r="C23" s="25">
        <v>90</v>
      </c>
      <c r="D23" s="25">
        <v>1270</v>
      </c>
      <c r="E23" s="25">
        <v>1379</v>
      </c>
      <c r="F23" s="26">
        <f t="shared" si="0"/>
        <v>8.5826771653543261</v>
      </c>
      <c r="G23" s="2"/>
      <c r="H23" s="2"/>
      <c r="I23" s="2"/>
    </row>
    <row r="24" spans="1:9" x14ac:dyDescent="0.25">
      <c r="A24" s="27" t="s">
        <v>61</v>
      </c>
      <c r="B24" s="28">
        <v>31</v>
      </c>
      <c r="C24" s="28">
        <v>49</v>
      </c>
      <c r="D24" s="28">
        <v>585</v>
      </c>
      <c r="E24" s="28">
        <v>529</v>
      </c>
      <c r="F24" s="29">
        <f t="shared" si="0"/>
        <v>-9.5726495726495671</v>
      </c>
      <c r="G24" s="2"/>
      <c r="H24" s="2"/>
      <c r="I24" s="2"/>
    </row>
    <row r="25" spans="1:9" x14ac:dyDescent="0.25">
      <c r="A25" s="24" t="s">
        <v>62</v>
      </c>
      <c r="B25" s="25">
        <v>117</v>
      </c>
      <c r="C25" s="25">
        <v>146</v>
      </c>
      <c r="D25" s="25">
        <v>1462</v>
      </c>
      <c r="E25" s="25">
        <v>1591</v>
      </c>
      <c r="F25" s="26">
        <f t="shared" si="0"/>
        <v>8.8235294117647101</v>
      </c>
      <c r="G25" s="2"/>
      <c r="H25" s="2"/>
      <c r="I25" s="2"/>
    </row>
    <row r="26" spans="1:9" x14ac:dyDescent="0.25">
      <c r="A26" s="27" t="s">
        <v>63</v>
      </c>
      <c r="B26" s="28">
        <v>75</v>
      </c>
      <c r="C26" s="28">
        <v>110</v>
      </c>
      <c r="D26" s="28">
        <v>927</v>
      </c>
      <c r="E26" s="28">
        <v>1273</v>
      </c>
      <c r="F26" s="29">
        <f t="shared" si="0"/>
        <v>37.32470334412082</v>
      </c>
      <c r="G26" s="2"/>
      <c r="H26" s="2"/>
      <c r="I26" s="2"/>
    </row>
    <row r="27" spans="1:9" x14ac:dyDescent="0.25">
      <c r="A27" s="24" t="s">
        <v>64</v>
      </c>
      <c r="B27" s="25">
        <v>89</v>
      </c>
      <c r="C27" s="25">
        <v>77</v>
      </c>
      <c r="D27" s="25">
        <v>991</v>
      </c>
      <c r="E27" s="25">
        <v>994</v>
      </c>
      <c r="F27" s="26">
        <f t="shared" si="0"/>
        <v>0.30272452068616928</v>
      </c>
      <c r="G27" s="2"/>
      <c r="H27" s="2"/>
      <c r="I27" s="2"/>
    </row>
    <row r="28" spans="1:9" x14ac:dyDescent="0.25">
      <c r="A28" s="27" t="s">
        <v>65</v>
      </c>
      <c r="B28" s="28">
        <v>1079</v>
      </c>
      <c r="C28" s="28">
        <v>1103</v>
      </c>
      <c r="D28" s="28">
        <v>12127</v>
      </c>
      <c r="E28" s="28">
        <v>12518</v>
      </c>
      <c r="F28" s="29">
        <f t="shared" si="0"/>
        <v>3.224210439515133</v>
      </c>
      <c r="G28" s="2"/>
      <c r="H28" s="2"/>
      <c r="I28" s="2"/>
    </row>
    <row r="29" spans="1:9" x14ac:dyDescent="0.25">
      <c r="A29" s="24" t="s">
        <v>66</v>
      </c>
      <c r="B29" s="25">
        <v>117</v>
      </c>
      <c r="C29" s="25">
        <v>128</v>
      </c>
      <c r="D29" s="25">
        <v>1405</v>
      </c>
      <c r="E29" s="25">
        <v>1413</v>
      </c>
      <c r="F29" s="26">
        <f t="shared" si="0"/>
        <v>0.56939501779359603</v>
      </c>
      <c r="G29" s="2"/>
      <c r="H29" s="2"/>
      <c r="I29" s="2"/>
    </row>
    <row r="30" spans="1:9" x14ac:dyDescent="0.25">
      <c r="A30" s="27" t="s">
        <v>67</v>
      </c>
      <c r="B30" s="28">
        <v>106</v>
      </c>
      <c r="C30" s="28">
        <v>96</v>
      </c>
      <c r="D30" s="28">
        <v>1051</v>
      </c>
      <c r="E30" s="28">
        <v>1134</v>
      </c>
      <c r="F30" s="29">
        <f t="shared" si="0"/>
        <v>7.8972407231208308</v>
      </c>
      <c r="G30" s="2"/>
      <c r="H30" s="2"/>
      <c r="I30" s="2"/>
    </row>
    <row r="31" spans="1:9" x14ac:dyDescent="0.25">
      <c r="A31" s="24" t="s">
        <v>68</v>
      </c>
      <c r="B31" s="25">
        <v>226</v>
      </c>
      <c r="C31" s="25">
        <v>248</v>
      </c>
      <c r="D31" s="25">
        <v>2743</v>
      </c>
      <c r="E31" s="25">
        <v>2643</v>
      </c>
      <c r="F31" s="26">
        <f t="shared" si="0"/>
        <v>-3.6456434560699904</v>
      </c>
      <c r="G31" s="2"/>
      <c r="H31" s="2"/>
      <c r="I31" s="2"/>
    </row>
    <row r="32" spans="1:9" x14ac:dyDescent="0.25">
      <c r="A32" s="27" t="s">
        <v>69</v>
      </c>
      <c r="B32" s="28">
        <v>629</v>
      </c>
      <c r="C32" s="28">
        <v>615</v>
      </c>
      <c r="D32" s="28">
        <v>7728</v>
      </c>
      <c r="E32" s="28">
        <v>7702</v>
      </c>
      <c r="F32" s="29">
        <f t="shared" si="0"/>
        <v>-0.33643892339544834</v>
      </c>
      <c r="G32" s="2"/>
      <c r="H32" s="2"/>
      <c r="I32" s="2"/>
    </row>
    <row r="33" spans="1:9" x14ac:dyDescent="0.25">
      <c r="A33" s="24" t="s">
        <v>70</v>
      </c>
      <c r="B33" s="25">
        <v>120</v>
      </c>
      <c r="C33" s="25">
        <v>125</v>
      </c>
      <c r="D33" s="25">
        <v>1686</v>
      </c>
      <c r="E33" s="25">
        <v>1546</v>
      </c>
      <c r="F33" s="26">
        <f t="shared" si="0"/>
        <v>-8.3036773428232493</v>
      </c>
      <c r="G33" s="2"/>
      <c r="H33" s="2"/>
      <c r="I33" s="2"/>
    </row>
    <row r="34" spans="1:9" x14ac:dyDescent="0.25">
      <c r="A34" s="27" t="s">
        <v>71</v>
      </c>
      <c r="B34" s="28">
        <v>13</v>
      </c>
      <c r="C34" s="28">
        <v>25</v>
      </c>
      <c r="D34" s="28">
        <v>268</v>
      </c>
      <c r="E34" s="28">
        <v>301</v>
      </c>
      <c r="F34" s="29">
        <f t="shared" si="0"/>
        <v>12.31343283582089</v>
      </c>
      <c r="G34" s="2"/>
      <c r="H34" s="2"/>
      <c r="I34" s="2"/>
    </row>
    <row r="35" spans="1:9" x14ac:dyDescent="0.25">
      <c r="A35" s="30" t="s">
        <v>72</v>
      </c>
      <c r="B35" s="31">
        <f>SUM(B7:B34)</f>
        <v>20190</v>
      </c>
      <c r="C35" s="31">
        <f t="shared" ref="C35:E35" si="1">SUM(C7:C34)</f>
        <v>10878</v>
      </c>
      <c r="D35" s="31">
        <f t="shared" si="1"/>
        <v>146732</v>
      </c>
      <c r="E35" s="31">
        <f t="shared" si="1"/>
        <v>151564</v>
      </c>
      <c r="F35" s="32">
        <f t="shared" si="0"/>
        <v>3.2930785377422751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1209</v>
      </c>
      <c r="C38" s="62">
        <f>D7</f>
        <v>1132</v>
      </c>
      <c r="D38" s="62">
        <f>_xlfn.RANK.EQ(B38,$B$38:$B$65)+COUNTIF($B$38:$B$65,B38)-1</f>
        <v>19</v>
      </c>
      <c r="E38" s="61" t="str">
        <f t="shared" ref="E38:E65" si="2">INDEX($A$38:$B$65,MATCH(ROW()-37,$D$38:$D$65,0),1)</f>
        <v>BALEARES</v>
      </c>
      <c r="F38" s="61">
        <f>LOOKUP(E38,$A$38:$A$65,$B$38:$B$65)</f>
        <v>41871</v>
      </c>
      <c r="G38" s="61">
        <f>LOOKUP(E38,$A$38:$A$65,$C$38:$C$65)</f>
        <v>40596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923</v>
      </c>
      <c r="C39" s="62">
        <f t="shared" ref="C39:C65" si="5">D8</f>
        <v>833</v>
      </c>
      <c r="D39" s="62">
        <f t="shared" ref="D39:D65" si="6">_xlfn.RANK.EQ(B39,$B$38:$B$65)+COUNTIF($B$38:$B$65,B39)-1</f>
        <v>25</v>
      </c>
      <c r="E39" s="61" t="str">
        <f t="shared" si="2"/>
        <v>BAHIA DE ALGECIRAS</v>
      </c>
      <c r="F39" s="61">
        <f t="shared" ref="F39:F54" si="7">LOOKUP(E39,$A$38:$A$65,$B$38:$B$65)</f>
        <v>29681</v>
      </c>
      <c r="G39" s="61">
        <f t="shared" ref="G39:G65" si="8">LOOKUP(E39,$A$38:$A$65,$C$38:$C$65)</f>
        <v>28446</v>
      </c>
    </row>
    <row r="40" spans="1:9" s="61" customFormat="1" x14ac:dyDescent="0.25">
      <c r="A40" s="61" t="str">
        <f t="shared" si="3"/>
        <v>ALMERIA</v>
      </c>
      <c r="B40" s="62">
        <f t="shared" si="4"/>
        <v>1574</v>
      </c>
      <c r="C40" s="62">
        <f t="shared" si="5"/>
        <v>1378</v>
      </c>
      <c r="D40" s="62">
        <f t="shared" si="6"/>
        <v>14</v>
      </c>
      <c r="E40" s="61" t="str">
        <f t="shared" si="2"/>
        <v>SANTA CRUZ DE TENERIFE</v>
      </c>
      <c r="F40" s="61">
        <f t="shared" si="7"/>
        <v>12518</v>
      </c>
      <c r="G40" s="61">
        <f t="shared" si="8"/>
        <v>12127</v>
      </c>
    </row>
    <row r="41" spans="1:9" s="61" customFormat="1" x14ac:dyDescent="0.25">
      <c r="A41" s="61" t="str">
        <f t="shared" si="3"/>
        <v>AVILES</v>
      </c>
      <c r="B41" s="62">
        <f t="shared" si="4"/>
        <v>824</v>
      </c>
      <c r="C41" s="62">
        <f t="shared" si="5"/>
        <v>806</v>
      </c>
      <c r="D41" s="62">
        <f t="shared" si="6"/>
        <v>26</v>
      </c>
      <c r="E41" s="61" t="str">
        <f t="shared" si="2"/>
        <v>LAS PALMAS</v>
      </c>
      <c r="F41" s="61">
        <f t="shared" si="7"/>
        <v>11554</v>
      </c>
      <c r="G41" s="61">
        <f t="shared" si="8"/>
        <v>11701</v>
      </c>
    </row>
    <row r="42" spans="1:9" s="61" customFormat="1" x14ac:dyDescent="0.25">
      <c r="A42" s="61" t="str">
        <f t="shared" si="3"/>
        <v>BAHIA DE ALGECIRAS</v>
      </c>
      <c r="B42" s="62">
        <f t="shared" si="4"/>
        <v>29681</v>
      </c>
      <c r="C42" s="62">
        <f t="shared" si="5"/>
        <v>28446</v>
      </c>
      <c r="D42" s="62">
        <f t="shared" si="6"/>
        <v>2</v>
      </c>
      <c r="E42" s="61" t="str">
        <f t="shared" si="2"/>
        <v>CEUTA</v>
      </c>
      <c r="F42" s="61">
        <f t="shared" si="7"/>
        <v>10444</v>
      </c>
      <c r="G42" s="61">
        <f t="shared" si="8"/>
        <v>10306</v>
      </c>
    </row>
    <row r="43" spans="1:9" s="61" customFormat="1" x14ac:dyDescent="0.25">
      <c r="A43" s="61" t="str">
        <f t="shared" si="3"/>
        <v>BAHIA DE CADIZ</v>
      </c>
      <c r="B43" s="62">
        <f t="shared" si="4"/>
        <v>954</v>
      </c>
      <c r="C43" s="62">
        <f t="shared" si="5"/>
        <v>980</v>
      </c>
      <c r="D43" s="62">
        <f t="shared" si="6"/>
        <v>24</v>
      </c>
      <c r="E43" s="61" t="str">
        <f t="shared" si="2"/>
        <v>BARCELONA</v>
      </c>
      <c r="F43" s="61">
        <f t="shared" si="7"/>
        <v>8728</v>
      </c>
      <c r="G43" s="61">
        <f t="shared" si="8"/>
        <v>8046</v>
      </c>
    </row>
    <row r="44" spans="1:9" s="61" customFormat="1" x14ac:dyDescent="0.25">
      <c r="A44" s="61" t="str">
        <f t="shared" si="3"/>
        <v>BALEARES</v>
      </c>
      <c r="B44" s="62">
        <f t="shared" si="4"/>
        <v>41871</v>
      </c>
      <c r="C44" s="62">
        <f t="shared" si="5"/>
        <v>40596</v>
      </c>
      <c r="D44" s="62">
        <f t="shared" si="6"/>
        <v>1</v>
      </c>
      <c r="E44" s="61" t="str">
        <f t="shared" si="2"/>
        <v>VALENCIA</v>
      </c>
      <c r="F44" s="61">
        <f t="shared" si="7"/>
        <v>7702</v>
      </c>
      <c r="G44" s="61">
        <f t="shared" si="8"/>
        <v>7728</v>
      </c>
    </row>
    <row r="45" spans="1:9" s="61" customFormat="1" x14ac:dyDescent="0.25">
      <c r="A45" s="61" t="str">
        <f t="shared" si="3"/>
        <v>BARCELONA</v>
      </c>
      <c r="B45" s="62">
        <f t="shared" si="4"/>
        <v>8728</v>
      </c>
      <c r="C45" s="62">
        <f t="shared" si="5"/>
        <v>8046</v>
      </c>
      <c r="D45" s="62">
        <f t="shared" si="6"/>
        <v>6</v>
      </c>
      <c r="E45" s="61" t="str">
        <f t="shared" si="2"/>
        <v>BILBAO</v>
      </c>
      <c r="F45" s="61">
        <f t="shared" si="7"/>
        <v>2815</v>
      </c>
      <c r="G45" s="61">
        <f t="shared" si="8"/>
        <v>2816</v>
      </c>
    </row>
    <row r="46" spans="1:9" s="61" customFormat="1" x14ac:dyDescent="0.25">
      <c r="A46" s="61" t="str">
        <f t="shared" si="3"/>
        <v>BILBAO</v>
      </c>
      <c r="B46" s="62">
        <f t="shared" si="4"/>
        <v>2815</v>
      </c>
      <c r="C46" s="62">
        <f t="shared" si="5"/>
        <v>2816</v>
      </c>
      <c r="D46" s="62">
        <f t="shared" si="6"/>
        <v>8</v>
      </c>
      <c r="E46" s="61" t="str">
        <f t="shared" si="2"/>
        <v>TARRAGONA</v>
      </c>
      <c r="F46" s="61">
        <f t="shared" si="7"/>
        <v>2643</v>
      </c>
      <c r="G46" s="61">
        <f t="shared" si="8"/>
        <v>2743</v>
      </c>
    </row>
    <row r="47" spans="1:9" s="61" customFormat="1" x14ac:dyDescent="0.25">
      <c r="A47" s="61" t="str">
        <f t="shared" si="3"/>
        <v>CARTAGENA</v>
      </c>
      <c r="B47" s="62">
        <f t="shared" si="4"/>
        <v>1908</v>
      </c>
      <c r="C47" s="62">
        <f t="shared" si="5"/>
        <v>1862</v>
      </c>
      <c r="D47" s="62">
        <f t="shared" si="6"/>
        <v>11</v>
      </c>
      <c r="E47" s="61" t="str">
        <f t="shared" si="2"/>
        <v>HUELVA</v>
      </c>
      <c r="F47" s="61">
        <f t="shared" si="7"/>
        <v>2191</v>
      </c>
      <c r="G47" s="61">
        <f t="shared" si="8"/>
        <v>1839</v>
      </c>
    </row>
    <row r="48" spans="1:9" s="61" customFormat="1" x14ac:dyDescent="0.25">
      <c r="A48" s="61" t="str">
        <f t="shared" si="3"/>
        <v>CASTELLON</v>
      </c>
      <c r="B48" s="62">
        <f t="shared" si="4"/>
        <v>1655</v>
      </c>
      <c r="C48" s="62">
        <f t="shared" si="5"/>
        <v>1515</v>
      </c>
      <c r="D48" s="62">
        <f t="shared" si="6"/>
        <v>12</v>
      </c>
      <c r="E48" s="61" t="str">
        <f t="shared" si="2"/>
        <v>CARTAGENA</v>
      </c>
      <c r="F48" s="61">
        <f t="shared" si="7"/>
        <v>1908</v>
      </c>
      <c r="G48" s="61">
        <f t="shared" si="8"/>
        <v>1862</v>
      </c>
    </row>
    <row r="49" spans="1:7" s="61" customFormat="1" x14ac:dyDescent="0.25">
      <c r="A49" s="61" t="str">
        <f t="shared" si="3"/>
        <v>CEUTA</v>
      </c>
      <c r="B49" s="62">
        <f t="shared" si="4"/>
        <v>10444</v>
      </c>
      <c r="C49" s="62">
        <f t="shared" si="5"/>
        <v>10306</v>
      </c>
      <c r="D49" s="62">
        <f t="shared" si="6"/>
        <v>5</v>
      </c>
      <c r="E49" s="61" t="str">
        <f t="shared" si="2"/>
        <v>CASTELLON</v>
      </c>
      <c r="F49" s="61">
        <f t="shared" si="7"/>
        <v>1655</v>
      </c>
      <c r="G49" s="61">
        <f t="shared" si="8"/>
        <v>1515</v>
      </c>
    </row>
    <row r="50" spans="1:7" s="61" customFormat="1" x14ac:dyDescent="0.25">
      <c r="A50" s="61" t="str">
        <f t="shared" si="3"/>
        <v>FERROL-SAN CIBRAO</v>
      </c>
      <c r="B50" s="62">
        <f t="shared" si="4"/>
        <v>1054</v>
      </c>
      <c r="C50" s="62">
        <f t="shared" si="5"/>
        <v>1050</v>
      </c>
      <c r="D50" s="62">
        <f t="shared" si="6"/>
        <v>22</v>
      </c>
      <c r="E50" s="61" t="str">
        <f t="shared" si="2"/>
        <v>MELILLA</v>
      </c>
      <c r="F50" s="61">
        <f t="shared" si="7"/>
        <v>1591</v>
      </c>
      <c r="G50" s="61">
        <f t="shared" si="8"/>
        <v>1462</v>
      </c>
    </row>
    <row r="51" spans="1:7" s="61" customFormat="1" x14ac:dyDescent="0.25">
      <c r="A51" s="61" t="str">
        <f t="shared" si="3"/>
        <v>GIJON</v>
      </c>
      <c r="B51" s="62">
        <f t="shared" si="4"/>
        <v>1156</v>
      </c>
      <c r="C51" s="62">
        <f t="shared" si="5"/>
        <v>1183</v>
      </c>
      <c r="D51" s="62">
        <f t="shared" si="6"/>
        <v>20</v>
      </c>
      <c r="E51" s="61" t="str">
        <f t="shared" si="2"/>
        <v>ALMERIA</v>
      </c>
      <c r="F51" s="61">
        <f t="shared" si="7"/>
        <v>1574</v>
      </c>
      <c r="G51" s="61">
        <f t="shared" si="8"/>
        <v>1378</v>
      </c>
    </row>
    <row r="52" spans="1:7" s="61" customFormat="1" x14ac:dyDescent="0.25">
      <c r="A52" s="61" t="str">
        <f t="shared" si="3"/>
        <v>HUELVA</v>
      </c>
      <c r="B52" s="62">
        <f t="shared" si="4"/>
        <v>2191</v>
      </c>
      <c r="C52" s="62">
        <f t="shared" si="5"/>
        <v>1839</v>
      </c>
      <c r="D52" s="62">
        <f t="shared" si="6"/>
        <v>10</v>
      </c>
      <c r="E52" s="61" t="str">
        <f t="shared" si="2"/>
        <v>VIGO</v>
      </c>
      <c r="F52" s="61">
        <f t="shared" si="7"/>
        <v>1546</v>
      </c>
      <c r="G52" s="61">
        <f t="shared" si="8"/>
        <v>1686</v>
      </c>
    </row>
    <row r="53" spans="1:7" s="61" customFormat="1" x14ac:dyDescent="0.25">
      <c r="A53" s="61" t="str">
        <f t="shared" si="3"/>
        <v>LAS PALMAS</v>
      </c>
      <c r="B53" s="62">
        <f t="shared" si="4"/>
        <v>11554</v>
      </c>
      <c r="C53" s="62">
        <f t="shared" si="5"/>
        <v>11701</v>
      </c>
      <c r="D53" s="62">
        <f t="shared" si="6"/>
        <v>4</v>
      </c>
      <c r="E53" s="61" t="str">
        <f t="shared" si="2"/>
        <v>SANTANDER</v>
      </c>
      <c r="F53" s="61">
        <f t="shared" si="7"/>
        <v>1413</v>
      </c>
      <c r="G53" s="61">
        <f t="shared" si="8"/>
        <v>1405</v>
      </c>
    </row>
    <row r="54" spans="1:7" s="61" customFormat="1" x14ac:dyDescent="0.25">
      <c r="A54" s="61" t="str">
        <f t="shared" si="3"/>
        <v>MALAGA</v>
      </c>
      <c r="B54" s="62">
        <f t="shared" si="4"/>
        <v>1379</v>
      </c>
      <c r="C54" s="62">
        <f t="shared" si="5"/>
        <v>1270</v>
      </c>
      <c r="D54" s="62">
        <f t="shared" si="6"/>
        <v>17</v>
      </c>
      <c r="E54" s="61" t="str">
        <f t="shared" si="2"/>
        <v>MALAGA</v>
      </c>
      <c r="F54" s="61">
        <f t="shared" si="7"/>
        <v>1379</v>
      </c>
      <c r="G54" s="61">
        <f t="shared" si="8"/>
        <v>1270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529</v>
      </c>
      <c r="C55" s="62">
        <f t="shared" si="5"/>
        <v>585</v>
      </c>
      <c r="D55" s="62">
        <f t="shared" si="6"/>
        <v>27</v>
      </c>
      <c r="E55" s="61" t="str">
        <f t="shared" si="2"/>
        <v>MOTRIL</v>
      </c>
      <c r="F55" s="61">
        <f t="shared" ref="F55:F65" si="9">LOOKUP(E55,$A$38:$A$65,$B$38:$B$65)</f>
        <v>1273</v>
      </c>
      <c r="G55" s="61">
        <f t="shared" si="8"/>
        <v>927</v>
      </c>
    </row>
    <row r="56" spans="1:7" s="61" customFormat="1" x14ac:dyDescent="0.25">
      <c r="A56" s="61" t="str">
        <f t="shared" si="3"/>
        <v>MELILLA</v>
      </c>
      <c r="B56" s="62">
        <f t="shared" si="4"/>
        <v>1591</v>
      </c>
      <c r="C56" s="62">
        <f t="shared" si="5"/>
        <v>1462</v>
      </c>
      <c r="D56" s="62">
        <f t="shared" si="6"/>
        <v>13</v>
      </c>
      <c r="E56" s="61" t="str">
        <f t="shared" si="2"/>
        <v>A CORUÑA</v>
      </c>
      <c r="F56" s="61">
        <f t="shared" si="9"/>
        <v>1209</v>
      </c>
      <c r="G56" s="61">
        <f t="shared" si="8"/>
        <v>1132</v>
      </c>
    </row>
    <row r="57" spans="1:7" s="61" customFormat="1" x14ac:dyDescent="0.25">
      <c r="A57" s="61" t="str">
        <f t="shared" si="3"/>
        <v>MOTRIL</v>
      </c>
      <c r="B57" s="62">
        <f t="shared" si="4"/>
        <v>1273</v>
      </c>
      <c r="C57" s="62">
        <f t="shared" si="5"/>
        <v>927</v>
      </c>
      <c r="D57" s="62">
        <f t="shared" si="6"/>
        <v>18</v>
      </c>
      <c r="E57" s="61" t="str">
        <f t="shared" si="2"/>
        <v>GIJON</v>
      </c>
      <c r="F57" s="61">
        <f t="shared" si="9"/>
        <v>1156</v>
      </c>
      <c r="G57" s="61">
        <f t="shared" si="8"/>
        <v>1183</v>
      </c>
    </row>
    <row r="58" spans="1:7" s="61" customFormat="1" x14ac:dyDescent="0.25">
      <c r="A58" s="61" t="str">
        <f t="shared" si="3"/>
        <v>PASAIA</v>
      </c>
      <c r="B58" s="62">
        <f t="shared" si="4"/>
        <v>994</v>
      </c>
      <c r="C58" s="62">
        <f t="shared" si="5"/>
        <v>991</v>
      </c>
      <c r="D58" s="62">
        <f t="shared" si="6"/>
        <v>23</v>
      </c>
      <c r="E58" s="61" t="str">
        <f t="shared" si="2"/>
        <v>SEVILLA</v>
      </c>
      <c r="F58" s="61">
        <f t="shared" si="9"/>
        <v>1134</v>
      </c>
      <c r="G58" s="61">
        <f t="shared" si="8"/>
        <v>1051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12518</v>
      </c>
      <c r="C59" s="62">
        <f t="shared" si="5"/>
        <v>12127</v>
      </c>
      <c r="D59" s="62">
        <f t="shared" si="6"/>
        <v>3</v>
      </c>
      <c r="E59" s="61" t="str">
        <f t="shared" si="2"/>
        <v>FERROL-SAN CIBRAO</v>
      </c>
      <c r="F59" s="61">
        <f t="shared" si="9"/>
        <v>1054</v>
      </c>
      <c r="G59" s="61">
        <f t="shared" si="8"/>
        <v>1050</v>
      </c>
    </row>
    <row r="60" spans="1:7" s="61" customFormat="1" x14ac:dyDescent="0.25">
      <c r="A60" s="61" t="str">
        <f t="shared" si="3"/>
        <v>SANTANDER</v>
      </c>
      <c r="B60" s="62">
        <f t="shared" si="4"/>
        <v>1413</v>
      </c>
      <c r="C60" s="62">
        <f t="shared" si="5"/>
        <v>1405</v>
      </c>
      <c r="D60" s="62">
        <f t="shared" si="6"/>
        <v>16</v>
      </c>
      <c r="E60" s="61" t="str">
        <f t="shared" si="2"/>
        <v>PASAIA</v>
      </c>
      <c r="F60" s="61">
        <f t="shared" si="9"/>
        <v>994</v>
      </c>
      <c r="G60" s="61">
        <f t="shared" si="8"/>
        <v>991</v>
      </c>
    </row>
    <row r="61" spans="1:7" s="61" customFormat="1" x14ac:dyDescent="0.25">
      <c r="A61" s="61" t="str">
        <f t="shared" si="3"/>
        <v>SEVILLA</v>
      </c>
      <c r="B61" s="62">
        <f t="shared" si="4"/>
        <v>1134</v>
      </c>
      <c r="C61" s="62">
        <f t="shared" si="5"/>
        <v>1051</v>
      </c>
      <c r="D61" s="62">
        <f t="shared" si="6"/>
        <v>21</v>
      </c>
      <c r="E61" s="61" t="str">
        <f t="shared" si="2"/>
        <v>BAHIA DE CADIZ</v>
      </c>
      <c r="F61" s="61">
        <f t="shared" si="9"/>
        <v>954</v>
      </c>
      <c r="G61" s="61">
        <f t="shared" si="8"/>
        <v>980</v>
      </c>
    </row>
    <row r="62" spans="1:7" s="61" customFormat="1" x14ac:dyDescent="0.25">
      <c r="A62" s="61" t="str">
        <f t="shared" si="3"/>
        <v>TARRAGONA</v>
      </c>
      <c r="B62" s="62">
        <f t="shared" si="4"/>
        <v>2643</v>
      </c>
      <c r="C62" s="62">
        <f t="shared" si="5"/>
        <v>2743</v>
      </c>
      <c r="D62" s="62">
        <f t="shared" si="6"/>
        <v>9</v>
      </c>
      <c r="E62" s="61" t="str">
        <f t="shared" si="2"/>
        <v>ALICANTE</v>
      </c>
      <c r="F62" s="61">
        <f t="shared" si="9"/>
        <v>923</v>
      </c>
      <c r="G62" s="61">
        <f t="shared" si="8"/>
        <v>833</v>
      </c>
    </row>
    <row r="63" spans="1:7" s="61" customFormat="1" x14ac:dyDescent="0.25">
      <c r="A63" s="61" t="str">
        <f t="shared" si="3"/>
        <v>VALENCIA</v>
      </c>
      <c r="B63" s="62">
        <f t="shared" si="4"/>
        <v>7702</v>
      </c>
      <c r="C63" s="62">
        <f t="shared" si="5"/>
        <v>7728</v>
      </c>
      <c r="D63" s="62">
        <f t="shared" si="6"/>
        <v>7</v>
      </c>
      <c r="E63" s="61" t="str">
        <f t="shared" si="2"/>
        <v>AVILES</v>
      </c>
      <c r="F63" s="61">
        <f t="shared" si="9"/>
        <v>824</v>
      </c>
      <c r="G63" s="61">
        <f t="shared" si="8"/>
        <v>806</v>
      </c>
    </row>
    <row r="64" spans="1:7" s="61" customFormat="1" x14ac:dyDescent="0.25">
      <c r="A64" s="61" t="str">
        <f t="shared" si="3"/>
        <v>VIGO</v>
      </c>
      <c r="B64" s="62">
        <f t="shared" si="4"/>
        <v>1546</v>
      </c>
      <c r="C64" s="62">
        <f t="shared" si="5"/>
        <v>1686</v>
      </c>
      <c r="D64" s="62">
        <f t="shared" si="6"/>
        <v>15</v>
      </c>
      <c r="E64" s="61" t="str">
        <f t="shared" si="2"/>
        <v>MARIN Y RIA DE PONTEVEDRA</v>
      </c>
      <c r="F64" s="61">
        <f t="shared" si="9"/>
        <v>529</v>
      </c>
      <c r="G64" s="61">
        <f t="shared" si="8"/>
        <v>585</v>
      </c>
    </row>
    <row r="65" spans="1:7" s="61" customFormat="1" x14ac:dyDescent="0.25">
      <c r="A65" s="61" t="str">
        <f t="shared" si="3"/>
        <v>VILAGARCIA</v>
      </c>
      <c r="B65" s="62">
        <f t="shared" si="4"/>
        <v>301</v>
      </c>
      <c r="C65" s="62">
        <f t="shared" si="5"/>
        <v>268</v>
      </c>
      <c r="D65" s="62">
        <f t="shared" si="6"/>
        <v>28</v>
      </c>
      <c r="E65" s="61" t="str">
        <f t="shared" si="2"/>
        <v>VILAGARCIA</v>
      </c>
      <c r="F65" s="61">
        <f t="shared" si="9"/>
        <v>301</v>
      </c>
      <c r="G65" s="61">
        <f t="shared" si="8"/>
        <v>268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7"/>
  <sheetViews>
    <sheetView workbookViewId="0">
      <selection activeCell="M34" sqref="M34"/>
    </sheetView>
  </sheetViews>
  <sheetFormatPr baseColWidth="10" defaultRowHeight="15" x14ac:dyDescent="0.25"/>
  <cols>
    <col min="1" max="1" width="21.28515625" bestFit="1" customWidth="1"/>
    <col min="2" max="4" width="11.5703125" bestFit="1" customWidth="1"/>
    <col min="6" max="6" width="10" bestFit="1" customWidth="1"/>
    <col min="7" max="7" width="11.5703125" bestFit="1" customWidth="1"/>
  </cols>
  <sheetData>
    <row r="1" spans="1:12" s="9" customFormat="1" ht="22.5" customHeight="1" x14ac:dyDescent="0.35">
      <c r="F1" s="18" t="s">
        <v>95</v>
      </c>
    </row>
    <row r="2" spans="1:12" s="9" customFormat="1" ht="21" x14ac:dyDescent="0.35">
      <c r="F2" s="18"/>
    </row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25">
        <v>1270181</v>
      </c>
      <c r="C7" s="25">
        <v>1584554</v>
      </c>
      <c r="D7" s="25">
        <v>19258651</v>
      </c>
      <c r="E7" s="25">
        <v>18889724</v>
      </c>
      <c r="F7" s="26">
        <f>((E7*100)/D7)-100</f>
        <v>-1.915643001163474</v>
      </c>
      <c r="G7" s="2"/>
      <c r="H7" s="2"/>
      <c r="I7" s="2"/>
    </row>
    <row r="8" spans="1:12" x14ac:dyDescent="0.25">
      <c r="A8" s="27" t="s">
        <v>45</v>
      </c>
      <c r="B8" s="28">
        <v>784364</v>
      </c>
      <c r="C8" s="28">
        <v>771095</v>
      </c>
      <c r="D8" s="28">
        <v>11780091</v>
      </c>
      <c r="E8" s="28">
        <v>12817174</v>
      </c>
      <c r="F8" s="29">
        <f t="shared" ref="F8:F35" si="0">((E8*100)/D8)-100</f>
        <v>8.8036926030537472</v>
      </c>
      <c r="G8" s="2"/>
      <c r="H8" s="2"/>
      <c r="I8" s="2"/>
    </row>
    <row r="9" spans="1:12" x14ac:dyDescent="0.25">
      <c r="A9" s="24" t="s">
        <v>46</v>
      </c>
      <c r="B9" s="25">
        <v>2121711</v>
      </c>
      <c r="C9" s="25">
        <v>2221937</v>
      </c>
      <c r="D9" s="25">
        <v>24339136</v>
      </c>
      <c r="E9" s="25">
        <v>27621728</v>
      </c>
      <c r="F9" s="26">
        <f t="shared" si="0"/>
        <v>13.486887948692996</v>
      </c>
      <c r="G9" s="2"/>
      <c r="H9" s="2"/>
      <c r="I9" s="2"/>
    </row>
    <row r="10" spans="1:12" x14ac:dyDescent="0.25">
      <c r="A10" s="27" t="s">
        <v>47</v>
      </c>
      <c r="B10" s="28">
        <v>501499</v>
      </c>
      <c r="C10" s="28">
        <v>602140</v>
      </c>
      <c r="D10" s="28">
        <v>6014785</v>
      </c>
      <c r="E10" s="28">
        <v>6025883</v>
      </c>
      <c r="F10" s="29">
        <f t="shared" si="0"/>
        <v>0.18451199835072885</v>
      </c>
      <c r="G10" s="2"/>
      <c r="H10" s="2"/>
      <c r="I10" s="2"/>
    </row>
    <row r="11" spans="1:12" x14ac:dyDescent="0.25">
      <c r="A11" s="24" t="s">
        <v>48</v>
      </c>
      <c r="B11" s="25">
        <v>38222953</v>
      </c>
      <c r="C11" s="25">
        <v>34970681</v>
      </c>
      <c r="D11" s="25">
        <v>429586558</v>
      </c>
      <c r="E11" s="25">
        <v>452407013</v>
      </c>
      <c r="F11" s="26">
        <f t="shared" si="0"/>
        <v>5.3121901919472947</v>
      </c>
      <c r="G11" s="2"/>
      <c r="H11" s="2"/>
      <c r="I11" s="2"/>
    </row>
    <row r="12" spans="1:12" x14ac:dyDescent="0.25">
      <c r="A12" s="27" t="s">
        <v>49</v>
      </c>
      <c r="B12" s="28">
        <v>1415803</v>
      </c>
      <c r="C12" s="28">
        <v>1435381</v>
      </c>
      <c r="D12" s="28">
        <v>26578316</v>
      </c>
      <c r="E12" s="28">
        <v>25450980</v>
      </c>
      <c r="F12" s="29">
        <f t="shared" si="0"/>
        <v>-4.2415629342355601</v>
      </c>
      <c r="G12" s="2"/>
      <c r="H12" s="2"/>
      <c r="I12" s="2"/>
    </row>
    <row r="13" spans="1:12" x14ac:dyDescent="0.25">
      <c r="A13" s="24" t="s">
        <v>50</v>
      </c>
      <c r="B13" s="25">
        <v>21995623</v>
      </c>
      <c r="C13" s="25">
        <v>12534226</v>
      </c>
      <c r="D13" s="25">
        <v>194377121</v>
      </c>
      <c r="E13" s="25">
        <v>215107321</v>
      </c>
      <c r="F13" s="26">
        <f t="shared" si="0"/>
        <v>10.664938287670182</v>
      </c>
      <c r="G13" s="2"/>
      <c r="H13" s="2"/>
      <c r="I13" s="2"/>
    </row>
    <row r="14" spans="1:12" x14ac:dyDescent="0.25">
      <c r="A14" s="27" t="s">
        <v>51</v>
      </c>
      <c r="B14" s="28">
        <v>21433502</v>
      </c>
      <c r="C14" s="28">
        <v>23147056</v>
      </c>
      <c r="D14" s="28">
        <v>287501353</v>
      </c>
      <c r="E14" s="28">
        <v>310338799</v>
      </c>
      <c r="F14" s="29">
        <f t="shared" si="0"/>
        <v>7.9434220958257526</v>
      </c>
      <c r="G14" s="2"/>
      <c r="H14" s="2"/>
      <c r="I14" s="2"/>
    </row>
    <row r="15" spans="1:12" x14ac:dyDescent="0.25">
      <c r="A15" s="24" t="s">
        <v>52</v>
      </c>
      <c r="B15" s="25">
        <v>3087174</v>
      </c>
      <c r="C15" s="25">
        <v>4215939</v>
      </c>
      <c r="D15" s="25">
        <v>42766934</v>
      </c>
      <c r="E15" s="25">
        <v>44810733</v>
      </c>
      <c r="F15" s="26">
        <f t="shared" si="0"/>
        <v>4.7789233616793751</v>
      </c>
      <c r="G15" s="2"/>
      <c r="H15" s="2"/>
      <c r="I15" s="2"/>
    </row>
    <row r="16" spans="1:12" x14ac:dyDescent="0.25">
      <c r="A16" s="27" t="s">
        <v>53</v>
      </c>
      <c r="B16" s="28">
        <v>2540741</v>
      </c>
      <c r="C16" s="28">
        <v>2714790</v>
      </c>
      <c r="D16" s="28">
        <v>36606219</v>
      </c>
      <c r="E16" s="28">
        <v>37886995</v>
      </c>
      <c r="F16" s="29">
        <f t="shared" si="0"/>
        <v>3.498793470038521</v>
      </c>
      <c r="G16" s="2"/>
      <c r="H16" s="2"/>
      <c r="I16" s="2"/>
    </row>
    <row r="17" spans="1:9" x14ac:dyDescent="0.25">
      <c r="A17" s="24" t="s">
        <v>54</v>
      </c>
      <c r="B17" s="25">
        <v>1896443</v>
      </c>
      <c r="C17" s="25">
        <v>2039679</v>
      </c>
      <c r="D17" s="25">
        <v>20587761</v>
      </c>
      <c r="E17" s="25">
        <v>22898695</v>
      </c>
      <c r="F17" s="26">
        <f t="shared" si="0"/>
        <v>11.224795158638187</v>
      </c>
      <c r="G17" s="2"/>
      <c r="H17" s="2"/>
      <c r="I17" s="2"/>
    </row>
    <row r="18" spans="1:9" x14ac:dyDescent="0.25">
      <c r="A18" s="27" t="s">
        <v>55</v>
      </c>
      <c r="B18" s="28">
        <v>5194609</v>
      </c>
      <c r="C18" s="28">
        <v>4462547</v>
      </c>
      <c r="D18" s="28">
        <v>53396654</v>
      </c>
      <c r="E18" s="28">
        <v>59614987</v>
      </c>
      <c r="F18" s="29">
        <f t="shared" si="0"/>
        <v>11.645548052505319</v>
      </c>
      <c r="G18" s="2"/>
      <c r="H18" s="2"/>
      <c r="I18" s="2"/>
    </row>
    <row r="19" spans="1:9" x14ac:dyDescent="0.25">
      <c r="A19" s="24" t="s">
        <v>56</v>
      </c>
      <c r="B19" s="25">
        <v>642488</v>
      </c>
      <c r="C19" s="25">
        <v>907416</v>
      </c>
      <c r="D19" s="25">
        <v>16039284</v>
      </c>
      <c r="E19" s="25">
        <v>15659987</v>
      </c>
      <c r="F19" s="26">
        <f t="shared" si="0"/>
        <v>-2.3648000746167952</v>
      </c>
      <c r="G19" s="2"/>
      <c r="H19" s="2"/>
      <c r="I19" s="2"/>
    </row>
    <row r="20" spans="1:9" x14ac:dyDescent="0.25">
      <c r="A20" s="27" t="s">
        <v>57</v>
      </c>
      <c r="B20" s="28">
        <v>1700230</v>
      </c>
      <c r="C20" s="28">
        <v>1064761</v>
      </c>
      <c r="D20" s="28">
        <v>19078860</v>
      </c>
      <c r="E20" s="28">
        <v>18310522</v>
      </c>
      <c r="F20" s="29">
        <f t="shared" si="0"/>
        <v>-4.0271693382099301</v>
      </c>
      <c r="G20" s="2"/>
      <c r="H20" s="2"/>
      <c r="I20" s="2"/>
    </row>
    <row r="21" spans="1:9" x14ac:dyDescent="0.25">
      <c r="A21" s="24" t="s">
        <v>58</v>
      </c>
      <c r="B21" s="25">
        <v>2664973</v>
      </c>
      <c r="C21" s="25">
        <v>4096147</v>
      </c>
      <c r="D21" s="25">
        <v>27016518</v>
      </c>
      <c r="E21" s="25">
        <v>33453338</v>
      </c>
      <c r="F21" s="26">
        <f t="shared" si="0"/>
        <v>23.825498163753011</v>
      </c>
      <c r="G21" s="2"/>
      <c r="H21" s="2"/>
      <c r="I21" s="2"/>
    </row>
    <row r="22" spans="1:9" x14ac:dyDescent="0.25">
      <c r="A22" s="27" t="s">
        <v>59</v>
      </c>
      <c r="B22" s="28">
        <v>22683177</v>
      </c>
      <c r="C22" s="28">
        <v>21652247</v>
      </c>
      <c r="D22" s="28">
        <v>243746494</v>
      </c>
      <c r="E22" s="28">
        <v>234372337</v>
      </c>
      <c r="F22" s="29">
        <f t="shared" si="0"/>
        <v>-3.8458633173201662</v>
      </c>
      <c r="G22" s="2"/>
      <c r="H22" s="2"/>
      <c r="I22" s="2"/>
    </row>
    <row r="23" spans="1:9" x14ac:dyDescent="0.25">
      <c r="A23" s="24" t="s">
        <v>60</v>
      </c>
      <c r="B23" s="25">
        <v>2847633</v>
      </c>
      <c r="C23" s="25">
        <v>2303439</v>
      </c>
      <c r="D23" s="25">
        <v>33360829</v>
      </c>
      <c r="E23" s="25">
        <v>36469226</v>
      </c>
      <c r="F23" s="26">
        <f t="shared" si="0"/>
        <v>9.3175052694284091</v>
      </c>
      <c r="G23" s="2"/>
      <c r="H23" s="2"/>
      <c r="I23" s="2"/>
    </row>
    <row r="24" spans="1:9" x14ac:dyDescent="0.25">
      <c r="A24" s="27" t="s">
        <v>61</v>
      </c>
      <c r="B24" s="28">
        <v>306656</v>
      </c>
      <c r="C24" s="28">
        <v>395986</v>
      </c>
      <c r="D24" s="28">
        <v>3850577</v>
      </c>
      <c r="E24" s="28">
        <v>4505489</v>
      </c>
      <c r="F24" s="29">
        <f t="shared" si="0"/>
        <v>17.008152284709539</v>
      </c>
      <c r="G24" s="2"/>
      <c r="H24" s="2"/>
      <c r="I24" s="2"/>
    </row>
    <row r="25" spans="1:9" x14ac:dyDescent="0.25">
      <c r="A25" s="24" t="s">
        <v>62</v>
      </c>
      <c r="B25" s="25">
        <v>2709786</v>
      </c>
      <c r="C25" s="25">
        <v>3109980</v>
      </c>
      <c r="D25" s="25">
        <v>31747456</v>
      </c>
      <c r="E25" s="25">
        <v>34058927</v>
      </c>
      <c r="F25" s="26">
        <f t="shared" si="0"/>
        <v>7.2808070038745711</v>
      </c>
      <c r="G25" s="2"/>
      <c r="H25" s="2"/>
      <c r="I25" s="2"/>
    </row>
    <row r="26" spans="1:9" x14ac:dyDescent="0.25">
      <c r="A26" s="27" t="s">
        <v>63</v>
      </c>
      <c r="B26" s="28">
        <v>1458105</v>
      </c>
      <c r="C26" s="28">
        <v>1890877</v>
      </c>
      <c r="D26" s="28">
        <v>16917803</v>
      </c>
      <c r="E26" s="28">
        <v>21892845</v>
      </c>
      <c r="F26" s="29">
        <f t="shared" si="0"/>
        <v>29.407139922364621</v>
      </c>
      <c r="G26" s="2"/>
      <c r="H26" s="2"/>
      <c r="I26" s="2"/>
    </row>
    <row r="27" spans="1:9" x14ac:dyDescent="0.25">
      <c r="A27" s="24" t="s">
        <v>64</v>
      </c>
      <c r="B27" s="25">
        <v>624394</v>
      </c>
      <c r="C27" s="25">
        <v>530039</v>
      </c>
      <c r="D27" s="25">
        <v>7026396</v>
      </c>
      <c r="E27" s="25">
        <v>6928324</v>
      </c>
      <c r="F27" s="26">
        <f t="shared" si="0"/>
        <v>-1.3957653397275038</v>
      </c>
      <c r="G27" s="2"/>
      <c r="H27" s="2"/>
      <c r="I27" s="2"/>
    </row>
    <row r="28" spans="1:9" x14ac:dyDescent="0.25">
      <c r="A28" s="27" t="s">
        <v>65</v>
      </c>
      <c r="B28" s="28">
        <v>18038346</v>
      </c>
      <c r="C28" s="28">
        <v>17642470</v>
      </c>
      <c r="D28" s="28">
        <v>175281900</v>
      </c>
      <c r="E28" s="28">
        <v>174830792</v>
      </c>
      <c r="F28" s="29">
        <f t="shared" si="0"/>
        <v>-0.25736142750621127</v>
      </c>
      <c r="G28" s="2"/>
      <c r="H28" s="2"/>
      <c r="I28" s="2"/>
    </row>
    <row r="29" spans="1:9" x14ac:dyDescent="0.25">
      <c r="A29" s="24" t="s">
        <v>66</v>
      </c>
      <c r="B29" s="25">
        <v>2180046</v>
      </c>
      <c r="C29" s="25">
        <v>2245114</v>
      </c>
      <c r="D29" s="25">
        <v>27440630</v>
      </c>
      <c r="E29" s="25">
        <v>26390021</v>
      </c>
      <c r="F29" s="26">
        <f t="shared" si="0"/>
        <v>-3.82866209704369</v>
      </c>
      <c r="G29" s="2"/>
      <c r="H29" s="2"/>
      <c r="I29" s="2"/>
    </row>
    <row r="30" spans="1:9" x14ac:dyDescent="0.25">
      <c r="A30" s="27" t="s">
        <v>67</v>
      </c>
      <c r="B30" s="28">
        <v>540265</v>
      </c>
      <c r="C30" s="28">
        <v>452786</v>
      </c>
      <c r="D30" s="28">
        <v>5613306</v>
      </c>
      <c r="E30" s="28">
        <v>5939847</v>
      </c>
      <c r="F30" s="29">
        <f t="shared" si="0"/>
        <v>5.8172670436993883</v>
      </c>
      <c r="G30" s="2"/>
      <c r="H30" s="2"/>
      <c r="I30" s="2"/>
    </row>
    <row r="31" spans="1:9" x14ac:dyDescent="0.25">
      <c r="A31" s="24" t="s">
        <v>68</v>
      </c>
      <c r="B31" s="25">
        <v>4014030</v>
      </c>
      <c r="C31" s="25">
        <v>4237886</v>
      </c>
      <c r="D31" s="25">
        <v>46860772</v>
      </c>
      <c r="E31" s="25">
        <v>46869069</v>
      </c>
      <c r="F31" s="26">
        <f t="shared" si="0"/>
        <v>1.7705640871639616E-2</v>
      </c>
      <c r="G31" s="2"/>
      <c r="H31" s="2"/>
      <c r="I31" s="2"/>
    </row>
    <row r="32" spans="1:9" x14ac:dyDescent="0.25">
      <c r="A32" s="27" t="s">
        <v>69</v>
      </c>
      <c r="B32" s="28">
        <v>20247433</v>
      </c>
      <c r="C32" s="28">
        <v>20201129</v>
      </c>
      <c r="D32" s="28">
        <v>240530194</v>
      </c>
      <c r="E32" s="28">
        <v>255887783</v>
      </c>
      <c r="F32" s="29">
        <f t="shared" si="0"/>
        <v>6.3848902894910537</v>
      </c>
      <c r="G32" s="2"/>
      <c r="H32" s="2"/>
      <c r="I32" s="2"/>
    </row>
    <row r="33" spans="1:9" x14ac:dyDescent="0.25">
      <c r="A33" s="24" t="s">
        <v>70</v>
      </c>
      <c r="B33" s="25">
        <v>2313491</v>
      </c>
      <c r="C33" s="25">
        <v>2669025</v>
      </c>
      <c r="D33" s="25">
        <v>32276805</v>
      </c>
      <c r="E33" s="25">
        <v>33430495</v>
      </c>
      <c r="F33" s="26">
        <f t="shared" si="0"/>
        <v>3.5743624562592231</v>
      </c>
      <c r="G33" s="2"/>
      <c r="H33" s="2"/>
      <c r="I33" s="2"/>
    </row>
    <row r="34" spans="1:9" x14ac:dyDescent="0.25">
      <c r="A34" s="27" t="s">
        <v>71</v>
      </c>
      <c r="B34" s="28">
        <v>157355</v>
      </c>
      <c r="C34" s="28">
        <v>183225</v>
      </c>
      <c r="D34" s="28">
        <v>1642041</v>
      </c>
      <c r="E34" s="28">
        <v>1720024</v>
      </c>
      <c r="F34" s="29">
        <f t="shared" si="0"/>
        <v>4.7491505997718662</v>
      </c>
      <c r="G34" s="2"/>
      <c r="H34" s="2"/>
      <c r="I34" s="2"/>
    </row>
    <row r="35" spans="1:9" x14ac:dyDescent="0.25">
      <c r="A35" s="30" t="s">
        <v>72</v>
      </c>
      <c r="B35" s="31">
        <f>SUM(B7:B34)</f>
        <v>183593011</v>
      </c>
      <c r="C35" s="31">
        <f t="shared" ref="C35:E35" si="1">SUM(C7:C34)</f>
        <v>174282552</v>
      </c>
      <c r="D35" s="31">
        <f t="shared" si="1"/>
        <v>2081223444</v>
      </c>
      <c r="E35" s="31">
        <f t="shared" si="1"/>
        <v>2184589058</v>
      </c>
      <c r="F35" s="32">
        <f t="shared" si="0"/>
        <v>4.9665793597508667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18889724</v>
      </c>
      <c r="C38" s="62">
        <f>D7</f>
        <v>19258651</v>
      </c>
      <c r="D38" s="62">
        <f>_xlfn.RANK.EQ(B38,$B$38:$B$65)+COUNTIF($B$38:$B$65,B38)-1</f>
        <v>20</v>
      </c>
      <c r="E38" s="61" t="str">
        <f t="shared" ref="E38:E65" si="2">INDEX($A$38:$B$65,MATCH(ROW()-37,$D$38:$D$65,0),1)</f>
        <v>BAHIA DE ALGECIRAS</v>
      </c>
      <c r="F38" s="61">
        <f>LOOKUP(E38,$A$38:$A$65,$B$38:$B$65)</f>
        <v>452407013</v>
      </c>
      <c r="G38" s="61">
        <f>LOOKUP(E38,$A$38:$A$65,$C$38:$C$65)</f>
        <v>429586558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12817174</v>
      </c>
      <c r="C39" s="62">
        <f t="shared" ref="C39:C65" si="5">D8</f>
        <v>11780091</v>
      </c>
      <c r="D39" s="62">
        <f t="shared" ref="D39:D65" si="6">_xlfn.RANK.EQ(B39,$B$38:$B$65)+COUNTIF($B$38:$B$65,B39)-1</f>
        <v>23</v>
      </c>
      <c r="E39" s="61" t="str">
        <f t="shared" si="2"/>
        <v>BARCELONA</v>
      </c>
      <c r="F39" s="61">
        <f t="shared" ref="F39:F54" si="7">LOOKUP(E39,$A$38:$A$65,$B$38:$B$65)</f>
        <v>310338799</v>
      </c>
      <c r="G39" s="61">
        <f t="shared" ref="G39:G65" si="8">LOOKUP(E39,$A$38:$A$65,$C$38:$C$65)</f>
        <v>287501353</v>
      </c>
    </row>
    <row r="40" spans="1:9" s="61" customFormat="1" x14ac:dyDescent="0.25">
      <c r="A40" s="61" t="str">
        <f t="shared" si="3"/>
        <v>ALMERIA</v>
      </c>
      <c r="B40" s="62">
        <f t="shared" si="4"/>
        <v>27621728</v>
      </c>
      <c r="C40" s="62">
        <f t="shared" si="5"/>
        <v>24339136</v>
      </c>
      <c r="D40" s="62">
        <f t="shared" si="6"/>
        <v>15</v>
      </c>
      <c r="E40" s="61" t="str">
        <f t="shared" si="2"/>
        <v>VALENCIA</v>
      </c>
      <c r="F40" s="61">
        <f t="shared" si="7"/>
        <v>255887783</v>
      </c>
      <c r="G40" s="61">
        <f t="shared" si="8"/>
        <v>240530194</v>
      </c>
    </row>
    <row r="41" spans="1:9" s="61" customFormat="1" x14ac:dyDescent="0.25">
      <c r="A41" s="61" t="str">
        <f t="shared" si="3"/>
        <v>AVILES</v>
      </c>
      <c r="B41" s="62">
        <f t="shared" si="4"/>
        <v>6025883</v>
      </c>
      <c r="C41" s="62">
        <f t="shared" si="5"/>
        <v>6014785</v>
      </c>
      <c r="D41" s="62">
        <f t="shared" si="6"/>
        <v>25</v>
      </c>
      <c r="E41" s="61" t="str">
        <f t="shared" si="2"/>
        <v>LAS PALMAS</v>
      </c>
      <c r="F41" s="61">
        <f t="shared" si="7"/>
        <v>234372337</v>
      </c>
      <c r="G41" s="61">
        <f t="shared" si="8"/>
        <v>243746494</v>
      </c>
    </row>
    <row r="42" spans="1:9" s="61" customFormat="1" x14ac:dyDescent="0.25">
      <c r="A42" s="61" t="str">
        <f t="shared" si="3"/>
        <v>BAHIA DE ALGECIRAS</v>
      </c>
      <c r="B42" s="62">
        <f t="shared" si="4"/>
        <v>452407013</v>
      </c>
      <c r="C42" s="62">
        <f t="shared" si="5"/>
        <v>429586558</v>
      </c>
      <c r="D42" s="62">
        <f t="shared" si="6"/>
        <v>1</v>
      </c>
      <c r="E42" s="61" t="str">
        <f t="shared" si="2"/>
        <v>BALEARES</v>
      </c>
      <c r="F42" s="61">
        <f t="shared" si="7"/>
        <v>215107321</v>
      </c>
      <c r="G42" s="61">
        <f t="shared" si="8"/>
        <v>194377121</v>
      </c>
    </row>
    <row r="43" spans="1:9" s="61" customFormat="1" x14ac:dyDescent="0.25">
      <c r="A43" s="61" t="str">
        <f t="shared" si="3"/>
        <v>BAHIA DE CADIZ</v>
      </c>
      <c r="B43" s="62">
        <f t="shared" si="4"/>
        <v>25450980</v>
      </c>
      <c r="C43" s="62">
        <f t="shared" si="5"/>
        <v>26578316</v>
      </c>
      <c r="D43" s="62">
        <f t="shared" si="6"/>
        <v>17</v>
      </c>
      <c r="E43" s="61" t="str">
        <f t="shared" si="2"/>
        <v>SANTA CRUZ DE TENERIFE</v>
      </c>
      <c r="F43" s="61">
        <f t="shared" si="7"/>
        <v>174830792</v>
      </c>
      <c r="G43" s="61">
        <f t="shared" si="8"/>
        <v>175281900</v>
      </c>
    </row>
    <row r="44" spans="1:9" s="61" customFormat="1" x14ac:dyDescent="0.25">
      <c r="A44" s="61" t="str">
        <f t="shared" si="3"/>
        <v>BALEARES</v>
      </c>
      <c r="B44" s="62">
        <f t="shared" si="4"/>
        <v>215107321</v>
      </c>
      <c r="C44" s="62">
        <f t="shared" si="5"/>
        <v>194377121</v>
      </c>
      <c r="D44" s="62">
        <f t="shared" si="6"/>
        <v>5</v>
      </c>
      <c r="E44" s="61" t="str">
        <f t="shared" si="2"/>
        <v>CEUTA</v>
      </c>
      <c r="F44" s="61">
        <f t="shared" si="7"/>
        <v>59614987</v>
      </c>
      <c r="G44" s="61">
        <f t="shared" si="8"/>
        <v>53396654</v>
      </c>
    </row>
    <row r="45" spans="1:9" s="61" customFormat="1" x14ac:dyDescent="0.25">
      <c r="A45" s="61" t="str">
        <f t="shared" si="3"/>
        <v>BARCELONA</v>
      </c>
      <c r="B45" s="62">
        <f t="shared" si="4"/>
        <v>310338799</v>
      </c>
      <c r="C45" s="62">
        <f t="shared" si="5"/>
        <v>287501353</v>
      </c>
      <c r="D45" s="62">
        <f t="shared" si="6"/>
        <v>2</v>
      </c>
      <c r="E45" s="61" t="str">
        <f t="shared" si="2"/>
        <v>TARRAGONA</v>
      </c>
      <c r="F45" s="61">
        <f t="shared" si="7"/>
        <v>46869069</v>
      </c>
      <c r="G45" s="61">
        <f t="shared" si="8"/>
        <v>46860772</v>
      </c>
    </row>
    <row r="46" spans="1:9" s="61" customFormat="1" x14ac:dyDescent="0.25">
      <c r="A46" s="61" t="str">
        <f t="shared" si="3"/>
        <v>BILBAO</v>
      </c>
      <c r="B46" s="62">
        <f t="shared" si="4"/>
        <v>44810733</v>
      </c>
      <c r="C46" s="62">
        <f t="shared" si="5"/>
        <v>42766934</v>
      </c>
      <c r="D46" s="62">
        <f t="shared" si="6"/>
        <v>9</v>
      </c>
      <c r="E46" s="61" t="str">
        <f t="shared" si="2"/>
        <v>BILBAO</v>
      </c>
      <c r="F46" s="61">
        <f t="shared" si="7"/>
        <v>44810733</v>
      </c>
      <c r="G46" s="61">
        <f t="shared" si="8"/>
        <v>42766934</v>
      </c>
    </row>
    <row r="47" spans="1:9" s="61" customFormat="1" x14ac:dyDescent="0.25">
      <c r="A47" s="61" t="str">
        <f t="shared" si="3"/>
        <v>CARTAGENA</v>
      </c>
      <c r="B47" s="62">
        <f t="shared" si="4"/>
        <v>37886995</v>
      </c>
      <c r="C47" s="62">
        <f t="shared" si="5"/>
        <v>36606219</v>
      </c>
      <c r="D47" s="62">
        <f t="shared" si="6"/>
        <v>10</v>
      </c>
      <c r="E47" s="61" t="str">
        <f t="shared" si="2"/>
        <v>CARTAGENA</v>
      </c>
      <c r="F47" s="61">
        <f t="shared" si="7"/>
        <v>37886995</v>
      </c>
      <c r="G47" s="61">
        <f t="shared" si="8"/>
        <v>36606219</v>
      </c>
    </row>
    <row r="48" spans="1:9" s="61" customFormat="1" x14ac:dyDescent="0.25">
      <c r="A48" s="61" t="str">
        <f t="shared" si="3"/>
        <v>CASTELLON</v>
      </c>
      <c r="B48" s="62">
        <f t="shared" si="4"/>
        <v>22898695</v>
      </c>
      <c r="C48" s="62">
        <f t="shared" si="5"/>
        <v>20587761</v>
      </c>
      <c r="D48" s="62">
        <f t="shared" si="6"/>
        <v>18</v>
      </c>
      <c r="E48" s="61" t="str">
        <f t="shared" si="2"/>
        <v>MALAGA</v>
      </c>
      <c r="F48" s="61">
        <f t="shared" si="7"/>
        <v>36469226</v>
      </c>
      <c r="G48" s="61">
        <f t="shared" si="8"/>
        <v>33360829</v>
      </c>
    </row>
    <row r="49" spans="1:7" s="61" customFormat="1" x14ac:dyDescent="0.25">
      <c r="A49" s="61" t="str">
        <f t="shared" si="3"/>
        <v>CEUTA</v>
      </c>
      <c r="B49" s="62">
        <f t="shared" si="4"/>
        <v>59614987</v>
      </c>
      <c r="C49" s="62">
        <f t="shared" si="5"/>
        <v>53396654</v>
      </c>
      <c r="D49" s="62">
        <f t="shared" si="6"/>
        <v>7</v>
      </c>
      <c r="E49" s="61" t="str">
        <f t="shared" si="2"/>
        <v>MELILLA</v>
      </c>
      <c r="F49" s="61">
        <f t="shared" si="7"/>
        <v>34058927</v>
      </c>
      <c r="G49" s="61">
        <f t="shared" si="8"/>
        <v>31747456</v>
      </c>
    </row>
    <row r="50" spans="1:7" s="61" customFormat="1" x14ac:dyDescent="0.25">
      <c r="A50" s="61" t="str">
        <f t="shared" si="3"/>
        <v>FERROL-SAN CIBRAO</v>
      </c>
      <c r="B50" s="62">
        <f t="shared" si="4"/>
        <v>15659987</v>
      </c>
      <c r="C50" s="62">
        <f t="shared" si="5"/>
        <v>16039284</v>
      </c>
      <c r="D50" s="62">
        <f t="shared" si="6"/>
        <v>22</v>
      </c>
      <c r="E50" s="61" t="str">
        <f t="shared" si="2"/>
        <v>HUELVA</v>
      </c>
      <c r="F50" s="61">
        <f t="shared" si="7"/>
        <v>33453338</v>
      </c>
      <c r="G50" s="61">
        <f t="shared" si="8"/>
        <v>27016518</v>
      </c>
    </row>
    <row r="51" spans="1:7" s="61" customFormat="1" x14ac:dyDescent="0.25">
      <c r="A51" s="61" t="str">
        <f t="shared" si="3"/>
        <v>GIJON</v>
      </c>
      <c r="B51" s="62">
        <f t="shared" si="4"/>
        <v>18310522</v>
      </c>
      <c r="C51" s="62">
        <f t="shared" si="5"/>
        <v>19078860</v>
      </c>
      <c r="D51" s="62">
        <f t="shared" si="6"/>
        <v>21</v>
      </c>
      <c r="E51" s="61" t="str">
        <f t="shared" si="2"/>
        <v>VIGO</v>
      </c>
      <c r="F51" s="61">
        <f t="shared" si="7"/>
        <v>33430495</v>
      </c>
      <c r="G51" s="61">
        <f t="shared" si="8"/>
        <v>32276805</v>
      </c>
    </row>
    <row r="52" spans="1:7" s="61" customFormat="1" x14ac:dyDescent="0.25">
      <c r="A52" s="61" t="str">
        <f t="shared" si="3"/>
        <v>HUELVA</v>
      </c>
      <c r="B52" s="62">
        <f t="shared" si="4"/>
        <v>33453338</v>
      </c>
      <c r="C52" s="62">
        <f t="shared" si="5"/>
        <v>27016518</v>
      </c>
      <c r="D52" s="62">
        <f t="shared" si="6"/>
        <v>13</v>
      </c>
      <c r="E52" s="61" t="str">
        <f t="shared" si="2"/>
        <v>ALMERIA</v>
      </c>
      <c r="F52" s="61">
        <f t="shared" si="7"/>
        <v>27621728</v>
      </c>
      <c r="G52" s="61">
        <f t="shared" si="8"/>
        <v>24339136</v>
      </c>
    </row>
    <row r="53" spans="1:7" s="61" customFormat="1" x14ac:dyDescent="0.25">
      <c r="A53" s="61" t="str">
        <f t="shared" si="3"/>
        <v>LAS PALMAS</v>
      </c>
      <c r="B53" s="62">
        <f t="shared" si="4"/>
        <v>234372337</v>
      </c>
      <c r="C53" s="62">
        <f t="shared" si="5"/>
        <v>243746494</v>
      </c>
      <c r="D53" s="62">
        <f t="shared" si="6"/>
        <v>4</v>
      </c>
      <c r="E53" s="61" t="str">
        <f t="shared" si="2"/>
        <v>SANTANDER</v>
      </c>
      <c r="F53" s="61">
        <f t="shared" si="7"/>
        <v>26390021</v>
      </c>
      <c r="G53" s="61">
        <f t="shared" si="8"/>
        <v>27440630</v>
      </c>
    </row>
    <row r="54" spans="1:7" s="61" customFormat="1" x14ac:dyDescent="0.25">
      <c r="A54" s="61" t="str">
        <f t="shared" si="3"/>
        <v>MALAGA</v>
      </c>
      <c r="B54" s="62">
        <f t="shared" si="4"/>
        <v>36469226</v>
      </c>
      <c r="C54" s="62">
        <f t="shared" si="5"/>
        <v>33360829</v>
      </c>
      <c r="D54" s="62">
        <f t="shared" si="6"/>
        <v>11</v>
      </c>
      <c r="E54" s="61" t="str">
        <f t="shared" si="2"/>
        <v>BAHIA DE CADIZ</v>
      </c>
      <c r="F54" s="61">
        <f t="shared" si="7"/>
        <v>25450980</v>
      </c>
      <c r="G54" s="61">
        <f t="shared" si="8"/>
        <v>26578316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4505489</v>
      </c>
      <c r="C55" s="62">
        <f t="shared" si="5"/>
        <v>3850577</v>
      </c>
      <c r="D55" s="62">
        <f t="shared" si="6"/>
        <v>27</v>
      </c>
      <c r="E55" s="61" t="str">
        <f t="shared" si="2"/>
        <v>CASTELLON</v>
      </c>
      <c r="F55" s="61">
        <f t="shared" ref="F55:F65" si="9">LOOKUP(E55,$A$38:$A$65,$B$38:$B$65)</f>
        <v>22898695</v>
      </c>
      <c r="G55" s="61">
        <f t="shared" si="8"/>
        <v>20587761</v>
      </c>
    </row>
    <row r="56" spans="1:7" s="61" customFormat="1" x14ac:dyDescent="0.25">
      <c r="A56" s="61" t="str">
        <f t="shared" si="3"/>
        <v>MELILLA</v>
      </c>
      <c r="B56" s="62">
        <f t="shared" si="4"/>
        <v>34058927</v>
      </c>
      <c r="C56" s="62">
        <f t="shared" si="5"/>
        <v>31747456</v>
      </c>
      <c r="D56" s="62">
        <f t="shared" si="6"/>
        <v>12</v>
      </c>
      <c r="E56" s="61" t="str">
        <f t="shared" si="2"/>
        <v>MOTRIL</v>
      </c>
      <c r="F56" s="61">
        <f t="shared" si="9"/>
        <v>21892845</v>
      </c>
      <c r="G56" s="61">
        <f t="shared" si="8"/>
        <v>16917803</v>
      </c>
    </row>
    <row r="57" spans="1:7" s="61" customFormat="1" x14ac:dyDescent="0.25">
      <c r="A57" s="61" t="str">
        <f t="shared" si="3"/>
        <v>MOTRIL</v>
      </c>
      <c r="B57" s="62">
        <f t="shared" si="4"/>
        <v>21892845</v>
      </c>
      <c r="C57" s="62">
        <f t="shared" si="5"/>
        <v>16917803</v>
      </c>
      <c r="D57" s="62">
        <f t="shared" si="6"/>
        <v>19</v>
      </c>
      <c r="E57" s="61" t="str">
        <f t="shared" si="2"/>
        <v>A CORUÑA</v>
      </c>
      <c r="F57" s="61">
        <f t="shared" si="9"/>
        <v>18889724</v>
      </c>
      <c r="G57" s="61">
        <f t="shared" si="8"/>
        <v>19258651</v>
      </c>
    </row>
    <row r="58" spans="1:7" s="61" customFormat="1" x14ac:dyDescent="0.25">
      <c r="A58" s="61" t="str">
        <f t="shared" si="3"/>
        <v>PASAIA</v>
      </c>
      <c r="B58" s="62">
        <f t="shared" si="4"/>
        <v>6928324</v>
      </c>
      <c r="C58" s="62">
        <f t="shared" si="5"/>
        <v>7026396</v>
      </c>
      <c r="D58" s="62">
        <f t="shared" si="6"/>
        <v>24</v>
      </c>
      <c r="E58" s="61" t="str">
        <f t="shared" si="2"/>
        <v>GIJON</v>
      </c>
      <c r="F58" s="61">
        <f t="shared" si="9"/>
        <v>18310522</v>
      </c>
      <c r="G58" s="61">
        <f t="shared" si="8"/>
        <v>19078860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174830792</v>
      </c>
      <c r="C59" s="62">
        <f t="shared" si="5"/>
        <v>175281900</v>
      </c>
      <c r="D59" s="62">
        <f t="shared" si="6"/>
        <v>6</v>
      </c>
      <c r="E59" s="61" t="str">
        <f t="shared" si="2"/>
        <v>FERROL-SAN CIBRAO</v>
      </c>
      <c r="F59" s="61">
        <f t="shared" si="9"/>
        <v>15659987</v>
      </c>
      <c r="G59" s="61">
        <f t="shared" si="8"/>
        <v>16039284</v>
      </c>
    </row>
    <row r="60" spans="1:7" s="61" customFormat="1" x14ac:dyDescent="0.25">
      <c r="A60" s="61" t="str">
        <f t="shared" si="3"/>
        <v>SANTANDER</v>
      </c>
      <c r="B60" s="62">
        <f t="shared" si="4"/>
        <v>26390021</v>
      </c>
      <c r="C60" s="62">
        <f t="shared" si="5"/>
        <v>27440630</v>
      </c>
      <c r="D60" s="62">
        <f t="shared" si="6"/>
        <v>16</v>
      </c>
      <c r="E60" s="61" t="str">
        <f t="shared" si="2"/>
        <v>ALICANTE</v>
      </c>
      <c r="F60" s="61">
        <f t="shared" si="9"/>
        <v>12817174</v>
      </c>
      <c r="G60" s="61">
        <f t="shared" si="8"/>
        <v>11780091</v>
      </c>
    </row>
    <row r="61" spans="1:7" s="61" customFormat="1" x14ac:dyDescent="0.25">
      <c r="A61" s="61" t="str">
        <f t="shared" si="3"/>
        <v>SEVILLA</v>
      </c>
      <c r="B61" s="62">
        <f t="shared" si="4"/>
        <v>5939847</v>
      </c>
      <c r="C61" s="62">
        <f t="shared" si="5"/>
        <v>5613306</v>
      </c>
      <c r="D61" s="62">
        <f t="shared" si="6"/>
        <v>26</v>
      </c>
      <c r="E61" s="61" t="str">
        <f t="shared" si="2"/>
        <v>PASAIA</v>
      </c>
      <c r="F61" s="61">
        <f t="shared" si="9"/>
        <v>6928324</v>
      </c>
      <c r="G61" s="61">
        <f t="shared" si="8"/>
        <v>7026396</v>
      </c>
    </row>
    <row r="62" spans="1:7" s="61" customFormat="1" x14ac:dyDescent="0.25">
      <c r="A62" s="61" t="str">
        <f t="shared" si="3"/>
        <v>TARRAGONA</v>
      </c>
      <c r="B62" s="62">
        <f t="shared" si="4"/>
        <v>46869069</v>
      </c>
      <c r="C62" s="62">
        <f t="shared" si="5"/>
        <v>46860772</v>
      </c>
      <c r="D62" s="62">
        <f t="shared" si="6"/>
        <v>8</v>
      </c>
      <c r="E62" s="61" t="str">
        <f t="shared" si="2"/>
        <v>AVILES</v>
      </c>
      <c r="F62" s="61">
        <f t="shared" si="9"/>
        <v>6025883</v>
      </c>
      <c r="G62" s="61">
        <f t="shared" si="8"/>
        <v>6014785</v>
      </c>
    </row>
    <row r="63" spans="1:7" s="61" customFormat="1" x14ac:dyDescent="0.25">
      <c r="A63" s="61" t="str">
        <f t="shared" si="3"/>
        <v>VALENCIA</v>
      </c>
      <c r="B63" s="62">
        <f t="shared" si="4"/>
        <v>255887783</v>
      </c>
      <c r="C63" s="62">
        <f t="shared" si="5"/>
        <v>240530194</v>
      </c>
      <c r="D63" s="62">
        <f t="shared" si="6"/>
        <v>3</v>
      </c>
      <c r="E63" s="61" t="str">
        <f t="shared" si="2"/>
        <v>SEVILLA</v>
      </c>
      <c r="F63" s="61">
        <f t="shared" si="9"/>
        <v>5939847</v>
      </c>
      <c r="G63" s="61">
        <f t="shared" si="8"/>
        <v>5613306</v>
      </c>
    </row>
    <row r="64" spans="1:7" s="61" customFormat="1" x14ac:dyDescent="0.25">
      <c r="A64" s="61" t="str">
        <f t="shared" si="3"/>
        <v>VIGO</v>
      </c>
      <c r="B64" s="62">
        <f t="shared" si="4"/>
        <v>33430495</v>
      </c>
      <c r="C64" s="62">
        <f t="shared" si="5"/>
        <v>32276805</v>
      </c>
      <c r="D64" s="62">
        <f t="shared" si="6"/>
        <v>14</v>
      </c>
      <c r="E64" s="61" t="str">
        <f t="shared" si="2"/>
        <v>MARIN Y RIA DE PONTEVEDRA</v>
      </c>
      <c r="F64" s="61">
        <f t="shared" si="9"/>
        <v>4505489</v>
      </c>
      <c r="G64" s="61">
        <f t="shared" si="8"/>
        <v>3850577</v>
      </c>
    </row>
    <row r="65" spans="1:7" s="61" customFormat="1" x14ac:dyDescent="0.25">
      <c r="A65" s="61" t="str">
        <f t="shared" si="3"/>
        <v>VILAGARCIA</v>
      </c>
      <c r="B65" s="62">
        <f t="shared" si="4"/>
        <v>1720024</v>
      </c>
      <c r="C65" s="62">
        <f t="shared" si="5"/>
        <v>1642041</v>
      </c>
      <c r="D65" s="62">
        <f t="shared" si="6"/>
        <v>28</v>
      </c>
      <c r="E65" s="61" t="str">
        <f t="shared" si="2"/>
        <v>VILAGARCIA</v>
      </c>
      <c r="F65" s="61">
        <f t="shared" si="9"/>
        <v>1720024</v>
      </c>
      <c r="G65" s="61">
        <f t="shared" si="8"/>
        <v>1642041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89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7"/>
  <sheetViews>
    <sheetView workbookViewId="0">
      <selection activeCell="C39" sqref="C39"/>
    </sheetView>
  </sheetViews>
  <sheetFormatPr baseColWidth="10" defaultRowHeight="15" x14ac:dyDescent="0.25"/>
  <cols>
    <col min="1" max="1" width="21.28515625" bestFit="1" customWidth="1"/>
    <col min="6" max="6" width="6.28515625" bestFit="1" customWidth="1"/>
  </cols>
  <sheetData>
    <row r="1" spans="1:12" s="9" customFormat="1" ht="22.5" customHeight="1" x14ac:dyDescent="0.35">
      <c r="F1" s="18" t="s">
        <v>96</v>
      </c>
    </row>
    <row r="2" spans="1:12" s="9" customFormat="1" ht="21" x14ac:dyDescent="0.35">
      <c r="F2" s="18"/>
    </row>
    <row r="5" spans="1:12" x14ac:dyDescent="0.25">
      <c r="A5" s="93" t="s">
        <v>73</v>
      </c>
      <c r="B5" s="91" t="str">
        <f>'Resumen general'!D6</f>
        <v>Mes Diciembre</v>
      </c>
      <c r="C5" s="92"/>
      <c r="D5" s="91" t="str">
        <f>'Resumen general'!F6</f>
        <v>Acumulado desde Enero</v>
      </c>
      <c r="E5" s="92"/>
      <c r="F5" s="92"/>
      <c r="L5" s="19" t="str">
        <f>'Resumen general'!I4</f>
        <v>Fecha: 05/02/2018</v>
      </c>
    </row>
    <row r="6" spans="1:12" x14ac:dyDescent="0.25">
      <c r="A6" s="94"/>
      <c r="B6" s="23">
        <f>'Resumen general'!D7</f>
        <v>2015</v>
      </c>
      <c r="C6" s="23">
        <f>'Resumen general'!E7</f>
        <v>2016</v>
      </c>
      <c r="D6" s="23">
        <f>'Resumen general'!F7</f>
        <v>2015</v>
      </c>
      <c r="E6" s="23">
        <f>'Resumen general'!G7</f>
        <v>2016</v>
      </c>
      <c r="F6" s="23" t="s">
        <v>43</v>
      </c>
    </row>
    <row r="7" spans="1:12" x14ac:dyDescent="0.25">
      <c r="A7" s="24" t="s">
        <v>44</v>
      </c>
      <c r="B7" s="25">
        <v>4</v>
      </c>
      <c r="C7" s="25">
        <v>5</v>
      </c>
      <c r="D7" s="25">
        <v>92</v>
      </c>
      <c r="E7" s="25">
        <v>94</v>
      </c>
      <c r="F7" s="26">
        <f>((E7*100)/D7)-100</f>
        <v>2.1739130434782652</v>
      </c>
      <c r="G7" s="2"/>
      <c r="H7" s="2"/>
      <c r="I7" s="2"/>
    </row>
    <row r="8" spans="1:12" x14ac:dyDescent="0.25">
      <c r="A8" s="27" t="s">
        <v>45</v>
      </c>
      <c r="B8" s="28">
        <v>2</v>
      </c>
      <c r="C8" s="28">
        <v>2</v>
      </c>
      <c r="D8" s="28">
        <v>50</v>
      </c>
      <c r="E8" s="28">
        <v>54</v>
      </c>
      <c r="F8" s="29">
        <f t="shared" ref="F8:F35" si="0">((E8*100)/D8)-100</f>
        <v>8</v>
      </c>
      <c r="G8" s="2"/>
      <c r="H8" s="2"/>
      <c r="I8" s="2"/>
    </row>
    <row r="9" spans="1:12" x14ac:dyDescent="0.25">
      <c r="A9" s="24" t="s">
        <v>46</v>
      </c>
      <c r="B9" s="25">
        <v>0</v>
      </c>
      <c r="C9" s="25">
        <v>0</v>
      </c>
      <c r="D9" s="25">
        <v>27</v>
      </c>
      <c r="E9" s="25">
        <v>39</v>
      </c>
      <c r="F9" s="26">
        <f t="shared" si="0"/>
        <v>44.444444444444457</v>
      </c>
      <c r="G9" s="2"/>
      <c r="H9" s="2"/>
      <c r="I9" s="2"/>
    </row>
    <row r="10" spans="1:12" x14ac:dyDescent="0.25">
      <c r="A10" s="27" t="s">
        <v>47</v>
      </c>
      <c r="B10" s="28">
        <v>0</v>
      </c>
      <c r="C10" s="28">
        <v>0</v>
      </c>
      <c r="D10" s="28">
        <v>4</v>
      </c>
      <c r="E10" s="28">
        <v>4</v>
      </c>
      <c r="F10" s="29">
        <f t="shared" si="0"/>
        <v>0</v>
      </c>
      <c r="G10" s="2"/>
      <c r="H10" s="2"/>
      <c r="I10" s="2"/>
    </row>
    <row r="11" spans="1:12" x14ac:dyDescent="0.25">
      <c r="A11" s="24" t="s">
        <v>48</v>
      </c>
      <c r="B11" s="25">
        <v>0</v>
      </c>
      <c r="C11" s="25">
        <v>1</v>
      </c>
      <c r="D11" s="25">
        <v>0</v>
      </c>
      <c r="E11" s="25">
        <v>2</v>
      </c>
      <c r="F11" s="34"/>
      <c r="G11" s="2"/>
      <c r="H11" s="2"/>
      <c r="I11" s="2"/>
    </row>
    <row r="12" spans="1:12" x14ac:dyDescent="0.25">
      <c r="A12" s="27" t="s">
        <v>49</v>
      </c>
      <c r="B12" s="28">
        <v>13</v>
      </c>
      <c r="C12" s="28">
        <v>12</v>
      </c>
      <c r="D12" s="28">
        <v>295</v>
      </c>
      <c r="E12" s="28">
        <v>284</v>
      </c>
      <c r="F12" s="29">
        <f t="shared" si="0"/>
        <v>-3.7288135593220346</v>
      </c>
      <c r="G12" s="2"/>
      <c r="H12" s="2"/>
      <c r="I12" s="2"/>
    </row>
    <row r="13" spans="1:12" x14ac:dyDescent="0.25">
      <c r="A13" s="24" t="s">
        <v>50</v>
      </c>
      <c r="B13" s="25">
        <v>15</v>
      </c>
      <c r="C13" s="25">
        <v>10</v>
      </c>
      <c r="D13" s="25">
        <v>788</v>
      </c>
      <c r="E13" s="25">
        <v>741</v>
      </c>
      <c r="F13" s="26">
        <f t="shared" si="0"/>
        <v>-5.9644670050761448</v>
      </c>
      <c r="G13" s="2"/>
      <c r="H13" s="2"/>
      <c r="I13" s="2"/>
    </row>
    <row r="14" spans="1:12" x14ac:dyDescent="0.25">
      <c r="A14" s="27" t="s">
        <v>51</v>
      </c>
      <c r="B14" s="28">
        <v>27</v>
      </c>
      <c r="C14" s="28">
        <v>30</v>
      </c>
      <c r="D14" s="28">
        <v>750</v>
      </c>
      <c r="E14" s="28">
        <v>758</v>
      </c>
      <c r="F14" s="29">
        <f t="shared" si="0"/>
        <v>1.0666666666666629</v>
      </c>
      <c r="G14" s="2"/>
      <c r="H14" s="2"/>
      <c r="I14" s="2"/>
    </row>
    <row r="15" spans="1:12" x14ac:dyDescent="0.25">
      <c r="A15" s="24" t="s">
        <v>52</v>
      </c>
      <c r="B15" s="25">
        <v>0</v>
      </c>
      <c r="C15" s="25">
        <v>0</v>
      </c>
      <c r="D15" s="25">
        <v>43</v>
      </c>
      <c r="E15" s="25">
        <v>51</v>
      </c>
      <c r="F15" s="26">
        <f t="shared" si="0"/>
        <v>18.604651162790702</v>
      </c>
      <c r="G15" s="2"/>
      <c r="H15" s="2"/>
      <c r="I15" s="2"/>
    </row>
    <row r="16" spans="1:12" x14ac:dyDescent="0.25">
      <c r="A16" s="27" t="s">
        <v>53</v>
      </c>
      <c r="B16" s="28">
        <v>2</v>
      </c>
      <c r="C16" s="28">
        <v>2</v>
      </c>
      <c r="D16" s="28">
        <v>108</v>
      </c>
      <c r="E16" s="28">
        <v>121</v>
      </c>
      <c r="F16" s="29">
        <f t="shared" si="0"/>
        <v>12.037037037037038</v>
      </c>
      <c r="G16" s="2"/>
      <c r="H16" s="2"/>
      <c r="I16" s="2"/>
    </row>
    <row r="17" spans="1:9" x14ac:dyDescent="0.25">
      <c r="A17" s="24" t="s">
        <v>54</v>
      </c>
      <c r="B17" s="25">
        <v>0</v>
      </c>
      <c r="C17" s="25">
        <v>0</v>
      </c>
      <c r="D17" s="25">
        <v>2</v>
      </c>
      <c r="E17" s="25">
        <v>2</v>
      </c>
      <c r="F17" s="26">
        <f t="shared" si="0"/>
        <v>0</v>
      </c>
      <c r="G17" s="2"/>
      <c r="H17" s="2"/>
      <c r="I17" s="2"/>
    </row>
    <row r="18" spans="1:9" x14ac:dyDescent="0.25">
      <c r="A18" s="27" t="s">
        <v>55</v>
      </c>
      <c r="B18" s="28">
        <v>0</v>
      </c>
      <c r="C18" s="28">
        <v>2</v>
      </c>
      <c r="D18" s="28">
        <v>8</v>
      </c>
      <c r="E18" s="28">
        <v>17</v>
      </c>
      <c r="F18" s="29">
        <f t="shared" si="0"/>
        <v>112.5</v>
      </c>
      <c r="G18" s="2"/>
      <c r="H18" s="2"/>
      <c r="I18" s="2"/>
    </row>
    <row r="19" spans="1:9" x14ac:dyDescent="0.25">
      <c r="A19" s="24" t="s">
        <v>56</v>
      </c>
      <c r="B19" s="25">
        <v>0</v>
      </c>
      <c r="C19" s="25">
        <v>2</v>
      </c>
      <c r="D19" s="25">
        <v>17</v>
      </c>
      <c r="E19" s="25">
        <v>24</v>
      </c>
      <c r="F19" s="26">
        <f t="shared" si="0"/>
        <v>41.176470588235304</v>
      </c>
      <c r="G19" s="2"/>
      <c r="H19" s="2"/>
      <c r="I19" s="2"/>
    </row>
    <row r="20" spans="1:9" x14ac:dyDescent="0.25">
      <c r="A20" s="27" t="s">
        <v>57</v>
      </c>
      <c r="B20" s="28">
        <v>0</v>
      </c>
      <c r="C20" s="28">
        <v>0</v>
      </c>
      <c r="D20" s="28">
        <v>13</v>
      </c>
      <c r="E20" s="28">
        <v>18</v>
      </c>
      <c r="F20" s="29">
        <f t="shared" si="0"/>
        <v>38.461538461538453</v>
      </c>
      <c r="G20" s="2"/>
      <c r="H20" s="2"/>
      <c r="I20" s="2"/>
    </row>
    <row r="21" spans="1:9" x14ac:dyDescent="0.25">
      <c r="A21" s="24" t="s">
        <v>58</v>
      </c>
      <c r="B21" s="25">
        <v>0</v>
      </c>
      <c r="C21" s="25">
        <v>1</v>
      </c>
      <c r="D21" s="25">
        <v>6</v>
      </c>
      <c r="E21" s="25">
        <v>17</v>
      </c>
      <c r="F21" s="34">
        <f t="shared" si="0"/>
        <v>183.33333333333331</v>
      </c>
      <c r="G21" s="2"/>
      <c r="H21" s="2"/>
      <c r="I21" s="2"/>
    </row>
    <row r="22" spans="1:9" x14ac:dyDescent="0.25">
      <c r="A22" s="27" t="s">
        <v>59</v>
      </c>
      <c r="B22" s="28">
        <v>95</v>
      </c>
      <c r="C22" s="28">
        <v>98</v>
      </c>
      <c r="D22" s="28">
        <v>542</v>
      </c>
      <c r="E22" s="28">
        <v>524</v>
      </c>
      <c r="F22" s="29">
        <f t="shared" si="0"/>
        <v>-3.3210332103321036</v>
      </c>
      <c r="G22" s="2"/>
      <c r="H22" s="2"/>
      <c r="I22" s="2"/>
    </row>
    <row r="23" spans="1:9" x14ac:dyDescent="0.25">
      <c r="A23" s="24" t="s">
        <v>60</v>
      </c>
      <c r="B23" s="25">
        <v>11</v>
      </c>
      <c r="C23" s="25">
        <v>9</v>
      </c>
      <c r="D23" s="25">
        <v>238</v>
      </c>
      <c r="E23" s="25">
        <v>250</v>
      </c>
      <c r="F23" s="26">
        <f t="shared" si="0"/>
        <v>5.0420168067226854</v>
      </c>
      <c r="G23" s="2"/>
      <c r="H23" s="2"/>
      <c r="I23" s="2"/>
    </row>
    <row r="24" spans="1:9" x14ac:dyDescent="0.25">
      <c r="A24" s="27" t="s">
        <v>61</v>
      </c>
      <c r="B24" s="28">
        <v>0</v>
      </c>
      <c r="C24" s="28">
        <v>0</v>
      </c>
      <c r="D24" s="28">
        <v>0</v>
      </c>
      <c r="E24" s="28">
        <v>0</v>
      </c>
      <c r="F24" s="33"/>
      <c r="G24" s="2"/>
      <c r="H24" s="2"/>
      <c r="I24" s="2"/>
    </row>
    <row r="25" spans="1:9" x14ac:dyDescent="0.25">
      <c r="A25" s="24" t="s">
        <v>62</v>
      </c>
      <c r="B25" s="25">
        <v>0</v>
      </c>
      <c r="C25" s="25">
        <v>0</v>
      </c>
      <c r="D25" s="25">
        <v>3</v>
      </c>
      <c r="E25" s="25">
        <v>1</v>
      </c>
      <c r="F25" s="26">
        <f t="shared" si="0"/>
        <v>-66.666666666666657</v>
      </c>
      <c r="G25" s="2"/>
      <c r="H25" s="2"/>
      <c r="I25" s="2"/>
    </row>
    <row r="26" spans="1:9" x14ac:dyDescent="0.25">
      <c r="A26" s="27" t="s">
        <v>63</v>
      </c>
      <c r="B26" s="28">
        <v>0</v>
      </c>
      <c r="C26" s="28">
        <v>0</v>
      </c>
      <c r="D26" s="28">
        <v>27</v>
      </c>
      <c r="E26" s="28">
        <v>21</v>
      </c>
      <c r="F26" s="29">
        <f t="shared" si="0"/>
        <v>-22.222222222222229</v>
      </c>
      <c r="G26" s="2"/>
      <c r="H26" s="2"/>
      <c r="I26" s="2"/>
    </row>
    <row r="27" spans="1:9" x14ac:dyDescent="0.25">
      <c r="A27" s="24" t="s">
        <v>64</v>
      </c>
      <c r="B27" s="25">
        <v>0</v>
      </c>
      <c r="C27" s="25">
        <v>3</v>
      </c>
      <c r="D27" s="25">
        <v>0</v>
      </c>
      <c r="E27" s="25">
        <v>3</v>
      </c>
      <c r="F27" s="26" t="e">
        <f t="shared" si="0"/>
        <v>#DIV/0!</v>
      </c>
      <c r="G27" s="2"/>
      <c r="H27" s="2"/>
      <c r="I27" s="2"/>
    </row>
    <row r="28" spans="1:9" x14ac:dyDescent="0.25">
      <c r="A28" s="27" t="s">
        <v>65</v>
      </c>
      <c r="B28" s="28">
        <v>106</v>
      </c>
      <c r="C28" s="28">
        <v>92</v>
      </c>
      <c r="D28" s="28">
        <v>506</v>
      </c>
      <c r="E28" s="28">
        <v>526</v>
      </c>
      <c r="F28" s="29">
        <f t="shared" si="0"/>
        <v>3.9525691699604693</v>
      </c>
      <c r="G28" s="2"/>
      <c r="H28" s="2"/>
      <c r="I28" s="2"/>
    </row>
    <row r="29" spans="1:9" x14ac:dyDescent="0.25">
      <c r="A29" s="24" t="s">
        <v>66</v>
      </c>
      <c r="B29" s="25">
        <v>1</v>
      </c>
      <c r="C29" s="25">
        <v>0</v>
      </c>
      <c r="D29" s="25">
        <v>9</v>
      </c>
      <c r="E29" s="25">
        <v>6</v>
      </c>
      <c r="F29" s="26">
        <f t="shared" si="0"/>
        <v>-33.333333333333329</v>
      </c>
      <c r="G29" s="2"/>
      <c r="H29" s="2"/>
      <c r="I29" s="2"/>
    </row>
    <row r="30" spans="1:9" x14ac:dyDescent="0.25">
      <c r="A30" s="27" t="s">
        <v>67</v>
      </c>
      <c r="B30" s="28">
        <v>3</v>
      </c>
      <c r="C30" s="28">
        <v>4</v>
      </c>
      <c r="D30" s="28">
        <v>64</v>
      </c>
      <c r="E30" s="28">
        <v>74</v>
      </c>
      <c r="F30" s="29">
        <f t="shared" si="0"/>
        <v>15.625</v>
      </c>
      <c r="G30" s="2"/>
      <c r="H30" s="2"/>
      <c r="I30" s="2"/>
    </row>
    <row r="31" spans="1:9" x14ac:dyDescent="0.25">
      <c r="A31" s="24" t="s">
        <v>68</v>
      </c>
      <c r="B31" s="25">
        <v>0</v>
      </c>
      <c r="C31" s="25">
        <v>1</v>
      </c>
      <c r="D31" s="25">
        <v>8</v>
      </c>
      <c r="E31" s="25">
        <v>22</v>
      </c>
      <c r="F31" s="26">
        <f t="shared" si="0"/>
        <v>175</v>
      </c>
      <c r="G31" s="2"/>
      <c r="H31" s="2"/>
      <c r="I31" s="2"/>
    </row>
    <row r="32" spans="1:9" x14ac:dyDescent="0.25">
      <c r="A32" s="27" t="s">
        <v>69</v>
      </c>
      <c r="B32" s="28">
        <v>6</v>
      </c>
      <c r="C32" s="28">
        <v>5</v>
      </c>
      <c r="D32" s="28">
        <v>172</v>
      </c>
      <c r="E32" s="28">
        <v>181</v>
      </c>
      <c r="F32" s="29">
        <f t="shared" si="0"/>
        <v>5.2325581395348877</v>
      </c>
      <c r="G32" s="2"/>
      <c r="H32" s="2"/>
      <c r="I32" s="2"/>
    </row>
    <row r="33" spans="1:9" x14ac:dyDescent="0.25">
      <c r="A33" s="24" t="s">
        <v>70</v>
      </c>
      <c r="B33" s="25">
        <v>3</v>
      </c>
      <c r="C33" s="25">
        <v>4</v>
      </c>
      <c r="D33" s="25">
        <v>82</v>
      </c>
      <c r="E33" s="25">
        <v>83</v>
      </c>
      <c r="F33" s="26">
        <f t="shared" si="0"/>
        <v>1.2195121951219505</v>
      </c>
      <c r="G33" s="2"/>
      <c r="H33" s="2"/>
      <c r="I33" s="2"/>
    </row>
    <row r="34" spans="1:9" x14ac:dyDescent="0.25">
      <c r="A34" s="27" t="s">
        <v>71</v>
      </c>
      <c r="B34" s="28">
        <v>0</v>
      </c>
      <c r="C34" s="28">
        <v>0</v>
      </c>
      <c r="D34" s="28">
        <v>3</v>
      </c>
      <c r="E34" s="28">
        <v>3</v>
      </c>
      <c r="F34" s="29">
        <f t="shared" si="0"/>
        <v>0</v>
      </c>
      <c r="G34" s="2"/>
      <c r="H34" s="2"/>
      <c r="I34" s="2"/>
    </row>
    <row r="35" spans="1:9" x14ac:dyDescent="0.25">
      <c r="A35" s="30" t="s">
        <v>72</v>
      </c>
      <c r="B35" s="31">
        <f>SUM(B7:B34)</f>
        <v>288</v>
      </c>
      <c r="C35" s="31">
        <f t="shared" ref="C35:E35" si="1">SUM(C7:C34)</f>
        <v>283</v>
      </c>
      <c r="D35" s="31">
        <f t="shared" si="1"/>
        <v>3857</v>
      </c>
      <c r="E35" s="31">
        <f t="shared" si="1"/>
        <v>3920</v>
      </c>
      <c r="F35" s="32">
        <f t="shared" si="0"/>
        <v>1.6333938294010864</v>
      </c>
      <c r="G35" s="2"/>
      <c r="H35" s="2"/>
      <c r="I35" s="2"/>
    </row>
    <row r="37" spans="1:9" s="61" customFormat="1" x14ac:dyDescent="0.25">
      <c r="B37" s="61">
        <f>E6</f>
        <v>2016</v>
      </c>
      <c r="C37" s="61">
        <f>D6</f>
        <v>2015</v>
      </c>
      <c r="F37" s="61">
        <f>B37</f>
        <v>2016</v>
      </c>
      <c r="G37" s="61">
        <f>C37</f>
        <v>2015</v>
      </c>
    </row>
    <row r="38" spans="1:9" s="61" customFormat="1" x14ac:dyDescent="0.25">
      <c r="A38" s="61" t="str">
        <f>A7</f>
        <v>A CORUÑA</v>
      </c>
      <c r="B38" s="62">
        <f>E7</f>
        <v>94</v>
      </c>
      <c r="C38" s="62">
        <f>D7</f>
        <v>92</v>
      </c>
      <c r="D38" s="62">
        <f>_xlfn.RANK.EQ(B38,$B$38:$B$65)+COUNTIF($B$38:$B$65,B38)-1</f>
        <v>9</v>
      </c>
      <c r="E38" s="61" t="str">
        <f t="shared" ref="E38:E65" si="2">INDEX($A$38:$B$65,MATCH(ROW()-37,$D$38:$D$65,0),1)</f>
        <v>BARCELONA</v>
      </c>
      <c r="F38" s="61">
        <f>LOOKUP(E38,$A$38:$A$65,$B$38:$B$65)</f>
        <v>758</v>
      </c>
      <c r="G38" s="61">
        <f>LOOKUP(E38,$A$38:$A$65,$C$38:$C$65)</f>
        <v>750</v>
      </c>
    </row>
    <row r="39" spans="1:9" s="61" customFormat="1" x14ac:dyDescent="0.25">
      <c r="A39" s="61" t="str">
        <f t="shared" ref="A39:A65" si="3">A8</f>
        <v>ALICANTE</v>
      </c>
      <c r="B39" s="62">
        <f t="shared" ref="B39:B65" si="4">E8</f>
        <v>54</v>
      </c>
      <c r="C39" s="62">
        <f t="shared" ref="C39:C65" si="5">D8</f>
        <v>50</v>
      </c>
      <c r="D39" s="62">
        <f t="shared" ref="D39:D65" si="6">_xlfn.RANK.EQ(B39,$B$38:$B$65)+COUNTIF($B$38:$B$65,B39)-1</f>
        <v>12</v>
      </c>
      <c r="E39" s="61" t="str">
        <f t="shared" si="2"/>
        <v>BALEARES</v>
      </c>
      <c r="F39" s="61">
        <f t="shared" ref="F39:F54" si="7">LOOKUP(E39,$A$38:$A$65,$B$38:$B$65)</f>
        <v>741</v>
      </c>
      <c r="G39" s="61">
        <f t="shared" ref="G39:G65" si="8">LOOKUP(E39,$A$38:$A$65,$C$38:$C$65)</f>
        <v>788</v>
      </c>
    </row>
    <row r="40" spans="1:9" s="61" customFormat="1" x14ac:dyDescent="0.25">
      <c r="A40" s="61" t="str">
        <f t="shared" si="3"/>
        <v>ALMERIA</v>
      </c>
      <c r="B40" s="62">
        <f t="shared" si="4"/>
        <v>39</v>
      </c>
      <c r="C40" s="62">
        <f t="shared" si="5"/>
        <v>27</v>
      </c>
      <c r="D40" s="62">
        <f t="shared" si="6"/>
        <v>14</v>
      </c>
      <c r="E40" s="61" t="str">
        <f t="shared" si="2"/>
        <v>SANTA CRUZ DE TENERIFE</v>
      </c>
      <c r="F40" s="61">
        <f t="shared" si="7"/>
        <v>526</v>
      </c>
      <c r="G40" s="61">
        <f t="shared" si="8"/>
        <v>506</v>
      </c>
    </row>
    <row r="41" spans="1:9" s="61" customFormat="1" x14ac:dyDescent="0.25">
      <c r="A41" s="61" t="str">
        <f t="shared" si="3"/>
        <v>AVILES</v>
      </c>
      <c r="B41" s="62">
        <f t="shared" si="4"/>
        <v>4</v>
      </c>
      <c r="C41" s="62">
        <f t="shared" si="5"/>
        <v>4</v>
      </c>
      <c r="D41" s="62">
        <f t="shared" si="6"/>
        <v>22</v>
      </c>
      <c r="E41" s="61" t="str">
        <f t="shared" si="2"/>
        <v>LAS PALMAS</v>
      </c>
      <c r="F41" s="61">
        <f t="shared" si="7"/>
        <v>524</v>
      </c>
      <c r="G41" s="61">
        <f t="shared" si="8"/>
        <v>542</v>
      </c>
    </row>
    <row r="42" spans="1:9" s="61" customFormat="1" x14ac:dyDescent="0.25">
      <c r="A42" s="61" t="str">
        <f t="shared" si="3"/>
        <v>BAHIA DE ALGECIRAS</v>
      </c>
      <c r="B42" s="62">
        <f t="shared" si="4"/>
        <v>2</v>
      </c>
      <c r="C42" s="62">
        <f t="shared" si="5"/>
        <v>0</v>
      </c>
      <c r="D42" s="62">
        <f t="shared" si="6"/>
        <v>26</v>
      </c>
      <c r="E42" s="61" t="str">
        <f t="shared" si="2"/>
        <v>BAHIA DE CADIZ</v>
      </c>
      <c r="F42" s="61">
        <f t="shared" si="7"/>
        <v>284</v>
      </c>
      <c r="G42" s="61">
        <f t="shared" si="8"/>
        <v>295</v>
      </c>
    </row>
    <row r="43" spans="1:9" s="61" customFormat="1" x14ac:dyDescent="0.25">
      <c r="A43" s="61" t="str">
        <f t="shared" si="3"/>
        <v>BAHIA DE CADIZ</v>
      </c>
      <c r="B43" s="62">
        <f t="shared" si="4"/>
        <v>284</v>
      </c>
      <c r="C43" s="62">
        <f t="shared" si="5"/>
        <v>295</v>
      </c>
      <c r="D43" s="62">
        <f t="shared" si="6"/>
        <v>5</v>
      </c>
      <c r="E43" s="61" t="str">
        <f t="shared" si="2"/>
        <v>MALAGA</v>
      </c>
      <c r="F43" s="61">
        <f t="shared" si="7"/>
        <v>250</v>
      </c>
      <c r="G43" s="61">
        <f t="shared" si="8"/>
        <v>238</v>
      </c>
    </row>
    <row r="44" spans="1:9" s="61" customFormat="1" x14ac:dyDescent="0.25">
      <c r="A44" s="61" t="str">
        <f t="shared" si="3"/>
        <v>BALEARES</v>
      </c>
      <c r="B44" s="62">
        <f t="shared" si="4"/>
        <v>741</v>
      </c>
      <c r="C44" s="62">
        <f t="shared" si="5"/>
        <v>788</v>
      </c>
      <c r="D44" s="62">
        <f t="shared" si="6"/>
        <v>2</v>
      </c>
      <c r="E44" s="61" t="str">
        <f t="shared" si="2"/>
        <v>VALENCIA</v>
      </c>
      <c r="F44" s="61">
        <f t="shared" si="7"/>
        <v>181</v>
      </c>
      <c r="G44" s="61">
        <f t="shared" si="8"/>
        <v>172</v>
      </c>
    </row>
    <row r="45" spans="1:9" s="61" customFormat="1" x14ac:dyDescent="0.25">
      <c r="A45" s="61" t="str">
        <f t="shared" si="3"/>
        <v>BARCELONA</v>
      </c>
      <c r="B45" s="62">
        <f t="shared" si="4"/>
        <v>758</v>
      </c>
      <c r="C45" s="62">
        <f t="shared" si="5"/>
        <v>750</v>
      </c>
      <c r="D45" s="62">
        <f t="shared" si="6"/>
        <v>1</v>
      </c>
      <c r="E45" s="61" t="str">
        <f t="shared" si="2"/>
        <v>CARTAGENA</v>
      </c>
      <c r="F45" s="61">
        <f t="shared" si="7"/>
        <v>121</v>
      </c>
      <c r="G45" s="61">
        <f t="shared" si="8"/>
        <v>108</v>
      </c>
    </row>
    <row r="46" spans="1:9" s="61" customFormat="1" x14ac:dyDescent="0.25">
      <c r="A46" s="61" t="str">
        <f t="shared" si="3"/>
        <v>BILBAO</v>
      </c>
      <c r="B46" s="62">
        <f t="shared" si="4"/>
        <v>51</v>
      </c>
      <c r="C46" s="62">
        <f t="shared" si="5"/>
        <v>43</v>
      </c>
      <c r="D46" s="62">
        <f t="shared" si="6"/>
        <v>13</v>
      </c>
      <c r="E46" s="61" t="str">
        <f t="shared" si="2"/>
        <v>A CORUÑA</v>
      </c>
      <c r="F46" s="61">
        <f t="shared" si="7"/>
        <v>94</v>
      </c>
      <c r="G46" s="61">
        <f t="shared" si="8"/>
        <v>92</v>
      </c>
    </row>
    <row r="47" spans="1:9" s="61" customFormat="1" x14ac:dyDescent="0.25">
      <c r="A47" s="61" t="str">
        <f t="shared" si="3"/>
        <v>CARTAGENA</v>
      </c>
      <c r="B47" s="62">
        <f t="shared" si="4"/>
        <v>121</v>
      </c>
      <c r="C47" s="62">
        <f t="shared" si="5"/>
        <v>108</v>
      </c>
      <c r="D47" s="62">
        <f t="shared" si="6"/>
        <v>8</v>
      </c>
      <c r="E47" s="61" t="str">
        <f t="shared" si="2"/>
        <v>VIGO</v>
      </c>
      <c r="F47" s="61">
        <f t="shared" si="7"/>
        <v>83</v>
      </c>
      <c r="G47" s="61">
        <f t="shared" si="8"/>
        <v>82</v>
      </c>
    </row>
    <row r="48" spans="1:9" s="61" customFormat="1" x14ac:dyDescent="0.25">
      <c r="A48" s="61" t="str">
        <f t="shared" si="3"/>
        <v>CASTELLON</v>
      </c>
      <c r="B48" s="62">
        <f t="shared" si="4"/>
        <v>2</v>
      </c>
      <c r="C48" s="62">
        <f t="shared" si="5"/>
        <v>2</v>
      </c>
      <c r="D48" s="62">
        <f t="shared" si="6"/>
        <v>26</v>
      </c>
      <c r="E48" s="61" t="str">
        <f t="shared" si="2"/>
        <v>SEVILLA</v>
      </c>
      <c r="F48" s="61">
        <f t="shared" si="7"/>
        <v>74</v>
      </c>
      <c r="G48" s="61">
        <f t="shared" si="8"/>
        <v>64</v>
      </c>
    </row>
    <row r="49" spans="1:7" s="61" customFormat="1" x14ac:dyDescent="0.25">
      <c r="A49" s="61" t="str">
        <f t="shared" si="3"/>
        <v>CEUTA</v>
      </c>
      <c r="B49" s="62">
        <f t="shared" si="4"/>
        <v>17</v>
      </c>
      <c r="C49" s="62">
        <f t="shared" si="5"/>
        <v>8</v>
      </c>
      <c r="D49" s="62">
        <f t="shared" si="6"/>
        <v>20</v>
      </c>
      <c r="E49" s="61" t="str">
        <f t="shared" si="2"/>
        <v>ALICANTE</v>
      </c>
      <c r="F49" s="61">
        <f t="shared" si="7"/>
        <v>54</v>
      </c>
      <c r="G49" s="61">
        <f t="shared" si="8"/>
        <v>50</v>
      </c>
    </row>
    <row r="50" spans="1:7" s="61" customFormat="1" x14ac:dyDescent="0.25">
      <c r="A50" s="61" t="str">
        <f t="shared" si="3"/>
        <v>FERROL-SAN CIBRAO</v>
      </c>
      <c r="B50" s="62">
        <f t="shared" si="4"/>
        <v>24</v>
      </c>
      <c r="C50" s="62">
        <f t="shared" si="5"/>
        <v>17</v>
      </c>
      <c r="D50" s="62">
        <f t="shared" si="6"/>
        <v>15</v>
      </c>
      <c r="E50" s="61" t="str">
        <f t="shared" si="2"/>
        <v>BILBAO</v>
      </c>
      <c r="F50" s="61">
        <f t="shared" si="7"/>
        <v>51</v>
      </c>
      <c r="G50" s="61">
        <f t="shared" si="8"/>
        <v>43</v>
      </c>
    </row>
    <row r="51" spans="1:7" s="61" customFormat="1" x14ac:dyDescent="0.25">
      <c r="A51" s="61" t="str">
        <f t="shared" si="3"/>
        <v>GIJON</v>
      </c>
      <c r="B51" s="62">
        <f t="shared" si="4"/>
        <v>18</v>
      </c>
      <c r="C51" s="62">
        <f t="shared" si="5"/>
        <v>13</v>
      </c>
      <c r="D51" s="62">
        <f t="shared" si="6"/>
        <v>18</v>
      </c>
      <c r="E51" s="61" t="str">
        <f t="shared" si="2"/>
        <v>ALMERIA</v>
      </c>
      <c r="F51" s="61">
        <f t="shared" si="7"/>
        <v>39</v>
      </c>
      <c r="G51" s="61">
        <f t="shared" si="8"/>
        <v>27</v>
      </c>
    </row>
    <row r="52" spans="1:7" s="61" customFormat="1" x14ac:dyDescent="0.25">
      <c r="A52" s="61" t="str">
        <f t="shared" si="3"/>
        <v>HUELVA</v>
      </c>
      <c r="B52" s="62">
        <f t="shared" si="4"/>
        <v>17</v>
      </c>
      <c r="C52" s="62">
        <f t="shared" si="5"/>
        <v>6</v>
      </c>
      <c r="D52" s="62">
        <f t="shared" si="6"/>
        <v>20</v>
      </c>
      <c r="E52" s="61" t="str">
        <f t="shared" si="2"/>
        <v>FERROL-SAN CIBRAO</v>
      </c>
      <c r="F52" s="61">
        <f t="shared" si="7"/>
        <v>24</v>
      </c>
      <c r="G52" s="61">
        <f t="shared" si="8"/>
        <v>17</v>
      </c>
    </row>
    <row r="53" spans="1:7" s="61" customFormat="1" x14ac:dyDescent="0.25">
      <c r="A53" s="61" t="str">
        <f t="shared" si="3"/>
        <v>LAS PALMAS</v>
      </c>
      <c r="B53" s="62">
        <f t="shared" si="4"/>
        <v>524</v>
      </c>
      <c r="C53" s="62">
        <f t="shared" si="5"/>
        <v>542</v>
      </c>
      <c r="D53" s="62">
        <f t="shared" si="6"/>
        <v>4</v>
      </c>
      <c r="E53" s="61" t="str">
        <f t="shared" si="2"/>
        <v>TARRAGONA</v>
      </c>
      <c r="F53" s="61">
        <f t="shared" si="7"/>
        <v>22</v>
      </c>
      <c r="G53" s="61">
        <f t="shared" si="8"/>
        <v>8</v>
      </c>
    </row>
    <row r="54" spans="1:7" s="61" customFormat="1" x14ac:dyDescent="0.25">
      <c r="A54" s="61" t="str">
        <f t="shared" si="3"/>
        <v>MALAGA</v>
      </c>
      <c r="B54" s="62">
        <f t="shared" si="4"/>
        <v>250</v>
      </c>
      <c r="C54" s="62">
        <f t="shared" si="5"/>
        <v>238</v>
      </c>
      <c r="D54" s="62">
        <f t="shared" si="6"/>
        <v>6</v>
      </c>
      <c r="E54" s="61" t="str">
        <f t="shared" si="2"/>
        <v>MOTRIL</v>
      </c>
      <c r="F54" s="61">
        <f t="shared" si="7"/>
        <v>21</v>
      </c>
      <c r="G54" s="61">
        <f t="shared" si="8"/>
        <v>27</v>
      </c>
    </row>
    <row r="55" spans="1:7" s="61" customFormat="1" x14ac:dyDescent="0.25">
      <c r="A55" s="61" t="str">
        <f t="shared" si="3"/>
        <v>MARIN Y RIA DE PONTEVEDRA</v>
      </c>
      <c r="B55" s="62">
        <f t="shared" si="4"/>
        <v>0</v>
      </c>
      <c r="C55" s="62">
        <f t="shared" si="5"/>
        <v>0</v>
      </c>
      <c r="D55" s="62">
        <f t="shared" si="6"/>
        <v>28</v>
      </c>
      <c r="E55" s="61" t="str">
        <f t="shared" si="2"/>
        <v>GIJON</v>
      </c>
      <c r="F55" s="61">
        <f t="shared" ref="F55:F65" si="9">LOOKUP(E55,$A$38:$A$65,$B$38:$B$65)</f>
        <v>18</v>
      </c>
      <c r="G55" s="61">
        <f t="shared" si="8"/>
        <v>13</v>
      </c>
    </row>
    <row r="56" spans="1:7" s="61" customFormat="1" x14ac:dyDescent="0.25">
      <c r="A56" s="61" t="str">
        <f t="shared" si="3"/>
        <v>MELILLA</v>
      </c>
      <c r="B56" s="62">
        <f t="shared" si="4"/>
        <v>1</v>
      </c>
      <c r="C56" s="62">
        <f t="shared" si="5"/>
        <v>3</v>
      </c>
      <c r="D56" s="62">
        <f t="shared" si="6"/>
        <v>27</v>
      </c>
      <c r="E56" s="61" t="e">
        <f t="shared" si="2"/>
        <v>#N/A</v>
      </c>
      <c r="F56" s="61" t="e">
        <f t="shared" si="9"/>
        <v>#N/A</v>
      </c>
      <c r="G56" s="61" t="e">
        <f t="shared" si="8"/>
        <v>#N/A</v>
      </c>
    </row>
    <row r="57" spans="1:7" s="61" customFormat="1" x14ac:dyDescent="0.25">
      <c r="A57" s="61" t="str">
        <f t="shared" si="3"/>
        <v>MOTRIL</v>
      </c>
      <c r="B57" s="62">
        <f t="shared" si="4"/>
        <v>21</v>
      </c>
      <c r="C57" s="62">
        <f t="shared" si="5"/>
        <v>27</v>
      </c>
      <c r="D57" s="62">
        <f t="shared" si="6"/>
        <v>17</v>
      </c>
      <c r="E57" s="61" t="str">
        <f t="shared" si="2"/>
        <v>CEUTA</v>
      </c>
      <c r="F57" s="61">
        <f t="shared" si="9"/>
        <v>17</v>
      </c>
      <c r="G57" s="61">
        <f t="shared" si="8"/>
        <v>8</v>
      </c>
    </row>
    <row r="58" spans="1:7" s="61" customFormat="1" x14ac:dyDescent="0.25">
      <c r="A58" s="61" t="str">
        <f t="shared" si="3"/>
        <v>PASAIA</v>
      </c>
      <c r="B58" s="62">
        <f t="shared" si="4"/>
        <v>3</v>
      </c>
      <c r="C58" s="62">
        <f t="shared" si="5"/>
        <v>0</v>
      </c>
      <c r="D58" s="62">
        <f t="shared" si="6"/>
        <v>24</v>
      </c>
      <c r="E58" s="61" t="str">
        <f t="shared" si="2"/>
        <v>SANTANDER</v>
      </c>
      <c r="F58" s="61">
        <f t="shared" si="9"/>
        <v>6</v>
      </c>
      <c r="G58" s="61">
        <f t="shared" si="8"/>
        <v>9</v>
      </c>
    </row>
    <row r="59" spans="1:7" s="61" customFormat="1" x14ac:dyDescent="0.25">
      <c r="A59" s="61" t="str">
        <f t="shared" si="3"/>
        <v>SANTA CRUZ DE TENERIFE</v>
      </c>
      <c r="B59" s="62">
        <f t="shared" si="4"/>
        <v>526</v>
      </c>
      <c r="C59" s="62">
        <f t="shared" si="5"/>
        <v>506</v>
      </c>
      <c r="D59" s="62">
        <f t="shared" si="6"/>
        <v>3</v>
      </c>
      <c r="E59" s="61" t="str">
        <f t="shared" si="2"/>
        <v>AVILES</v>
      </c>
      <c r="F59" s="61">
        <f t="shared" si="9"/>
        <v>4</v>
      </c>
      <c r="G59" s="61">
        <f t="shared" si="8"/>
        <v>4</v>
      </c>
    </row>
    <row r="60" spans="1:7" s="61" customFormat="1" x14ac:dyDescent="0.25">
      <c r="A60" s="61" t="str">
        <f t="shared" si="3"/>
        <v>SANTANDER</v>
      </c>
      <c r="B60" s="62">
        <f t="shared" si="4"/>
        <v>6</v>
      </c>
      <c r="C60" s="62">
        <f t="shared" si="5"/>
        <v>9</v>
      </c>
      <c r="D60" s="62">
        <f t="shared" si="6"/>
        <v>21</v>
      </c>
      <c r="E60" s="61" t="e">
        <f t="shared" si="2"/>
        <v>#N/A</v>
      </c>
      <c r="F60" s="61" t="e">
        <f t="shared" si="9"/>
        <v>#N/A</v>
      </c>
      <c r="G60" s="61" t="e">
        <f t="shared" si="8"/>
        <v>#N/A</v>
      </c>
    </row>
    <row r="61" spans="1:7" s="61" customFormat="1" x14ac:dyDescent="0.25">
      <c r="A61" s="61" t="str">
        <f t="shared" si="3"/>
        <v>SEVILLA</v>
      </c>
      <c r="B61" s="62">
        <f t="shared" si="4"/>
        <v>74</v>
      </c>
      <c r="C61" s="62">
        <f t="shared" si="5"/>
        <v>64</v>
      </c>
      <c r="D61" s="62">
        <f t="shared" si="6"/>
        <v>11</v>
      </c>
      <c r="E61" s="61" t="str">
        <f t="shared" si="2"/>
        <v>PASAIA</v>
      </c>
      <c r="F61" s="61">
        <f t="shared" si="9"/>
        <v>3</v>
      </c>
      <c r="G61" s="61">
        <f t="shared" si="8"/>
        <v>0</v>
      </c>
    </row>
    <row r="62" spans="1:7" s="61" customFormat="1" x14ac:dyDescent="0.25">
      <c r="A62" s="61" t="str">
        <f t="shared" si="3"/>
        <v>TARRAGONA</v>
      </c>
      <c r="B62" s="62">
        <f t="shared" si="4"/>
        <v>22</v>
      </c>
      <c r="C62" s="62">
        <f t="shared" si="5"/>
        <v>8</v>
      </c>
      <c r="D62" s="62">
        <f t="shared" si="6"/>
        <v>16</v>
      </c>
      <c r="E62" s="61" t="e">
        <f t="shared" si="2"/>
        <v>#N/A</v>
      </c>
      <c r="F62" s="61" t="e">
        <f t="shared" si="9"/>
        <v>#N/A</v>
      </c>
      <c r="G62" s="61" t="e">
        <f t="shared" si="8"/>
        <v>#N/A</v>
      </c>
    </row>
    <row r="63" spans="1:7" s="61" customFormat="1" x14ac:dyDescent="0.25">
      <c r="A63" s="61" t="str">
        <f t="shared" si="3"/>
        <v>VALENCIA</v>
      </c>
      <c r="B63" s="62">
        <f t="shared" si="4"/>
        <v>181</v>
      </c>
      <c r="C63" s="62">
        <f t="shared" si="5"/>
        <v>172</v>
      </c>
      <c r="D63" s="62">
        <f t="shared" si="6"/>
        <v>7</v>
      </c>
      <c r="E63" s="61" t="str">
        <f t="shared" si="2"/>
        <v>BAHIA DE ALGECIRAS</v>
      </c>
      <c r="F63" s="61">
        <f t="shared" si="9"/>
        <v>2</v>
      </c>
      <c r="G63" s="61">
        <f t="shared" si="8"/>
        <v>0</v>
      </c>
    </row>
    <row r="64" spans="1:7" s="61" customFormat="1" x14ac:dyDescent="0.25">
      <c r="A64" s="61" t="str">
        <f t="shared" si="3"/>
        <v>VIGO</v>
      </c>
      <c r="B64" s="62">
        <f t="shared" si="4"/>
        <v>83</v>
      </c>
      <c r="C64" s="62">
        <f t="shared" si="5"/>
        <v>82</v>
      </c>
      <c r="D64" s="62">
        <f t="shared" si="6"/>
        <v>10</v>
      </c>
      <c r="E64" s="61" t="str">
        <f t="shared" si="2"/>
        <v>MELILLA</v>
      </c>
      <c r="F64" s="61">
        <f t="shared" si="9"/>
        <v>1</v>
      </c>
      <c r="G64" s="61">
        <f t="shared" si="8"/>
        <v>3</v>
      </c>
    </row>
    <row r="65" spans="1:7" s="61" customFormat="1" x14ac:dyDescent="0.25">
      <c r="A65" s="61" t="str">
        <f t="shared" si="3"/>
        <v>VILAGARCIA</v>
      </c>
      <c r="B65" s="62">
        <f t="shared" si="4"/>
        <v>3</v>
      </c>
      <c r="C65" s="62">
        <f t="shared" si="5"/>
        <v>3</v>
      </c>
      <c r="D65" s="62">
        <f t="shared" si="6"/>
        <v>24</v>
      </c>
      <c r="E65" s="61" t="str">
        <f t="shared" si="2"/>
        <v>MARIN Y RIA DE PONTEVEDRA</v>
      </c>
      <c r="F65" s="61">
        <f t="shared" si="9"/>
        <v>0</v>
      </c>
      <c r="G65" s="61">
        <f t="shared" si="8"/>
        <v>0</v>
      </c>
    </row>
    <row r="67" spans="1:7" x14ac:dyDescent="0.25">
      <c r="A67" s="20"/>
      <c r="B67" s="21"/>
      <c r="C67" s="21"/>
      <c r="D67" s="21"/>
      <c r="E67" s="21"/>
      <c r="F67" s="22"/>
    </row>
  </sheetData>
  <mergeCells count="3">
    <mergeCell ref="B5:C5"/>
    <mergeCell ref="A5:A6"/>
    <mergeCell ref="D5:F5"/>
  </mergeCells>
  <pageMargins left="0.39370078740157477" right="0" top="0.51181102362204722" bottom="0.51181102362204722" header="0" footer="0.3"/>
  <pageSetup paperSize="9" scale="92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11</A_x00f1_o>
  </documentManagement>
</p:properties>
</file>

<file path=customXml/itemProps1.xml><?xml version="1.0" encoding="utf-8"?>
<ds:datastoreItem xmlns:ds="http://schemas.openxmlformats.org/officeDocument/2006/customXml" ds:itemID="{867F3A18-2220-440E-9B65-757423875E3C}"/>
</file>

<file path=customXml/itemProps2.xml><?xml version="1.0" encoding="utf-8"?>
<ds:datastoreItem xmlns:ds="http://schemas.openxmlformats.org/officeDocument/2006/customXml" ds:itemID="{3203E9B4-D97A-41B9-BC90-7355D570689B}"/>
</file>

<file path=customXml/itemProps3.xml><?xml version="1.0" encoding="utf-8"?>
<ds:datastoreItem xmlns:ds="http://schemas.openxmlformats.org/officeDocument/2006/customXml" ds:itemID="{296B9F8C-BEC4-4706-A255-B14535EEDF6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24</vt:i4>
      </vt:variant>
      <vt:variant>
        <vt:lpstr>Rangos con nombre</vt:lpstr>
      </vt:variant>
      <vt:variant>
        <vt:i4>74</vt:i4>
      </vt:variant>
    </vt:vector>
  </HeadingPairs>
  <TitlesOfParts>
    <vt:vector size="98" baseType="lpstr">
      <vt:lpstr>Portada e índice</vt:lpstr>
      <vt:lpstr>Resumen general</vt:lpstr>
      <vt:lpstr>Total tráfico</vt:lpstr>
      <vt:lpstr>Total presentación</vt:lpstr>
      <vt:lpstr>Líquidos</vt:lpstr>
      <vt:lpstr>Sólidos</vt:lpstr>
      <vt:lpstr>Mercancía general</vt:lpstr>
      <vt:lpstr>Pesca</vt:lpstr>
      <vt:lpstr>Avituallamiento</vt:lpstr>
      <vt:lpstr>Mercancías tránsito</vt:lpstr>
      <vt:lpstr>Mercan. contene. tránsito</vt:lpstr>
      <vt:lpstr>Mercancías contenedores</vt:lpstr>
      <vt:lpstr>Ro-Ro</vt:lpstr>
      <vt:lpstr>TEUS</vt:lpstr>
      <vt:lpstr>TEUS tránsito</vt:lpstr>
      <vt:lpstr>TEUS nacional</vt:lpstr>
      <vt:lpstr>TEUS exterior</vt:lpstr>
      <vt:lpstr>TEUS nacional y exterior</vt:lpstr>
      <vt:lpstr>Pasajeros total</vt:lpstr>
      <vt:lpstr>Pasajeros crucero</vt:lpstr>
      <vt:lpstr>Vehículos régimen pasaje</vt:lpstr>
      <vt:lpstr>Buques número</vt:lpstr>
      <vt:lpstr>Buques GT</vt:lpstr>
      <vt:lpstr>Cruceros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'Vehículos régimen pasaje'!Área_de_impresión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LblRes01_Acum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María Isabel Hortal Muñoz</cp:lastModifiedBy>
  <cp:lastPrinted>2018-01-11T09:10:06Z</cp:lastPrinted>
  <dcterms:created xsi:type="dcterms:W3CDTF">2015-12-29T08:33:54Z</dcterms:created>
  <dcterms:modified xsi:type="dcterms:W3CDTF">2018-02-06T08:27:13Z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