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chart26.xml" ContentType="application/vnd.openxmlformats-officedocument.drawingml.chart+xml"/>
  <Override PartName="/xl/drawings/drawing28.xml" ContentType="application/vnd.openxmlformats-officedocument.drawing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olors24.xml" ContentType="application/vnd.ms-office.chartcolorstyle+xml"/>
  <Override PartName="/xl/charts/style24.xml" ContentType="application/vnd.ms-office.chartstyle+xml"/>
  <Override PartName="/xl/charts/chart24.xml" ContentType="application/vnd.openxmlformats-officedocument.drawingml.chart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charts/colors22.xml" ContentType="application/vnd.ms-office.chartcolorstyle+xml"/>
  <Override PartName="/xl/charts/style22.xml" ContentType="application/vnd.ms-office.chartstyle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0.xml" ContentType="application/vnd.openxmlformats-officedocument.drawing+xml"/>
  <Override PartName="/xl/drawings/drawing9.xml" ContentType="application/vnd.openxmlformats-officedocument.drawing+xml"/>
  <Override PartName="/xl/worksheets/sheet25.xml" ContentType="application/vnd.openxmlformats-officedocument.spreadsheetml.worksheet+xml"/>
  <Override PartName="/xl/charts/colors6.xml" ContentType="application/vnd.ms-office.chartcolorstyle+xml"/>
  <Override PartName="/xl/worksheets/sheet26.xml" ContentType="application/vnd.openxmlformats-officedocument.spreadsheetml.workshee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worksheets/sheet23.xml" ContentType="application/vnd.openxmlformats-officedocument.spreadsheetml.workshee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worksheets/sheet24.xml" ContentType="application/vnd.openxmlformats-officedocument.spreadsheetml.worksheet+xml"/>
  <Override PartName="/xl/charts/colors8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1.xml" ContentType="application/vnd.ms-office.chartcolorstyle+xml"/>
  <Override PartName="/xl/charts/style1.xml" ContentType="application/vnd.ms-office.chartsty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olors2.xml" ContentType="application/vnd.ms-office.chartcolorstyle+xml"/>
  <Override PartName="/xl/theme/theme1.xml" ContentType="application/vnd.openxmlformats-officedocument.theme+xml"/>
  <Override PartName="/xl/drawings/drawing5.xml" ContentType="application/vnd.openxmlformats-officedocument.drawing+xml"/>
  <Override PartName="/xl/charts/style4.xml" ContentType="application/vnd.ms-office.chartstyle+xml"/>
  <Override PartName="/xl/charts/colors4.xml" ContentType="application/vnd.ms-office.chartcolorstyle+xml"/>
  <Override PartName="/xl/worksheets/sheet2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worksheets/sheet28.xml" ContentType="application/vnd.openxmlformats-officedocument.spreadsheetml.worksheet+xml"/>
  <Override PartName="/xl/charts/colors3.xml" ContentType="application/vnd.ms-office.chartcolorstyle+xml"/>
  <Override PartName="/xl/charts/style3.xml" ContentType="application/vnd.ms-office.chartstyle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charts/colors10.xml" ContentType="application/vnd.ms-office.chartcolorstyle+xml"/>
  <Override PartName="/xl/worksheets/sheet21.xml" ContentType="application/vnd.openxmlformats-officedocument.spreadsheetml.worksheet+xml"/>
  <Override PartName="/xl/charts/style15.xml" ContentType="application/vnd.ms-office.chartstyle+xml"/>
  <Override PartName="/xl/charts/colors15.xml" ContentType="application/vnd.ms-office.chartcolorstyle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charts/style14.xml" ContentType="application/vnd.ms-office.chartstyle+xml"/>
  <Override PartName="/xl/charts/colors14.xml" ContentType="application/vnd.ms-office.chartcolorstyl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worksheets/sheet5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charts/colors16.xml" ContentType="application/vnd.ms-office.chartcolorstyle+xml"/>
  <Override PartName="/xl/worksheets/sheet7.xml" ContentType="application/vnd.openxmlformats-officedocument.spreadsheetml.worksheet+xml"/>
  <Override PartName="/xl/charts/style16.xml" ContentType="application/vnd.ms-office.chartstyle+xml"/>
  <Override PartName="/xl/worksheets/sheet22.xml" ContentType="application/vnd.openxmlformats-officedocument.spreadsheetml.worksheet+xml"/>
  <Override PartName="/xl/charts/chart14.xml" ContentType="application/vnd.openxmlformats-officedocument.drawingml.chart+xml"/>
  <Override PartName="/xl/worksheets/sheet12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drawings/drawing14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worksheets/sheet16.xml" ContentType="application/vnd.openxmlformats-officedocument.spreadsheetml.worksheet+xml"/>
  <Override PartName="/xl/charts/style13.xml" ContentType="application/vnd.ms-office.chartstyle+xml"/>
  <Override PartName="/xl/charts/colors13.xml" ContentType="application/vnd.ms-office.chartcolorstyle+xml"/>
  <Override PartName="/xl/worksheets/sheet13.xml" ContentType="application/vnd.openxmlformats-officedocument.spreadsheetml.worksheet+xml"/>
  <Override PartName="/xl/drawings/drawing16.xml" ContentType="application/vnd.openxmlformats-officedocument.drawing+xml"/>
  <Override PartName="/xl/charts/style12.xml" ContentType="application/vnd.ms-office.chartstyle+xml"/>
  <Override PartName="/xl/worksheets/sheet14.xml" ContentType="application/vnd.openxmlformats-officedocument.spreadsheetml.worksheet+xml"/>
  <Override PartName="/xl/charts/chart13.xml" ContentType="application/vnd.openxmlformats-officedocument.drawingml.chart+xml"/>
  <Override PartName="/xl/charts/colors12.xml" ContentType="application/vnd.ms-office.chartcolorstyle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27E15F83-202E-4231-8596-97AEEAA8038B}" xr6:coauthVersionLast="28" xr6:coauthVersionMax="28" xr10:uidLastSave="{00000000-0000-0000-0000-000000000000}"/>
  <bookViews>
    <workbookView xWindow="480" yWindow="45" windowWidth="22110" windowHeight="13485" activeTab="1" xr2:uid="{00000000-000D-0000-FFFF-FFFF00000000}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F23" i="28" l="1"/>
  <c r="F21" i="28"/>
  <c r="F20" i="28"/>
  <c r="F33" i="28" l="1"/>
  <c r="F32" i="28"/>
  <c r="F31" i="28"/>
  <c r="F30" i="28"/>
  <c r="F29" i="28"/>
  <c r="F28" i="28"/>
  <c r="F27" i="28"/>
  <c r="F26" i="28"/>
  <c r="F25" i="28"/>
  <c r="F22" i="28"/>
  <c r="F18" i="28"/>
  <c r="F15" i="28"/>
  <c r="F14" i="28"/>
  <c r="F13" i="28"/>
  <c r="F12" i="28"/>
  <c r="F11" i="28"/>
  <c r="F9" i="28"/>
  <c r="F32" i="23"/>
  <c r="F29" i="23"/>
  <c r="F28" i="23"/>
  <c r="F26" i="23"/>
  <c r="F25" i="23"/>
  <c r="F23" i="23"/>
  <c r="F22" i="23"/>
  <c r="F21" i="23"/>
  <c r="F18" i="23"/>
  <c r="F15" i="23"/>
  <c r="F14" i="23"/>
  <c r="F13" i="23"/>
  <c r="F12" i="23"/>
  <c r="F11" i="23"/>
  <c r="F9" i="23"/>
  <c r="F8" i="23"/>
  <c r="F33" i="17"/>
  <c r="F32" i="17"/>
  <c r="F31" i="17"/>
  <c r="F28" i="17"/>
  <c r="F24" i="17"/>
  <c r="F23" i="17"/>
  <c r="F22" i="17"/>
  <c r="F17" i="17"/>
  <c r="F15" i="17"/>
  <c r="F14" i="17"/>
  <c r="F11" i="17"/>
  <c r="F8" i="17"/>
  <c r="F33" i="27"/>
  <c r="F32" i="27"/>
  <c r="F30" i="27"/>
  <c r="F29" i="27"/>
  <c r="F28" i="27"/>
  <c r="F26" i="27"/>
  <c r="F25" i="27"/>
  <c r="F23" i="27"/>
  <c r="F22" i="27"/>
  <c r="F21" i="27"/>
  <c r="F19" i="27"/>
  <c r="F18" i="27"/>
  <c r="F15" i="27"/>
  <c r="F14" i="27"/>
  <c r="F13" i="27"/>
  <c r="F12" i="27"/>
  <c r="F11" i="27"/>
  <c r="F9" i="27"/>
  <c r="F8" i="27"/>
  <c r="F33" i="15"/>
  <c r="F32" i="15"/>
  <c r="F31" i="15"/>
  <c r="F30" i="15"/>
  <c r="F29" i="15"/>
  <c r="F28" i="15"/>
  <c r="F27" i="15"/>
  <c r="F26" i="15"/>
  <c r="F25" i="15"/>
  <c r="F23" i="15"/>
  <c r="F22" i="15"/>
  <c r="F21" i="15"/>
  <c r="F20" i="15"/>
  <c r="F19" i="15"/>
  <c r="F18" i="15"/>
  <c r="F17" i="15"/>
  <c r="F15" i="15"/>
  <c r="F14" i="15"/>
  <c r="F13" i="15"/>
  <c r="F12" i="15"/>
  <c r="F11" i="15"/>
  <c r="F9" i="15"/>
  <c r="F8" i="15"/>
  <c r="F33" i="13"/>
  <c r="F32" i="13"/>
  <c r="F31" i="13"/>
  <c r="F28" i="13"/>
  <c r="F24" i="13"/>
  <c r="F23" i="13"/>
  <c r="F22" i="13"/>
  <c r="F17" i="13"/>
  <c r="F15" i="13"/>
  <c r="F14" i="13"/>
  <c r="F11" i="13"/>
  <c r="F8" i="13"/>
  <c r="F28" i="33"/>
  <c r="F21" i="33"/>
  <c r="F13" i="33"/>
  <c r="F11" i="33"/>
  <c r="F33" i="12"/>
  <c r="F32" i="12"/>
  <c r="F31" i="12"/>
  <c r="F29" i="12"/>
  <c r="F28" i="12"/>
  <c r="F27" i="12"/>
  <c r="F25" i="12"/>
  <c r="F24" i="12"/>
  <c r="F23" i="12"/>
  <c r="F22" i="12"/>
  <c r="F21" i="12"/>
  <c r="F20" i="12"/>
  <c r="F17" i="12"/>
  <c r="F15" i="12"/>
  <c r="F14" i="12"/>
  <c r="F13" i="12"/>
  <c r="F12" i="12"/>
  <c r="F11" i="12"/>
  <c r="F10" i="12"/>
  <c r="F8" i="12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9" i="16"/>
  <c r="F8" i="16"/>
  <c r="F34" i="18"/>
  <c r="F33" i="18"/>
  <c r="F32" i="18"/>
  <c r="F31" i="18"/>
  <c r="F30" i="18"/>
  <c r="F28" i="18"/>
  <c r="F26" i="18"/>
  <c r="F25" i="18"/>
  <c r="F24" i="18"/>
  <c r="F23" i="18"/>
  <c r="F22" i="18"/>
  <c r="F21" i="18"/>
  <c r="F20" i="18"/>
  <c r="F18" i="18"/>
  <c r="F17" i="18"/>
  <c r="F16" i="18"/>
  <c r="F15" i="18"/>
  <c r="F14" i="18"/>
  <c r="F13" i="18"/>
  <c r="F12" i="18"/>
  <c r="F11" i="18"/>
  <c r="F9" i="18"/>
  <c r="F8" i="18"/>
  <c r="F34" i="19"/>
  <c r="F33" i="19"/>
  <c r="F32" i="19"/>
  <c r="F31" i="19"/>
  <c r="F30" i="19"/>
  <c r="F29" i="19"/>
  <c r="F28" i="19"/>
  <c r="F27" i="19"/>
  <c r="F25" i="19"/>
  <c r="F24" i="19"/>
  <c r="F23" i="19"/>
  <c r="F22" i="19"/>
  <c r="F21" i="19"/>
  <c r="F20" i="19"/>
  <c r="F19" i="19"/>
  <c r="F17" i="19"/>
  <c r="F16" i="19"/>
  <c r="F15" i="19"/>
  <c r="F14" i="19"/>
  <c r="F12" i="19"/>
  <c r="F11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9" i="20"/>
  <c r="F8" i="20"/>
  <c r="F33" i="21"/>
  <c r="F32" i="21"/>
  <c r="F30" i="21"/>
  <c r="F29" i="21"/>
  <c r="F28" i="21"/>
  <c r="F26" i="21"/>
  <c r="F25" i="21"/>
  <c r="F23" i="21"/>
  <c r="F22" i="21"/>
  <c r="F21" i="21"/>
  <c r="F18" i="21"/>
  <c r="F15" i="21"/>
  <c r="F14" i="21"/>
  <c r="F13" i="21"/>
  <c r="F12" i="21"/>
  <c r="F11" i="21"/>
  <c r="F9" i="21"/>
  <c r="F8" i="21"/>
  <c r="F33" i="22"/>
  <c r="F32" i="22"/>
  <c r="F30" i="22"/>
  <c r="F28" i="22"/>
  <c r="F23" i="22"/>
  <c r="F22" i="22"/>
  <c r="F14" i="22"/>
  <c r="F13" i="22"/>
  <c r="F12" i="22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3" i="26"/>
  <c r="F32" i="26"/>
  <c r="F28" i="26"/>
  <c r="F23" i="26"/>
  <c r="F22" i="26"/>
  <c r="F14" i="26"/>
  <c r="F13" i="26"/>
  <c r="F12" i="26"/>
  <c r="F34" i="32"/>
  <c r="F33" i="32"/>
  <c r="F32" i="32"/>
  <c r="F31" i="32"/>
  <c r="F29" i="32"/>
  <c r="F28" i="32"/>
  <c r="F27" i="32"/>
  <c r="F26" i="32"/>
  <c r="F24" i="32"/>
  <c r="F23" i="32"/>
  <c r="F22" i="32"/>
  <c r="F21" i="32"/>
  <c r="F20" i="32"/>
  <c r="F19" i="32"/>
  <c r="F18" i="32"/>
  <c r="F16" i="32"/>
  <c r="F15" i="32"/>
  <c r="F14" i="32"/>
  <c r="F13" i="32"/>
  <c r="F12" i="32"/>
  <c r="F11" i="32"/>
  <c r="F10" i="32"/>
  <c r="F9" i="32"/>
  <c r="F8" i="32"/>
  <c r="F33" i="10"/>
  <c r="F32" i="10"/>
  <c r="F31" i="10"/>
  <c r="F29" i="10"/>
  <c r="F28" i="10"/>
  <c r="F27" i="10"/>
  <c r="F26" i="10"/>
  <c r="F24" i="10"/>
  <c r="F23" i="10"/>
  <c r="F22" i="10"/>
  <c r="F21" i="10"/>
  <c r="F20" i="10"/>
  <c r="F19" i="10"/>
  <c r="F17" i="10"/>
  <c r="F16" i="10"/>
  <c r="F26" i="7"/>
  <c r="F25" i="7"/>
  <c r="F11" i="11" l="1"/>
  <c r="F11" i="10"/>
  <c r="F11" i="14"/>
  <c r="F11" i="9"/>
  <c r="F12" i="9"/>
  <c r="F11" i="8"/>
  <c r="F11" i="7"/>
  <c r="F11" i="6"/>
  <c r="F11" i="5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D41" i="33" l="1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G64" i="32"/>
  <c r="F64" i="32"/>
  <c r="F42" i="33" l="1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F22" i="14" l="1"/>
  <c r="F22" i="11"/>
  <c r="F22" i="9"/>
  <c r="F22" i="8"/>
  <c r="F21" i="7"/>
  <c r="F22" i="7"/>
  <c r="F23" i="7"/>
  <c r="F22" i="6"/>
  <c r="F22" i="5"/>
  <c r="L5" i="28" l="1"/>
  <c r="L5" i="27"/>
  <c r="H15" i="4" l="1"/>
  <c r="I15" i="4"/>
  <c r="I17" i="4"/>
  <c r="H17" i="4"/>
  <c r="F7" i="26"/>
  <c r="F7" i="25"/>
  <c r="F7" i="24"/>
  <c r="F7" i="22"/>
  <c r="F7" i="21"/>
  <c r="F7" i="20"/>
  <c r="F7" i="18"/>
  <c r="F7" i="16"/>
  <c r="F7" i="14"/>
  <c r="F7" i="11"/>
  <c r="F7" i="10"/>
  <c r="F7" i="9"/>
  <c r="F7" i="8"/>
  <c r="F7" i="7"/>
  <c r="F7" i="6"/>
  <c r="F7" i="5"/>
  <c r="F10" i="11"/>
  <c r="F10" i="10"/>
  <c r="F10" i="9"/>
  <c r="F10" i="8"/>
  <c r="F10" i="7"/>
  <c r="F10" i="6"/>
  <c r="F10" i="5"/>
  <c r="F16" i="14"/>
  <c r="F16" i="11"/>
  <c r="F16" i="9"/>
  <c r="F16" i="8"/>
  <c r="F16" i="7"/>
  <c r="F16" i="6"/>
  <c r="F16" i="5"/>
  <c r="F17" i="14"/>
  <c r="F17" i="11"/>
  <c r="F17" i="9"/>
  <c r="F17" i="8"/>
  <c r="F17" i="7"/>
  <c r="F17" i="6"/>
  <c r="F17" i="5"/>
  <c r="F19" i="14"/>
  <c r="F19" i="11"/>
  <c r="F19" i="9"/>
  <c r="F19" i="8"/>
  <c r="F19" i="7"/>
  <c r="F19" i="6"/>
  <c r="F19" i="5"/>
  <c r="F20" i="14"/>
  <c r="F20" i="11"/>
  <c r="F20" i="9"/>
  <c r="F20" i="8"/>
  <c r="F20" i="7"/>
  <c r="F20" i="6"/>
  <c r="F20" i="5"/>
  <c r="F24" i="14"/>
  <c r="F24" i="11"/>
  <c r="F24" i="9"/>
  <c r="F24" i="8"/>
  <c r="F24" i="6"/>
  <c r="F24" i="5"/>
  <c r="F27" i="14"/>
  <c r="F27" i="11"/>
  <c r="F27" i="9"/>
  <c r="F27" i="8"/>
  <c r="F27" i="6"/>
  <c r="F27" i="5"/>
  <c r="F30" i="14"/>
  <c r="F30" i="11"/>
  <c r="F30" i="9"/>
  <c r="F30" i="8"/>
  <c r="F30" i="7"/>
  <c r="F30" i="6"/>
  <c r="F30" i="5"/>
  <c r="F33" i="14"/>
  <c r="F33" i="11"/>
  <c r="F33" i="9"/>
  <c r="F33" i="8"/>
  <c r="F33" i="6"/>
  <c r="F33" i="5"/>
  <c r="F34" i="14"/>
  <c r="F34" i="11"/>
  <c r="F34" i="9"/>
  <c r="F34" i="8"/>
  <c r="F34" i="7"/>
  <c r="F34" i="6"/>
  <c r="F34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C35" i="28"/>
  <c r="E33" i="4" s="1"/>
  <c r="B35" i="28"/>
  <c r="D33" i="4" s="1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G51" i="28" s="1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G45" i="28"/>
  <c r="G46" i="28"/>
  <c r="F46" i="28"/>
  <c r="F51" i="28" l="1"/>
  <c r="F47" i="28"/>
  <c r="F50" i="28"/>
  <c r="G54" i="28"/>
  <c r="G49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H24" i="4" l="1"/>
  <c r="I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F63" i="27" s="1"/>
  <c r="E59" i="27"/>
  <c r="G59" i="27" s="1"/>
  <c r="E55" i="27"/>
  <c r="F55" i="27" s="1"/>
  <c r="E51" i="27"/>
  <c r="G51" i="27" s="1"/>
  <c r="E47" i="27"/>
  <c r="G47" i="27" s="1"/>
  <c r="E43" i="27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G63" i="27"/>
  <c r="G42" i="27"/>
  <c r="F49" i="27"/>
  <c r="G49" i="27"/>
  <c r="G43" i="27"/>
  <c r="F43" i="27"/>
  <c r="F64" i="27"/>
  <c r="F60" i="27" l="1"/>
  <c r="G57" i="27"/>
  <c r="F45" i="27"/>
  <c r="F39" i="27"/>
  <c r="F61" i="27"/>
  <c r="F40" i="27"/>
  <c r="F44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F31" i="5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F32" i="6"/>
  <c r="F31" i="6"/>
  <c r="F29" i="6"/>
  <c r="F28" i="6"/>
  <c r="F26" i="6"/>
  <c r="F25" i="6"/>
  <c r="F23" i="6"/>
  <c r="F21" i="6"/>
  <c r="F18" i="6"/>
  <c r="F15" i="6"/>
  <c r="F14" i="6"/>
  <c r="F13" i="6"/>
  <c r="F12" i="6"/>
  <c r="F9" i="6"/>
  <c r="F8" i="6"/>
  <c r="F32" i="7"/>
  <c r="F31" i="7"/>
  <c r="F29" i="7"/>
  <c r="F28" i="7"/>
  <c r="F18" i="7"/>
  <c r="F15" i="7"/>
  <c r="F14" i="7"/>
  <c r="F13" i="7"/>
  <c r="F12" i="7"/>
  <c r="F9" i="7"/>
  <c r="F32" i="8"/>
  <c r="F31" i="8"/>
  <c r="F29" i="8"/>
  <c r="F28" i="8"/>
  <c r="F26" i="8"/>
  <c r="F25" i="8"/>
  <c r="F23" i="8"/>
  <c r="F21" i="8"/>
  <c r="F18" i="8"/>
  <c r="F15" i="8"/>
  <c r="F14" i="8"/>
  <c r="F13" i="8"/>
  <c r="F12" i="8"/>
  <c r="F9" i="8"/>
  <c r="F8" i="8"/>
  <c r="F32" i="9"/>
  <c r="F31" i="9"/>
  <c r="F29" i="9"/>
  <c r="F28" i="9"/>
  <c r="F26" i="9"/>
  <c r="F25" i="9"/>
  <c r="F23" i="9"/>
  <c r="F21" i="9"/>
  <c r="F18" i="9"/>
  <c r="F15" i="9"/>
  <c r="F14" i="9"/>
  <c r="F13" i="9"/>
  <c r="F9" i="9"/>
  <c r="F8" i="9"/>
  <c r="F14" i="10"/>
  <c r="F13" i="10"/>
  <c r="F12" i="10"/>
  <c r="F9" i="10"/>
  <c r="F32" i="11"/>
  <c r="F31" i="11"/>
  <c r="F29" i="11"/>
  <c r="F28" i="11"/>
  <c r="F26" i="11"/>
  <c r="F25" i="11"/>
  <c r="F23" i="11"/>
  <c r="F21" i="11"/>
  <c r="F18" i="11"/>
  <c r="F15" i="11"/>
  <c r="F14" i="11"/>
  <c r="F13" i="11"/>
  <c r="F12" i="11"/>
  <c r="F9" i="11"/>
  <c r="F8" i="11"/>
  <c r="F32" i="14"/>
  <c r="F31" i="14"/>
  <c r="F29" i="14"/>
  <c r="F28" i="14"/>
  <c r="F26" i="14"/>
  <c r="F25" i="14"/>
  <c r="F23" i="14"/>
  <c r="F21" i="14"/>
  <c r="F18" i="14"/>
  <c r="F15" i="14"/>
  <c r="F14" i="14"/>
  <c r="F13" i="14"/>
  <c r="F12" i="14"/>
  <c r="F9" i="14"/>
  <c r="F8" i="14"/>
  <c r="F32" i="5"/>
  <c r="F29" i="5"/>
  <c r="F28" i="5"/>
  <c r="F26" i="5"/>
  <c r="F25" i="5"/>
  <c r="F23" i="5"/>
  <c r="F21" i="5"/>
  <c r="F18" i="5"/>
  <c r="F15" i="5"/>
  <c r="F14" i="5"/>
  <c r="F13" i="5"/>
  <c r="F12" i="5"/>
  <c r="F9" i="5"/>
  <c r="F8" i="5"/>
  <c r="C35" i="6"/>
  <c r="D35" i="6"/>
  <c r="E35" i="6"/>
  <c r="C35" i="8"/>
  <c r="E9" i="4" s="1"/>
  <c r="E13" i="4" s="1"/>
  <c r="D35" i="8"/>
  <c r="F9" i="4" s="1"/>
  <c r="E35" i="8"/>
  <c r="G9" i="4" s="1"/>
  <c r="G13" i="4" s="1"/>
  <c r="C35" i="9"/>
  <c r="E12" i="4" s="1"/>
  <c r="E10" i="4" s="1"/>
  <c r="D35" i="9"/>
  <c r="F12" i="4" s="1"/>
  <c r="F10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H21" i="4" s="1"/>
  <c r="C35" i="13"/>
  <c r="E22" i="4" s="1"/>
  <c r="D35" i="13"/>
  <c r="F22" i="4" s="1"/>
  <c r="E35" i="13"/>
  <c r="G22" i="4" s="1"/>
  <c r="H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H23" i="4" s="1"/>
  <c r="C35" i="16"/>
  <c r="E25" i="4" s="1"/>
  <c r="D35" i="16"/>
  <c r="F25" i="4" s="1"/>
  <c r="E35" i="16"/>
  <c r="G25" i="4" s="1"/>
  <c r="H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H27" i="4" s="1"/>
  <c r="C35" i="19"/>
  <c r="E28" i="4" s="1"/>
  <c r="D35" i="19"/>
  <c r="F28" i="4" s="1"/>
  <c r="E35" i="19"/>
  <c r="G28" i="4" s="1"/>
  <c r="H28" i="4" s="1"/>
  <c r="C35" i="20"/>
  <c r="E29" i="4" s="1"/>
  <c r="D35" i="20"/>
  <c r="F29" i="4" s="1"/>
  <c r="E35" i="20"/>
  <c r="G29" i="4" s="1"/>
  <c r="H29" i="4" s="1"/>
  <c r="C35" i="21"/>
  <c r="E30" i="4" s="1"/>
  <c r="D35" i="21"/>
  <c r="F30" i="4" s="1"/>
  <c r="E35" i="21"/>
  <c r="G30" i="4" s="1"/>
  <c r="H30" i="4" s="1"/>
  <c r="C35" i="22"/>
  <c r="E31" i="4" s="1"/>
  <c r="D35" i="22"/>
  <c r="F31" i="4" s="1"/>
  <c r="E35" i="22"/>
  <c r="G31" i="4" s="1"/>
  <c r="H31" i="4" s="1"/>
  <c r="C35" i="23"/>
  <c r="E32" i="4" s="1"/>
  <c r="D35" i="23"/>
  <c r="F32" i="4" s="1"/>
  <c r="E35" i="23"/>
  <c r="G32" i="4" s="1"/>
  <c r="H32" i="4" s="1"/>
  <c r="C35" i="24"/>
  <c r="E34" i="4" s="1"/>
  <c r="D35" i="24"/>
  <c r="F34" i="4" s="1"/>
  <c r="E35" i="24"/>
  <c r="G34" i="4" s="1"/>
  <c r="H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H36" i="4" s="1"/>
  <c r="C35" i="5"/>
  <c r="D35" i="5"/>
  <c r="E35" i="5"/>
  <c r="B35" i="6"/>
  <c r="B35" i="8"/>
  <c r="D9" i="4" s="1"/>
  <c r="B35" i="9"/>
  <c r="D12" i="4" s="1"/>
  <c r="B35" i="10"/>
  <c r="D14" i="4" s="1"/>
  <c r="B35" i="1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H35" i="4" l="1"/>
  <c r="H26" i="4"/>
  <c r="D16" i="4"/>
  <c r="D18" i="4" s="1"/>
  <c r="D10" i="4"/>
  <c r="G10" i="4"/>
  <c r="F13" i="4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G18" i="4"/>
  <c r="I16" i="4"/>
  <c r="H16" i="4"/>
  <c r="F35" i="15"/>
  <c r="F35" i="23"/>
  <c r="F35" i="7"/>
  <c r="F35" i="6"/>
  <c r="I26" i="4"/>
  <c r="I23" i="4"/>
  <c r="F35" i="12"/>
  <c r="F35" i="25"/>
  <c r="F35" i="17"/>
  <c r="D13" i="4"/>
  <c r="I21" i="4"/>
  <c r="E18" i="4"/>
  <c r="F18" i="4"/>
  <c r="I36" i="4"/>
  <c r="I27" i="4"/>
  <c r="I14" i="4"/>
  <c r="H14" i="4"/>
  <c r="I30" i="4"/>
  <c r="I22" i="4"/>
  <c r="I34" i="4"/>
  <c r="I25" i="4"/>
  <c r="I9" i="4"/>
  <c r="H9" i="4"/>
  <c r="I12" i="4"/>
  <c r="I35" i="4"/>
  <c r="I28" i="4"/>
  <c r="I11" i="4"/>
  <c r="H11" i="4"/>
  <c r="I29" i="4"/>
  <c r="I31" i="4"/>
  <c r="I32" i="4"/>
  <c r="F35" i="21"/>
  <c r="F35" i="19"/>
  <c r="F35" i="13"/>
  <c r="F35" i="11"/>
  <c r="F35" i="9"/>
  <c r="H8" i="4"/>
  <c r="I8" i="4"/>
  <c r="F35" i="26"/>
  <c r="F35" i="24"/>
  <c r="F35" i="22"/>
  <c r="F35" i="20"/>
  <c r="F35" i="18"/>
  <c r="F35" i="16"/>
  <c r="F35" i="14"/>
  <c r="F35" i="10"/>
  <c r="F35" i="8"/>
  <c r="H12" i="4"/>
  <c r="F35" i="5"/>
  <c r="D19" i="4" l="1"/>
  <c r="G19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E19" i="4"/>
  <c r="F19" i="4"/>
  <c r="I10" i="4"/>
  <c r="H10" i="4"/>
  <c r="I13" i="4"/>
  <c r="H13" i="4"/>
  <c r="H18" i="4"/>
  <c r="I18" i="4"/>
  <c r="H19" i="4" l="1"/>
  <c r="I19" i="4"/>
</calcChain>
</file>

<file path=xl/sharedStrings.xml><?xml version="1.0" encoding="utf-8"?>
<sst xmlns="http://schemas.openxmlformats.org/spreadsheetml/2006/main" count="973" uniqueCount="178">
  <si>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</si>
  <si>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</si>
  <si>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</si>
  <si>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</si>
  <si>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</si>
  <si>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</si>
  <si>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</si>
  <si>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</si>
  <si>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</si>
  <si>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</si>
  <si>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</si>
  <si>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</si>
  <si>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</si>
  <si>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</si>
  <si>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</si>
  <si>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</si>
  <si>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</si>
  <si>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</si>
  <si>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</si>
  <si>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</si>
  <si>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</si>
  <si>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</si>
  <si>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</si>
  <si>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</si>
  <si>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</si>
  <si>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</si>
  <si>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</si>
  <si>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</si>
  <si>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</si>
  <si>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</si>
  <si>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</si>
  <si>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</si>
  <si>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</si>
  <si>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</si>
  <si>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</si>
  <si>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</si>
  <si>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</si>
  <si>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</si>
  <si>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</si>
  <si>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</si>
  <si>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</si>
  <si>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</si>
  <si>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</si>
  <si>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</si>
  <si>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</si>
  <si>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</si>
  <si>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</si>
  <si>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</si>
  <si>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</si>
  <si>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</si>
  <si>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</si>
  <si>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</si>
  <si>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</si>
  <si>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</si>
  <si>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</si>
  <si>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</si>
  <si>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</si>
  <si>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</si>
  <si>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</si>
  <si>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</si>
  <si>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Dirección de Servicios y Competitividad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</si>
  <si>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</si>
  <si>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</si>
  <si>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</si>
  <si>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</si>
  <si>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</si>
  <si>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</si>
  <si>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</si>
  <si>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</si>
  <si>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</si>
  <si>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</si>
  <si>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</si>
  <si>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</si>
  <si>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</si>
  <si>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</si>
  <si>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</si>
  <si>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</si>
  <si>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</si>
  <si>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</si>
  <si>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</si>
  <si>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</si>
  <si>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</si>
  <si>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</si>
  <si>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</si>
  <si>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</si>
  <si>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</si>
  <si>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</si>
  <si>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</si>
  <si>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</si>
  <si>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</si>
  <si>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</si>
  <si>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</si>
  <si>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</si>
  <si>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</si>
  <si>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</si>
  <si>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</si>
  <si>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</si>
  <si>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</si>
  <si>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</si>
  <si>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</si>
  <si>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</si>
  <si>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</si>
  <si>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PASAJEROS EN RÉGIMEN DE TRANSPORTE Y DE CRUCERO (unidades)</t>
  </si>
  <si>
    <t>11.1.</t>
  </si>
  <si>
    <t>PASAJEROS DE CRUCERO (unidades)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</si>
  <si>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</si>
  <si>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</si>
  <si>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</si>
  <si>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</si>
  <si>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</si>
  <si>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</si>
  <si>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</si>
  <si>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</si>
  <si>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</si>
  <si>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</si>
  <si>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</si>
  <si>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</si>
  <si>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</si>
  <si>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</si>
  <si>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</si>
  <si>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</si>
  <si>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</si>
  <si>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</si>
  <si>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</si>
  <si>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</si>
  <si>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</si>
  <si>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</si>
  <si>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</si>
  <si>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</si>
  <si>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</si>
  <si>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</si>
  <si>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</si>
  <si>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</si>
  <si>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</si>
  <si>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</si>
  <si>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</si>
  <si>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</si>
  <si>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</si>
  <si>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</si>
  <si>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</si>
  <si>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</si>
  <si>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</si>
  <si>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</si>
  <si>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</si>
  <si>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</si>
  <si>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</si>
  <si>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</si>
  <si>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</si>
  <si>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DE CRUCERO (uds.)</t>
  </si>
  <si>
    <t>REG. TRANSPORTE Y DE CRUCERO (uds.)</t>
  </si>
  <si>
    <t>EN RÉGIMEN DE PASAJE (uds)</t>
  </si>
  <si>
    <t>TOTAL BUQUES MERCANTES (uds)</t>
  </si>
  <si>
    <t>CRUCEROS (uds)</t>
  </si>
  <si>
    <t>11. PASAJEROS EN RÉGIMEN DE TRANSPORTE Y DE CRUCERO</t>
  </si>
  <si>
    <t>11.1. PASAJEROS DE CRUCERO (unidades)</t>
  </si>
  <si>
    <t>13. BUQUES MERCANTES (unidades)</t>
  </si>
  <si>
    <t>13.2. CRUCEROS (unidades)</t>
  </si>
  <si>
    <t>Acumulado desde enero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</si>
  <si>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</si>
  <si>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</si>
  <si>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</si>
  <si>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</si>
  <si>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</si>
  <si>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</si>
  <si>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</si>
  <si>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</si>
  <si>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</si>
  <si>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</si>
  <si>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</si>
  <si>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</si>
  <si>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</si>
  <si>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</si>
  <si>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</si>
  <si>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</si>
  <si>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</si>
  <si>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enero 2017</t>
  </si>
  <si>
    <t>Mes enero</t>
  </si>
  <si>
    <t>Fecha: 06/03/2018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</si>
</sst>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3" fontId="37" fillId="2" borderId="1" xfId="0" applyNumberFormat="1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8760832</c:v>
                </c:pt>
                <c:pt idx="1">
                  <c:v>5869732</c:v>
                </c:pt>
                <c:pt idx="2">
                  <c:v>3664964</c:v>
                </c:pt>
                <c:pt idx="3">
                  <c:v>2923170</c:v>
                </c:pt>
                <c:pt idx="4">
                  <c:v>2793280</c:v>
                </c:pt>
                <c:pt idx="5">
                  <c:v>2686707</c:v>
                </c:pt>
                <c:pt idx="6">
                  <c:v>2273307</c:v>
                </c:pt>
                <c:pt idx="7">
                  <c:v>1976381</c:v>
                </c:pt>
                <c:pt idx="8">
                  <c:v>1612942</c:v>
                </c:pt>
                <c:pt idx="9">
                  <c:v>1459969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8496568</c:v>
                </c:pt>
                <c:pt idx="1">
                  <c:v>5483020</c:v>
                </c:pt>
                <c:pt idx="2">
                  <c:v>3460460</c:v>
                </c:pt>
                <c:pt idx="3">
                  <c:v>2580967</c:v>
                </c:pt>
                <c:pt idx="4">
                  <c:v>3018833</c:v>
                </c:pt>
                <c:pt idx="5">
                  <c:v>2892424</c:v>
                </c:pt>
                <c:pt idx="6">
                  <c:v>1930733</c:v>
                </c:pt>
                <c:pt idx="7">
                  <c:v>1838562</c:v>
                </c:pt>
                <c:pt idx="8">
                  <c:v>1744136</c:v>
                </c:pt>
                <c:pt idx="9">
                  <c:v>1185219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8289619</c:v>
                </c:pt>
                <c:pt idx="1">
                  <c:v>5835717</c:v>
                </c:pt>
                <c:pt idx="2">
                  <c:v>3606341</c:v>
                </c:pt>
                <c:pt idx="3">
                  <c:v>2919626</c:v>
                </c:pt>
                <c:pt idx="4">
                  <c:v>2788692</c:v>
                </c:pt>
                <c:pt idx="5">
                  <c:v>2675611</c:v>
                </c:pt>
                <c:pt idx="6">
                  <c:v>2265858</c:v>
                </c:pt>
                <c:pt idx="7">
                  <c:v>1764343</c:v>
                </c:pt>
                <c:pt idx="8">
                  <c:v>1608077</c:v>
                </c:pt>
                <c:pt idx="9">
                  <c:v>1457833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7848909</c:v>
                </c:pt>
                <c:pt idx="1">
                  <c:v>5444699</c:v>
                </c:pt>
                <c:pt idx="2">
                  <c:v>3403188</c:v>
                </c:pt>
                <c:pt idx="3">
                  <c:v>2572709</c:v>
                </c:pt>
                <c:pt idx="4">
                  <c:v>3017473</c:v>
                </c:pt>
                <c:pt idx="5">
                  <c:v>2879890</c:v>
                </c:pt>
                <c:pt idx="6">
                  <c:v>1923089</c:v>
                </c:pt>
                <c:pt idx="7">
                  <c:v>1602002</c:v>
                </c:pt>
                <c:pt idx="8">
                  <c:v>1738799</c:v>
                </c:pt>
                <c:pt idx="9">
                  <c:v>1183635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2393730</c:v>
                </c:pt>
                <c:pt idx="1">
                  <c:v>2350135</c:v>
                </c:pt>
                <c:pt idx="2">
                  <c:v>2023029</c:v>
                </c:pt>
                <c:pt idx="3">
                  <c:v>1722497</c:v>
                </c:pt>
                <c:pt idx="4">
                  <c:v>1359409</c:v>
                </c:pt>
                <c:pt idx="5">
                  <c:v>926447</c:v>
                </c:pt>
                <c:pt idx="6">
                  <c:v>862809</c:v>
                </c:pt>
                <c:pt idx="7">
                  <c:v>689212</c:v>
                </c:pt>
                <c:pt idx="8">
                  <c:v>597683</c:v>
                </c:pt>
                <c:pt idx="9">
                  <c:v>505353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2151809</c:v>
                </c:pt>
                <c:pt idx="1">
                  <c:v>1934088</c:v>
                </c:pt>
                <c:pt idx="2">
                  <c:v>2240539</c:v>
                </c:pt>
                <c:pt idx="3">
                  <c:v>1908343</c:v>
                </c:pt>
                <c:pt idx="4">
                  <c:v>1187003</c:v>
                </c:pt>
                <c:pt idx="5">
                  <c:v>884584</c:v>
                </c:pt>
                <c:pt idx="6">
                  <c:v>548520</c:v>
                </c:pt>
                <c:pt idx="7">
                  <c:v>585487</c:v>
                </c:pt>
                <c:pt idx="8">
                  <c:v>567117</c:v>
                </c:pt>
                <c:pt idx="9">
                  <c:v>662956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HUELVA</c:v>
                </c:pt>
                <c:pt idx="4">
                  <c:v>CASTELLÓN</c:v>
                </c:pt>
                <c:pt idx="5">
                  <c:v>CARTAGENA</c:v>
                </c:pt>
                <c:pt idx="6">
                  <c:v>A CORUÑA</c:v>
                </c:pt>
                <c:pt idx="7">
                  <c:v>ALMERÍA</c:v>
                </c:pt>
                <c:pt idx="8">
                  <c:v>BILBAO</c:v>
                </c:pt>
                <c:pt idx="9">
                  <c:v>SANTANDER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1413357</c:v>
                </c:pt>
                <c:pt idx="1">
                  <c:v>1079921</c:v>
                </c:pt>
                <c:pt idx="2">
                  <c:v>898804</c:v>
                </c:pt>
                <c:pt idx="3">
                  <c:v>592845</c:v>
                </c:pt>
                <c:pt idx="4">
                  <c:v>476036</c:v>
                </c:pt>
                <c:pt idx="5">
                  <c:v>466063</c:v>
                </c:pt>
                <c:pt idx="6">
                  <c:v>323128</c:v>
                </c:pt>
                <c:pt idx="7">
                  <c:v>316755</c:v>
                </c:pt>
                <c:pt idx="8">
                  <c:v>302654</c:v>
                </c:pt>
                <c:pt idx="9">
                  <c:v>249992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HUELVA</c:v>
                </c:pt>
                <c:pt idx="4">
                  <c:v>CASTELLÓN</c:v>
                </c:pt>
                <c:pt idx="5">
                  <c:v>CARTAGENA</c:v>
                </c:pt>
                <c:pt idx="6">
                  <c:v>A CORUÑA</c:v>
                </c:pt>
                <c:pt idx="7">
                  <c:v>ALMERÍA</c:v>
                </c:pt>
                <c:pt idx="8">
                  <c:v>BILBAO</c:v>
                </c:pt>
                <c:pt idx="9">
                  <c:v>SANTANDER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1546234</c:v>
                </c:pt>
                <c:pt idx="1">
                  <c:v>553213</c:v>
                </c:pt>
                <c:pt idx="2">
                  <c:v>972791</c:v>
                </c:pt>
                <c:pt idx="3">
                  <c:v>612687</c:v>
                </c:pt>
                <c:pt idx="4">
                  <c:v>377806</c:v>
                </c:pt>
                <c:pt idx="5">
                  <c:v>533318</c:v>
                </c:pt>
                <c:pt idx="6">
                  <c:v>423350</c:v>
                </c:pt>
                <c:pt idx="7">
                  <c:v>349849</c:v>
                </c:pt>
                <c:pt idx="8">
                  <c:v>274904</c:v>
                </c:pt>
                <c:pt idx="9">
                  <c:v>122997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5682095</c:v>
                </c:pt>
                <c:pt idx="1">
                  <c:v>5336968</c:v>
                </c:pt>
                <c:pt idx="2">
                  <c:v>2481224</c:v>
                </c:pt>
                <c:pt idx="3">
                  <c:v>1133871</c:v>
                </c:pt>
                <c:pt idx="4">
                  <c:v>720789</c:v>
                </c:pt>
                <c:pt idx="5">
                  <c:v>603795</c:v>
                </c:pt>
                <c:pt idx="6">
                  <c:v>534359</c:v>
                </c:pt>
                <c:pt idx="7">
                  <c:v>292585</c:v>
                </c:pt>
                <c:pt idx="8">
                  <c:v>255150</c:v>
                </c:pt>
                <c:pt idx="9">
                  <c:v>167391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5483814</c:v>
                </c:pt>
                <c:pt idx="1">
                  <c:v>4968799</c:v>
                </c:pt>
                <c:pt idx="2">
                  <c:v>2251439</c:v>
                </c:pt>
                <c:pt idx="3">
                  <c:v>981175</c:v>
                </c:pt>
                <c:pt idx="4">
                  <c:v>659498</c:v>
                </c:pt>
                <c:pt idx="5">
                  <c:v>461182</c:v>
                </c:pt>
                <c:pt idx="6">
                  <c:v>490350</c:v>
                </c:pt>
                <c:pt idx="7">
                  <c:v>220342</c:v>
                </c:pt>
                <c:pt idx="8">
                  <c:v>249373</c:v>
                </c:pt>
                <c:pt idx="9">
                  <c:v>136339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4977830</c:v>
                </c:pt>
                <c:pt idx="1">
                  <c:v>4514616</c:v>
                </c:pt>
                <c:pt idx="2">
                  <c:v>1745984</c:v>
                </c:pt>
                <c:pt idx="3">
                  <c:v>809431</c:v>
                </c:pt>
                <c:pt idx="4">
                  <c:v>426008</c:v>
                </c:pt>
                <c:pt idx="5">
                  <c:v>263909</c:v>
                </c:pt>
                <c:pt idx="6">
                  <c:v>249115</c:v>
                </c:pt>
                <c:pt idx="7">
                  <c:v>196486</c:v>
                </c:pt>
                <c:pt idx="8">
                  <c:v>99856</c:v>
                </c:pt>
                <c:pt idx="9">
                  <c:v>90601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4801562</c:v>
                </c:pt>
                <c:pt idx="1">
                  <c:v>4176560</c:v>
                </c:pt>
                <c:pt idx="2">
                  <c:v>1529169</c:v>
                </c:pt>
                <c:pt idx="3">
                  <c:v>647313</c:v>
                </c:pt>
                <c:pt idx="4">
                  <c:v>360215</c:v>
                </c:pt>
                <c:pt idx="5">
                  <c:v>205970</c:v>
                </c:pt>
                <c:pt idx="6">
                  <c:v>215296</c:v>
                </c:pt>
                <c:pt idx="7">
                  <c:v>195130</c:v>
                </c:pt>
                <c:pt idx="8">
                  <c:v>90178</c:v>
                </c:pt>
                <c:pt idx="9">
                  <c:v>93944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SANTANDER</c:v>
                </c:pt>
                <c:pt idx="6">
                  <c:v>BARCELONA</c:v>
                </c:pt>
                <c:pt idx="7">
                  <c:v>ALMERÍA</c:v>
                </c:pt>
                <c:pt idx="8">
                  <c:v>SANTA CRUZ DE TENERIFE</c:v>
                </c:pt>
                <c:pt idx="9">
                  <c:v>GIJÓN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5557</c:v>
                </c:pt>
                <c:pt idx="1">
                  <c:v>2119</c:v>
                </c:pt>
                <c:pt idx="2">
                  <c:v>1878</c:v>
                </c:pt>
                <c:pt idx="3">
                  <c:v>1035</c:v>
                </c:pt>
                <c:pt idx="4">
                  <c:v>721</c:v>
                </c:pt>
                <c:pt idx="5">
                  <c:v>340</c:v>
                </c:pt>
                <c:pt idx="6">
                  <c:v>335</c:v>
                </c:pt>
                <c:pt idx="7">
                  <c:v>293</c:v>
                </c:pt>
                <c:pt idx="8">
                  <c:v>292</c:v>
                </c:pt>
                <c:pt idx="9">
                  <c:v>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SANTANDER</c:v>
                </c:pt>
                <c:pt idx="6">
                  <c:v>BARCELONA</c:v>
                </c:pt>
                <c:pt idx="7">
                  <c:v>ALMERÍA</c:v>
                </c:pt>
                <c:pt idx="8">
                  <c:v>SANTA CRUZ DE TENERIFE</c:v>
                </c:pt>
                <c:pt idx="9">
                  <c:v>GIJÓN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4651</c:v>
                </c:pt>
                <c:pt idx="1">
                  <c:v>1489</c:v>
                </c:pt>
                <c:pt idx="2">
                  <c:v>1793</c:v>
                </c:pt>
                <c:pt idx="3">
                  <c:v>954</c:v>
                </c:pt>
                <c:pt idx="4">
                  <c:v>554</c:v>
                </c:pt>
                <c:pt idx="5">
                  <c:v>235</c:v>
                </c:pt>
                <c:pt idx="6">
                  <c:v>188</c:v>
                </c:pt>
                <c:pt idx="7">
                  <c:v>139</c:v>
                </c:pt>
                <c:pt idx="8">
                  <c:v>431</c:v>
                </c:pt>
                <c:pt idx="9">
                  <c:v>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239356</c:v>
                </c:pt>
                <c:pt idx="1">
                  <c:v>212024</c:v>
                </c:pt>
                <c:pt idx="2">
                  <c:v>58288</c:v>
                </c:pt>
                <c:pt idx="3">
                  <c:v>55769</c:v>
                </c:pt>
                <c:pt idx="4">
                  <c:v>51161</c:v>
                </c:pt>
                <c:pt idx="5">
                  <c:v>33890</c:v>
                </c:pt>
                <c:pt idx="6">
                  <c:v>13846</c:v>
                </c:pt>
                <c:pt idx="7">
                  <c:v>10958</c:v>
                </c:pt>
                <c:pt idx="8">
                  <c:v>8058</c:v>
                </c:pt>
                <c:pt idx="9">
                  <c:v>7449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338560</c:v>
                </c:pt>
                <c:pt idx="1">
                  <c:v>236543</c:v>
                </c:pt>
                <c:pt idx="2">
                  <c:v>57084</c:v>
                </c:pt>
                <c:pt idx="3">
                  <c:v>44384</c:v>
                </c:pt>
                <c:pt idx="4">
                  <c:v>46531</c:v>
                </c:pt>
                <c:pt idx="5">
                  <c:v>38239</c:v>
                </c:pt>
                <c:pt idx="6">
                  <c:v>16414</c:v>
                </c:pt>
                <c:pt idx="7">
                  <c:v>12395</c:v>
                </c:pt>
                <c:pt idx="8">
                  <c:v>11597</c:v>
                </c:pt>
                <c:pt idx="9">
                  <c:v>7644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CEUTA</c:v>
                </c:pt>
                <c:pt idx="3">
                  <c:v>BARCELONA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GIJÓN</c:v>
                </c:pt>
                <c:pt idx="9">
                  <c:v>MÁLAGA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226663</c:v>
                </c:pt>
                <c:pt idx="1">
                  <c:v>180721</c:v>
                </c:pt>
                <c:pt idx="2">
                  <c:v>49546</c:v>
                </c:pt>
                <c:pt idx="3">
                  <c:v>43041</c:v>
                </c:pt>
                <c:pt idx="4">
                  <c:v>38101</c:v>
                </c:pt>
                <c:pt idx="5">
                  <c:v>28165</c:v>
                </c:pt>
                <c:pt idx="6">
                  <c:v>9587</c:v>
                </c:pt>
                <c:pt idx="7">
                  <c:v>7813</c:v>
                </c:pt>
                <c:pt idx="8">
                  <c:v>4672</c:v>
                </c:pt>
                <c:pt idx="9">
                  <c:v>4521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CEUTA</c:v>
                </c:pt>
                <c:pt idx="3">
                  <c:v>BARCELONA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GIJÓN</c:v>
                </c:pt>
                <c:pt idx="9">
                  <c:v>MÁLAGA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321074</c:v>
                </c:pt>
                <c:pt idx="1">
                  <c:v>209727</c:v>
                </c:pt>
                <c:pt idx="2">
                  <c:v>43428</c:v>
                </c:pt>
                <c:pt idx="3">
                  <c:v>47593</c:v>
                </c:pt>
                <c:pt idx="4">
                  <c:v>31551</c:v>
                </c:pt>
                <c:pt idx="5">
                  <c:v>33299</c:v>
                </c:pt>
                <c:pt idx="6">
                  <c:v>11357</c:v>
                </c:pt>
                <c:pt idx="7">
                  <c:v>8194</c:v>
                </c:pt>
                <c:pt idx="8">
                  <c:v>5064</c:v>
                </c:pt>
                <c:pt idx="9">
                  <c:v>2439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SANTA CRUZ DE TENERIFE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231804</c:v>
                </c:pt>
                <c:pt idx="1">
                  <c:v>23051</c:v>
                </c:pt>
                <c:pt idx="2">
                  <c:v>123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SANTA CRUZ DE TENERIFE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810502</c:v>
                </c:pt>
                <c:pt idx="1">
                  <c:v>6917</c:v>
                </c:pt>
                <c:pt idx="2">
                  <c:v>602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CASTELLÓN</c:v>
                </c:pt>
                <c:pt idx="7">
                  <c:v>BAHÍA DE CÁDIZ</c:v>
                </c:pt>
                <c:pt idx="8">
                  <c:v>VIGO</c:v>
                </c:pt>
                <c:pt idx="9">
                  <c:v>GIJÓN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5713400</c:v>
                </c:pt>
                <c:pt idx="1">
                  <c:v>2938993</c:v>
                </c:pt>
                <c:pt idx="2">
                  <c:v>773887</c:v>
                </c:pt>
                <c:pt idx="3">
                  <c:v>620874</c:v>
                </c:pt>
                <c:pt idx="4">
                  <c:v>325247</c:v>
                </c:pt>
                <c:pt idx="5">
                  <c:v>163752</c:v>
                </c:pt>
                <c:pt idx="6">
                  <c:v>66690</c:v>
                </c:pt>
                <c:pt idx="7">
                  <c:v>37679</c:v>
                </c:pt>
                <c:pt idx="8">
                  <c:v>17262</c:v>
                </c:pt>
                <c:pt idx="9">
                  <c:v>9388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CASTELLÓN</c:v>
                </c:pt>
                <c:pt idx="7">
                  <c:v>BAHÍA DE CÁDIZ</c:v>
                </c:pt>
                <c:pt idx="8">
                  <c:v>VIGO</c:v>
                </c:pt>
                <c:pt idx="9">
                  <c:v>GIJÓN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5370273</c:v>
                </c:pt>
                <c:pt idx="1">
                  <c:v>2645248</c:v>
                </c:pt>
                <c:pt idx="2">
                  <c:v>561217</c:v>
                </c:pt>
                <c:pt idx="3">
                  <c:v>571517</c:v>
                </c:pt>
                <c:pt idx="4">
                  <c:v>136660</c:v>
                </c:pt>
                <c:pt idx="5">
                  <c:v>368840</c:v>
                </c:pt>
                <c:pt idx="6">
                  <c:v>6738</c:v>
                </c:pt>
                <c:pt idx="7">
                  <c:v>83081</c:v>
                </c:pt>
                <c:pt idx="8">
                  <c:v>13301</c:v>
                </c:pt>
                <c:pt idx="9">
                  <c:v>12713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CASTELLÓN</c:v>
                </c:pt>
                <c:pt idx="5">
                  <c:v>TARRAGONA</c:v>
                </c:pt>
                <c:pt idx="6">
                  <c:v>VIGO</c:v>
                </c:pt>
                <c:pt idx="7">
                  <c:v>MÁLAGA</c:v>
                </c:pt>
                <c:pt idx="8">
                  <c:v>BILBAO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4614177</c:v>
                </c:pt>
                <c:pt idx="1">
                  <c:v>2861530</c:v>
                </c:pt>
                <c:pt idx="2">
                  <c:v>482634</c:v>
                </c:pt>
                <c:pt idx="3">
                  <c:v>422810</c:v>
                </c:pt>
                <c:pt idx="4">
                  <c:v>61175</c:v>
                </c:pt>
                <c:pt idx="5">
                  <c:v>14647</c:v>
                </c:pt>
                <c:pt idx="6">
                  <c:v>12801</c:v>
                </c:pt>
                <c:pt idx="7">
                  <c:v>7965</c:v>
                </c:pt>
                <c:pt idx="8">
                  <c:v>3150</c:v>
                </c:pt>
                <c:pt idx="9">
                  <c:v>2935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CASTELLÓN</c:v>
                </c:pt>
                <c:pt idx="5">
                  <c:v>TARRAGONA</c:v>
                </c:pt>
                <c:pt idx="6">
                  <c:v>VIGO</c:v>
                </c:pt>
                <c:pt idx="7">
                  <c:v>MÁLAGA</c:v>
                </c:pt>
                <c:pt idx="8">
                  <c:v>BILBAO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4472868</c:v>
                </c:pt>
                <c:pt idx="1">
                  <c:v>2636324</c:v>
                </c:pt>
                <c:pt idx="2">
                  <c:v>361248</c:v>
                </c:pt>
                <c:pt idx="3">
                  <c:v>309839</c:v>
                </c:pt>
                <c:pt idx="4">
                  <c:v>6738</c:v>
                </c:pt>
                <c:pt idx="5">
                  <c:v>16654</c:v>
                </c:pt>
                <c:pt idx="6">
                  <c:v>9349</c:v>
                </c:pt>
                <c:pt idx="7">
                  <c:v>14007</c:v>
                </c:pt>
                <c:pt idx="8">
                  <c:v>1879</c:v>
                </c:pt>
                <c:pt idx="9">
                  <c:v>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BAHÍA DE CÁDIZ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715580</c:v>
                </c:pt>
                <c:pt idx="1">
                  <c:v>698967</c:v>
                </c:pt>
                <c:pt idx="2">
                  <c:v>673614</c:v>
                </c:pt>
                <c:pt idx="3">
                  <c:v>606126</c:v>
                </c:pt>
                <c:pt idx="4">
                  <c:v>309328</c:v>
                </c:pt>
                <c:pt idx="5">
                  <c:v>265021</c:v>
                </c:pt>
                <c:pt idx="6">
                  <c:v>114005</c:v>
                </c:pt>
                <c:pt idx="7">
                  <c:v>87339</c:v>
                </c:pt>
                <c:pt idx="8">
                  <c:v>74936</c:v>
                </c:pt>
                <c:pt idx="9">
                  <c:v>73938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BAHÍA DE CÁDIZ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653195</c:v>
                </c:pt>
                <c:pt idx="1">
                  <c:v>636335</c:v>
                </c:pt>
                <c:pt idx="2">
                  <c:v>668529</c:v>
                </c:pt>
                <c:pt idx="3">
                  <c:v>630213</c:v>
                </c:pt>
                <c:pt idx="4">
                  <c:v>285793</c:v>
                </c:pt>
                <c:pt idx="5">
                  <c:v>259674</c:v>
                </c:pt>
                <c:pt idx="6">
                  <c:v>113627</c:v>
                </c:pt>
                <c:pt idx="7">
                  <c:v>77820</c:v>
                </c:pt>
                <c:pt idx="8">
                  <c:v>75828</c:v>
                </c:pt>
                <c:pt idx="9">
                  <c:v>63403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MELILLA</c:v>
                </c:pt>
                <c:pt idx="8">
                  <c:v>SANTANDER</c:v>
                </c:pt>
                <c:pt idx="9">
                  <c:v>MÁLAGA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18574</c:v>
                </c:pt>
                <c:pt idx="1">
                  <c:v>15806</c:v>
                </c:pt>
                <c:pt idx="2">
                  <c:v>14666</c:v>
                </c:pt>
                <c:pt idx="3">
                  <c:v>13928</c:v>
                </c:pt>
                <c:pt idx="4">
                  <c:v>11000</c:v>
                </c:pt>
                <c:pt idx="5">
                  <c:v>9382</c:v>
                </c:pt>
                <c:pt idx="6">
                  <c:v>2052</c:v>
                </c:pt>
                <c:pt idx="7">
                  <c:v>1952</c:v>
                </c:pt>
                <c:pt idx="8">
                  <c:v>1698</c:v>
                </c:pt>
                <c:pt idx="9">
                  <c:v>1589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MELILLA</c:v>
                </c:pt>
                <c:pt idx="8">
                  <c:v>SANTANDER</c:v>
                </c:pt>
                <c:pt idx="9">
                  <c:v>MÁLAGA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21937</c:v>
                </c:pt>
                <c:pt idx="1">
                  <c:v>14683</c:v>
                </c:pt>
                <c:pt idx="2">
                  <c:v>15688</c:v>
                </c:pt>
                <c:pt idx="3">
                  <c:v>12163</c:v>
                </c:pt>
                <c:pt idx="4">
                  <c:v>11304</c:v>
                </c:pt>
                <c:pt idx="5">
                  <c:v>11242</c:v>
                </c:pt>
                <c:pt idx="6">
                  <c:v>1837</c:v>
                </c:pt>
                <c:pt idx="7">
                  <c:v>2360</c:v>
                </c:pt>
                <c:pt idx="8">
                  <c:v>1547</c:v>
                </c:pt>
                <c:pt idx="9">
                  <c:v>1811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392706</c:v>
                </c:pt>
                <c:pt idx="1">
                  <c:v>383532</c:v>
                </c:pt>
                <c:pt idx="2">
                  <c:v>183672</c:v>
                </c:pt>
                <c:pt idx="3">
                  <c:v>75866</c:v>
                </c:pt>
                <c:pt idx="4">
                  <c:v>40792</c:v>
                </c:pt>
                <c:pt idx="5">
                  <c:v>31904</c:v>
                </c:pt>
                <c:pt idx="6">
                  <c:v>17845</c:v>
                </c:pt>
                <c:pt idx="7">
                  <c:v>13893</c:v>
                </c:pt>
                <c:pt idx="8">
                  <c:v>12459</c:v>
                </c:pt>
                <c:pt idx="9">
                  <c:v>8511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386541</c:v>
                </c:pt>
                <c:pt idx="1">
                  <c:v>356184</c:v>
                </c:pt>
                <c:pt idx="2">
                  <c:v>157247</c:v>
                </c:pt>
                <c:pt idx="3">
                  <c:v>63390</c:v>
                </c:pt>
                <c:pt idx="4">
                  <c:v>34731</c:v>
                </c:pt>
                <c:pt idx="5">
                  <c:v>27663</c:v>
                </c:pt>
                <c:pt idx="6">
                  <c:v>15416</c:v>
                </c:pt>
                <c:pt idx="7">
                  <c:v>14198</c:v>
                </c:pt>
                <c:pt idx="8">
                  <c:v>11400</c:v>
                </c:pt>
                <c:pt idx="9">
                  <c:v>13084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TARRAGONA</c:v>
                </c:pt>
                <c:pt idx="7">
                  <c:v>VIGO</c:v>
                </c:pt>
                <c:pt idx="8">
                  <c:v>MARÍN Y RÍA DE PONTEVEDRA</c:v>
                </c:pt>
                <c:pt idx="9">
                  <c:v>SANTA CRUZ DE TENERIFE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364070</c:v>
                </c:pt>
                <c:pt idx="1">
                  <c:v>220850</c:v>
                </c:pt>
                <c:pt idx="2">
                  <c:v>39489</c:v>
                </c:pt>
                <c:pt idx="3">
                  <c:v>33632</c:v>
                </c:pt>
                <c:pt idx="4">
                  <c:v>3784</c:v>
                </c:pt>
                <c:pt idx="5">
                  <c:v>3449</c:v>
                </c:pt>
                <c:pt idx="6">
                  <c:v>1118</c:v>
                </c:pt>
                <c:pt idx="7">
                  <c:v>831</c:v>
                </c:pt>
                <c:pt idx="8">
                  <c:v>653</c:v>
                </c:pt>
                <c:pt idx="9">
                  <c:v>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TARRAGONA</c:v>
                </c:pt>
                <c:pt idx="7">
                  <c:v>VIGO</c:v>
                </c:pt>
                <c:pt idx="8">
                  <c:v>MARÍN Y RÍA DE PONTEVEDRA</c:v>
                </c:pt>
                <c:pt idx="9">
                  <c:v>SANTA CRUZ DE TENERIFE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357875</c:v>
                </c:pt>
                <c:pt idx="1">
                  <c:v>197297</c:v>
                </c:pt>
                <c:pt idx="2">
                  <c:v>28129</c:v>
                </c:pt>
                <c:pt idx="3">
                  <c:v>26313</c:v>
                </c:pt>
                <c:pt idx="4">
                  <c:v>3640</c:v>
                </c:pt>
                <c:pt idx="5">
                  <c:v>519</c:v>
                </c:pt>
                <c:pt idx="6">
                  <c:v>1290</c:v>
                </c:pt>
                <c:pt idx="7">
                  <c:v>532</c:v>
                </c:pt>
                <c:pt idx="8">
                  <c:v>18</c:v>
                </c:pt>
                <c:pt idx="9">
                  <c:v>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BAHÍA DE CÁDIZ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35739</c:v>
                </c:pt>
                <c:pt idx="1">
                  <c:v>28337</c:v>
                </c:pt>
                <c:pt idx="2">
                  <c:v>17693</c:v>
                </c:pt>
                <c:pt idx="3">
                  <c:v>13921</c:v>
                </c:pt>
                <c:pt idx="4">
                  <c:v>10802</c:v>
                </c:pt>
                <c:pt idx="5">
                  <c:v>8485</c:v>
                </c:pt>
                <c:pt idx="6">
                  <c:v>7955</c:v>
                </c:pt>
                <c:pt idx="7">
                  <c:v>5032</c:v>
                </c:pt>
                <c:pt idx="8">
                  <c:v>4341</c:v>
                </c:pt>
                <c:pt idx="9">
                  <c:v>3951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BAHÍA DE CÁDIZ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30816</c:v>
                </c:pt>
                <c:pt idx="1">
                  <c:v>23979</c:v>
                </c:pt>
                <c:pt idx="2">
                  <c:v>15486</c:v>
                </c:pt>
                <c:pt idx="3">
                  <c:v>14090</c:v>
                </c:pt>
                <c:pt idx="4">
                  <c:v>10072</c:v>
                </c:pt>
                <c:pt idx="5">
                  <c:v>12847</c:v>
                </c:pt>
                <c:pt idx="6">
                  <c:v>7689</c:v>
                </c:pt>
                <c:pt idx="7">
                  <c:v>3243</c:v>
                </c:pt>
                <c:pt idx="8">
                  <c:v>3041</c:v>
                </c:pt>
                <c:pt idx="9">
                  <c:v>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148761</c:v>
                </c:pt>
                <c:pt idx="1">
                  <c:v>126490</c:v>
                </c:pt>
                <c:pt idx="2">
                  <c:v>36248</c:v>
                </c:pt>
                <c:pt idx="3">
                  <c:v>28246</c:v>
                </c:pt>
                <c:pt idx="4">
                  <c:v>14167</c:v>
                </c:pt>
                <c:pt idx="5">
                  <c:v>11531</c:v>
                </c:pt>
                <c:pt idx="6">
                  <c:v>6490</c:v>
                </c:pt>
                <c:pt idx="7">
                  <c:v>6322</c:v>
                </c:pt>
                <c:pt idx="8">
                  <c:v>5422</c:v>
                </c:pt>
                <c:pt idx="9">
                  <c:v>4598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144797</c:v>
                </c:pt>
                <c:pt idx="1">
                  <c:v>113632</c:v>
                </c:pt>
                <c:pt idx="2">
                  <c:v>31550</c:v>
                </c:pt>
                <c:pt idx="3">
                  <c:v>28537</c:v>
                </c:pt>
                <c:pt idx="4">
                  <c:v>14711</c:v>
                </c:pt>
                <c:pt idx="5">
                  <c:v>11273</c:v>
                </c:pt>
                <c:pt idx="6">
                  <c:v>6261</c:v>
                </c:pt>
                <c:pt idx="7">
                  <c:v>3076</c:v>
                </c:pt>
                <c:pt idx="8">
                  <c:v>5171</c:v>
                </c:pt>
                <c:pt idx="9">
                  <c:v>4169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LAS PALMAS</c:v>
                </c:pt>
                <c:pt idx="3">
                  <c:v>BILBAO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162682</c:v>
                </c:pt>
                <c:pt idx="1">
                  <c:v>144183</c:v>
                </c:pt>
                <c:pt idx="2">
                  <c:v>42234</c:v>
                </c:pt>
                <c:pt idx="3">
                  <c:v>40588</c:v>
                </c:pt>
                <c:pt idx="4">
                  <c:v>31675</c:v>
                </c:pt>
                <c:pt idx="5">
                  <c:v>28636</c:v>
                </c:pt>
                <c:pt idx="6">
                  <c:v>14396</c:v>
                </c:pt>
                <c:pt idx="7">
                  <c:v>13062</c:v>
                </c:pt>
                <c:pt idx="8">
                  <c:v>12324</c:v>
                </c:pt>
                <c:pt idx="9">
                  <c:v>8511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LAS PALMAS</c:v>
                </c:pt>
                <c:pt idx="3">
                  <c:v>BILBAO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158887</c:v>
                </c:pt>
                <c:pt idx="1">
                  <c:v>129118</c:v>
                </c:pt>
                <c:pt idx="2">
                  <c:v>37077</c:v>
                </c:pt>
                <c:pt idx="3">
                  <c:v>34592</c:v>
                </c:pt>
                <c:pt idx="4">
                  <c:v>27405</c:v>
                </c:pt>
                <c:pt idx="5">
                  <c:v>28666</c:v>
                </c:pt>
                <c:pt idx="6">
                  <c:v>14897</c:v>
                </c:pt>
                <c:pt idx="7">
                  <c:v>13666</c:v>
                </c:pt>
                <c:pt idx="8">
                  <c:v>11381</c:v>
                </c:pt>
                <c:pt idx="9">
                  <c:v>13084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VALENCIA</c:v>
                </c:pt>
                <c:pt idx="8">
                  <c:v>ALMERÍA</c:v>
                </c:pt>
                <c:pt idx="9">
                  <c:v>MÁLAGA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427505</c:v>
                </c:pt>
                <c:pt idx="1">
                  <c:v>341062</c:v>
                </c:pt>
                <c:pt idx="2">
                  <c:v>216922</c:v>
                </c:pt>
                <c:pt idx="3">
                  <c:v>187512</c:v>
                </c:pt>
                <c:pt idx="4">
                  <c:v>130494</c:v>
                </c:pt>
                <c:pt idx="5">
                  <c:v>108409</c:v>
                </c:pt>
                <c:pt idx="6">
                  <c:v>54214</c:v>
                </c:pt>
                <c:pt idx="7">
                  <c:v>42368</c:v>
                </c:pt>
                <c:pt idx="8">
                  <c:v>38521</c:v>
                </c:pt>
                <c:pt idx="9">
                  <c:v>36995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VALENCIA</c:v>
                </c:pt>
                <c:pt idx="8">
                  <c:v>ALMERÍA</c:v>
                </c:pt>
                <c:pt idx="9">
                  <c:v>MÁLAGA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424465</c:v>
                </c:pt>
                <c:pt idx="1">
                  <c:v>366138</c:v>
                </c:pt>
                <c:pt idx="2">
                  <c:v>233200</c:v>
                </c:pt>
                <c:pt idx="3">
                  <c:v>181783</c:v>
                </c:pt>
                <c:pt idx="4">
                  <c:v>145931</c:v>
                </c:pt>
                <c:pt idx="5">
                  <c:v>113882</c:v>
                </c:pt>
                <c:pt idx="6">
                  <c:v>51484</c:v>
                </c:pt>
                <c:pt idx="7">
                  <c:v>25296</c:v>
                </c:pt>
                <c:pt idx="8">
                  <c:v>36708</c:v>
                </c:pt>
                <c:pt idx="9">
                  <c:v>39470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141101</c:v>
                </c:pt>
                <c:pt idx="1">
                  <c:v>98629</c:v>
                </c:pt>
                <c:pt idx="2">
                  <c:v>56730</c:v>
                </c:pt>
                <c:pt idx="3">
                  <c:v>25705</c:v>
                </c:pt>
                <c:pt idx="4">
                  <c:v>13959</c:v>
                </c:pt>
                <c:pt idx="5">
                  <c:v>9878</c:v>
                </c:pt>
                <c:pt idx="6">
                  <c:v>6771</c:v>
                </c:pt>
                <c:pt idx="7">
                  <c:v>6671</c:v>
                </c:pt>
                <c:pt idx="8">
                  <c:v>2648</c:v>
                </c:pt>
                <c:pt idx="9">
                  <c:v>2061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158553</c:v>
                </c:pt>
                <c:pt idx="1">
                  <c:v>101109</c:v>
                </c:pt>
                <c:pt idx="2">
                  <c:v>69788</c:v>
                </c:pt>
                <c:pt idx="3">
                  <c:v>25309</c:v>
                </c:pt>
                <c:pt idx="4">
                  <c:v>17667</c:v>
                </c:pt>
                <c:pt idx="5">
                  <c:v>7954</c:v>
                </c:pt>
                <c:pt idx="6">
                  <c:v>1708</c:v>
                </c:pt>
                <c:pt idx="7">
                  <c:v>3753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MELILLA</c:v>
                </c:pt>
                <c:pt idx="8">
                  <c:v>ALMERÍA</c:v>
                </c:pt>
                <c:pt idx="9">
                  <c:v>MOTRIL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77622</c:v>
                </c:pt>
                <c:pt idx="1">
                  <c:v>71883</c:v>
                </c:pt>
                <c:pt idx="2">
                  <c:v>27726</c:v>
                </c:pt>
                <c:pt idx="3">
                  <c:v>27353</c:v>
                </c:pt>
                <c:pt idx="4">
                  <c:v>23521</c:v>
                </c:pt>
                <c:pt idx="5">
                  <c:v>14082</c:v>
                </c:pt>
                <c:pt idx="6">
                  <c:v>10103</c:v>
                </c:pt>
                <c:pt idx="7">
                  <c:v>9379</c:v>
                </c:pt>
                <c:pt idx="8">
                  <c:v>7952</c:v>
                </c:pt>
                <c:pt idx="9">
                  <c:v>3968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MELILLA</c:v>
                </c:pt>
                <c:pt idx="8">
                  <c:v>ALMERÍA</c:v>
                </c:pt>
                <c:pt idx="9">
                  <c:v>MOTRIL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74473</c:v>
                </c:pt>
                <c:pt idx="1">
                  <c:v>74844</c:v>
                </c:pt>
                <c:pt idx="2">
                  <c:v>25522</c:v>
                </c:pt>
                <c:pt idx="3">
                  <c:v>26090</c:v>
                </c:pt>
                <c:pt idx="4">
                  <c:v>25788</c:v>
                </c:pt>
                <c:pt idx="5">
                  <c:v>12076</c:v>
                </c:pt>
                <c:pt idx="6">
                  <c:v>5155</c:v>
                </c:pt>
                <c:pt idx="7">
                  <c:v>8740</c:v>
                </c:pt>
                <c:pt idx="8">
                  <c:v>7089</c:v>
                </c:pt>
                <c:pt idx="9">
                  <c:v>3249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TARRAGONA</c:v>
                </c:pt>
                <c:pt idx="5">
                  <c:v>PASAIA</c:v>
                </c:pt>
                <c:pt idx="6">
                  <c:v>LAS PALMAS</c:v>
                </c:pt>
                <c:pt idx="7">
                  <c:v>BALEARES</c:v>
                </c:pt>
                <c:pt idx="8">
                  <c:v>SANTA CRUZ DE TENERIFE</c:v>
                </c:pt>
                <c:pt idx="9">
                  <c:v>BAHÍA DE ALGECIRAS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54427</c:v>
                </c:pt>
                <c:pt idx="1">
                  <c:v>51267</c:v>
                </c:pt>
                <c:pt idx="2">
                  <c:v>31551</c:v>
                </c:pt>
                <c:pt idx="3">
                  <c:v>28809</c:v>
                </c:pt>
                <c:pt idx="4">
                  <c:v>15932</c:v>
                </c:pt>
                <c:pt idx="5">
                  <c:v>14829</c:v>
                </c:pt>
                <c:pt idx="6">
                  <c:v>7316</c:v>
                </c:pt>
                <c:pt idx="7">
                  <c:v>6201</c:v>
                </c:pt>
                <c:pt idx="8">
                  <c:v>5430</c:v>
                </c:pt>
                <c:pt idx="9">
                  <c:v>1195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TARRAGONA</c:v>
                </c:pt>
                <c:pt idx="5">
                  <c:v>PASAIA</c:v>
                </c:pt>
                <c:pt idx="6">
                  <c:v>LAS PALMAS</c:v>
                </c:pt>
                <c:pt idx="7">
                  <c:v>BALEARES</c:v>
                </c:pt>
                <c:pt idx="8">
                  <c:v>SANTA CRUZ DE TENERIFE</c:v>
                </c:pt>
                <c:pt idx="9">
                  <c:v>BAHÍA DE ALGECIRAS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54553</c:v>
                </c:pt>
                <c:pt idx="1">
                  <c:v>49289</c:v>
                </c:pt>
                <c:pt idx="2">
                  <c:v>29129</c:v>
                </c:pt>
                <c:pt idx="3">
                  <c:v>32224</c:v>
                </c:pt>
                <c:pt idx="4">
                  <c:v>13079</c:v>
                </c:pt>
                <c:pt idx="5">
                  <c:v>19602</c:v>
                </c:pt>
                <c:pt idx="6">
                  <c:v>5397</c:v>
                </c:pt>
                <c:pt idx="7">
                  <c:v>9036</c:v>
                </c:pt>
                <c:pt idx="8">
                  <c:v>4116</c:v>
                </c:pt>
                <c:pt idx="9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2450</c:v>
                </c:pt>
                <c:pt idx="1">
                  <c:v>1929</c:v>
                </c:pt>
                <c:pt idx="2">
                  <c:v>1062</c:v>
                </c:pt>
                <c:pt idx="3">
                  <c:v>997</c:v>
                </c:pt>
                <c:pt idx="4">
                  <c:v>887</c:v>
                </c:pt>
                <c:pt idx="5">
                  <c:v>603</c:v>
                </c:pt>
                <c:pt idx="6">
                  <c:v>601</c:v>
                </c:pt>
                <c:pt idx="7">
                  <c:v>222</c:v>
                </c:pt>
                <c:pt idx="8">
                  <c:v>191</c:v>
                </c:pt>
                <c:pt idx="9">
                  <c:v>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2428</c:v>
                </c:pt>
                <c:pt idx="1">
                  <c:v>1694</c:v>
                </c:pt>
                <c:pt idx="2">
                  <c:v>1023</c:v>
                </c:pt>
                <c:pt idx="3">
                  <c:v>1049</c:v>
                </c:pt>
                <c:pt idx="4">
                  <c:v>886</c:v>
                </c:pt>
                <c:pt idx="5">
                  <c:v>578</c:v>
                </c:pt>
                <c:pt idx="6">
                  <c:v>595</c:v>
                </c:pt>
                <c:pt idx="7">
                  <c:v>197</c:v>
                </c:pt>
                <c:pt idx="8">
                  <c:v>196</c:v>
                </c:pt>
                <c:pt idx="9">
                  <c:v>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VALENCIA</c:v>
                </c:pt>
                <c:pt idx="3">
                  <c:v>BARCELONA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MELILLA</c:v>
                </c:pt>
                <c:pt idx="9">
                  <c:v>BILBAO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34597002</c:v>
                </c:pt>
                <c:pt idx="1">
                  <c:v>19954093</c:v>
                </c:pt>
                <c:pt idx="2">
                  <c:v>19417134</c:v>
                </c:pt>
                <c:pt idx="3">
                  <c:v>19277992</c:v>
                </c:pt>
                <c:pt idx="4">
                  <c:v>15150564</c:v>
                </c:pt>
                <c:pt idx="5">
                  <c:v>11938601</c:v>
                </c:pt>
                <c:pt idx="6">
                  <c:v>5010682</c:v>
                </c:pt>
                <c:pt idx="7">
                  <c:v>4103720</c:v>
                </c:pt>
                <c:pt idx="8">
                  <c:v>3341355</c:v>
                </c:pt>
                <c:pt idx="9">
                  <c:v>3040695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VALENCIA</c:v>
                </c:pt>
                <c:pt idx="3">
                  <c:v>BARCELONA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MELILLA</c:v>
                </c:pt>
                <c:pt idx="9">
                  <c:v>BILBAO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36977315</c:v>
                </c:pt>
                <c:pt idx="1">
                  <c:v>21703700</c:v>
                </c:pt>
                <c:pt idx="2">
                  <c:v>19365467</c:v>
                </c:pt>
                <c:pt idx="3">
                  <c:v>19372078</c:v>
                </c:pt>
                <c:pt idx="4">
                  <c:v>15125656</c:v>
                </c:pt>
                <c:pt idx="5">
                  <c:v>11148622</c:v>
                </c:pt>
                <c:pt idx="6">
                  <c:v>4919327</c:v>
                </c:pt>
                <c:pt idx="7">
                  <c:v>3870654</c:v>
                </c:pt>
                <c:pt idx="8">
                  <c:v>2653504</c:v>
                </c:pt>
                <c:pt idx="9">
                  <c:v>2922589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MÁLAGA</c:v>
                </c:pt>
                <c:pt idx="5">
                  <c:v>BAHÍA DE CÁDIZ</c:v>
                </c:pt>
                <c:pt idx="6">
                  <c:v>#N/A</c:v>
                </c:pt>
                <c:pt idx="7">
                  <c:v>A CORUÑA</c:v>
                </c:pt>
                <c:pt idx="8">
                  <c:v>#N/A</c:v>
                </c:pt>
                <c:pt idx="9">
                  <c:v>VIGO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71</c:v>
                </c:pt>
                <c:pt idx="1">
                  <c:v>68</c:v>
                </c:pt>
                <c:pt idx="2">
                  <c:v>15</c:v>
                </c:pt>
                <c:pt idx="3">
                  <c:v>8</c:v>
                </c:pt>
                <c:pt idx="4">
                  <c:v>6</c:v>
                </c:pt>
                <c:pt idx="5">
                  <c:v>4</c:v>
                </c:pt>
                <c:pt idx="6">
                  <c:v>#N/A</c:v>
                </c:pt>
                <c:pt idx="7">
                  <c:v>3</c:v>
                </c:pt>
                <c:pt idx="8">
                  <c:v>#N/A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MÁLAGA</c:v>
                </c:pt>
                <c:pt idx="5">
                  <c:v>BAHÍA DE CÁDIZ</c:v>
                </c:pt>
                <c:pt idx="6">
                  <c:v>#N/A</c:v>
                </c:pt>
                <c:pt idx="7">
                  <c:v>A CORUÑA</c:v>
                </c:pt>
                <c:pt idx="8">
                  <c:v>#N/A</c:v>
                </c:pt>
                <c:pt idx="9">
                  <c:v>VIGO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63</c:v>
                </c:pt>
                <c:pt idx="1">
                  <c:v>53</c:v>
                </c:pt>
                <c:pt idx="2">
                  <c:v>16</c:v>
                </c:pt>
                <c:pt idx="3">
                  <c:v>8</c:v>
                </c:pt>
                <c:pt idx="4">
                  <c:v>6</c:v>
                </c:pt>
                <c:pt idx="5">
                  <c:v>5</c:v>
                </c:pt>
                <c:pt idx="6">
                  <c:v>#N/A</c:v>
                </c:pt>
                <c:pt idx="7">
                  <c:v>2</c:v>
                </c:pt>
                <c:pt idx="8">
                  <c:v>#N/A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1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1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13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1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image" Target="../media/image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image" Target="../media/image15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image" Target="../media/image16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4</xdr:col>
      <xdr:colOff>657225</xdr:colOff>
      <xdr:row>2</xdr:row>
      <xdr:rowOff>121791</xdr:rowOff>
    </xdr:to>
    <xdr:pic>
      <xdr:nvPicPr>
        <xdr:cNvPr id="2" name="Imagen 1" descr="LOGOS PdE 2013 documentos comunes y Presentaciones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"/>
          <a:ext cx="3552824" cy="6075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179250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07132899-A0B5-48AF-AEE9-AC4C22F024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51069B8-118D-46B4-84DD-4982B95D0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BC0B3870-0F71-4C21-9AF8-62D6F2ABE3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122B706-5531-43B5-B6EC-904FEE9C5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CA2F5E7-F48C-464A-80B3-2B229F4A97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13CD5EE-0967-49B2-955B-ABAFACDF6F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405D1E3-DC98-4CCA-B348-8DE40025D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12FA1781-E255-44D1-8AEC-8B77D474F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CFF6F62D-0E0E-4178-9F5B-C92166962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E1A18BC5-8EBA-4E51-B4E0-C354BEADF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D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E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00000000-0008-0000-0F00-0000013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00000000-0008-0000-1000-0000014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00000000-0008-0000-1100-0000014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2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3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4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6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7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8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2"/>
  <sheetViews>
    <sheetView workbookViewId="0">
      <selection activeCell="C35" sqref="C35"/>
    </sheetView>
  </sheetViews>
  <sheetFormatPr baseColWidth="10" defaultColWidth="11.5703125" defaultRowHeight="15" x14ac:dyDescent="0.25"/>
  <cols>
    <col min="1" max="1" width="8.7109375" style="74" customWidth="1"/>
    <col min="2" max="4" width="11.5703125" style="74"/>
    <col min="5" max="5" width="11.5703125" style="74" customWidth="1"/>
    <col min="6" max="10" width="11.5703125" style="74"/>
    <col min="11" max="11" width="9.7109375" style="74" customWidth="1"/>
    <col min="12" max="12" width="0" style="74" hidden="1" customWidth="1"/>
    <col min="13" max="16384" width="11.5703125" style="74"/>
  </cols>
  <sheetData>
    <row r="1" spans="7:9" ht="19.5" x14ac:dyDescent="0.25">
      <c r="I1" s="75" t="s">
        <v>60</v>
      </c>
    </row>
    <row r="2" spans="7:9" ht="18.75" x14ac:dyDescent="0.25">
      <c r="I2" s="76" t="s">
        <v>61</v>
      </c>
    </row>
    <row r="15" spans="7:9" ht="31.5" x14ac:dyDescent="0.25">
      <c r="G15" s="77" t="s">
        <v>62</v>
      </c>
    </row>
    <row r="16" spans="7:9" ht="23.25" x14ac:dyDescent="0.25">
      <c r="G16" s="78" t="s">
        <v>175</v>
      </c>
    </row>
    <row r="28" spans="6:11" x14ac:dyDescent="0.25">
      <c r="G28" s="79"/>
      <c r="H28" s="79"/>
      <c r="I28" s="79"/>
      <c r="J28" s="79"/>
    </row>
    <row r="29" spans="6:11" ht="14.45" customHeight="1" x14ac:dyDescent="0.25">
      <c r="F29" s="79"/>
      <c r="G29" s="79"/>
      <c r="H29" s="79"/>
      <c r="I29" s="79"/>
      <c r="J29" s="79"/>
      <c r="K29" s="80" t="s">
        <v>63</v>
      </c>
    </row>
    <row r="31" spans="6:11" x14ac:dyDescent="0.25">
      <c r="K31" s="81"/>
    </row>
    <row r="33" spans="2:6" ht="15.75" x14ac:dyDescent="0.25">
      <c r="F33" s="82" t="s">
        <v>64</v>
      </c>
    </row>
    <row r="34" spans="2:6" ht="15.75" x14ac:dyDescent="0.25">
      <c r="F34" s="82"/>
    </row>
    <row r="35" spans="2:6" ht="15.75" x14ac:dyDescent="0.25">
      <c r="C35" s="96"/>
    </row>
    <row r="36" spans="2:6" s="85" customFormat="1" ht="15.75" x14ac:dyDescent="0.25">
      <c r="B36" s="83" t="s">
        <v>65</v>
      </c>
      <c r="C36" s="84" t="s">
        <v>66</v>
      </c>
    </row>
    <row r="37" spans="2:6" s="85" customFormat="1" ht="15.75" x14ac:dyDescent="0.25">
      <c r="B37" s="83" t="s">
        <v>67</v>
      </c>
      <c r="C37" s="83" t="s">
        <v>68</v>
      </c>
    </row>
    <row r="38" spans="2:6" s="85" customFormat="1" ht="15.75" x14ac:dyDescent="0.25">
      <c r="B38" s="86" t="s">
        <v>69</v>
      </c>
      <c r="C38" s="86" t="s">
        <v>70</v>
      </c>
    </row>
    <row r="39" spans="2:6" s="85" customFormat="1" ht="15.75" x14ac:dyDescent="0.25">
      <c r="B39" s="83" t="s">
        <v>71</v>
      </c>
      <c r="C39" s="83" t="s">
        <v>72</v>
      </c>
    </row>
    <row r="40" spans="2:6" s="85" customFormat="1" ht="15.75" x14ac:dyDescent="0.25">
      <c r="B40" s="83" t="s">
        <v>73</v>
      </c>
      <c r="C40" s="83" t="s">
        <v>74</v>
      </c>
    </row>
    <row r="41" spans="2:6" s="85" customFormat="1" ht="15.75" x14ac:dyDescent="0.25">
      <c r="B41" s="83" t="s">
        <v>75</v>
      </c>
      <c r="C41" s="83" t="s">
        <v>76</v>
      </c>
    </row>
    <row r="42" spans="2:6" s="85" customFormat="1" ht="15.75" x14ac:dyDescent="0.25">
      <c r="B42" s="86" t="s">
        <v>77</v>
      </c>
      <c r="C42" s="86" t="s">
        <v>78</v>
      </c>
    </row>
    <row r="43" spans="2:6" s="85" customFormat="1" ht="15.75" x14ac:dyDescent="0.25">
      <c r="B43" s="83" t="s">
        <v>79</v>
      </c>
      <c r="C43" s="83" t="s">
        <v>4</v>
      </c>
    </row>
    <row r="44" spans="2:6" s="85" customFormat="1" ht="15.75" x14ac:dyDescent="0.25">
      <c r="B44" s="83" t="s">
        <v>80</v>
      </c>
      <c r="C44" s="83" t="s">
        <v>6</v>
      </c>
    </row>
    <row r="45" spans="2:6" s="85" customFormat="1" ht="15.75" x14ac:dyDescent="0.25">
      <c r="B45" s="86" t="s">
        <v>81</v>
      </c>
      <c r="C45" s="86" t="s">
        <v>162</v>
      </c>
    </row>
    <row r="46" spans="2:6" s="85" customFormat="1" ht="15.75" x14ac:dyDescent="0.25">
      <c r="B46" s="83" t="s">
        <v>82</v>
      </c>
      <c r="C46" s="83" t="s">
        <v>83</v>
      </c>
    </row>
    <row r="47" spans="2:6" s="85" customFormat="1" ht="15.75" x14ac:dyDescent="0.25">
      <c r="B47" s="83" t="s">
        <v>84</v>
      </c>
      <c r="C47" s="83" t="s">
        <v>85</v>
      </c>
    </row>
    <row r="48" spans="2:6" s="85" customFormat="1" ht="15.75" x14ac:dyDescent="0.25">
      <c r="B48" s="86" t="s">
        <v>86</v>
      </c>
      <c r="C48" s="86" t="s">
        <v>87</v>
      </c>
    </row>
    <row r="49" spans="2:3" s="85" customFormat="1" ht="15.75" x14ac:dyDescent="0.25">
      <c r="B49" s="83" t="s">
        <v>88</v>
      </c>
      <c r="C49" s="83" t="s">
        <v>21</v>
      </c>
    </row>
    <row r="50" spans="2:3" s="85" customFormat="1" ht="15.75" x14ac:dyDescent="0.25">
      <c r="B50" s="86" t="s">
        <v>89</v>
      </c>
      <c r="C50" s="86" t="s">
        <v>90</v>
      </c>
    </row>
    <row r="51" spans="2:3" s="85" customFormat="1" ht="15.75" x14ac:dyDescent="0.25">
      <c r="B51" s="83" t="s">
        <v>91</v>
      </c>
      <c r="C51" s="83" t="s">
        <v>92</v>
      </c>
    </row>
    <row r="52" spans="2:3" s="85" customFormat="1" ht="15.75" x14ac:dyDescent="0.25">
      <c r="B52" s="86" t="s">
        <v>93</v>
      </c>
      <c r="C52" s="86" t="s">
        <v>94</v>
      </c>
    </row>
    <row r="53" spans="2:3" s="85" customFormat="1" ht="15.75" x14ac:dyDescent="0.25">
      <c r="B53" s="86" t="s">
        <v>95</v>
      </c>
      <c r="C53" s="86" t="s">
        <v>96</v>
      </c>
    </row>
    <row r="54" spans="2:3" s="85" customFormat="1" ht="15.75" x14ac:dyDescent="0.25">
      <c r="B54" s="86" t="s">
        <v>97</v>
      </c>
      <c r="C54" s="86" t="s">
        <v>98</v>
      </c>
    </row>
    <row r="55" spans="2:3" s="85" customFormat="1" ht="15.75" x14ac:dyDescent="0.25">
      <c r="B55" s="86" t="s">
        <v>99</v>
      </c>
      <c r="C55" s="86" t="s">
        <v>100</v>
      </c>
    </row>
    <row r="56" spans="2:3" s="85" customFormat="1" ht="15.75" x14ac:dyDescent="0.25">
      <c r="B56" s="83" t="s">
        <v>101</v>
      </c>
      <c r="C56" s="83" t="s">
        <v>102</v>
      </c>
    </row>
    <row r="57" spans="2:3" s="85" customFormat="1" ht="15.75" x14ac:dyDescent="0.25">
      <c r="B57" s="86" t="s">
        <v>103</v>
      </c>
      <c r="C57" s="86" t="s">
        <v>104</v>
      </c>
    </row>
    <row r="58" spans="2:3" s="85" customFormat="1" ht="15.75" x14ac:dyDescent="0.25">
      <c r="B58" s="83" t="s">
        <v>115</v>
      </c>
      <c r="C58" s="83" t="s">
        <v>158</v>
      </c>
    </row>
    <row r="59" spans="2:3" s="85" customFormat="1" ht="15.75" x14ac:dyDescent="0.25">
      <c r="B59" s="83" t="s">
        <v>116</v>
      </c>
      <c r="C59" s="83" t="s">
        <v>105</v>
      </c>
    </row>
    <row r="60" spans="2:3" s="85" customFormat="1" ht="15.75" x14ac:dyDescent="0.25">
      <c r="B60" s="83" t="s">
        <v>106</v>
      </c>
      <c r="C60" s="83" t="s">
        <v>107</v>
      </c>
    </row>
    <row r="61" spans="2:3" s="85" customFormat="1" ht="15.75" x14ac:dyDescent="0.25">
      <c r="B61" s="86" t="s">
        <v>108</v>
      </c>
      <c r="C61" s="86" t="s">
        <v>109</v>
      </c>
    </row>
    <row r="62" spans="2:3" s="85" customFormat="1" ht="15.75" x14ac:dyDescent="0.25">
      <c r="B62" s="86" t="s">
        <v>110</v>
      </c>
      <c r="C62" s="86" t="s">
        <v>111</v>
      </c>
    </row>
    <row r="63" spans="2:3" x14ac:dyDescent="0.25">
      <c r="B63" s="85"/>
    </row>
    <row r="64" spans="2:3" x14ac:dyDescent="0.25">
      <c r="B64" s="85"/>
    </row>
    <row r="65" spans="2:2" x14ac:dyDescent="0.25">
      <c r="B65" s="85"/>
    </row>
    <row r="66" spans="2:2" x14ac:dyDescent="0.25">
      <c r="B66" s="85"/>
    </row>
    <row r="67" spans="2:2" x14ac:dyDescent="0.25">
      <c r="B67" s="85"/>
    </row>
    <row r="68" spans="2:2" x14ac:dyDescent="0.25">
      <c r="B68" s="85"/>
    </row>
    <row r="69" spans="2:2" x14ac:dyDescent="0.25">
      <c r="B69" s="85"/>
    </row>
    <row r="70" spans="2:2" x14ac:dyDescent="0.25">
      <c r="B70" s="85"/>
    </row>
    <row r="71" spans="2:2" x14ac:dyDescent="0.25">
      <c r="B71" s="85"/>
    </row>
    <row r="72" spans="2:2" x14ac:dyDescent="0.25">
      <c r="B72" s="85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tabSelected="1" workbookViewId="0">
      <selection activeCell="I5" sqref="I5"/>
    </sheetView>
  </sheetViews>
  <sheetFormatPr baseColWidth="10" defaultColWidth="11.42578125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13" ht="22.5" customHeight="1" x14ac:dyDescent="0.35">
      <c r="D1" s="54" t="s">
        <v>26</v>
      </c>
    </row>
    <row r="4" spans="1:13" x14ac:dyDescent="0.25">
      <c r="F4" s="55"/>
      <c r="G4" s="55"/>
      <c r="I4" s="4" t="s">
        <v>177</v>
      </c>
    </row>
    <row r="6" spans="1:13" x14ac:dyDescent="0.25">
      <c r="A6" s="107" t="s">
        <v>28</v>
      </c>
      <c r="B6" s="108"/>
      <c r="C6" s="108"/>
      <c r="D6" s="104" t="s">
        <v>176</v>
      </c>
      <c r="E6" s="105"/>
      <c r="F6" s="104" t="s">
        <v>157</v>
      </c>
      <c r="G6" s="105"/>
      <c r="H6" s="106" t="s">
        <v>27</v>
      </c>
      <c r="I6" s="105"/>
    </row>
    <row r="7" spans="1:13" x14ac:dyDescent="0.25">
      <c r="A7" s="109"/>
      <c r="B7" s="109"/>
      <c r="C7" s="109"/>
      <c r="D7" s="56">
        <v>2016</v>
      </c>
      <c r="E7" s="56">
        <v>2017</v>
      </c>
      <c r="F7" s="56">
        <v>2016</v>
      </c>
      <c r="G7" s="56">
        <v>2017</v>
      </c>
      <c r="H7" s="56" t="s">
        <v>0</v>
      </c>
      <c r="I7" s="56" t="s">
        <v>2</v>
      </c>
    </row>
    <row r="8" spans="1:13" x14ac:dyDescent="0.25">
      <c r="A8" s="98" t="s">
        <v>10</v>
      </c>
      <c r="B8" s="98" t="s">
        <v>11</v>
      </c>
      <c r="C8" s="57" t="s">
        <v>12</v>
      </c>
      <c r="D8" s="58">
        <f>Líquidos!B35</f>
        <v>13601606</v>
      </c>
      <c r="E8" s="58">
        <f>Líquidos!C35</f>
        <v>14369915</v>
      </c>
      <c r="F8" s="58">
        <f>Líquidos!D35</f>
        <v>13601606</v>
      </c>
      <c r="G8" s="58">
        <f>Líquidos!E35</f>
        <v>14369915</v>
      </c>
      <c r="H8" s="58">
        <f>G8-F8</f>
        <v>768309</v>
      </c>
      <c r="I8" s="59">
        <f>((G8*100/F8)-100)</f>
        <v>5.6486638416081121</v>
      </c>
    </row>
    <row r="9" spans="1:13" x14ac:dyDescent="0.25">
      <c r="A9" s="99"/>
      <c r="B9" s="101"/>
      <c r="C9" s="57" t="s">
        <v>13</v>
      </c>
      <c r="D9" s="58">
        <f>Sólidos!B35</f>
        <v>7624984</v>
      </c>
      <c r="E9" s="58">
        <f>Sólidos!C35</f>
        <v>7771723</v>
      </c>
      <c r="F9" s="58">
        <f>Sólidos!D35</f>
        <v>7624984</v>
      </c>
      <c r="G9" s="58">
        <f>Sólidos!E35</f>
        <v>7771723</v>
      </c>
      <c r="H9" s="58">
        <f t="shared" ref="H9:H19" si="0">G9-F9</f>
        <v>146739</v>
      </c>
      <c r="I9" s="59">
        <f t="shared" ref="I9:I19" si="1">((G9*100/F9)-100)</f>
        <v>1.9244499398293868</v>
      </c>
    </row>
    <row r="10" spans="1:13" x14ac:dyDescent="0.25">
      <c r="A10" s="99"/>
      <c r="B10" s="98" t="s">
        <v>14</v>
      </c>
      <c r="C10" s="57" t="s">
        <v>15</v>
      </c>
      <c r="D10" s="58">
        <f>D12-D11</f>
        <v>4630338</v>
      </c>
      <c r="E10" s="58">
        <f t="shared" ref="E10:G10" si="2">E12-E11</f>
        <v>5001322</v>
      </c>
      <c r="F10" s="58">
        <f t="shared" si="2"/>
        <v>4630338</v>
      </c>
      <c r="G10" s="58">
        <f t="shared" si="2"/>
        <v>5001322</v>
      </c>
      <c r="H10" s="58">
        <f t="shared" si="0"/>
        <v>370984</v>
      </c>
      <c r="I10" s="59">
        <f t="shared" si="1"/>
        <v>8.0120284955439587</v>
      </c>
    </row>
    <row r="11" spans="1:13" x14ac:dyDescent="0.25">
      <c r="A11" s="99"/>
      <c r="B11" s="99"/>
      <c r="C11" s="57" t="s">
        <v>16</v>
      </c>
      <c r="D11" s="58">
        <f>'Mercancías contenedores'!B35</f>
        <v>12761073</v>
      </c>
      <c r="E11" s="58">
        <f>'Mercancías contenedores'!C35</f>
        <v>13893328</v>
      </c>
      <c r="F11" s="58">
        <f>'Mercancías contenedores'!D35</f>
        <v>12761073</v>
      </c>
      <c r="G11" s="58">
        <f>'Mercancías contenedores'!E35</f>
        <v>13893328</v>
      </c>
      <c r="H11" s="58">
        <f t="shared" si="0"/>
        <v>1132255</v>
      </c>
      <c r="I11" s="59">
        <f t="shared" si="1"/>
        <v>8.8727256712660392</v>
      </c>
    </row>
    <row r="12" spans="1:13" x14ac:dyDescent="0.25">
      <c r="A12" s="101"/>
      <c r="B12" s="101"/>
      <c r="C12" s="57" t="s">
        <v>1</v>
      </c>
      <c r="D12" s="58">
        <f>'Mercancía general'!B35</f>
        <v>17391411</v>
      </c>
      <c r="E12" s="58">
        <f>'Mercancía general'!C35</f>
        <v>18894650</v>
      </c>
      <c r="F12" s="58">
        <f>'Mercancía general'!D35</f>
        <v>17391411</v>
      </c>
      <c r="G12" s="58">
        <f>'Mercancía general'!E35</f>
        <v>18894650</v>
      </c>
      <c r="H12" s="58">
        <f t="shared" si="0"/>
        <v>1503239</v>
      </c>
      <c r="I12" s="59">
        <f t="shared" si="1"/>
        <v>8.6435712432993483</v>
      </c>
    </row>
    <row r="13" spans="1:13" x14ac:dyDescent="0.25">
      <c r="A13" s="60"/>
      <c r="B13" s="60"/>
      <c r="C13" s="95" t="s">
        <v>1</v>
      </c>
      <c r="D13" s="61">
        <f>+D8+D9+D12</f>
        <v>38618001</v>
      </c>
      <c r="E13" s="61">
        <f t="shared" ref="E13:G13" si="3">+E8+E9+E12</f>
        <v>41036288</v>
      </c>
      <c r="F13" s="61">
        <f t="shared" si="3"/>
        <v>38618001</v>
      </c>
      <c r="G13" s="61">
        <f t="shared" si="3"/>
        <v>41036288</v>
      </c>
      <c r="H13" s="61">
        <f t="shared" si="0"/>
        <v>2418287</v>
      </c>
      <c r="I13" s="62">
        <f t="shared" si="1"/>
        <v>6.2620719285806672</v>
      </c>
    </row>
    <row r="14" spans="1:13" x14ac:dyDescent="0.25">
      <c r="A14" s="98" t="s">
        <v>3</v>
      </c>
      <c r="B14" s="63" t="s">
        <v>4</v>
      </c>
      <c r="C14" s="57" t="s">
        <v>5</v>
      </c>
      <c r="D14" s="58">
        <f>Pesca!B35</f>
        <v>11646</v>
      </c>
      <c r="E14" s="58">
        <f>Pesca!C35</f>
        <v>13719</v>
      </c>
      <c r="F14" s="58">
        <f>Pesca!D35</f>
        <v>11646</v>
      </c>
      <c r="G14" s="58">
        <f>Pesca!E35</f>
        <v>13719</v>
      </c>
      <c r="H14" s="58">
        <f>G14-F14</f>
        <v>2073</v>
      </c>
      <c r="I14" s="59">
        <f t="shared" si="1"/>
        <v>17.800103039670276</v>
      </c>
    </row>
    <row r="15" spans="1:13" x14ac:dyDescent="0.25">
      <c r="A15" s="99"/>
      <c r="B15" s="98" t="s">
        <v>6</v>
      </c>
      <c r="C15" s="72" t="s">
        <v>174</v>
      </c>
      <c r="D15" s="58">
        <f>'Avit. combustibles'!B35</f>
        <v>729773</v>
      </c>
      <c r="E15" s="58">
        <f>'Avit. combustibles'!C35</f>
        <v>611401</v>
      </c>
      <c r="F15" s="58">
        <f>'Avit. combustibles'!D35</f>
        <v>729773</v>
      </c>
      <c r="G15" s="58">
        <f>'Avit. combustibles'!E35</f>
        <v>611401</v>
      </c>
      <c r="H15" s="58">
        <f>G15-F15</f>
        <v>-118372</v>
      </c>
      <c r="I15" s="59">
        <f t="shared" si="1"/>
        <v>-16.220386339313734</v>
      </c>
      <c r="J15" s="64"/>
      <c r="K15" s="64"/>
      <c r="L15" s="64"/>
      <c r="M15" s="64"/>
    </row>
    <row r="16" spans="1:13" x14ac:dyDescent="0.25">
      <c r="A16" s="99"/>
      <c r="B16" s="101"/>
      <c r="C16" s="57" t="s">
        <v>7</v>
      </c>
      <c r="D16" s="58">
        <f>Avituallamiento!B35-'Resumen general'!D15</f>
        <v>127397</v>
      </c>
      <c r="E16" s="58">
        <f>Avituallamiento!C35-'Resumen general'!E15</f>
        <v>131253</v>
      </c>
      <c r="F16" s="58">
        <f>Avituallamiento!D35-'Resumen general'!F15</f>
        <v>127397</v>
      </c>
      <c r="G16" s="58">
        <f>Avituallamiento!E35-'Resumen general'!G15</f>
        <v>131253</v>
      </c>
      <c r="H16" s="58">
        <f>G16-F16</f>
        <v>3856</v>
      </c>
      <c r="I16" s="59">
        <f t="shared" si="1"/>
        <v>3.026758871872957</v>
      </c>
    </row>
    <row r="17" spans="1:9" x14ac:dyDescent="0.25">
      <c r="A17" s="101"/>
      <c r="B17" s="63" t="s">
        <v>8</v>
      </c>
      <c r="C17" s="57" t="s">
        <v>9</v>
      </c>
      <c r="D17" s="58">
        <f>'Tráfico interior'!B35</f>
        <v>824425</v>
      </c>
      <c r="E17" s="97">
        <f>'Tráfico interior'!C35</f>
        <v>254978</v>
      </c>
      <c r="F17" s="58">
        <f>'Tráfico interior'!D35</f>
        <v>824425</v>
      </c>
      <c r="G17" s="58">
        <f>'Tráfico interior'!E35</f>
        <v>254978</v>
      </c>
      <c r="H17" s="58">
        <f t="shared" si="0"/>
        <v>-569447</v>
      </c>
      <c r="I17" s="59">
        <f t="shared" si="1"/>
        <v>-69.072019892652463</v>
      </c>
    </row>
    <row r="18" spans="1:9" x14ac:dyDescent="0.25">
      <c r="A18" s="65"/>
      <c r="B18" s="65"/>
      <c r="C18" s="95" t="s">
        <v>1</v>
      </c>
      <c r="D18" s="61">
        <f>+D14+D15+D16+D17</f>
        <v>1693241</v>
      </c>
      <c r="E18" s="61">
        <f t="shared" ref="E18:F18" si="4">+E14+E15+E16+E17</f>
        <v>1011351</v>
      </c>
      <c r="F18" s="61">
        <f t="shared" si="4"/>
        <v>1693241</v>
      </c>
      <c r="G18" s="61">
        <f>+G14+G15+G16+G17</f>
        <v>1011351</v>
      </c>
      <c r="H18" s="61">
        <f t="shared" si="0"/>
        <v>-681890</v>
      </c>
      <c r="I18" s="62">
        <f t="shared" si="1"/>
        <v>-40.27129038335358</v>
      </c>
    </row>
    <row r="19" spans="1:9" x14ac:dyDescent="0.25">
      <c r="A19" s="66"/>
      <c r="B19" s="66"/>
      <c r="C19" s="71" t="s">
        <v>112</v>
      </c>
      <c r="D19" s="67">
        <f>+D13+D18</f>
        <v>40311242</v>
      </c>
      <c r="E19" s="67">
        <f t="shared" ref="E19:F19" si="5">+E13+E18</f>
        <v>42047639</v>
      </c>
      <c r="F19" s="67">
        <f t="shared" si="5"/>
        <v>40311242</v>
      </c>
      <c r="G19" s="67">
        <f>+G13+G18</f>
        <v>42047639</v>
      </c>
      <c r="H19" s="67">
        <f t="shared" si="0"/>
        <v>1736397</v>
      </c>
      <c r="I19" s="68">
        <f t="shared" si="1"/>
        <v>4.3074758153072992</v>
      </c>
    </row>
    <row r="20" spans="1:9" x14ac:dyDescent="0.25">
      <c r="A20" s="65"/>
      <c r="B20" s="65"/>
      <c r="I20" s="69"/>
    </row>
    <row r="21" spans="1:9" x14ac:dyDescent="0.25">
      <c r="A21" s="98" t="s">
        <v>17</v>
      </c>
      <c r="B21" s="98" t="s">
        <v>18</v>
      </c>
      <c r="C21" s="57" t="s">
        <v>19</v>
      </c>
      <c r="D21" s="58">
        <f>'Mercancías tránsito'!B35</f>
        <v>9801463</v>
      </c>
      <c r="E21" s="58">
        <f>'Mercancías tránsito'!C35</f>
        <v>10686681</v>
      </c>
      <c r="F21" s="58">
        <f>'Mercancías tránsito'!D35</f>
        <v>9801463</v>
      </c>
      <c r="G21" s="58">
        <f>'Mercancías tránsito'!E35</f>
        <v>10686681</v>
      </c>
      <c r="H21" s="58">
        <f>G21-F21</f>
        <v>885218</v>
      </c>
      <c r="I21" s="59">
        <f t="shared" ref="I21:I36" si="6">((G21*100/F21)-100)</f>
        <v>9.0314884624876868</v>
      </c>
    </row>
    <row r="22" spans="1:9" x14ac:dyDescent="0.25">
      <c r="A22" s="99"/>
      <c r="B22" s="101"/>
      <c r="C22" s="57" t="s">
        <v>20</v>
      </c>
      <c r="D22" s="58">
        <f>'Mercan. contene. tránsito'!B35</f>
        <v>7832320</v>
      </c>
      <c r="E22" s="58">
        <f>'Mercan. contene. tránsito'!C35</f>
        <v>8488166</v>
      </c>
      <c r="F22" s="58">
        <f>'Mercan. contene. tránsito'!D35</f>
        <v>7832320</v>
      </c>
      <c r="G22" s="58">
        <f>'Mercan. contene. tránsito'!E35</f>
        <v>8488166</v>
      </c>
      <c r="H22" s="58">
        <f>G22-F22</f>
        <v>655846</v>
      </c>
      <c r="I22" s="59">
        <f t="shared" si="6"/>
        <v>8.3735853489132239</v>
      </c>
    </row>
    <row r="23" spans="1:9" x14ac:dyDescent="0.25">
      <c r="A23" s="99"/>
      <c r="B23" s="98" t="s">
        <v>21</v>
      </c>
      <c r="C23" s="57" t="s">
        <v>22</v>
      </c>
      <c r="D23" s="58">
        <f>'Ro-Ro'!B35</f>
        <v>3784832</v>
      </c>
      <c r="E23" s="58">
        <f>'Ro-Ro'!C35</f>
        <v>3980282</v>
      </c>
      <c r="F23" s="58">
        <f>'Ro-Ro'!D35</f>
        <v>3784832</v>
      </c>
      <c r="G23" s="58">
        <f>'Ro-Ro'!E35</f>
        <v>3980282</v>
      </c>
      <c r="H23" s="58">
        <f t="shared" ref="H23:H36" si="7">G23-F23</f>
        <v>195450</v>
      </c>
      <c r="I23" s="59">
        <f t="shared" si="6"/>
        <v>5.1640337008353328</v>
      </c>
    </row>
    <row r="24" spans="1:9" x14ac:dyDescent="0.25">
      <c r="A24" s="99"/>
      <c r="B24" s="101"/>
      <c r="C24" s="72" t="s">
        <v>159</v>
      </c>
      <c r="D24" s="58">
        <f>'Ro-Ro remolques'!B35</f>
        <v>104909</v>
      </c>
      <c r="E24" s="58">
        <f>'Ro-Ro remolques'!C35</f>
        <v>98815</v>
      </c>
      <c r="F24" s="58">
        <f>'Ro-Ro remolques'!D35</f>
        <v>104909</v>
      </c>
      <c r="G24" s="58">
        <f>'Ro-Ro remolques'!E35</f>
        <v>98815</v>
      </c>
      <c r="H24" s="58">
        <f t="shared" si="7"/>
        <v>-6094</v>
      </c>
      <c r="I24" s="59">
        <f t="shared" ref="I24" si="8">((G24*100/F24)-100)</f>
        <v>-5.8088438551506556</v>
      </c>
    </row>
    <row r="25" spans="1:9" x14ac:dyDescent="0.25">
      <c r="A25" s="99"/>
      <c r="B25" s="102" t="s">
        <v>143</v>
      </c>
      <c r="C25" s="72" t="s">
        <v>142</v>
      </c>
      <c r="D25" s="58">
        <f>TEUS!B35</f>
        <v>1130010</v>
      </c>
      <c r="E25" s="58">
        <f>TEUS!C35</f>
        <v>1223084</v>
      </c>
      <c r="F25" s="58">
        <f>TEUS!D35</f>
        <v>1130010</v>
      </c>
      <c r="G25" s="58">
        <f>TEUS!E35</f>
        <v>1223084</v>
      </c>
      <c r="H25" s="58">
        <f t="shared" si="7"/>
        <v>93074</v>
      </c>
      <c r="I25" s="59">
        <f t="shared" si="6"/>
        <v>8.2365642781922332</v>
      </c>
    </row>
    <row r="26" spans="1:9" x14ac:dyDescent="0.25">
      <c r="A26" s="99"/>
      <c r="B26" s="99"/>
      <c r="C26" s="57" t="s">
        <v>144</v>
      </c>
      <c r="D26" s="58">
        <f>'TEUS tránsito'!B35</f>
        <v>616029</v>
      </c>
      <c r="E26" s="58">
        <f>'TEUS tránsito'!C35</f>
        <v>668452</v>
      </c>
      <c r="F26" s="58">
        <f>'TEUS tránsito'!D35</f>
        <v>616029</v>
      </c>
      <c r="G26" s="58">
        <f>'TEUS tránsito'!E35</f>
        <v>668452</v>
      </c>
      <c r="H26" s="58">
        <f t="shared" si="7"/>
        <v>52423</v>
      </c>
      <c r="I26" s="59">
        <f t="shared" si="6"/>
        <v>8.5098266477714475</v>
      </c>
    </row>
    <row r="27" spans="1:9" x14ac:dyDescent="0.25">
      <c r="A27" s="99"/>
      <c r="B27" s="99"/>
      <c r="C27" s="57" t="s">
        <v>145</v>
      </c>
      <c r="D27" s="58">
        <f>'TEUS nacional'!B35</f>
        <v>137648</v>
      </c>
      <c r="E27" s="97">
        <f>'TEUS nacional'!C35</f>
        <v>151158</v>
      </c>
      <c r="F27" s="58">
        <f>'TEUS nacional'!D35</f>
        <v>137648</v>
      </c>
      <c r="G27" s="58">
        <f>'TEUS nacional'!E35</f>
        <v>151158</v>
      </c>
      <c r="H27" s="58">
        <f t="shared" si="7"/>
        <v>13510</v>
      </c>
      <c r="I27" s="59">
        <f t="shared" si="6"/>
        <v>9.8148901545972365</v>
      </c>
    </row>
    <row r="28" spans="1:9" x14ac:dyDescent="0.25">
      <c r="A28" s="99"/>
      <c r="B28" s="99"/>
      <c r="C28" s="57" t="s">
        <v>146</v>
      </c>
      <c r="D28" s="58">
        <f>'TEUS exterior'!B35</f>
        <v>376332</v>
      </c>
      <c r="E28" s="97">
        <f>'TEUS exterior'!C35</f>
        <v>403470</v>
      </c>
      <c r="F28" s="58">
        <f>'TEUS exterior'!D35</f>
        <v>376332</v>
      </c>
      <c r="G28" s="58">
        <f>'TEUS exterior'!E35</f>
        <v>403470</v>
      </c>
      <c r="H28" s="58">
        <f t="shared" si="7"/>
        <v>27138</v>
      </c>
      <c r="I28" s="59">
        <f t="shared" si="6"/>
        <v>7.2111858677975817</v>
      </c>
    </row>
    <row r="29" spans="1:9" x14ac:dyDescent="0.25">
      <c r="A29" s="99"/>
      <c r="B29" s="101"/>
      <c r="C29" s="57" t="s">
        <v>147</v>
      </c>
      <c r="D29" s="58">
        <f>'TEUS nacional y exterior'!B35</f>
        <v>513981</v>
      </c>
      <c r="E29" s="97">
        <f>'TEUS nacional y exterior'!C35</f>
        <v>554632</v>
      </c>
      <c r="F29" s="58">
        <f>'TEUS nacional y exterior'!D35</f>
        <v>513981</v>
      </c>
      <c r="G29" s="58">
        <f>'TEUS nacional y exterior'!E35</f>
        <v>554632</v>
      </c>
      <c r="H29" s="58">
        <f t="shared" si="7"/>
        <v>40651</v>
      </c>
      <c r="I29" s="59">
        <f t="shared" si="6"/>
        <v>7.9090472215899013</v>
      </c>
    </row>
    <row r="30" spans="1:9" x14ac:dyDescent="0.25">
      <c r="A30" s="99"/>
      <c r="B30" s="98" t="s">
        <v>23</v>
      </c>
      <c r="C30" s="72" t="s">
        <v>149</v>
      </c>
      <c r="D30" s="58">
        <f>'Pasajeros total'!B35</f>
        <v>1667806</v>
      </c>
      <c r="E30" s="97">
        <f>'Pasajeros total'!C35</f>
        <v>1643336</v>
      </c>
      <c r="F30" s="58">
        <f>'Pasajeros total'!D35</f>
        <v>1667806</v>
      </c>
      <c r="G30" s="58">
        <f>'Pasajeros total'!E35</f>
        <v>1643336</v>
      </c>
      <c r="H30" s="58">
        <f t="shared" si="7"/>
        <v>-24470</v>
      </c>
      <c r="I30" s="59">
        <f t="shared" si="6"/>
        <v>-1.4671970241143129</v>
      </c>
    </row>
    <row r="31" spans="1:9" x14ac:dyDescent="0.25">
      <c r="A31" s="99"/>
      <c r="B31" s="101"/>
      <c r="C31" s="72" t="s">
        <v>148</v>
      </c>
      <c r="D31" s="58">
        <f>'Pasajeros crucero'!B35</f>
        <v>386750</v>
      </c>
      <c r="E31" s="97">
        <f>'Pasajeros crucero'!C35</f>
        <v>364319</v>
      </c>
      <c r="F31" s="58">
        <f>'Pasajeros crucero'!D35</f>
        <v>386750</v>
      </c>
      <c r="G31" s="58">
        <f>'Pasajeros crucero'!E35</f>
        <v>364319</v>
      </c>
      <c r="H31" s="58">
        <f t="shared" si="7"/>
        <v>-22431</v>
      </c>
      <c r="I31" s="59">
        <f t="shared" si="6"/>
        <v>-5.7998707175177771</v>
      </c>
    </row>
    <row r="32" spans="1:9" x14ac:dyDescent="0.25">
      <c r="A32" s="99"/>
      <c r="B32" s="102" t="s">
        <v>160</v>
      </c>
      <c r="C32" s="57" t="s">
        <v>150</v>
      </c>
      <c r="D32" s="58">
        <f>'Automóviles régimen pasaje'!B35</f>
        <v>274817</v>
      </c>
      <c r="E32" s="97">
        <f>'Automóviles régimen pasaje'!C35</f>
        <v>285540</v>
      </c>
      <c r="F32" s="58">
        <f>'Automóviles régimen pasaje'!D35</f>
        <v>274817</v>
      </c>
      <c r="G32" s="58">
        <f>'Automóviles régimen pasaje'!E35</f>
        <v>285540</v>
      </c>
      <c r="H32" s="58">
        <f t="shared" si="7"/>
        <v>10723</v>
      </c>
      <c r="I32" s="59">
        <f t="shared" si="6"/>
        <v>3.9018692438968543</v>
      </c>
    </row>
    <row r="33" spans="1:9" x14ac:dyDescent="0.25">
      <c r="A33" s="99"/>
      <c r="B33" s="101"/>
      <c r="C33" s="72" t="s">
        <v>120</v>
      </c>
      <c r="D33" s="58">
        <f>'Automóviles régimen mercancía'!B35</f>
        <v>223381</v>
      </c>
      <c r="E33" s="97">
        <f>'Automóviles régimen mercancía'!C35</f>
        <v>219098</v>
      </c>
      <c r="F33" s="58">
        <f>'Automóviles régimen mercancía'!D35</f>
        <v>223381</v>
      </c>
      <c r="G33" s="58">
        <f>'Automóviles régimen mercancía'!E35</f>
        <v>219098</v>
      </c>
      <c r="H33" s="58">
        <f t="shared" si="7"/>
        <v>-4283</v>
      </c>
      <c r="I33" s="59">
        <f t="shared" ref="I33" si="9">((G33*100/F33)-100)</f>
        <v>-1.9173519681620235</v>
      </c>
    </row>
    <row r="34" spans="1:9" x14ac:dyDescent="0.25">
      <c r="A34" s="99"/>
      <c r="B34" s="98" t="s">
        <v>24</v>
      </c>
      <c r="C34" s="57" t="s">
        <v>151</v>
      </c>
      <c r="D34" s="58">
        <f>'Buques número'!B35</f>
        <v>10280</v>
      </c>
      <c r="E34" s="97">
        <f>'Buques número'!C35</f>
        <v>10848</v>
      </c>
      <c r="F34" s="58">
        <f>'Buques número'!D35</f>
        <v>10280</v>
      </c>
      <c r="G34" s="58">
        <f>'Buques número'!E35</f>
        <v>10848</v>
      </c>
      <c r="H34" s="58">
        <f t="shared" si="7"/>
        <v>568</v>
      </c>
      <c r="I34" s="59">
        <f t="shared" si="6"/>
        <v>5.5252918287937689</v>
      </c>
    </row>
    <row r="35" spans="1:9" x14ac:dyDescent="0.25">
      <c r="A35" s="99"/>
      <c r="B35" s="99"/>
      <c r="C35" s="57" t="s">
        <v>25</v>
      </c>
      <c r="D35" s="58">
        <f>'Buques GT'!B35</f>
        <v>160961955</v>
      </c>
      <c r="E35" s="97">
        <f>'Buques GT'!C35</f>
        <v>160968668</v>
      </c>
      <c r="F35" s="58">
        <f>'Buques GT'!D35</f>
        <v>160961955</v>
      </c>
      <c r="G35" s="58">
        <f>'Buques GT'!E35</f>
        <v>160968668</v>
      </c>
      <c r="H35" s="58">
        <f t="shared" si="7"/>
        <v>6713</v>
      </c>
      <c r="I35" s="59">
        <f t="shared" si="6"/>
        <v>4.1705507366600614E-3</v>
      </c>
    </row>
    <row r="36" spans="1:9" x14ac:dyDescent="0.25">
      <c r="A36" s="100"/>
      <c r="B36" s="103"/>
      <c r="C36" s="57" t="s">
        <v>152</v>
      </c>
      <c r="D36" s="58">
        <f>Cruceros!B35</f>
        <v>156</v>
      </c>
      <c r="E36" s="58">
        <f>Cruceros!C35</f>
        <v>181</v>
      </c>
      <c r="F36" s="58">
        <f>Cruceros!D35</f>
        <v>156</v>
      </c>
      <c r="G36" s="58">
        <f>Cruceros!E35</f>
        <v>181</v>
      </c>
      <c r="H36" s="58">
        <f t="shared" si="7"/>
        <v>25</v>
      </c>
      <c r="I36" s="59">
        <f t="shared" si="6"/>
        <v>16.025641025641022</v>
      </c>
    </row>
    <row r="37" spans="1:9" x14ac:dyDescent="0.25">
      <c r="A37" s="73" t="s">
        <v>113</v>
      </c>
    </row>
    <row r="38" spans="1:9" x14ac:dyDescent="0.25">
      <c r="A38" s="73" t="s">
        <v>114</v>
      </c>
    </row>
    <row r="39" spans="1:9" x14ac:dyDescent="0.25">
      <c r="A39" s="70"/>
    </row>
  </sheetData>
  <mergeCells count="16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5:B29"/>
    <mergeCell ref="B30:B31"/>
    <mergeCell ref="B34:B36"/>
    <mergeCell ref="B23:B24"/>
    <mergeCell ref="B32:B33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zoomScaleNormal="100" workbookViewId="0">
      <selection activeCell="C9" sqref="C9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165</v>
      </c>
    </row>
    <row r="2" spans="1:12" s="2" customFormat="1" ht="21" x14ac:dyDescent="0.35"/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0">
        <v>1060800</v>
      </c>
      <c r="C7" s="20">
        <v>1286519</v>
      </c>
      <c r="D7" s="20">
        <v>1060800</v>
      </c>
      <c r="E7" s="20">
        <v>1286519</v>
      </c>
      <c r="F7" s="11">
        <f>((E7*100)/D7)-100</f>
        <v>21.278186274509807</v>
      </c>
      <c r="G7" s="1"/>
      <c r="H7" s="1"/>
      <c r="I7" s="1"/>
    </row>
    <row r="8" spans="1:12" x14ac:dyDescent="0.25">
      <c r="A8" s="12" t="s">
        <v>31</v>
      </c>
      <c r="B8" s="21">
        <v>243035</v>
      </c>
      <c r="C8" s="21">
        <v>228735</v>
      </c>
      <c r="D8" s="21">
        <v>243035</v>
      </c>
      <c r="E8" s="21">
        <v>228735</v>
      </c>
      <c r="F8" s="14">
        <f t="shared" ref="F8:F35" si="0">((E8*100)/D8)-100</f>
        <v>-5.883926183471516</v>
      </c>
      <c r="G8" s="1"/>
      <c r="H8" s="1"/>
      <c r="I8" s="1"/>
    </row>
    <row r="9" spans="1:12" x14ac:dyDescent="0.25">
      <c r="A9" s="9" t="s">
        <v>164</v>
      </c>
      <c r="B9" s="20">
        <v>396484</v>
      </c>
      <c r="C9" s="20">
        <v>370195</v>
      </c>
      <c r="D9" s="20">
        <v>396484</v>
      </c>
      <c r="E9" s="20">
        <v>370195</v>
      </c>
      <c r="F9" s="11">
        <f t="shared" si="0"/>
        <v>-6.6305323796168381</v>
      </c>
      <c r="G9" s="1"/>
      <c r="H9" s="1"/>
      <c r="I9" s="1"/>
    </row>
    <row r="10" spans="1:12" x14ac:dyDescent="0.25">
      <c r="A10" s="12" t="s">
        <v>166</v>
      </c>
      <c r="B10" s="21">
        <v>350170</v>
      </c>
      <c r="C10" s="21">
        <v>393227</v>
      </c>
      <c r="D10" s="21">
        <v>350170</v>
      </c>
      <c r="E10" s="21">
        <v>393227</v>
      </c>
      <c r="F10" s="14">
        <f t="shared" si="0"/>
        <v>12.296027643715902</v>
      </c>
      <c r="G10" s="1"/>
      <c r="H10" s="1"/>
      <c r="I10" s="1"/>
    </row>
    <row r="11" spans="1:12" x14ac:dyDescent="0.25">
      <c r="A11" s="9" t="s">
        <v>167</v>
      </c>
      <c r="B11" s="20">
        <v>8496568</v>
      </c>
      <c r="C11" s="20">
        <v>8760832</v>
      </c>
      <c r="D11" s="20">
        <v>8496568</v>
      </c>
      <c r="E11" s="20">
        <v>8760832</v>
      </c>
      <c r="F11" s="11">
        <f t="shared" si="0"/>
        <v>3.1102440420649913</v>
      </c>
      <c r="G11" s="1"/>
      <c r="H11" s="1"/>
      <c r="I11" s="1"/>
    </row>
    <row r="12" spans="1:12" x14ac:dyDescent="0.25">
      <c r="A12" s="12" t="s">
        <v>168</v>
      </c>
      <c r="B12" s="21">
        <v>334965</v>
      </c>
      <c r="C12" s="21">
        <v>333103</v>
      </c>
      <c r="D12" s="21">
        <v>334965</v>
      </c>
      <c r="E12" s="21">
        <v>333103</v>
      </c>
      <c r="F12" s="14">
        <f t="shared" si="0"/>
        <v>-0.55587897242995155</v>
      </c>
      <c r="G12" s="1"/>
      <c r="H12" s="1"/>
      <c r="I12" s="1"/>
    </row>
    <row r="13" spans="1:12" x14ac:dyDescent="0.25">
      <c r="A13" s="9" t="s">
        <v>32</v>
      </c>
      <c r="B13" s="20">
        <v>784626</v>
      </c>
      <c r="C13" s="20">
        <v>930159</v>
      </c>
      <c r="D13" s="20">
        <v>784626</v>
      </c>
      <c r="E13" s="20">
        <v>930159</v>
      </c>
      <c r="F13" s="11">
        <f t="shared" si="0"/>
        <v>18.548072584900325</v>
      </c>
      <c r="G13" s="1"/>
      <c r="H13" s="1"/>
      <c r="I13" s="1"/>
    </row>
    <row r="14" spans="1:12" x14ac:dyDescent="0.25">
      <c r="A14" s="12" t="s">
        <v>33</v>
      </c>
      <c r="B14" s="21">
        <v>3460460</v>
      </c>
      <c r="C14" s="21">
        <v>3664964</v>
      </c>
      <c r="D14" s="21">
        <v>3460460</v>
      </c>
      <c r="E14" s="21">
        <v>3664964</v>
      </c>
      <c r="F14" s="14">
        <f t="shared" si="0"/>
        <v>5.9097345439623581</v>
      </c>
      <c r="G14" s="1"/>
      <c r="H14" s="1"/>
      <c r="I14" s="1"/>
    </row>
    <row r="15" spans="1:12" x14ac:dyDescent="0.25">
      <c r="A15" s="9" t="s">
        <v>34</v>
      </c>
      <c r="B15" s="20">
        <v>1930733</v>
      </c>
      <c r="C15" s="20">
        <v>2273307</v>
      </c>
      <c r="D15" s="20">
        <v>1930733</v>
      </c>
      <c r="E15" s="20">
        <v>2273307</v>
      </c>
      <c r="F15" s="11">
        <f t="shared" si="0"/>
        <v>17.74320944428878</v>
      </c>
      <c r="G15" s="1"/>
      <c r="H15" s="1"/>
      <c r="I15" s="1"/>
    </row>
    <row r="16" spans="1:12" x14ac:dyDescent="0.25">
      <c r="A16" s="12" t="s">
        <v>35</v>
      </c>
      <c r="B16" s="21">
        <v>2580967</v>
      </c>
      <c r="C16" s="21">
        <v>2923170</v>
      </c>
      <c r="D16" s="21">
        <v>2580967</v>
      </c>
      <c r="E16" s="21">
        <v>2923170</v>
      </c>
      <c r="F16" s="14">
        <f t="shared" si="0"/>
        <v>13.258712722789554</v>
      </c>
      <c r="G16" s="1"/>
      <c r="H16" s="1"/>
      <c r="I16" s="1"/>
    </row>
    <row r="17" spans="1:9" x14ac:dyDescent="0.25">
      <c r="A17" s="9" t="s">
        <v>169</v>
      </c>
      <c r="B17" s="20">
        <v>1185219</v>
      </c>
      <c r="C17" s="20">
        <v>1459969</v>
      </c>
      <c r="D17" s="20">
        <v>1185219</v>
      </c>
      <c r="E17" s="20">
        <v>1459969</v>
      </c>
      <c r="F17" s="11">
        <f t="shared" si="0"/>
        <v>23.181369856541281</v>
      </c>
      <c r="G17" s="1"/>
      <c r="H17" s="1"/>
      <c r="I17" s="1"/>
    </row>
    <row r="18" spans="1:9" x14ac:dyDescent="0.25">
      <c r="A18" s="12" t="s">
        <v>36</v>
      </c>
      <c r="B18" s="21">
        <v>233948</v>
      </c>
      <c r="C18" s="21">
        <v>185128</v>
      </c>
      <c r="D18" s="21">
        <v>233948</v>
      </c>
      <c r="E18" s="21">
        <v>185128</v>
      </c>
      <c r="F18" s="14">
        <f t="shared" si="0"/>
        <v>-20.867885171063662</v>
      </c>
      <c r="G18" s="1"/>
      <c r="H18" s="1"/>
      <c r="I18" s="1"/>
    </row>
    <row r="19" spans="1:9" x14ac:dyDescent="0.25">
      <c r="A19" s="9" t="s">
        <v>37</v>
      </c>
      <c r="B19" s="20">
        <v>754810</v>
      </c>
      <c r="C19" s="20">
        <v>1322473</v>
      </c>
      <c r="D19" s="20">
        <v>754810</v>
      </c>
      <c r="E19" s="20">
        <v>1322473</v>
      </c>
      <c r="F19" s="11">
        <f t="shared" si="0"/>
        <v>75.206078350843256</v>
      </c>
      <c r="G19" s="1"/>
      <c r="H19" s="1"/>
      <c r="I19" s="1"/>
    </row>
    <row r="20" spans="1:9" x14ac:dyDescent="0.25">
      <c r="A20" s="12" t="s">
        <v>170</v>
      </c>
      <c r="B20" s="21">
        <v>1744136</v>
      </c>
      <c r="C20" s="21">
        <v>1612942</v>
      </c>
      <c r="D20" s="21">
        <v>1744136</v>
      </c>
      <c r="E20" s="21">
        <v>1612942</v>
      </c>
      <c r="F20" s="14">
        <f t="shared" si="0"/>
        <v>-7.522005164734864</v>
      </c>
      <c r="G20" s="1"/>
      <c r="H20" s="1"/>
      <c r="I20" s="1"/>
    </row>
    <row r="21" spans="1:9" x14ac:dyDescent="0.25">
      <c r="A21" s="9" t="s">
        <v>38</v>
      </c>
      <c r="B21" s="20">
        <v>2892424</v>
      </c>
      <c r="C21" s="20">
        <v>2686707</v>
      </c>
      <c r="D21" s="20">
        <v>2892424</v>
      </c>
      <c r="E21" s="20">
        <v>2686707</v>
      </c>
      <c r="F21" s="11">
        <f t="shared" si="0"/>
        <v>-7.1122698470210395</v>
      </c>
      <c r="G21" s="1"/>
      <c r="H21" s="1"/>
      <c r="I21" s="1"/>
    </row>
    <row r="22" spans="1:9" x14ac:dyDescent="0.25">
      <c r="A22" s="12" t="s">
        <v>59</v>
      </c>
      <c r="B22" s="21">
        <v>1838562</v>
      </c>
      <c r="C22" s="21">
        <v>1976381</v>
      </c>
      <c r="D22" s="21">
        <v>1838562</v>
      </c>
      <c r="E22" s="21">
        <v>1976381</v>
      </c>
      <c r="F22" s="14">
        <f t="shared" si="0"/>
        <v>7.4960213471180168</v>
      </c>
      <c r="G22" s="1"/>
      <c r="H22" s="1"/>
      <c r="I22" s="1"/>
    </row>
    <row r="23" spans="1:9" x14ac:dyDescent="0.25">
      <c r="A23" s="9" t="s">
        <v>171</v>
      </c>
      <c r="B23" s="20">
        <v>162917</v>
      </c>
      <c r="C23" s="20">
        <v>151699</v>
      </c>
      <c r="D23" s="20">
        <v>162917</v>
      </c>
      <c r="E23" s="20">
        <v>151699</v>
      </c>
      <c r="F23" s="11">
        <f t="shared" si="0"/>
        <v>-6.8857148118367064</v>
      </c>
      <c r="G23" s="1"/>
      <c r="H23" s="1"/>
      <c r="I23" s="1"/>
    </row>
    <row r="24" spans="1:9" x14ac:dyDescent="0.25">
      <c r="A24" s="12" t="s">
        <v>173</v>
      </c>
      <c r="B24" s="21">
        <v>137534</v>
      </c>
      <c r="C24" s="21">
        <v>191490</v>
      </c>
      <c r="D24" s="21">
        <v>137534</v>
      </c>
      <c r="E24" s="21">
        <v>191490</v>
      </c>
      <c r="F24" s="14">
        <f t="shared" si="0"/>
        <v>39.231026509808487</v>
      </c>
      <c r="G24" s="1"/>
      <c r="H24" s="1"/>
      <c r="I24" s="1"/>
    </row>
    <row r="25" spans="1:9" x14ac:dyDescent="0.25">
      <c r="A25" s="9" t="s">
        <v>39</v>
      </c>
      <c r="B25" s="20">
        <v>86597</v>
      </c>
      <c r="C25" s="20">
        <v>88602</v>
      </c>
      <c r="D25" s="20">
        <v>86597</v>
      </c>
      <c r="E25" s="20">
        <v>88602</v>
      </c>
      <c r="F25" s="11">
        <f t="shared" si="0"/>
        <v>2.3153227017102154</v>
      </c>
      <c r="G25" s="1"/>
      <c r="H25" s="1"/>
      <c r="I25" s="1"/>
    </row>
    <row r="26" spans="1:9" x14ac:dyDescent="0.25">
      <c r="A26" s="12" t="s">
        <v>40</v>
      </c>
      <c r="B26" s="21">
        <v>153650</v>
      </c>
      <c r="C26" s="21">
        <v>134833</v>
      </c>
      <c r="D26" s="21">
        <v>153650</v>
      </c>
      <c r="E26" s="21">
        <v>134833</v>
      </c>
      <c r="F26" s="14">
        <f t="shared" si="0"/>
        <v>-12.246664497233979</v>
      </c>
      <c r="G26" s="1"/>
      <c r="H26" s="1"/>
      <c r="I26" s="1"/>
    </row>
    <row r="27" spans="1:9" x14ac:dyDescent="0.25">
      <c r="A27" s="9" t="s">
        <v>41</v>
      </c>
      <c r="B27" s="20">
        <v>259301</v>
      </c>
      <c r="C27" s="20">
        <v>218103</v>
      </c>
      <c r="D27" s="20">
        <v>259301</v>
      </c>
      <c r="E27" s="20">
        <v>218103</v>
      </c>
      <c r="F27" s="11">
        <f t="shared" si="0"/>
        <v>-15.888099158892558</v>
      </c>
      <c r="G27" s="1"/>
      <c r="H27" s="1"/>
      <c r="I27" s="1"/>
    </row>
    <row r="28" spans="1:9" x14ac:dyDescent="0.25">
      <c r="A28" s="12" t="s">
        <v>42</v>
      </c>
      <c r="B28" s="21">
        <v>1241616</v>
      </c>
      <c r="C28" s="21">
        <v>1114343</v>
      </c>
      <c r="D28" s="21">
        <v>1241616</v>
      </c>
      <c r="E28" s="21">
        <v>1114343</v>
      </c>
      <c r="F28" s="14">
        <f t="shared" si="0"/>
        <v>-10.250592775866295</v>
      </c>
      <c r="G28" s="1"/>
      <c r="H28" s="1"/>
      <c r="I28" s="1"/>
    </row>
    <row r="29" spans="1:9" x14ac:dyDescent="0.25">
      <c r="A29" s="9" t="s">
        <v>43</v>
      </c>
      <c r="B29" s="20">
        <v>253341</v>
      </c>
      <c r="C29" s="20">
        <v>393203</v>
      </c>
      <c r="D29" s="20">
        <v>253341</v>
      </c>
      <c r="E29" s="20">
        <v>393203</v>
      </c>
      <c r="F29" s="11">
        <f t="shared" si="0"/>
        <v>55.207013471960721</v>
      </c>
      <c r="G29" s="1"/>
      <c r="H29" s="1"/>
      <c r="I29" s="1"/>
    </row>
    <row r="30" spans="1:9" x14ac:dyDescent="0.25">
      <c r="A30" s="12" t="s">
        <v>44</v>
      </c>
      <c r="B30" s="21">
        <v>368574</v>
      </c>
      <c r="C30" s="21">
        <v>304567</v>
      </c>
      <c r="D30" s="21">
        <v>368574</v>
      </c>
      <c r="E30" s="21">
        <v>304567</v>
      </c>
      <c r="F30" s="14">
        <f t="shared" si="0"/>
        <v>-17.366119151106702</v>
      </c>
      <c r="G30" s="1"/>
      <c r="H30" s="1"/>
      <c r="I30" s="1"/>
    </row>
    <row r="31" spans="1:9" x14ac:dyDescent="0.25">
      <c r="A31" s="9" t="s">
        <v>45</v>
      </c>
      <c r="B31" s="20">
        <v>3018833</v>
      </c>
      <c r="C31" s="20">
        <v>2793280</v>
      </c>
      <c r="D31" s="20">
        <v>3018833</v>
      </c>
      <c r="E31" s="20">
        <v>2793280</v>
      </c>
      <c r="F31" s="11">
        <f t="shared" si="0"/>
        <v>-7.4715295612576114</v>
      </c>
      <c r="G31" s="1"/>
      <c r="H31" s="1"/>
      <c r="I31" s="1"/>
    </row>
    <row r="32" spans="1:9" x14ac:dyDescent="0.25">
      <c r="A32" s="12" t="s">
        <v>46</v>
      </c>
      <c r="B32" s="21">
        <v>5483020</v>
      </c>
      <c r="C32" s="21">
        <v>5869732</v>
      </c>
      <c r="D32" s="21">
        <v>5483020</v>
      </c>
      <c r="E32" s="21">
        <v>5869732</v>
      </c>
      <c r="F32" s="14">
        <f t="shared" si="0"/>
        <v>7.0529015031862059</v>
      </c>
      <c r="G32" s="1"/>
      <c r="H32" s="1"/>
      <c r="I32" s="1"/>
    </row>
    <row r="33" spans="1:9" x14ac:dyDescent="0.25">
      <c r="A33" s="9" t="s">
        <v>47</v>
      </c>
      <c r="B33" s="20">
        <v>279807</v>
      </c>
      <c r="C33" s="20">
        <v>296449</v>
      </c>
      <c r="D33" s="20">
        <v>279807</v>
      </c>
      <c r="E33" s="20">
        <v>296449</v>
      </c>
      <c r="F33" s="11">
        <f t="shared" si="0"/>
        <v>5.9476710732755009</v>
      </c>
      <c r="G33" s="1"/>
      <c r="H33" s="1"/>
      <c r="I33" s="1"/>
    </row>
    <row r="34" spans="1:9" x14ac:dyDescent="0.25">
      <c r="A34" s="12" t="s">
        <v>172</v>
      </c>
      <c r="B34" s="21">
        <v>84407</v>
      </c>
      <c r="C34" s="21">
        <v>83527</v>
      </c>
      <c r="D34" s="21">
        <v>84407</v>
      </c>
      <c r="E34" s="21">
        <v>83527</v>
      </c>
      <c r="F34" s="14">
        <f t="shared" si="0"/>
        <v>-1.0425675595625989</v>
      </c>
      <c r="G34" s="1"/>
      <c r="H34" s="1"/>
      <c r="I34" s="1"/>
    </row>
    <row r="35" spans="1:9" x14ac:dyDescent="0.25">
      <c r="A35" s="15" t="s">
        <v>48</v>
      </c>
      <c r="B35" s="16">
        <f>SUM(B7:B34)</f>
        <v>39817504</v>
      </c>
      <c r="C35" s="16">
        <f t="shared" ref="C35:E35" si="1">SUM(C7:C34)</f>
        <v>42047639</v>
      </c>
      <c r="D35" s="16">
        <f t="shared" si="1"/>
        <v>39817504</v>
      </c>
      <c r="E35" s="16">
        <f t="shared" si="1"/>
        <v>42047639</v>
      </c>
      <c r="F35" s="17">
        <f t="shared" si="0"/>
        <v>5.6008910051217669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1286519</v>
      </c>
      <c r="C39" s="51">
        <f t="shared" si="3"/>
        <v>1060800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8760832</v>
      </c>
      <c r="G39" s="50">
        <f>LOOKUP(E39,$A$39:$A$66,$C$39:$C$66)</f>
        <v>8496568</v>
      </c>
    </row>
    <row r="40" spans="1:9" x14ac:dyDescent="0.25">
      <c r="A40" s="50" t="str">
        <f t="shared" si="4"/>
        <v>ALICANTE</v>
      </c>
      <c r="B40" s="51">
        <f t="shared" si="2"/>
        <v>228735</v>
      </c>
      <c r="C40" s="51">
        <f t="shared" si="3"/>
        <v>243035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66" si="7">LOOKUP(E40,$A$39:$A$66,$B$39:$B$66)</f>
        <v>5869732</v>
      </c>
      <c r="G40" s="50">
        <f t="shared" ref="G40:G66" si="8">LOOKUP(E40,$A$39:$A$66,$C$39:$C$66)</f>
        <v>5483020</v>
      </c>
    </row>
    <row r="41" spans="1:9" x14ac:dyDescent="0.25">
      <c r="A41" s="50" t="str">
        <f t="shared" si="4"/>
        <v>ALMERÍA</v>
      </c>
      <c r="B41" s="51">
        <f t="shared" si="2"/>
        <v>370195</v>
      </c>
      <c r="C41" s="51">
        <f t="shared" si="3"/>
        <v>396484</v>
      </c>
      <c r="D41" s="51">
        <f t="shared" si="6"/>
        <v>17</v>
      </c>
      <c r="E41" s="50" t="str">
        <f t="shared" si="5"/>
        <v>BARCELONA</v>
      </c>
      <c r="F41" s="50">
        <f t="shared" si="7"/>
        <v>3664964</v>
      </c>
      <c r="G41" s="50">
        <f t="shared" si="8"/>
        <v>3460460</v>
      </c>
    </row>
    <row r="42" spans="1:9" x14ac:dyDescent="0.25">
      <c r="A42" s="50" t="str">
        <f t="shared" si="4"/>
        <v>AVILÉS</v>
      </c>
      <c r="B42" s="51">
        <f t="shared" si="2"/>
        <v>393227</v>
      </c>
      <c r="C42" s="51">
        <f t="shared" si="3"/>
        <v>350170</v>
      </c>
      <c r="D42" s="51">
        <f t="shared" si="6"/>
        <v>15</v>
      </c>
      <c r="E42" s="50" t="str">
        <f t="shared" si="5"/>
        <v>CARTAGENA</v>
      </c>
      <c r="F42" s="50">
        <f t="shared" si="7"/>
        <v>2923170</v>
      </c>
      <c r="G42" s="50">
        <f t="shared" si="8"/>
        <v>2580967</v>
      </c>
    </row>
    <row r="43" spans="1:9" x14ac:dyDescent="0.25">
      <c r="A43" s="50" t="str">
        <f t="shared" si="4"/>
        <v>BAHÍA DE ALGECIRAS</v>
      </c>
      <c r="B43" s="51">
        <f t="shared" si="2"/>
        <v>8760832</v>
      </c>
      <c r="C43" s="51">
        <f t="shared" si="3"/>
        <v>8496568</v>
      </c>
      <c r="D43" s="51">
        <f t="shared" si="6"/>
        <v>1</v>
      </c>
      <c r="E43" s="50" t="str">
        <f t="shared" si="5"/>
        <v>TARRAGONA</v>
      </c>
      <c r="F43" s="50">
        <f t="shared" si="7"/>
        <v>2793280</v>
      </c>
      <c r="G43" s="50">
        <f t="shared" si="8"/>
        <v>3018833</v>
      </c>
    </row>
    <row r="44" spans="1:9" x14ac:dyDescent="0.25">
      <c r="A44" s="50" t="str">
        <f t="shared" si="4"/>
        <v>BAHÍA DE CÁDIZ</v>
      </c>
      <c r="B44" s="51">
        <f t="shared" si="2"/>
        <v>333103</v>
      </c>
      <c r="C44" s="51">
        <f t="shared" si="3"/>
        <v>334965</v>
      </c>
      <c r="D44" s="51">
        <f t="shared" si="6"/>
        <v>18</v>
      </c>
      <c r="E44" s="50" t="str">
        <f t="shared" si="5"/>
        <v>HUELVA</v>
      </c>
      <c r="F44" s="50">
        <f t="shared" si="7"/>
        <v>2686707</v>
      </c>
      <c r="G44" s="50">
        <f t="shared" si="8"/>
        <v>2892424</v>
      </c>
    </row>
    <row r="45" spans="1:9" x14ac:dyDescent="0.25">
      <c r="A45" s="50" t="str">
        <f t="shared" si="4"/>
        <v>BALEARES</v>
      </c>
      <c r="B45" s="51">
        <f t="shared" si="2"/>
        <v>930159</v>
      </c>
      <c r="C45" s="51">
        <f t="shared" si="3"/>
        <v>784626</v>
      </c>
      <c r="D45" s="51">
        <f t="shared" si="6"/>
        <v>14</v>
      </c>
      <c r="E45" s="50" t="str">
        <f t="shared" si="5"/>
        <v>BILBAO</v>
      </c>
      <c r="F45" s="50">
        <f t="shared" si="7"/>
        <v>2273307</v>
      </c>
      <c r="G45" s="50">
        <f t="shared" si="8"/>
        <v>1930733</v>
      </c>
    </row>
    <row r="46" spans="1:9" x14ac:dyDescent="0.25">
      <c r="A46" s="50" t="str">
        <f t="shared" si="4"/>
        <v>BARCELONA</v>
      </c>
      <c r="B46" s="51">
        <f t="shared" si="2"/>
        <v>3664964</v>
      </c>
      <c r="C46" s="51">
        <f t="shared" si="3"/>
        <v>3460460</v>
      </c>
      <c r="D46" s="51">
        <f t="shared" si="6"/>
        <v>3</v>
      </c>
      <c r="E46" s="50" t="str">
        <f t="shared" si="5"/>
        <v>LAS PALMAS</v>
      </c>
      <c r="F46" s="50">
        <f t="shared" si="7"/>
        <v>1976381</v>
      </c>
      <c r="G46" s="50">
        <f t="shared" si="8"/>
        <v>1838562</v>
      </c>
    </row>
    <row r="47" spans="1:9" x14ac:dyDescent="0.25">
      <c r="A47" s="50" t="str">
        <f t="shared" si="4"/>
        <v>BILBAO</v>
      </c>
      <c r="B47" s="51">
        <f t="shared" si="2"/>
        <v>2273307</v>
      </c>
      <c r="C47" s="51">
        <f t="shared" si="3"/>
        <v>1930733</v>
      </c>
      <c r="D47" s="51">
        <f t="shared" si="6"/>
        <v>7</v>
      </c>
      <c r="E47" s="50" t="str">
        <f t="shared" si="5"/>
        <v>GIJÓN</v>
      </c>
      <c r="F47" s="50">
        <f t="shared" si="7"/>
        <v>1612942</v>
      </c>
      <c r="G47" s="50">
        <f t="shared" si="8"/>
        <v>1744136</v>
      </c>
    </row>
    <row r="48" spans="1:9" x14ac:dyDescent="0.25">
      <c r="A48" s="50" t="str">
        <f t="shared" si="4"/>
        <v>CARTAGENA</v>
      </c>
      <c r="B48" s="51">
        <f t="shared" si="2"/>
        <v>2923170</v>
      </c>
      <c r="C48" s="51">
        <f t="shared" si="3"/>
        <v>2580967</v>
      </c>
      <c r="D48" s="51">
        <f t="shared" si="6"/>
        <v>4</v>
      </c>
      <c r="E48" s="50" t="str">
        <f t="shared" si="5"/>
        <v>CASTELLÓN</v>
      </c>
      <c r="F48" s="50">
        <f t="shared" si="7"/>
        <v>1459969</v>
      </c>
      <c r="G48" s="50">
        <f t="shared" si="8"/>
        <v>1185219</v>
      </c>
    </row>
    <row r="49" spans="1:7" x14ac:dyDescent="0.25">
      <c r="A49" s="50" t="str">
        <f t="shared" si="4"/>
        <v>CASTELLÓN</v>
      </c>
      <c r="B49" s="51">
        <f t="shared" si="2"/>
        <v>1459969</v>
      </c>
      <c r="C49" s="51">
        <f t="shared" si="3"/>
        <v>1185219</v>
      </c>
      <c r="D49" s="51">
        <f t="shared" si="6"/>
        <v>10</v>
      </c>
      <c r="E49" s="50" t="str">
        <f t="shared" si="5"/>
        <v>FERROL-SAN CIBRAO</v>
      </c>
      <c r="F49" s="50">
        <f t="shared" si="7"/>
        <v>1322473</v>
      </c>
      <c r="G49" s="50">
        <f t="shared" si="8"/>
        <v>754810</v>
      </c>
    </row>
    <row r="50" spans="1:7" x14ac:dyDescent="0.25">
      <c r="A50" s="50" t="str">
        <f t="shared" si="4"/>
        <v>CEUTA</v>
      </c>
      <c r="B50" s="51">
        <f t="shared" si="2"/>
        <v>185128</v>
      </c>
      <c r="C50" s="51">
        <f t="shared" si="3"/>
        <v>233948</v>
      </c>
      <c r="D50" s="51">
        <f t="shared" si="6"/>
        <v>24</v>
      </c>
      <c r="E50" s="50" t="str">
        <f t="shared" si="5"/>
        <v>A CORUÑA</v>
      </c>
      <c r="F50" s="50">
        <f t="shared" si="7"/>
        <v>1286519</v>
      </c>
      <c r="G50" s="50">
        <f t="shared" si="8"/>
        <v>1060800</v>
      </c>
    </row>
    <row r="51" spans="1:7" x14ac:dyDescent="0.25">
      <c r="A51" s="50" t="str">
        <f t="shared" si="4"/>
        <v>FERROL-SAN CIBRAO</v>
      </c>
      <c r="B51" s="51">
        <f t="shared" si="2"/>
        <v>1322473</v>
      </c>
      <c r="C51" s="51">
        <f t="shared" si="3"/>
        <v>754810</v>
      </c>
      <c r="D51" s="51">
        <f t="shared" si="6"/>
        <v>11</v>
      </c>
      <c r="E51" s="50" t="str">
        <f t="shared" si="5"/>
        <v>SANTA CRUZ DE TENERIFE</v>
      </c>
      <c r="F51" s="50">
        <f t="shared" si="7"/>
        <v>1114343</v>
      </c>
      <c r="G51" s="50">
        <f t="shared" si="8"/>
        <v>1241616</v>
      </c>
    </row>
    <row r="52" spans="1:7" x14ac:dyDescent="0.25">
      <c r="A52" s="50" t="str">
        <f t="shared" si="4"/>
        <v>GIJÓN</v>
      </c>
      <c r="B52" s="51">
        <f t="shared" si="2"/>
        <v>1612942</v>
      </c>
      <c r="C52" s="51">
        <f t="shared" si="3"/>
        <v>1744136</v>
      </c>
      <c r="D52" s="51">
        <f t="shared" si="6"/>
        <v>9</v>
      </c>
      <c r="E52" s="50" t="str">
        <f t="shared" si="5"/>
        <v>BALEARES</v>
      </c>
      <c r="F52" s="50">
        <f t="shared" si="7"/>
        <v>930159</v>
      </c>
      <c r="G52" s="50">
        <f t="shared" si="8"/>
        <v>784626</v>
      </c>
    </row>
    <row r="53" spans="1:7" x14ac:dyDescent="0.25">
      <c r="A53" s="50" t="str">
        <f t="shared" si="4"/>
        <v>HUELVA</v>
      </c>
      <c r="B53" s="51">
        <f t="shared" si="2"/>
        <v>2686707</v>
      </c>
      <c r="C53" s="51">
        <f t="shared" si="3"/>
        <v>2892424</v>
      </c>
      <c r="D53" s="51">
        <f t="shared" si="6"/>
        <v>6</v>
      </c>
      <c r="E53" s="50" t="str">
        <f t="shared" si="5"/>
        <v>AVILÉS</v>
      </c>
      <c r="F53" s="50">
        <f t="shared" si="7"/>
        <v>393227</v>
      </c>
      <c r="G53" s="50">
        <f t="shared" si="8"/>
        <v>350170</v>
      </c>
    </row>
    <row r="54" spans="1:7" x14ac:dyDescent="0.25">
      <c r="A54" s="50" t="str">
        <f t="shared" si="4"/>
        <v>LAS PALMAS</v>
      </c>
      <c r="B54" s="51">
        <f t="shared" si="2"/>
        <v>1976381</v>
      </c>
      <c r="C54" s="51">
        <f t="shared" si="3"/>
        <v>1838562</v>
      </c>
      <c r="D54" s="51">
        <f t="shared" si="6"/>
        <v>8</v>
      </c>
      <c r="E54" s="50" t="str">
        <f t="shared" si="5"/>
        <v>SANTANDER</v>
      </c>
      <c r="F54" s="50">
        <f t="shared" si="7"/>
        <v>393203</v>
      </c>
      <c r="G54" s="50">
        <f t="shared" si="8"/>
        <v>253341</v>
      </c>
    </row>
    <row r="55" spans="1:7" x14ac:dyDescent="0.25">
      <c r="A55" s="50" t="str">
        <f t="shared" si="4"/>
        <v>MÁLAGA</v>
      </c>
      <c r="B55" s="51">
        <f t="shared" si="2"/>
        <v>151699</v>
      </c>
      <c r="C55" s="51">
        <f t="shared" si="3"/>
        <v>162917</v>
      </c>
      <c r="D55" s="51">
        <f t="shared" si="6"/>
        <v>25</v>
      </c>
      <c r="E55" s="50" t="str">
        <f t="shared" si="5"/>
        <v>ALMERÍA</v>
      </c>
      <c r="F55" s="50">
        <f t="shared" si="7"/>
        <v>370195</v>
      </c>
      <c r="G55" s="50">
        <f t="shared" si="8"/>
        <v>396484</v>
      </c>
    </row>
    <row r="56" spans="1:7" x14ac:dyDescent="0.25">
      <c r="A56" s="50" t="str">
        <f t="shared" si="4"/>
        <v>MARÍN Y RÍA DE PONTEVEDRA</v>
      </c>
      <c r="B56" s="51">
        <f t="shared" si="2"/>
        <v>191490</v>
      </c>
      <c r="C56" s="51">
        <f t="shared" si="3"/>
        <v>137534</v>
      </c>
      <c r="D56" s="51">
        <f t="shared" si="6"/>
        <v>23</v>
      </c>
      <c r="E56" s="50" t="str">
        <f t="shared" si="5"/>
        <v>BAHÍA DE CÁDIZ</v>
      </c>
      <c r="F56" s="50">
        <f t="shared" si="7"/>
        <v>333103</v>
      </c>
      <c r="G56" s="50">
        <f t="shared" si="8"/>
        <v>334965</v>
      </c>
    </row>
    <row r="57" spans="1:7" x14ac:dyDescent="0.25">
      <c r="A57" s="50" t="str">
        <f t="shared" si="4"/>
        <v>MELILLA</v>
      </c>
      <c r="B57" s="51">
        <f t="shared" si="2"/>
        <v>88602</v>
      </c>
      <c r="C57" s="51">
        <f t="shared" si="3"/>
        <v>86597</v>
      </c>
      <c r="D57" s="51">
        <f t="shared" si="6"/>
        <v>27</v>
      </c>
      <c r="E57" s="50" t="str">
        <f t="shared" si="5"/>
        <v>SEVILLA</v>
      </c>
      <c r="F57" s="50">
        <f t="shared" si="7"/>
        <v>304567</v>
      </c>
      <c r="G57" s="50">
        <f t="shared" si="8"/>
        <v>368574</v>
      </c>
    </row>
    <row r="58" spans="1:7" x14ac:dyDescent="0.25">
      <c r="A58" s="50" t="str">
        <f t="shared" si="4"/>
        <v>MOTRIL</v>
      </c>
      <c r="B58" s="51">
        <f t="shared" si="2"/>
        <v>134833</v>
      </c>
      <c r="C58" s="51">
        <f t="shared" si="3"/>
        <v>153650</v>
      </c>
      <c r="D58" s="51">
        <f t="shared" si="6"/>
        <v>26</v>
      </c>
      <c r="E58" s="50" t="str">
        <f t="shared" si="5"/>
        <v>VIGO</v>
      </c>
      <c r="F58" s="50">
        <f t="shared" si="7"/>
        <v>296449</v>
      </c>
      <c r="G58" s="50">
        <f t="shared" si="8"/>
        <v>279807</v>
      </c>
    </row>
    <row r="59" spans="1:7" x14ac:dyDescent="0.25">
      <c r="A59" s="50" t="str">
        <f t="shared" si="4"/>
        <v>PASAIA</v>
      </c>
      <c r="B59" s="51">
        <f t="shared" si="2"/>
        <v>218103</v>
      </c>
      <c r="C59" s="51">
        <f t="shared" si="3"/>
        <v>259301</v>
      </c>
      <c r="D59" s="51">
        <f t="shared" si="6"/>
        <v>22</v>
      </c>
      <c r="E59" s="50" t="str">
        <f t="shared" si="5"/>
        <v>ALICANTE</v>
      </c>
      <c r="F59" s="50">
        <f t="shared" si="7"/>
        <v>228735</v>
      </c>
      <c r="G59" s="50">
        <f t="shared" si="8"/>
        <v>243035</v>
      </c>
    </row>
    <row r="60" spans="1:7" x14ac:dyDescent="0.25">
      <c r="A60" s="50" t="str">
        <f t="shared" si="4"/>
        <v>SANTA CRUZ DE TENERIFE</v>
      </c>
      <c r="B60" s="51">
        <f t="shared" si="2"/>
        <v>1114343</v>
      </c>
      <c r="C60" s="51">
        <f t="shared" si="3"/>
        <v>1241616</v>
      </c>
      <c r="D60" s="51">
        <f t="shared" si="6"/>
        <v>13</v>
      </c>
      <c r="E60" s="50" t="str">
        <f t="shared" si="5"/>
        <v>PASAIA</v>
      </c>
      <c r="F60" s="50">
        <f t="shared" si="7"/>
        <v>218103</v>
      </c>
      <c r="G60" s="50">
        <f t="shared" si="8"/>
        <v>259301</v>
      </c>
    </row>
    <row r="61" spans="1:7" x14ac:dyDescent="0.25">
      <c r="A61" s="50" t="str">
        <f t="shared" si="4"/>
        <v>SANTANDER</v>
      </c>
      <c r="B61" s="51">
        <f t="shared" si="2"/>
        <v>393203</v>
      </c>
      <c r="C61" s="51">
        <f t="shared" si="3"/>
        <v>253341</v>
      </c>
      <c r="D61" s="51">
        <f t="shared" si="6"/>
        <v>16</v>
      </c>
      <c r="E61" s="50" t="str">
        <f t="shared" si="5"/>
        <v>MARÍN Y RÍA DE PONTEVEDRA</v>
      </c>
      <c r="F61" s="50">
        <f t="shared" si="7"/>
        <v>191490</v>
      </c>
      <c r="G61" s="50">
        <f t="shared" si="8"/>
        <v>137534</v>
      </c>
    </row>
    <row r="62" spans="1:7" x14ac:dyDescent="0.25">
      <c r="A62" s="50" t="str">
        <f t="shared" si="4"/>
        <v>SEVILLA</v>
      </c>
      <c r="B62" s="51">
        <f t="shared" si="2"/>
        <v>304567</v>
      </c>
      <c r="C62" s="51">
        <f t="shared" si="3"/>
        <v>368574</v>
      </c>
      <c r="D62" s="51">
        <f t="shared" si="6"/>
        <v>19</v>
      </c>
      <c r="E62" s="50" t="str">
        <f t="shared" si="5"/>
        <v>CEUTA</v>
      </c>
      <c r="F62" s="50">
        <f t="shared" si="7"/>
        <v>185128</v>
      </c>
      <c r="G62" s="50">
        <f t="shared" si="8"/>
        <v>233948</v>
      </c>
    </row>
    <row r="63" spans="1:7" x14ac:dyDescent="0.25">
      <c r="A63" s="50" t="str">
        <f t="shared" si="4"/>
        <v>TARRAGONA</v>
      </c>
      <c r="B63" s="51">
        <f t="shared" si="2"/>
        <v>2793280</v>
      </c>
      <c r="C63" s="51">
        <f t="shared" si="3"/>
        <v>3018833</v>
      </c>
      <c r="D63" s="51">
        <f t="shared" si="6"/>
        <v>5</v>
      </c>
      <c r="E63" s="50" t="str">
        <f t="shared" si="5"/>
        <v>MÁLAGA</v>
      </c>
      <c r="F63" s="50">
        <f t="shared" si="7"/>
        <v>151699</v>
      </c>
      <c r="G63" s="50">
        <f t="shared" si="8"/>
        <v>162917</v>
      </c>
    </row>
    <row r="64" spans="1:7" x14ac:dyDescent="0.25">
      <c r="A64" s="50" t="str">
        <f t="shared" si="4"/>
        <v>VALENCIA</v>
      </c>
      <c r="B64" s="51">
        <f t="shared" si="2"/>
        <v>5869732</v>
      </c>
      <c r="C64" s="51">
        <f t="shared" si="3"/>
        <v>5483020</v>
      </c>
      <c r="D64" s="51">
        <f t="shared" si="6"/>
        <v>2</v>
      </c>
      <c r="E64" s="50" t="str">
        <f t="shared" si="5"/>
        <v>MOTRIL</v>
      </c>
      <c r="F64" s="50">
        <f t="shared" si="7"/>
        <v>134833</v>
      </c>
      <c r="G64" s="50">
        <f t="shared" si="8"/>
        <v>153650</v>
      </c>
    </row>
    <row r="65" spans="1:7" x14ac:dyDescent="0.25">
      <c r="A65" s="50" t="str">
        <f t="shared" si="4"/>
        <v>VIGO</v>
      </c>
      <c r="B65" s="51">
        <f t="shared" si="2"/>
        <v>296449</v>
      </c>
      <c r="C65" s="51">
        <f t="shared" si="3"/>
        <v>279807</v>
      </c>
      <c r="D65" s="51">
        <f t="shared" si="6"/>
        <v>20</v>
      </c>
      <c r="E65" s="50" t="str">
        <f t="shared" si="5"/>
        <v>MELILLA</v>
      </c>
      <c r="F65" s="50">
        <f t="shared" si="7"/>
        <v>88602</v>
      </c>
      <c r="G65" s="50">
        <f t="shared" si="8"/>
        <v>86597</v>
      </c>
    </row>
    <row r="66" spans="1:7" x14ac:dyDescent="0.25">
      <c r="A66" s="50" t="str">
        <f t="shared" si="4"/>
        <v>VILAGARCÍA</v>
      </c>
      <c r="B66" s="51">
        <f t="shared" si="2"/>
        <v>83527</v>
      </c>
      <c r="C66" s="51">
        <f t="shared" si="3"/>
        <v>84407</v>
      </c>
      <c r="D66" s="51">
        <f t="shared" si="6"/>
        <v>28</v>
      </c>
      <c r="E66" s="50" t="str">
        <f t="shared" si="5"/>
        <v>VILAGARCÍA</v>
      </c>
      <c r="F66" s="50">
        <f t="shared" si="7"/>
        <v>83527</v>
      </c>
      <c r="G66" s="50">
        <f t="shared" si="8"/>
        <v>84407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8"/>
  <sheetViews>
    <sheetView workbookViewId="0">
      <selection activeCell="G37" sqref="G3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50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 t="s">
        <v>131</v>
      </c>
    </row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2">
        <v>1035542</v>
      </c>
      <c r="C7" s="22">
        <v>1258158</v>
      </c>
      <c r="D7" s="22">
        <v>1035542</v>
      </c>
      <c r="E7" s="22">
        <v>1258158</v>
      </c>
      <c r="F7" s="11">
        <f>((E7*100)/D7)-100</f>
        <v>21.497534624380279</v>
      </c>
      <c r="G7" s="1"/>
      <c r="H7" s="1"/>
      <c r="I7" s="1"/>
    </row>
    <row r="8" spans="1:12" x14ac:dyDescent="0.25">
      <c r="A8" s="12" t="s">
        <v>31</v>
      </c>
      <c r="B8" s="23">
        <v>241761</v>
      </c>
      <c r="C8" s="23">
        <v>227445</v>
      </c>
      <c r="D8" s="23">
        <v>241761</v>
      </c>
      <c r="E8" s="23">
        <v>227445</v>
      </c>
      <c r="F8" s="14">
        <f t="shared" ref="F8:F35" si="0">((E8*100)/D8)-100</f>
        <v>-5.9215506223088141</v>
      </c>
      <c r="G8" s="1"/>
      <c r="H8" s="1"/>
      <c r="I8" s="1"/>
    </row>
    <row r="9" spans="1:12" x14ac:dyDescent="0.25">
      <c r="A9" s="9" t="s">
        <v>164</v>
      </c>
      <c r="B9" s="22">
        <v>391463</v>
      </c>
      <c r="C9" s="22">
        <v>364362</v>
      </c>
      <c r="D9" s="22">
        <v>391463</v>
      </c>
      <c r="E9" s="22">
        <v>364362</v>
      </c>
      <c r="F9" s="11">
        <f t="shared" si="0"/>
        <v>-6.9230042175122577</v>
      </c>
      <c r="G9" s="1"/>
      <c r="H9" s="1"/>
      <c r="I9" s="1"/>
    </row>
    <row r="10" spans="1:12" x14ac:dyDescent="0.25">
      <c r="A10" s="12" t="s">
        <v>166</v>
      </c>
      <c r="B10" s="23">
        <v>347381</v>
      </c>
      <c r="C10" s="23">
        <v>389129</v>
      </c>
      <c r="D10" s="23">
        <v>347381</v>
      </c>
      <c r="E10" s="23">
        <v>389129</v>
      </c>
      <c r="F10" s="14">
        <f t="shared" si="0"/>
        <v>12.017928441682187</v>
      </c>
      <c r="G10" s="1"/>
      <c r="H10" s="1"/>
      <c r="I10" s="1"/>
    </row>
    <row r="11" spans="1:12" x14ac:dyDescent="0.25">
      <c r="A11" s="9" t="s">
        <v>167</v>
      </c>
      <c r="B11" s="22">
        <v>7848909</v>
      </c>
      <c r="C11" s="22">
        <v>8289619</v>
      </c>
      <c r="D11" s="22">
        <v>7848909</v>
      </c>
      <c r="E11" s="22">
        <v>8289619</v>
      </c>
      <c r="F11" s="11">
        <f t="shared" si="0"/>
        <v>5.6149204940457338</v>
      </c>
      <c r="G11" s="1"/>
      <c r="H11" s="1"/>
      <c r="I11" s="1"/>
    </row>
    <row r="12" spans="1:12" x14ac:dyDescent="0.25">
      <c r="A12" s="12" t="s">
        <v>168</v>
      </c>
      <c r="B12" s="23">
        <v>322414</v>
      </c>
      <c r="C12" s="23">
        <v>324010</v>
      </c>
      <c r="D12" s="23">
        <v>322414</v>
      </c>
      <c r="E12" s="23">
        <v>324010</v>
      </c>
      <c r="F12" s="14">
        <f t="shared" si="0"/>
        <v>0.4950157251235936</v>
      </c>
      <c r="G12" s="1"/>
      <c r="H12" s="1"/>
      <c r="I12" s="1"/>
    </row>
    <row r="13" spans="1:12" x14ac:dyDescent="0.25">
      <c r="A13" s="9" t="s">
        <v>32</v>
      </c>
      <c r="B13" s="22">
        <v>779916</v>
      </c>
      <c r="C13" s="22">
        <v>925180</v>
      </c>
      <c r="D13" s="22">
        <v>779916</v>
      </c>
      <c r="E13" s="22">
        <v>925180</v>
      </c>
      <c r="F13" s="11">
        <f t="shared" si="0"/>
        <v>18.625595576959569</v>
      </c>
      <c r="G13" s="1"/>
      <c r="H13" s="1"/>
      <c r="I13" s="1"/>
    </row>
    <row r="14" spans="1:12" x14ac:dyDescent="0.25">
      <c r="A14" s="12" t="s">
        <v>33</v>
      </c>
      <c r="B14" s="23">
        <v>3403188</v>
      </c>
      <c r="C14" s="23">
        <v>3606341</v>
      </c>
      <c r="D14" s="23">
        <v>3403188</v>
      </c>
      <c r="E14" s="23">
        <v>3606341</v>
      </c>
      <c r="F14" s="14">
        <f t="shared" si="0"/>
        <v>5.9694909596531289</v>
      </c>
      <c r="G14" s="1"/>
      <c r="H14" s="1"/>
      <c r="I14" s="1"/>
    </row>
    <row r="15" spans="1:12" x14ac:dyDescent="0.25">
      <c r="A15" s="9" t="s">
        <v>34</v>
      </c>
      <c r="B15" s="22">
        <v>1923089</v>
      </c>
      <c r="C15" s="22">
        <v>2265858</v>
      </c>
      <c r="D15" s="22">
        <v>1923089</v>
      </c>
      <c r="E15" s="22">
        <v>2265858</v>
      </c>
      <c r="F15" s="11">
        <f t="shared" si="0"/>
        <v>17.823876066058304</v>
      </c>
      <c r="G15" s="1"/>
      <c r="H15" s="1"/>
      <c r="I15" s="1"/>
    </row>
    <row r="16" spans="1:12" x14ac:dyDescent="0.25">
      <c r="A16" s="12" t="s">
        <v>35</v>
      </c>
      <c r="B16" s="23">
        <v>2572709</v>
      </c>
      <c r="C16" s="23">
        <v>2919626</v>
      </c>
      <c r="D16" s="23">
        <v>2572709</v>
      </c>
      <c r="E16" s="23">
        <v>2919626</v>
      </c>
      <c r="F16" s="14">
        <f t="shared" si="0"/>
        <v>13.484502133743064</v>
      </c>
      <c r="G16" s="1"/>
      <c r="H16" s="1"/>
      <c r="I16" s="1"/>
    </row>
    <row r="17" spans="1:9" x14ac:dyDescent="0.25">
      <c r="A17" s="9" t="s">
        <v>169</v>
      </c>
      <c r="B17" s="22">
        <v>1183635</v>
      </c>
      <c r="C17" s="22">
        <v>1457833</v>
      </c>
      <c r="D17" s="22">
        <v>1183635</v>
      </c>
      <c r="E17" s="22">
        <v>1457833</v>
      </c>
      <c r="F17" s="11">
        <f t="shared" si="0"/>
        <v>23.165756335356761</v>
      </c>
      <c r="G17" s="1"/>
      <c r="H17" s="1"/>
      <c r="I17" s="1"/>
    </row>
    <row r="18" spans="1:9" x14ac:dyDescent="0.25">
      <c r="A18" s="12" t="s">
        <v>36</v>
      </c>
      <c r="B18" s="23">
        <v>187417</v>
      </c>
      <c r="C18" s="23">
        <v>133967</v>
      </c>
      <c r="D18" s="23">
        <v>187417</v>
      </c>
      <c r="E18" s="23">
        <v>133967</v>
      </c>
      <c r="F18" s="14">
        <f t="shared" si="0"/>
        <v>-28.519291206240624</v>
      </c>
      <c r="G18" s="1"/>
      <c r="H18" s="1"/>
      <c r="I18" s="1"/>
    </row>
    <row r="19" spans="1:9" x14ac:dyDescent="0.25">
      <c r="A19" s="9" t="s">
        <v>37</v>
      </c>
      <c r="B19" s="22">
        <v>754409</v>
      </c>
      <c r="C19" s="22">
        <v>1321575</v>
      </c>
      <c r="D19" s="22">
        <v>754409</v>
      </c>
      <c r="E19" s="22">
        <v>1321575</v>
      </c>
      <c r="F19" s="11">
        <f t="shared" si="0"/>
        <v>75.180174149566085</v>
      </c>
      <c r="G19" s="1"/>
      <c r="H19" s="1"/>
      <c r="I19" s="1"/>
    </row>
    <row r="20" spans="1:9" x14ac:dyDescent="0.25">
      <c r="A20" s="12" t="s">
        <v>170</v>
      </c>
      <c r="B20" s="23">
        <v>1738799</v>
      </c>
      <c r="C20" s="23">
        <v>1608077</v>
      </c>
      <c r="D20" s="23">
        <v>1738799</v>
      </c>
      <c r="E20" s="23">
        <v>1608077</v>
      </c>
      <c r="F20" s="14">
        <f t="shared" si="0"/>
        <v>-7.5179477328891977</v>
      </c>
      <c r="G20" s="1"/>
      <c r="H20" s="1"/>
      <c r="I20" s="1"/>
    </row>
    <row r="21" spans="1:9" x14ac:dyDescent="0.25">
      <c r="A21" s="9" t="s">
        <v>38</v>
      </c>
      <c r="B21" s="22">
        <v>2879890</v>
      </c>
      <c r="C21" s="22">
        <v>2675611</v>
      </c>
      <c r="D21" s="22">
        <v>2879890</v>
      </c>
      <c r="E21" s="22">
        <v>2675611</v>
      </c>
      <c r="F21" s="11">
        <f t="shared" si="0"/>
        <v>-7.0932917576712953</v>
      </c>
      <c r="G21" s="1"/>
      <c r="H21" s="1"/>
      <c r="I21" s="1"/>
    </row>
    <row r="22" spans="1:9" x14ac:dyDescent="0.25">
      <c r="A22" s="12" t="s">
        <v>59</v>
      </c>
      <c r="B22" s="23">
        <v>1602002</v>
      </c>
      <c r="C22" s="23">
        <v>1764343</v>
      </c>
      <c r="D22" s="23">
        <v>1602002</v>
      </c>
      <c r="E22" s="23">
        <v>1764343</v>
      </c>
      <c r="F22" s="14">
        <f t="shared" si="0"/>
        <v>10.133632791969049</v>
      </c>
      <c r="G22" s="1"/>
      <c r="H22" s="1"/>
      <c r="I22" s="1"/>
    </row>
    <row r="23" spans="1:9" x14ac:dyDescent="0.25">
      <c r="A23" s="9" t="s">
        <v>171</v>
      </c>
      <c r="B23" s="22">
        <v>157938</v>
      </c>
      <c r="C23" s="22">
        <v>144385</v>
      </c>
      <c r="D23" s="22">
        <v>157938</v>
      </c>
      <c r="E23" s="22">
        <v>144385</v>
      </c>
      <c r="F23" s="11">
        <f t="shared" si="0"/>
        <v>-8.581215413643335</v>
      </c>
      <c r="G23" s="1"/>
      <c r="H23" s="1"/>
      <c r="I23" s="1"/>
    </row>
    <row r="24" spans="1:9" x14ac:dyDescent="0.25">
      <c r="A24" s="12" t="s">
        <v>173</v>
      </c>
      <c r="B24" s="23">
        <v>135328</v>
      </c>
      <c r="C24" s="23">
        <v>189015</v>
      </c>
      <c r="D24" s="23">
        <v>135328</v>
      </c>
      <c r="E24" s="23">
        <v>189015</v>
      </c>
      <c r="F24" s="14">
        <f t="shared" si="0"/>
        <v>39.671760463466541</v>
      </c>
      <c r="G24" s="1"/>
      <c r="H24" s="1"/>
      <c r="I24" s="1"/>
    </row>
    <row r="25" spans="1:9" x14ac:dyDescent="0.25">
      <c r="A25" s="9" t="s">
        <v>39</v>
      </c>
      <c r="B25" s="22">
        <v>86565</v>
      </c>
      <c r="C25" s="22">
        <v>88602</v>
      </c>
      <c r="D25" s="22">
        <v>86565</v>
      </c>
      <c r="E25" s="22">
        <v>88602</v>
      </c>
      <c r="F25" s="11">
        <f t="shared" si="0"/>
        <v>2.353145035522445</v>
      </c>
      <c r="G25" s="1"/>
      <c r="H25" s="1"/>
      <c r="I25" s="1"/>
    </row>
    <row r="26" spans="1:9" x14ac:dyDescent="0.25">
      <c r="A26" s="12" t="s">
        <v>40</v>
      </c>
      <c r="B26" s="23">
        <v>151536</v>
      </c>
      <c r="C26" s="23">
        <v>132269</v>
      </c>
      <c r="D26" s="23">
        <v>151536</v>
      </c>
      <c r="E26" s="23">
        <v>132269</v>
      </c>
      <c r="F26" s="14">
        <f t="shared" si="0"/>
        <v>-12.714470488860727</v>
      </c>
      <c r="G26" s="1"/>
      <c r="H26" s="1"/>
      <c r="I26" s="1"/>
    </row>
    <row r="27" spans="1:9" x14ac:dyDescent="0.25">
      <c r="A27" s="9" t="s">
        <v>41</v>
      </c>
      <c r="B27" s="22">
        <v>255304</v>
      </c>
      <c r="C27" s="22">
        <v>214405</v>
      </c>
      <c r="D27" s="22">
        <v>255304</v>
      </c>
      <c r="E27" s="22">
        <v>214405</v>
      </c>
      <c r="F27" s="11">
        <f t="shared" si="0"/>
        <v>-16.019725503713218</v>
      </c>
      <c r="G27" s="1"/>
      <c r="H27" s="1"/>
      <c r="I27" s="1"/>
    </row>
    <row r="28" spans="1:9" x14ac:dyDescent="0.25">
      <c r="A28" s="12" t="s">
        <v>42</v>
      </c>
      <c r="B28" s="23">
        <v>1196610</v>
      </c>
      <c r="C28" s="23">
        <v>1058159</v>
      </c>
      <c r="D28" s="23">
        <v>1196610</v>
      </c>
      <c r="E28" s="23">
        <v>1058159</v>
      </c>
      <c r="F28" s="14">
        <f t="shared" si="0"/>
        <v>-11.57026934423078</v>
      </c>
      <c r="G28" s="1"/>
      <c r="H28" s="1"/>
      <c r="I28" s="1"/>
    </row>
    <row r="29" spans="1:9" x14ac:dyDescent="0.25">
      <c r="A29" s="9" t="s">
        <v>43</v>
      </c>
      <c r="B29" s="22">
        <v>250376</v>
      </c>
      <c r="C29" s="22">
        <v>389957</v>
      </c>
      <c r="D29" s="22">
        <v>250376</v>
      </c>
      <c r="E29" s="22">
        <v>389957</v>
      </c>
      <c r="F29" s="11">
        <f t="shared" si="0"/>
        <v>55.74855417452153</v>
      </c>
      <c r="G29" s="1"/>
      <c r="H29" s="1"/>
      <c r="I29" s="1"/>
    </row>
    <row r="30" spans="1:9" x14ac:dyDescent="0.25">
      <c r="A30" s="12" t="s">
        <v>44</v>
      </c>
      <c r="B30" s="23">
        <v>367109</v>
      </c>
      <c r="C30" s="23">
        <v>303967</v>
      </c>
      <c r="D30" s="23">
        <v>367109</v>
      </c>
      <c r="E30" s="23">
        <v>303967</v>
      </c>
      <c r="F30" s="14">
        <f t="shared" si="0"/>
        <v>-17.19979624580165</v>
      </c>
      <c r="G30" s="1"/>
      <c r="H30" s="1"/>
      <c r="I30" s="1"/>
    </row>
    <row r="31" spans="1:9" x14ac:dyDescent="0.25">
      <c r="A31" s="9" t="s">
        <v>45</v>
      </c>
      <c r="B31" s="22">
        <v>3017473</v>
      </c>
      <c r="C31" s="22">
        <v>2788692</v>
      </c>
      <c r="D31" s="22">
        <v>3017473</v>
      </c>
      <c r="E31" s="22">
        <v>2788692</v>
      </c>
      <c r="F31" s="11">
        <f t="shared" si="0"/>
        <v>-7.5818739720289159</v>
      </c>
      <c r="G31" s="1"/>
      <c r="H31" s="1"/>
      <c r="I31" s="1"/>
    </row>
    <row r="32" spans="1:9" x14ac:dyDescent="0.25">
      <c r="A32" s="12" t="s">
        <v>46</v>
      </c>
      <c r="B32" s="23">
        <v>5444699</v>
      </c>
      <c r="C32" s="23">
        <v>5835717</v>
      </c>
      <c r="D32" s="23">
        <v>5444699</v>
      </c>
      <c r="E32" s="23">
        <v>5835717</v>
      </c>
      <c r="F32" s="14">
        <f t="shared" si="0"/>
        <v>7.1816274875801156</v>
      </c>
      <c r="G32" s="1"/>
      <c r="H32" s="1"/>
      <c r="I32" s="1"/>
    </row>
    <row r="33" spans="1:9" x14ac:dyDescent="0.25">
      <c r="A33" s="9" t="s">
        <v>47</v>
      </c>
      <c r="B33" s="22">
        <v>258742</v>
      </c>
      <c r="C33" s="22">
        <v>277046</v>
      </c>
      <c r="D33" s="22">
        <v>258742</v>
      </c>
      <c r="E33" s="22">
        <v>277046</v>
      </c>
      <c r="F33" s="11">
        <f t="shared" si="0"/>
        <v>7.0742283819403156</v>
      </c>
      <c r="G33" s="1"/>
      <c r="H33" s="1"/>
      <c r="I33" s="1"/>
    </row>
    <row r="34" spans="1:9" x14ac:dyDescent="0.25">
      <c r="A34" s="12" t="s">
        <v>172</v>
      </c>
      <c r="B34" s="23">
        <v>83797</v>
      </c>
      <c r="C34" s="23">
        <v>82940</v>
      </c>
      <c r="D34" s="23">
        <v>83797</v>
      </c>
      <c r="E34" s="23">
        <v>82940</v>
      </c>
      <c r="F34" s="14">
        <f t="shared" si="0"/>
        <v>-1.0227096435433225</v>
      </c>
      <c r="G34" s="1"/>
      <c r="H34" s="1"/>
      <c r="I34" s="1"/>
    </row>
    <row r="35" spans="1:9" x14ac:dyDescent="0.25">
      <c r="A35" s="15" t="s">
        <v>48</v>
      </c>
      <c r="B35" s="16">
        <f>SUM(B7:B34)</f>
        <v>38618001</v>
      </c>
      <c r="C35" s="16">
        <f t="shared" ref="C35:E35" si="1">SUM(C7:C34)</f>
        <v>41036288</v>
      </c>
      <c r="D35" s="16">
        <f t="shared" si="1"/>
        <v>38618001</v>
      </c>
      <c r="E35" s="16">
        <f t="shared" si="1"/>
        <v>41036288</v>
      </c>
      <c r="F35" s="17">
        <f t="shared" si="0"/>
        <v>6.2620719285806672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1258158</v>
      </c>
      <c r="C39" s="51">
        <f t="shared" si="3"/>
        <v>1035542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8289619</v>
      </c>
      <c r="G39" s="50">
        <f>LOOKUP(E39,$A$39:$A$66,$C$39:$C$66)</f>
        <v>7848909</v>
      </c>
    </row>
    <row r="40" spans="1:9" x14ac:dyDescent="0.25">
      <c r="A40" s="50" t="str">
        <f t="shared" si="4"/>
        <v>ALICANTE</v>
      </c>
      <c r="B40" s="51">
        <f t="shared" si="2"/>
        <v>227445</v>
      </c>
      <c r="C40" s="51">
        <f t="shared" si="3"/>
        <v>241761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55" si="7">LOOKUP(E40,$A$39:$A$66,$B$39:$B$66)</f>
        <v>5835717</v>
      </c>
      <c r="G40" s="50">
        <f t="shared" ref="G40:G66" si="8">LOOKUP(E40,$A$39:$A$66,$C$39:$C$66)</f>
        <v>5444699</v>
      </c>
    </row>
    <row r="41" spans="1:9" x14ac:dyDescent="0.25">
      <c r="A41" s="50" t="str">
        <f t="shared" si="4"/>
        <v>ALMERÍA</v>
      </c>
      <c r="B41" s="51">
        <f t="shared" si="2"/>
        <v>364362</v>
      </c>
      <c r="C41" s="51">
        <f t="shared" si="3"/>
        <v>391463</v>
      </c>
      <c r="D41" s="51">
        <f t="shared" si="6"/>
        <v>17</v>
      </c>
      <c r="E41" s="50" t="str">
        <f t="shared" si="5"/>
        <v>BARCELONA</v>
      </c>
      <c r="F41" s="50">
        <f t="shared" si="7"/>
        <v>3606341</v>
      </c>
      <c r="G41" s="50">
        <f t="shared" si="8"/>
        <v>3403188</v>
      </c>
    </row>
    <row r="42" spans="1:9" x14ac:dyDescent="0.25">
      <c r="A42" s="50" t="str">
        <f t="shared" si="4"/>
        <v>AVILÉS</v>
      </c>
      <c r="B42" s="51">
        <f t="shared" si="2"/>
        <v>389129</v>
      </c>
      <c r="C42" s="51">
        <f t="shared" si="3"/>
        <v>347381</v>
      </c>
      <c r="D42" s="51">
        <f t="shared" si="6"/>
        <v>16</v>
      </c>
      <c r="E42" s="50" t="str">
        <f t="shared" si="5"/>
        <v>CARTAGENA</v>
      </c>
      <c r="F42" s="50">
        <f t="shared" si="7"/>
        <v>2919626</v>
      </c>
      <c r="G42" s="50">
        <f t="shared" si="8"/>
        <v>2572709</v>
      </c>
    </row>
    <row r="43" spans="1:9" x14ac:dyDescent="0.25">
      <c r="A43" s="50" t="str">
        <f t="shared" si="4"/>
        <v>BAHÍA DE ALGECIRAS</v>
      </c>
      <c r="B43" s="51">
        <f t="shared" si="2"/>
        <v>8289619</v>
      </c>
      <c r="C43" s="51">
        <f t="shared" si="3"/>
        <v>7848909</v>
      </c>
      <c r="D43" s="51">
        <f t="shared" si="6"/>
        <v>1</v>
      </c>
      <c r="E43" s="50" t="str">
        <f t="shared" si="5"/>
        <v>TARRAGONA</v>
      </c>
      <c r="F43" s="50">
        <f t="shared" si="7"/>
        <v>2788692</v>
      </c>
      <c r="G43" s="50">
        <f t="shared" si="8"/>
        <v>3017473</v>
      </c>
    </row>
    <row r="44" spans="1:9" x14ac:dyDescent="0.25">
      <c r="A44" s="50" t="str">
        <f t="shared" si="4"/>
        <v>BAHÍA DE CÁDIZ</v>
      </c>
      <c r="B44" s="51">
        <f t="shared" si="2"/>
        <v>324010</v>
      </c>
      <c r="C44" s="51">
        <f t="shared" si="3"/>
        <v>322414</v>
      </c>
      <c r="D44" s="51">
        <f t="shared" si="6"/>
        <v>18</v>
      </c>
      <c r="E44" s="50" t="str">
        <f t="shared" si="5"/>
        <v>HUELVA</v>
      </c>
      <c r="F44" s="50">
        <f t="shared" si="7"/>
        <v>2675611</v>
      </c>
      <c r="G44" s="50">
        <f t="shared" si="8"/>
        <v>2879890</v>
      </c>
    </row>
    <row r="45" spans="1:9" x14ac:dyDescent="0.25">
      <c r="A45" s="50" t="str">
        <f t="shared" si="4"/>
        <v>BALEARES</v>
      </c>
      <c r="B45" s="51">
        <f t="shared" si="2"/>
        <v>925180</v>
      </c>
      <c r="C45" s="51">
        <f t="shared" si="3"/>
        <v>779916</v>
      </c>
      <c r="D45" s="51">
        <f t="shared" si="6"/>
        <v>14</v>
      </c>
      <c r="E45" s="50" t="str">
        <f t="shared" si="5"/>
        <v>BILBAO</v>
      </c>
      <c r="F45" s="50">
        <f t="shared" si="7"/>
        <v>2265858</v>
      </c>
      <c r="G45" s="50">
        <f t="shared" si="8"/>
        <v>1923089</v>
      </c>
    </row>
    <row r="46" spans="1:9" x14ac:dyDescent="0.25">
      <c r="A46" s="50" t="str">
        <f t="shared" si="4"/>
        <v>BARCELONA</v>
      </c>
      <c r="B46" s="51">
        <f t="shared" si="2"/>
        <v>3606341</v>
      </c>
      <c r="C46" s="51">
        <f t="shared" si="3"/>
        <v>3403188</v>
      </c>
      <c r="D46" s="51">
        <f t="shared" si="6"/>
        <v>3</v>
      </c>
      <c r="E46" s="50" t="str">
        <f t="shared" si="5"/>
        <v>LAS PALMAS</v>
      </c>
      <c r="F46" s="50">
        <f t="shared" si="7"/>
        <v>1764343</v>
      </c>
      <c r="G46" s="50">
        <f t="shared" si="8"/>
        <v>1602002</v>
      </c>
    </row>
    <row r="47" spans="1:9" x14ac:dyDescent="0.25">
      <c r="A47" s="50" t="str">
        <f t="shared" si="4"/>
        <v>BILBAO</v>
      </c>
      <c r="B47" s="51">
        <f t="shared" si="2"/>
        <v>2265858</v>
      </c>
      <c r="C47" s="51">
        <f t="shared" si="3"/>
        <v>1923089</v>
      </c>
      <c r="D47" s="51">
        <f t="shared" si="6"/>
        <v>7</v>
      </c>
      <c r="E47" s="50" t="str">
        <f t="shared" si="5"/>
        <v>GIJÓN</v>
      </c>
      <c r="F47" s="50">
        <f t="shared" si="7"/>
        <v>1608077</v>
      </c>
      <c r="G47" s="50">
        <f t="shared" si="8"/>
        <v>1738799</v>
      </c>
    </row>
    <row r="48" spans="1:9" x14ac:dyDescent="0.25">
      <c r="A48" s="50" t="str">
        <f t="shared" si="4"/>
        <v>CARTAGENA</v>
      </c>
      <c r="B48" s="51">
        <f t="shared" si="2"/>
        <v>2919626</v>
      </c>
      <c r="C48" s="51">
        <f t="shared" si="3"/>
        <v>2572709</v>
      </c>
      <c r="D48" s="51">
        <f t="shared" si="6"/>
        <v>4</v>
      </c>
      <c r="E48" s="50" t="str">
        <f t="shared" si="5"/>
        <v>CASTELLÓN</v>
      </c>
      <c r="F48" s="50">
        <f t="shared" si="7"/>
        <v>1457833</v>
      </c>
      <c r="G48" s="50">
        <f t="shared" si="8"/>
        <v>1183635</v>
      </c>
    </row>
    <row r="49" spans="1:7" x14ac:dyDescent="0.25">
      <c r="A49" s="50" t="str">
        <f t="shared" si="4"/>
        <v>CASTELLÓN</v>
      </c>
      <c r="B49" s="51">
        <f t="shared" si="2"/>
        <v>1457833</v>
      </c>
      <c r="C49" s="51">
        <f t="shared" si="3"/>
        <v>1183635</v>
      </c>
      <c r="D49" s="51">
        <f t="shared" si="6"/>
        <v>10</v>
      </c>
      <c r="E49" s="50" t="str">
        <f t="shared" si="5"/>
        <v>FERROL-SAN CIBRAO</v>
      </c>
      <c r="F49" s="50">
        <f t="shared" si="7"/>
        <v>1321575</v>
      </c>
      <c r="G49" s="50">
        <f t="shared" si="8"/>
        <v>754409</v>
      </c>
    </row>
    <row r="50" spans="1:7" x14ac:dyDescent="0.25">
      <c r="A50" s="50" t="str">
        <f t="shared" si="4"/>
        <v>CEUTA</v>
      </c>
      <c r="B50" s="51">
        <f t="shared" si="2"/>
        <v>133967</v>
      </c>
      <c r="C50" s="51">
        <f t="shared" si="3"/>
        <v>187417</v>
      </c>
      <c r="D50" s="51">
        <f t="shared" si="6"/>
        <v>25</v>
      </c>
      <c r="E50" s="50" t="str">
        <f t="shared" si="5"/>
        <v>A CORUÑA</v>
      </c>
      <c r="F50" s="50">
        <f t="shared" si="7"/>
        <v>1258158</v>
      </c>
      <c r="G50" s="50">
        <f t="shared" si="8"/>
        <v>1035542</v>
      </c>
    </row>
    <row r="51" spans="1:7" x14ac:dyDescent="0.25">
      <c r="A51" s="50" t="str">
        <f t="shared" si="4"/>
        <v>FERROL-SAN CIBRAO</v>
      </c>
      <c r="B51" s="51">
        <f t="shared" si="2"/>
        <v>1321575</v>
      </c>
      <c r="C51" s="51">
        <f t="shared" si="3"/>
        <v>754409</v>
      </c>
      <c r="D51" s="51">
        <f t="shared" si="6"/>
        <v>11</v>
      </c>
      <c r="E51" s="50" t="str">
        <f t="shared" si="5"/>
        <v>SANTA CRUZ DE TENERIFE</v>
      </c>
      <c r="F51" s="50">
        <f t="shared" si="7"/>
        <v>1058159</v>
      </c>
      <c r="G51" s="50">
        <f t="shared" si="8"/>
        <v>1196610</v>
      </c>
    </row>
    <row r="52" spans="1:7" x14ac:dyDescent="0.25">
      <c r="A52" s="50" t="str">
        <f t="shared" si="4"/>
        <v>GIJÓN</v>
      </c>
      <c r="B52" s="51">
        <f t="shared" si="2"/>
        <v>1608077</v>
      </c>
      <c r="C52" s="51">
        <f t="shared" si="3"/>
        <v>1738799</v>
      </c>
      <c r="D52" s="51">
        <f t="shared" si="6"/>
        <v>9</v>
      </c>
      <c r="E52" s="50" t="str">
        <f t="shared" si="5"/>
        <v>BALEARES</v>
      </c>
      <c r="F52" s="50">
        <f t="shared" si="7"/>
        <v>925180</v>
      </c>
      <c r="G52" s="50">
        <f t="shared" si="8"/>
        <v>779916</v>
      </c>
    </row>
    <row r="53" spans="1:7" x14ac:dyDescent="0.25">
      <c r="A53" s="50" t="str">
        <f t="shared" si="4"/>
        <v>HUELVA</v>
      </c>
      <c r="B53" s="51">
        <f t="shared" si="2"/>
        <v>2675611</v>
      </c>
      <c r="C53" s="51">
        <f t="shared" si="3"/>
        <v>2879890</v>
      </c>
      <c r="D53" s="51">
        <f t="shared" si="6"/>
        <v>6</v>
      </c>
      <c r="E53" s="50" t="str">
        <f t="shared" si="5"/>
        <v>SANTANDER</v>
      </c>
      <c r="F53" s="50">
        <f t="shared" si="7"/>
        <v>389957</v>
      </c>
      <c r="G53" s="50">
        <f t="shared" si="8"/>
        <v>250376</v>
      </c>
    </row>
    <row r="54" spans="1:7" x14ac:dyDescent="0.25">
      <c r="A54" s="50" t="str">
        <f t="shared" si="4"/>
        <v>LAS PALMAS</v>
      </c>
      <c r="B54" s="51">
        <f t="shared" si="2"/>
        <v>1764343</v>
      </c>
      <c r="C54" s="51">
        <f t="shared" si="3"/>
        <v>1602002</v>
      </c>
      <c r="D54" s="51">
        <f t="shared" si="6"/>
        <v>8</v>
      </c>
      <c r="E54" s="50" t="str">
        <f t="shared" si="5"/>
        <v>AVILÉS</v>
      </c>
      <c r="F54" s="50">
        <f t="shared" si="7"/>
        <v>389129</v>
      </c>
      <c r="G54" s="50">
        <f t="shared" si="8"/>
        <v>347381</v>
      </c>
    </row>
    <row r="55" spans="1:7" x14ac:dyDescent="0.25">
      <c r="A55" s="50" t="str">
        <f t="shared" si="4"/>
        <v>MÁLAGA</v>
      </c>
      <c r="B55" s="51">
        <f t="shared" si="2"/>
        <v>144385</v>
      </c>
      <c r="C55" s="51">
        <f t="shared" si="3"/>
        <v>157938</v>
      </c>
      <c r="D55" s="51">
        <f t="shared" si="6"/>
        <v>24</v>
      </c>
      <c r="E55" s="50" t="str">
        <f t="shared" si="5"/>
        <v>ALMERÍA</v>
      </c>
      <c r="F55" s="50">
        <f t="shared" si="7"/>
        <v>364362</v>
      </c>
      <c r="G55" s="50">
        <f t="shared" si="8"/>
        <v>391463</v>
      </c>
    </row>
    <row r="56" spans="1:7" x14ac:dyDescent="0.25">
      <c r="A56" s="50" t="str">
        <f t="shared" si="4"/>
        <v>MARÍN Y RÍA DE PONTEVEDRA</v>
      </c>
      <c r="B56" s="51">
        <f t="shared" si="2"/>
        <v>189015</v>
      </c>
      <c r="C56" s="51">
        <f t="shared" si="3"/>
        <v>135328</v>
      </c>
      <c r="D56" s="51">
        <f t="shared" si="6"/>
        <v>23</v>
      </c>
      <c r="E56" s="50" t="str">
        <f t="shared" si="5"/>
        <v>BAHÍA DE CÁDIZ</v>
      </c>
      <c r="F56" s="50">
        <f t="shared" ref="F56:F66" si="9">LOOKUP(E56,$A$39:$A$66,$B$39:$B$66)</f>
        <v>324010</v>
      </c>
      <c r="G56" s="50">
        <f t="shared" si="8"/>
        <v>322414</v>
      </c>
    </row>
    <row r="57" spans="1:7" x14ac:dyDescent="0.25">
      <c r="A57" s="50" t="str">
        <f t="shared" si="4"/>
        <v>MELILLA</v>
      </c>
      <c r="B57" s="51">
        <f t="shared" si="2"/>
        <v>88602</v>
      </c>
      <c r="C57" s="51">
        <f t="shared" si="3"/>
        <v>86565</v>
      </c>
      <c r="D57" s="51">
        <f t="shared" si="6"/>
        <v>27</v>
      </c>
      <c r="E57" s="50" t="str">
        <f t="shared" si="5"/>
        <v>SEVILLA</v>
      </c>
      <c r="F57" s="50">
        <f t="shared" si="9"/>
        <v>303967</v>
      </c>
      <c r="G57" s="50">
        <f t="shared" si="8"/>
        <v>367109</v>
      </c>
    </row>
    <row r="58" spans="1:7" x14ac:dyDescent="0.25">
      <c r="A58" s="50" t="str">
        <f t="shared" si="4"/>
        <v>MOTRIL</v>
      </c>
      <c r="B58" s="51">
        <f t="shared" si="2"/>
        <v>132269</v>
      </c>
      <c r="C58" s="51">
        <f t="shared" si="3"/>
        <v>151536</v>
      </c>
      <c r="D58" s="51">
        <f t="shared" si="6"/>
        <v>26</v>
      </c>
      <c r="E58" s="50" t="str">
        <f t="shared" si="5"/>
        <v>VIGO</v>
      </c>
      <c r="F58" s="50">
        <f t="shared" si="9"/>
        <v>277046</v>
      </c>
      <c r="G58" s="50">
        <f t="shared" si="8"/>
        <v>258742</v>
      </c>
    </row>
    <row r="59" spans="1:7" x14ac:dyDescent="0.25">
      <c r="A59" s="50" t="str">
        <f t="shared" si="4"/>
        <v>PASAIA</v>
      </c>
      <c r="B59" s="51">
        <f t="shared" si="2"/>
        <v>214405</v>
      </c>
      <c r="C59" s="51">
        <f t="shared" si="3"/>
        <v>255304</v>
      </c>
      <c r="D59" s="51">
        <f t="shared" si="6"/>
        <v>22</v>
      </c>
      <c r="E59" s="50" t="str">
        <f t="shared" si="5"/>
        <v>ALICANTE</v>
      </c>
      <c r="F59" s="50">
        <f t="shared" si="9"/>
        <v>227445</v>
      </c>
      <c r="G59" s="50">
        <f t="shared" si="8"/>
        <v>241761</v>
      </c>
    </row>
    <row r="60" spans="1:7" x14ac:dyDescent="0.25">
      <c r="A60" s="50" t="str">
        <f t="shared" si="4"/>
        <v>SANTA CRUZ DE TENERIFE</v>
      </c>
      <c r="B60" s="51">
        <f t="shared" si="2"/>
        <v>1058159</v>
      </c>
      <c r="C60" s="51">
        <f t="shared" si="3"/>
        <v>1196610</v>
      </c>
      <c r="D60" s="51">
        <f t="shared" si="6"/>
        <v>13</v>
      </c>
      <c r="E60" s="50" t="str">
        <f t="shared" si="5"/>
        <v>PASAIA</v>
      </c>
      <c r="F60" s="50">
        <f t="shared" si="9"/>
        <v>214405</v>
      </c>
      <c r="G60" s="50">
        <f t="shared" si="8"/>
        <v>255304</v>
      </c>
    </row>
    <row r="61" spans="1:7" x14ac:dyDescent="0.25">
      <c r="A61" s="50" t="str">
        <f t="shared" si="4"/>
        <v>SANTANDER</v>
      </c>
      <c r="B61" s="51">
        <f t="shared" si="2"/>
        <v>389957</v>
      </c>
      <c r="C61" s="51">
        <f t="shared" si="3"/>
        <v>250376</v>
      </c>
      <c r="D61" s="51">
        <f t="shared" si="6"/>
        <v>15</v>
      </c>
      <c r="E61" s="50" t="str">
        <f t="shared" si="5"/>
        <v>MARÍN Y RÍA DE PONTEVEDRA</v>
      </c>
      <c r="F61" s="50">
        <f t="shared" si="9"/>
        <v>189015</v>
      </c>
      <c r="G61" s="50">
        <f t="shared" si="8"/>
        <v>135328</v>
      </c>
    </row>
    <row r="62" spans="1:7" x14ac:dyDescent="0.25">
      <c r="A62" s="50" t="str">
        <f t="shared" si="4"/>
        <v>SEVILLA</v>
      </c>
      <c r="B62" s="51">
        <f t="shared" si="2"/>
        <v>303967</v>
      </c>
      <c r="C62" s="51">
        <f t="shared" si="3"/>
        <v>367109</v>
      </c>
      <c r="D62" s="51">
        <f t="shared" si="6"/>
        <v>19</v>
      </c>
      <c r="E62" s="50" t="str">
        <f t="shared" si="5"/>
        <v>MÁLAGA</v>
      </c>
      <c r="F62" s="50">
        <f t="shared" si="9"/>
        <v>144385</v>
      </c>
      <c r="G62" s="50">
        <f t="shared" si="8"/>
        <v>157938</v>
      </c>
    </row>
    <row r="63" spans="1:7" x14ac:dyDescent="0.25">
      <c r="A63" s="50" t="str">
        <f t="shared" si="4"/>
        <v>TARRAGONA</v>
      </c>
      <c r="B63" s="51">
        <f t="shared" si="2"/>
        <v>2788692</v>
      </c>
      <c r="C63" s="51">
        <f t="shared" si="3"/>
        <v>3017473</v>
      </c>
      <c r="D63" s="51">
        <f t="shared" si="6"/>
        <v>5</v>
      </c>
      <c r="E63" s="50" t="str">
        <f t="shared" si="5"/>
        <v>CEUTA</v>
      </c>
      <c r="F63" s="50">
        <f t="shared" si="9"/>
        <v>133967</v>
      </c>
      <c r="G63" s="50">
        <f t="shared" si="8"/>
        <v>187417</v>
      </c>
    </row>
    <row r="64" spans="1:7" x14ac:dyDescent="0.25">
      <c r="A64" s="50" t="str">
        <f t="shared" si="4"/>
        <v>VALENCIA</v>
      </c>
      <c r="B64" s="51">
        <f t="shared" si="2"/>
        <v>5835717</v>
      </c>
      <c r="C64" s="51">
        <f t="shared" si="3"/>
        <v>5444699</v>
      </c>
      <c r="D64" s="51">
        <f t="shared" si="6"/>
        <v>2</v>
      </c>
      <c r="E64" s="50" t="str">
        <f t="shared" si="5"/>
        <v>MOTRIL</v>
      </c>
      <c r="F64" s="50">
        <f t="shared" si="9"/>
        <v>132269</v>
      </c>
      <c r="G64" s="50">
        <f t="shared" si="8"/>
        <v>151536</v>
      </c>
    </row>
    <row r="65" spans="1:7" x14ac:dyDescent="0.25">
      <c r="A65" s="50" t="str">
        <f t="shared" si="4"/>
        <v>VIGO</v>
      </c>
      <c r="B65" s="51">
        <f t="shared" si="2"/>
        <v>277046</v>
      </c>
      <c r="C65" s="51">
        <f t="shared" si="3"/>
        <v>258742</v>
      </c>
      <c r="D65" s="51">
        <f t="shared" si="6"/>
        <v>20</v>
      </c>
      <c r="E65" s="50" t="str">
        <f t="shared" si="5"/>
        <v>MELILLA</v>
      </c>
      <c r="F65" s="50">
        <f t="shared" si="9"/>
        <v>88602</v>
      </c>
      <c r="G65" s="50">
        <f t="shared" si="8"/>
        <v>86565</v>
      </c>
    </row>
    <row r="66" spans="1:7" x14ac:dyDescent="0.25">
      <c r="A66" s="50" t="str">
        <f t="shared" si="4"/>
        <v>VILAGARCÍA</v>
      </c>
      <c r="B66" s="51">
        <f t="shared" si="2"/>
        <v>82940</v>
      </c>
      <c r="C66" s="51">
        <f t="shared" si="3"/>
        <v>83797</v>
      </c>
      <c r="D66" s="51">
        <f t="shared" si="6"/>
        <v>28</v>
      </c>
      <c r="E66" s="50" t="str">
        <f t="shared" si="5"/>
        <v>VILAGARCÍA</v>
      </c>
      <c r="F66" s="50">
        <f t="shared" si="9"/>
        <v>82940</v>
      </c>
      <c r="G66" s="50">
        <f t="shared" si="8"/>
        <v>83797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8"/>
  <sheetViews>
    <sheetView workbookViewId="0">
      <selection activeCell="F40" sqref="F4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132</v>
      </c>
    </row>
    <row r="2" spans="1:12" s="2" customFormat="1" ht="21" x14ac:dyDescent="0.35"/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4">
        <v>548520</v>
      </c>
      <c r="C7" s="24">
        <v>862809</v>
      </c>
      <c r="D7" s="24">
        <v>548520</v>
      </c>
      <c r="E7" s="24">
        <v>862809</v>
      </c>
      <c r="F7" s="11">
        <f>((E7*100)/D7)-100</f>
        <v>57.297637278494847</v>
      </c>
      <c r="G7" s="1"/>
      <c r="H7" s="1"/>
      <c r="I7" s="1"/>
    </row>
    <row r="8" spans="1:12" x14ac:dyDescent="0.25">
      <c r="A8" s="12" t="s">
        <v>31</v>
      </c>
      <c r="B8" s="25">
        <v>0</v>
      </c>
      <c r="C8" s="25">
        <v>4313</v>
      </c>
      <c r="D8" s="25">
        <v>0</v>
      </c>
      <c r="E8" s="25">
        <v>4313</v>
      </c>
      <c r="F8" s="14"/>
      <c r="G8" s="1"/>
      <c r="H8" s="1"/>
      <c r="I8" s="1"/>
    </row>
    <row r="9" spans="1:12" x14ac:dyDescent="0.25">
      <c r="A9" s="9" t="s">
        <v>164</v>
      </c>
      <c r="B9" s="24">
        <v>5004</v>
      </c>
      <c r="C9" s="24">
        <v>3001</v>
      </c>
      <c r="D9" s="24">
        <v>5004</v>
      </c>
      <c r="E9" s="24">
        <v>3001</v>
      </c>
      <c r="F9" s="11">
        <f t="shared" ref="F9:F35" si="0">((E9*100)/D9)-100</f>
        <v>-40.027977617905677</v>
      </c>
      <c r="G9" s="1"/>
      <c r="H9" s="1"/>
      <c r="I9" s="1"/>
    </row>
    <row r="10" spans="1:12" x14ac:dyDescent="0.25">
      <c r="A10" s="12" t="s">
        <v>166</v>
      </c>
      <c r="B10" s="25">
        <v>65600</v>
      </c>
      <c r="C10" s="25">
        <v>48841</v>
      </c>
      <c r="D10" s="25">
        <v>65600</v>
      </c>
      <c r="E10" s="25">
        <v>48841</v>
      </c>
      <c r="F10" s="14">
        <f t="shared" si="0"/>
        <v>-25.547256097560975</v>
      </c>
      <c r="G10" s="1"/>
      <c r="H10" s="1"/>
      <c r="I10" s="1"/>
    </row>
    <row r="11" spans="1:12" x14ac:dyDescent="0.25">
      <c r="A11" s="9" t="s">
        <v>167</v>
      </c>
      <c r="B11" s="24">
        <v>2151809</v>
      </c>
      <c r="C11" s="24">
        <v>2393730</v>
      </c>
      <c r="D11" s="24">
        <v>2151809</v>
      </c>
      <c r="E11" s="24">
        <v>2393730</v>
      </c>
      <c r="F11" s="11">
        <f t="shared" si="0"/>
        <v>11.242679996226428</v>
      </c>
      <c r="G11" s="1"/>
      <c r="H11" s="1"/>
      <c r="I11" s="1"/>
    </row>
    <row r="12" spans="1:12" x14ac:dyDescent="0.25">
      <c r="A12" s="12" t="s">
        <v>168</v>
      </c>
      <c r="B12" s="25">
        <v>37147</v>
      </c>
      <c r="C12" s="25">
        <v>48902</v>
      </c>
      <c r="D12" s="25">
        <v>37147</v>
      </c>
      <c r="E12" s="25">
        <v>48902</v>
      </c>
      <c r="F12" s="14">
        <f t="shared" si="0"/>
        <v>31.644547338950645</v>
      </c>
      <c r="G12" s="1"/>
      <c r="H12" s="1"/>
      <c r="I12" s="1"/>
    </row>
    <row r="13" spans="1:12" x14ac:dyDescent="0.25">
      <c r="A13" s="9" t="s">
        <v>32</v>
      </c>
      <c r="B13" s="24">
        <v>41903</v>
      </c>
      <c r="C13" s="24">
        <v>90982</v>
      </c>
      <c r="D13" s="24">
        <v>41903</v>
      </c>
      <c r="E13" s="24">
        <v>90982</v>
      </c>
      <c r="F13" s="11">
        <f t="shared" si="0"/>
        <v>117.12526549411737</v>
      </c>
      <c r="G13" s="1"/>
      <c r="H13" s="1"/>
      <c r="I13" s="1"/>
    </row>
    <row r="14" spans="1:12" x14ac:dyDescent="0.25">
      <c r="A14" s="12" t="s">
        <v>33</v>
      </c>
      <c r="B14" s="25">
        <v>884584</v>
      </c>
      <c r="C14" s="25">
        <v>926447</v>
      </c>
      <c r="D14" s="25">
        <v>884584</v>
      </c>
      <c r="E14" s="25">
        <v>926447</v>
      </c>
      <c r="F14" s="14">
        <f t="shared" si="0"/>
        <v>4.7325070315538085</v>
      </c>
      <c r="G14" s="1"/>
      <c r="H14" s="1"/>
      <c r="I14" s="1"/>
    </row>
    <row r="15" spans="1:12" x14ac:dyDescent="0.25">
      <c r="A15" s="9" t="s">
        <v>34</v>
      </c>
      <c r="B15" s="24">
        <v>1187003</v>
      </c>
      <c r="C15" s="24">
        <v>1359409</v>
      </c>
      <c r="D15" s="24">
        <v>1187003</v>
      </c>
      <c r="E15" s="24">
        <v>1359409</v>
      </c>
      <c r="F15" s="11">
        <f t="shared" si="0"/>
        <v>14.524478876632998</v>
      </c>
      <c r="G15" s="1"/>
      <c r="H15" s="1"/>
      <c r="I15" s="1"/>
    </row>
    <row r="16" spans="1:12" x14ac:dyDescent="0.25">
      <c r="A16" s="12" t="s">
        <v>35</v>
      </c>
      <c r="B16" s="25">
        <v>1934088</v>
      </c>
      <c r="C16" s="25">
        <v>2350135</v>
      </c>
      <c r="D16" s="25">
        <v>1934088</v>
      </c>
      <c r="E16" s="25">
        <v>2350135</v>
      </c>
      <c r="F16" s="14">
        <f t="shared" si="0"/>
        <v>21.511275598628401</v>
      </c>
      <c r="G16" s="1"/>
      <c r="H16" s="1"/>
      <c r="I16" s="1"/>
    </row>
    <row r="17" spans="1:9" x14ac:dyDescent="0.25">
      <c r="A17" s="9" t="s">
        <v>169</v>
      </c>
      <c r="B17" s="24">
        <v>585487</v>
      </c>
      <c r="C17" s="24">
        <v>689212</v>
      </c>
      <c r="D17" s="24">
        <v>585487</v>
      </c>
      <c r="E17" s="24">
        <v>689212</v>
      </c>
      <c r="F17" s="11">
        <f t="shared" si="0"/>
        <v>17.716021021816033</v>
      </c>
      <c r="G17" s="1"/>
      <c r="H17" s="1"/>
      <c r="I17" s="1"/>
    </row>
    <row r="18" spans="1:9" x14ac:dyDescent="0.25">
      <c r="A18" s="12" t="s">
        <v>36</v>
      </c>
      <c r="B18" s="25">
        <v>105514</v>
      </c>
      <c r="C18" s="25">
        <v>46671</v>
      </c>
      <c r="D18" s="25">
        <v>105514</v>
      </c>
      <c r="E18" s="25">
        <v>46671</v>
      </c>
      <c r="F18" s="14">
        <f t="shared" si="0"/>
        <v>-55.767954963322403</v>
      </c>
      <c r="G18" s="1"/>
      <c r="H18" s="1"/>
      <c r="I18" s="1"/>
    </row>
    <row r="19" spans="1:9" x14ac:dyDescent="0.25">
      <c r="A19" s="9" t="s">
        <v>37</v>
      </c>
      <c r="B19" s="24">
        <v>150120</v>
      </c>
      <c r="C19" s="24">
        <v>193849</v>
      </c>
      <c r="D19" s="24">
        <v>150120</v>
      </c>
      <c r="E19" s="24">
        <v>193849</v>
      </c>
      <c r="F19" s="11">
        <f t="shared" si="0"/>
        <v>29.129363176125764</v>
      </c>
      <c r="G19" s="1"/>
      <c r="H19" s="1"/>
      <c r="I19" s="1"/>
    </row>
    <row r="20" spans="1:9" x14ac:dyDescent="0.25">
      <c r="A20" s="12" t="s">
        <v>170</v>
      </c>
      <c r="B20" s="25">
        <v>76304</v>
      </c>
      <c r="C20" s="25">
        <v>47419</v>
      </c>
      <c r="D20" s="25">
        <v>76304</v>
      </c>
      <c r="E20" s="25">
        <v>47419</v>
      </c>
      <c r="F20" s="14">
        <f t="shared" si="0"/>
        <v>-37.855158314111975</v>
      </c>
      <c r="G20" s="1"/>
      <c r="H20" s="1"/>
      <c r="I20" s="1"/>
    </row>
    <row r="21" spans="1:9" x14ac:dyDescent="0.25">
      <c r="A21" s="9" t="s">
        <v>38</v>
      </c>
      <c r="B21" s="24">
        <v>2240539</v>
      </c>
      <c r="C21" s="24">
        <v>2023029</v>
      </c>
      <c r="D21" s="24">
        <v>2240539</v>
      </c>
      <c r="E21" s="24">
        <v>2023029</v>
      </c>
      <c r="F21" s="11">
        <f t="shared" si="0"/>
        <v>-9.7079318860327817</v>
      </c>
      <c r="G21" s="1"/>
      <c r="H21" s="1"/>
      <c r="I21" s="1"/>
    </row>
    <row r="22" spans="1:9" x14ac:dyDescent="0.25">
      <c r="A22" s="12" t="s">
        <v>59</v>
      </c>
      <c r="B22" s="25">
        <v>567117</v>
      </c>
      <c r="C22" s="25">
        <v>597683</v>
      </c>
      <c r="D22" s="25">
        <v>567117</v>
      </c>
      <c r="E22" s="25">
        <v>597683</v>
      </c>
      <c r="F22" s="14">
        <f t="shared" si="0"/>
        <v>5.3897167603863068</v>
      </c>
      <c r="G22" s="1"/>
      <c r="H22" s="1"/>
      <c r="I22" s="1"/>
    </row>
    <row r="23" spans="1:9" x14ac:dyDescent="0.25">
      <c r="A23" s="9" t="s">
        <v>171</v>
      </c>
      <c r="B23" s="24">
        <v>15792</v>
      </c>
      <c r="C23" s="24">
        <v>10220</v>
      </c>
      <c r="D23" s="24">
        <v>15792</v>
      </c>
      <c r="E23" s="24">
        <v>10220</v>
      </c>
      <c r="F23" s="11">
        <f t="shared" si="0"/>
        <v>-35.283687943262407</v>
      </c>
      <c r="G23" s="1"/>
      <c r="H23" s="1"/>
      <c r="I23" s="1"/>
    </row>
    <row r="24" spans="1:9" x14ac:dyDescent="0.25">
      <c r="A24" s="12" t="s">
        <v>173</v>
      </c>
      <c r="B24" s="25">
        <v>0</v>
      </c>
      <c r="C24" s="25">
        <v>0</v>
      </c>
      <c r="D24" s="25">
        <v>0</v>
      </c>
      <c r="E24" s="25">
        <v>0</v>
      </c>
      <c r="F24" s="14"/>
      <c r="G24" s="1"/>
      <c r="H24" s="1"/>
      <c r="I24" s="1"/>
    </row>
    <row r="25" spans="1:9" x14ac:dyDescent="0.25">
      <c r="A25" s="9" t="s">
        <v>39</v>
      </c>
      <c r="B25" s="24">
        <v>7290</v>
      </c>
      <c r="C25" s="24">
        <v>7344</v>
      </c>
      <c r="D25" s="24">
        <v>7290</v>
      </c>
      <c r="E25" s="24">
        <v>7344</v>
      </c>
      <c r="F25" s="11">
        <f t="shared" si="0"/>
        <v>0.74074074074074758</v>
      </c>
      <c r="G25" s="1"/>
      <c r="H25" s="1"/>
      <c r="I25" s="1"/>
    </row>
    <row r="26" spans="1:9" x14ac:dyDescent="0.25">
      <c r="A26" s="12" t="s">
        <v>40</v>
      </c>
      <c r="B26" s="25">
        <v>84283</v>
      </c>
      <c r="C26" s="25">
        <v>51854</v>
      </c>
      <c r="D26" s="25">
        <v>84283</v>
      </c>
      <c r="E26" s="25">
        <v>51854</v>
      </c>
      <c r="F26" s="14">
        <f t="shared" si="0"/>
        <v>-38.476323813817736</v>
      </c>
      <c r="G26" s="1"/>
      <c r="H26" s="1"/>
      <c r="I26" s="1"/>
    </row>
    <row r="27" spans="1:9" x14ac:dyDescent="0.25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/>
      <c r="G27" s="1"/>
      <c r="H27" s="1"/>
      <c r="I27" s="1"/>
    </row>
    <row r="28" spans="1:9" x14ac:dyDescent="0.25">
      <c r="A28" s="12" t="s">
        <v>42</v>
      </c>
      <c r="B28" s="25">
        <v>662956</v>
      </c>
      <c r="C28" s="25">
        <v>505353</v>
      </c>
      <c r="D28" s="25">
        <v>662956</v>
      </c>
      <c r="E28" s="25">
        <v>505353</v>
      </c>
      <c r="F28" s="14">
        <f t="shared" si="0"/>
        <v>-23.772769233553959</v>
      </c>
      <c r="G28" s="1"/>
      <c r="H28" s="1"/>
      <c r="I28" s="1"/>
    </row>
    <row r="29" spans="1:9" x14ac:dyDescent="0.25">
      <c r="A29" s="9" t="s">
        <v>43</v>
      </c>
      <c r="B29" s="24">
        <v>9019</v>
      </c>
      <c r="C29" s="24">
        <v>8597</v>
      </c>
      <c r="D29" s="24">
        <v>9019</v>
      </c>
      <c r="E29" s="24">
        <v>8597</v>
      </c>
      <c r="F29" s="11">
        <f t="shared" si="0"/>
        <v>-4.679010976826703</v>
      </c>
      <c r="G29" s="1"/>
      <c r="H29" s="1"/>
      <c r="I29" s="1"/>
    </row>
    <row r="30" spans="1:9" x14ac:dyDescent="0.25">
      <c r="A30" s="12" t="s">
        <v>44</v>
      </c>
      <c r="B30" s="25">
        <v>10185</v>
      </c>
      <c r="C30" s="25">
        <v>20781</v>
      </c>
      <c r="D30" s="25">
        <v>10185</v>
      </c>
      <c r="E30" s="25">
        <v>20781</v>
      </c>
      <c r="F30" s="14">
        <f t="shared" si="0"/>
        <v>104.03534609720177</v>
      </c>
      <c r="G30" s="1"/>
      <c r="H30" s="1"/>
      <c r="I30" s="1"/>
    </row>
    <row r="31" spans="1:9" x14ac:dyDescent="0.25">
      <c r="A31" s="9" t="s">
        <v>45</v>
      </c>
      <c r="B31" s="24">
        <v>1908343</v>
      </c>
      <c r="C31" s="24">
        <v>1722497</v>
      </c>
      <c r="D31" s="24">
        <v>1908343</v>
      </c>
      <c r="E31" s="24">
        <v>1722497</v>
      </c>
      <c r="F31" s="11">
        <f t="shared" si="0"/>
        <v>-9.738605690905672</v>
      </c>
      <c r="G31" s="1"/>
      <c r="H31" s="1"/>
      <c r="I31" s="1"/>
    </row>
    <row r="32" spans="1:9" x14ac:dyDescent="0.25">
      <c r="A32" s="12" t="s">
        <v>46</v>
      </c>
      <c r="B32" s="25">
        <v>307111</v>
      </c>
      <c r="C32" s="25">
        <v>343391</v>
      </c>
      <c r="D32" s="25">
        <v>307111</v>
      </c>
      <c r="E32" s="25">
        <v>343391</v>
      </c>
      <c r="F32" s="14">
        <f t="shared" si="0"/>
        <v>11.813318311620222</v>
      </c>
      <c r="G32" s="1"/>
      <c r="H32" s="1"/>
      <c r="I32" s="1"/>
    </row>
    <row r="33" spans="1:9" x14ac:dyDescent="0.25">
      <c r="A33" s="9" t="s">
        <v>47</v>
      </c>
      <c r="B33" s="24">
        <v>0</v>
      </c>
      <c r="C33" s="24">
        <v>3465</v>
      </c>
      <c r="D33" s="24">
        <v>0</v>
      </c>
      <c r="E33" s="24">
        <v>3465</v>
      </c>
      <c r="F33" s="11"/>
      <c r="G33" s="1"/>
      <c r="H33" s="1"/>
      <c r="I33" s="1"/>
    </row>
    <row r="34" spans="1:9" x14ac:dyDescent="0.25">
      <c r="A34" s="12" t="s">
        <v>172</v>
      </c>
      <c r="B34" s="25">
        <v>15888</v>
      </c>
      <c r="C34" s="25">
        <v>9981</v>
      </c>
      <c r="D34" s="25">
        <v>15888</v>
      </c>
      <c r="E34" s="25">
        <v>9981</v>
      </c>
      <c r="F34" s="14">
        <f t="shared" si="0"/>
        <v>-37.179003021148034</v>
      </c>
      <c r="G34" s="1"/>
      <c r="H34" s="1"/>
      <c r="I34" s="1"/>
    </row>
    <row r="35" spans="1:9" x14ac:dyDescent="0.25">
      <c r="A35" s="15" t="s">
        <v>48</v>
      </c>
      <c r="B35" s="16">
        <f>SUM(B7:B34)</f>
        <v>13601606</v>
      </c>
      <c r="C35" s="16">
        <f t="shared" ref="C35:E35" si="1">SUM(C7:C34)</f>
        <v>14369915</v>
      </c>
      <c r="D35" s="16">
        <f t="shared" si="1"/>
        <v>13601606</v>
      </c>
      <c r="E35" s="16">
        <f t="shared" si="1"/>
        <v>14369915</v>
      </c>
      <c r="F35" s="17">
        <f t="shared" si="0"/>
        <v>5.6486638416081121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862809</v>
      </c>
      <c r="C39" s="51">
        <f t="shared" si="3"/>
        <v>548520</v>
      </c>
      <c r="D39" s="51">
        <f>_xlfn.RANK.EQ(B39,$B$39:$B$66)+COUNTIF($B$39:$B$66,B39)-1</f>
        <v>7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2393730</v>
      </c>
      <c r="G39" s="50">
        <f>LOOKUP(E39,$A$39:$A$66,$C$39:$C$66)</f>
        <v>2151809</v>
      </c>
    </row>
    <row r="40" spans="1:9" x14ac:dyDescent="0.25">
      <c r="A40" s="50" t="str">
        <f t="shared" si="4"/>
        <v>ALICANTE</v>
      </c>
      <c r="B40" s="51">
        <f t="shared" si="2"/>
        <v>4313</v>
      </c>
      <c r="C40" s="51">
        <f t="shared" si="3"/>
        <v>0</v>
      </c>
      <c r="D40" s="51">
        <f t="shared" ref="D40:D66" si="6">_xlfn.RANK.EQ(B40,$B$39:$B$66)+COUNTIF($B$39:$B$66,B40)-1</f>
        <v>24</v>
      </c>
      <c r="E40" s="50" t="str">
        <f t="shared" si="5"/>
        <v>CARTAGENA</v>
      </c>
      <c r="F40" s="50">
        <f t="shared" ref="F40:F55" si="7">LOOKUP(E40,$A$39:$A$66,$B$39:$B$66)</f>
        <v>2350135</v>
      </c>
      <c r="G40" s="50">
        <f t="shared" ref="G40:G66" si="8">LOOKUP(E40,$A$39:$A$66,$C$39:$C$66)</f>
        <v>1934088</v>
      </c>
    </row>
    <row r="41" spans="1:9" x14ac:dyDescent="0.25">
      <c r="A41" s="50" t="str">
        <f t="shared" si="4"/>
        <v>ALMERÍA</v>
      </c>
      <c r="B41" s="51">
        <f t="shared" si="2"/>
        <v>3001</v>
      </c>
      <c r="C41" s="51">
        <f t="shared" si="3"/>
        <v>5004</v>
      </c>
      <c r="D41" s="51">
        <f t="shared" si="6"/>
        <v>26</v>
      </c>
      <c r="E41" s="50" t="str">
        <f t="shared" si="5"/>
        <v>HUELVA</v>
      </c>
      <c r="F41" s="50">
        <f t="shared" si="7"/>
        <v>2023029</v>
      </c>
      <c r="G41" s="50">
        <f t="shared" si="8"/>
        <v>2240539</v>
      </c>
    </row>
    <row r="42" spans="1:9" x14ac:dyDescent="0.25">
      <c r="A42" s="50" t="str">
        <f t="shared" si="4"/>
        <v>AVILÉS</v>
      </c>
      <c r="B42" s="51">
        <f t="shared" si="2"/>
        <v>48841</v>
      </c>
      <c r="C42" s="51">
        <f t="shared" si="3"/>
        <v>65600</v>
      </c>
      <c r="D42" s="51">
        <f t="shared" si="6"/>
        <v>16</v>
      </c>
      <c r="E42" s="50" t="str">
        <f t="shared" si="5"/>
        <v>TARRAGONA</v>
      </c>
      <c r="F42" s="50">
        <f t="shared" si="7"/>
        <v>1722497</v>
      </c>
      <c r="G42" s="50">
        <f t="shared" si="8"/>
        <v>1908343</v>
      </c>
    </row>
    <row r="43" spans="1:9" x14ac:dyDescent="0.25">
      <c r="A43" s="50" t="str">
        <f t="shared" si="4"/>
        <v>BAHÍA DE ALGECIRAS</v>
      </c>
      <c r="B43" s="51">
        <f t="shared" si="2"/>
        <v>2393730</v>
      </c>
      <c r="C43" s="51">
        <f t="shared" si="3"/>
        <v>2151809</v>
      </c>
      <c r="D43" s="51">
        <f t="shared" si="6"/>
        <v>1</v>
      </c>
      <c r="E43" s="50" t="str">
        <f t="shared" si="5"/>
        <v>BILBAO</v>
      </c>
      <c r="F43" s="50">
        <f t="shared" si="7"/>
        <v>1359409</v>
      </c>
      <c r="G43" s="50">
        <f t="shared" si="8"/>
        <v>1187003</v>
      </c>
    </row>
    <row r="44" spans="1:9" x14ac:dyDescent="0.25">
      <c r="A44" s="50" t="str">
        <f t="shared" si="4"/>
        <v>BAHÍA DE CÁDIZ</v>
      </c>
      <c r="B44" s="51">
        <f t="shared" si="2"/>
        <v>48902</v>
      </c>
      <c r="C44" s="51">
        <f t="shared" si="3"/>
        <v>37147</v>
      </c>
      <c r="D44" s="51">
        <f t="shared" si="6"/>
        <v>15</v>
      </c>
      <c r="E44" s="50" t="str">
        <f t="shared" si="5"/>
        <v>BARCELONA</v>
      </c>
      <c r="F44" s="50">
        <f t="shared" si="7"/>
        <v>926447</v>
      </c>
      <c r="G44" s="50">
        <f t="shared" si="8"/>
        <v>884584</v>
      </c>
    </row>
    <row r="45" spans="1:9" x14ac:dyDescent="0.25">
      <c r="A45" s="50" t="str">
        <f t="shared" si="4"/>
        <v>BALEARES</v>
      </c>
      <c r="B45" s="51">
        <f t="shared" si="2"/>
        <v>90982</v>
      </c>
      <c r="C45" s="51">
        <f t="shared" si="3"/>
        <v>41903</v>
      </c>
      <c r="D45" s="51">
        <f t="shared" si="6"/>
        <v>13</v>
      </c>
      <c r="E45" s="50" t="str">
        <f t="shared" si="5"/>
        <v>A CORUÑA</v>
      </c>
      <c r="F45" s="50">
        <f t="shared" si="7"/>
        <v>862809</v>
      </c>
      <c r="G45" s="50">
        <f t="shared" si="8"/>
        <v>548520</v>
      </c>
    </row>
    <row r="46" spans="1:9" x14ac:dyDescent="0.25">
      <c r="A46" s="50" t="str">
        <f t="shared" si="4"/>
        <v>BARCELONA</v>
      </c>
      <c r="B46" s="51">
        <f t="shared" si="2"/>
        <v>926447</v>
      </c>
      <c r="C46" s="51">
        <f t="shared" si="3"/>
        <v>884584</v>
      </c>
      <c r="D46" s="51">
        <f t="shared" si="6"/>
        <v>6</v>
      </c>
      <c r="E46" s="50" t="str">
        <f t="shared" si="5"/>
        <v>CASTELLÓN</v>
      </c>
      <c r="F46" s="50">
        <f t="shared" si="7"/>
        <v>689212</v>
      </c>
      <c r="G46" s="50">
        <f t="shared" si="8"/>
        <v>585487</v>
      </c>
    </row>
    <row r="47" spans="1:9" x14ac:dyDescent="0.25">
      <c r="A47" s="50" t="str">
        <f t="shared" si="4"/>
        <v>BILBAO</v>
      </c>
      <c r="B47" s="51">
        <f t="shared" si="2"/>
        <v>1359409</v>
      </c>
      <c r="C47" s="51">
        <f t="shared" si="3"/>
        <v>1187003</v>
      </c>
      <c r="D47" s="51">
        <f t="shared" si="6"/>
        <v>5</v>
      </c>
      <c r="E47" s="50" t="str">
        <f t="shared" si="5"/>
        <v>LAS PALMAS</v>
      </c>
      <c r="F47" s="50">
        <f t="shared" si="7"/>
        <v>597683</v>
      </c>
      <c r="G47" s="50">
        <f t="shared" si="8"/>
        <v>567117</v>
      </c>
    </row>
    <row r="48" spans="1:9" x14ac:dyDescent="0.25">
      <c r="A48" s="50" t="str">
        <f t="shared" si="4"/>
        <v>CARTAGENA</v>
      </c>
      <c r="B48" s="51">
        <f t="shared" si="2"/>
        <v>2350135</v>
      </c>
      <c r="C48" s="51">
        <f t="shared" si="3"/>
        <v>1934088</v>
      </c>
      <c r="D48" s="51">
        <f t="shared" si="6"/>
        <v>2</v>
      </c>
      <c r="E48" s="50" t="str">
        <f t="shared" si="5"/>
        <v>SANTA CRUZ DE TENERIFE</v>
      </c>
      <c r="F48" s="50">
        <f t="shared" si="7"/>
        <v>505353</v>
      </c>
      <c r="G48" s="50">
        <f t="shared" si="8"/>
        <v>662956</v>
      </c>
    </row>
    <row r="49" spans="1:7" x14ac:dyDescent="0.25">
      <c r="A49" s="50" t="str">
        <f t="shared" si="4"/>
        <v>CASTELLÓN</v>
      </c>
      <c r="B49" s="51">
        <f t="shared" si="2"/>
        <v>689212</v>
      </c>
      <c r="C49" s="51">
        <f t="shared" si="3"/>
        <v>585487</v>
      </c>
      <c r="D49" s="51">
        <f t="shared" si="6"/>
        <v>8</v>
      </c>
      <c r="E49" s="50" t="str">
        <f t="shared" si="5"/>
        <v>VALENCIA</v>
      </c>
      <c r="F49" s="50">
        <f t="shared" si="7"/>
        <v>343391</v>
      </c>
      <c r="G49" s="50">
        <f t="shared" si="8"/>
        <v>307111</v>
      </c>
    </row>
    <row r="50" spans="1:7" x14ac:dyDescent="0.25">
      <c r="A50" s="50" t="str">
        <f t="shared" si="4"/>
        <v>CEUTA</v>
      </c>
      <c r="B50" s="51">
        <f t="shared" si="2"/>
        <v>46671</v>
      </c>
      <c r="C50" s="51">
        <f t="shared" si="3"/>
        <v>105514</v>
      </c>
      <c r="D50" s="51">
        <f t="shared" si="6"/>
        <v>18</v>
      </c>
      <c r="E50" s="50" t="str">
        <f t="shared" si="5"/>
        <v>FERROL-SAN CIBRAO</v>
      </c>
      <c r="F50" s="50">
        <f t="shared" si="7"/>
        <v>193849</v>
      </c>
      <c r="G50" s="50">
        <f t="shared" si="8"/>
        <v>150120</v>
      </c>
    </row>
    <row r="51" spans="1:7" x14ac:dyDescent="0.25">
      <c r="A51" s="50" t="str">
        <f t="shared" si="4"/>
        <v>FERROL-SAN CIBRAO</v>
      </c>
      <c r="B51" s="51">
        <f t="shared" si="2"/>
        <v>193849</v>
      </c>
      <c r="C51" s="51">
        <f t="shared" si="3"/>
        <v>150120</v>
      </c>
      <c r="D51" s="51">
        <f t="shared" si="6"/>
        <v>12</v>
      </c>
      <c r="E51" s="50" t="str">
        <f t="shared" si="5"/>
        <v>BALEARES</v>
      </c>
      <c r="F51" s="50">
        <f t="shared" si="7"/>
        <v>90982</v>
      </c>
      <c r="G51" s="50">
        <f t="shared" si="8"/>
        <v>41903</v>
      </c>
    </row>
    <row r="52" spans="1:7" x14ac:dyDescent="0.25">
      <c r="A52" s="50" t="str">
        <f t="shared" si="4"/>
        <v>GIJÓN</v>
      </c>
      <c r="B52" s="51">
        <f t="shared" si="2"/>
        <v>47419</v>
      </c>
      <c r="C52" s="51">
        <f t="shared" si="3"/>
        <v>76304</v>
      </c>
      <c r="D52" s="51">
        <f t="shared" si="6"/>
        <v>17</v>
      </c>
      <c r="E52" s="50" t="str">
        <f t="shared" si="5"/>
        <v>MOTRIL</v>
      </c>
      <c r="F52" s="50">
        <f t="shared" si="7"/>
        <v>51854</v>
      </c>
      <c r="G52" s="50">
        <f t="shared" si="8"/>
        <v>84283</v>
      </c>
    </row>
    <row r="53" spans="1:7" x14ac:dyDescent="0.25">
      <c r="A53" s="50" t="str">
        <f t="shared" si="4"/>
        <v>HUELVA</v>
      </c>
      <c r="B53" s="51">
        <f t="shared" si="2"/>
        <v>2023029</v>
      </c>
      <c r="C53" s="51">
        <f t="shared" si="3"/>
        <v>2240539</v>
      </c>
      <c r="D53" s="51">
        <f t="shared" si="6"/>
        <v>3</v>
      </c>
      <c r="E53" s="50" t="str">
        <f t="shared" si="5"/>
        <v>BAHÍA DE CÁDIZ</v>
      </c>
      <c r="F53" s="50">
        <f t="shared" si="7"/>
        <v>48902</v>
      </c>
      <c r="G53" s="50">
        <f t="shared" si="8"/>
        <v>37147</v>
      </c>
    </row>
    <row r="54" spans="1:7" x14ac:dyDescent="0.25">
      <c r="A54" s="50" t="str">
        <f t="shared" si="4"/>
        <v>LAS PALMAS</v>
      </c>
      <c r="B54" s="51">
        <f t="shared" si="2"/>
        <v>597683</v>
      </c>
      <c r="C54" s="51">
        <f t="shared" si="3"/>
        <v>567117</v>
      </c>
      <c r="D54" s="51">
        <f t="shared" si="6"/>
        <v>9</v>
      </c>
      <c r="E54" s="50" t="str">
        <f t="shared" si="5"/>
        <v>AVILÉS</v>
      </c>
      <c r="F54" s="50">
        <f t="shared" si="7"/>
        <v>48841</v>
      </c>
      <c r="G54" s="50">
        <f t="shared" si="8"/>
        <v>65600</v>
      </c>
    </row>
    <row r="55" spans="1:7" x14ac:dyDescent="0.25">
      <c r="A55" s="50" t="str">
        <f t="shared" si="4"/>
        <v>MÁLAGA</v>
      </c>
      <c r="B55" s="51">
        <f t="shared" si="2"/>
        <v>10220</v>
      </c>
      <c r="C55" s="51">
        <f t="shared" si="3"/>
        <v>15792</v>
      </c>
      <c r="D55" s="51">
        <f t="shared" si="6"/>
        <v>20</v>
      </c>
      <c r="E55" s="50" t="str">
        <f t="shared" si="5"/>
        <v>GIJÓN</v>
      </c>
      <c r="F55" s="50">
        <f t="shared" si="7"/>
        <v>47419</v>
      </c>
      <c r="G55" s="50">
        <f t="shared" si="8"/>
        <v>76304</v>
      </c>
    </row>
    <row r="56" spans="1:7" x14ac:dyDescent="0.25">
      <c r="A56" s="50" t="str">
        <f t="shared" si="4"/>
        <v>MARÍN Y RÍA DE PONTEVEDRA</v>
      </c>
      <c r="B56" s="51">
        <f t="shared" si="2"/>
        <v>0</v>
      </c>
      <c r="C56" s="51">
        <f t="shared" si="3"/>
        <v>0</v>
      </c>
      <c r="D56" s="51">
        <f t="shared" si="6"/>
        <v>28</v>
      </c>
      <c r="E56" s="50" t="str">
        <f t="shared" si="5"/>
        <v>CEUTA</v>
      </c>
      <c r="F56" s="50">
        <f t="shared" ref="F56:F66" si="9">LOOKUP(E56,$A$39:$A$66,$B$39:$B$66)</f>
        <v>46671</v>
      </c>
      <c r="G56" s="50">
        <f t="shared" si="8"/>
        <v>105514</v>
      </c>
    </row>
    <row r="57" spans="1:7" x14ac:dyDescent="0.25">
      <c r="A57" s="50" t="str">
        <f t="shared" si="4"/>
        <v>MELILLA</v>
      </c>
      <c r="B57" s="51">
        <f t="shared" si="2"/>
        <v>7344</v>
      </c>
      <c r="C57" s="51">
        <f t="shared" si="3"/>
        <v>7290</v>
      </c>
      <c r="D57" s="51">
        <f t="shared" si="6"/>
        <v>23</v>
      </c>
      <c r="E57" s="50" t="str">
        <f t="shared" si="5"/>
        <v>SEVILLA</v>
      </c>
      <c r="F57" s="50">
        <f t="shared" si="9"/>
        <v>20781</v>
      </c>
      <c r="G57" s="50">
        <f t="shared" si="8"/>
        <v>10185</v>
      </c>
    </row>
    <row r="58" spans="1:7" x14ac:dyDescent="0.25">
      <c r="A58" s="50" t="str">
        <f t="shared" si="4"/>
        <v>MOTRIL</v>
      </c>
      <c r="B58" s="51">
        <f t="shared" si="2"/>
        <v>51854</v>
      </c>
      <c r="C58" s="51">
        <f t="shared" si="3"/>
        <v>84283</v>
      </c>
      <c r="D58" s="51">
        <f t="shared" si="6"/>
        <v>14</v>
      </c>
      <c r="E58" s="50" t="str">
        <f t="shared" si="5"/>
        <v>MÁLAGA</v>
      </c>
      <c r="F58" s="50">
        <f t="shared" si="9"/>
        <v>10220</v>
      </c>
      <c r="G58" s="50">
        <f t="shared" si="8"/>
        <v>15792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0</v>
      </c>
      <c r="D59" s="51">
        <f t="shared" si="6"/>
        <v>28</v>
      </c>
      <c r="E59" s="50" t="str">
        <f t="shared" si="5"/>
        <v>VILAGARCÍA</v>
      </c>
      <c r="F59" s="50">
        <f t="shared" si="9"/>
        <v>9981</v>
      </c>
      <c r="G59" s="50">
        <f t="shared" si="8"/>
        <v>15888</v>
      </c>
    </row>
    <row r="60" spans="1:7" x14ac:dyDescent="0.25">
      <c r="A60" s="50" t="str">
        <f t="shared" si="4"/>
        <v>SANTA CRUZ DE TENERIFE</v>
      </c>
      <c r="B60" s="51">
        <f t="shared" si="2"/>
        <v>505353</v>
      </c>
      <c r="C60" s="51">
        <f t="shared" si="3"/>
        <v>662956</v>
      </c>
      <c r="D60" s="51">
        <f t="shared" si="6"/>
        <v>10</v>
      </c>
      <c r="E60" s="50" t="str">
        <f t="shared" si="5"/>
        <v>SANTANDER</v>
      </c>
      <c r="F60" s="50">
        <f t="shared" si="9"/>
        <v>8597</v>
      </c>
      <c r="G60" s="50">
        <f t="shared" si="8"/>
        <v>9019</v>
      </c>
    </row>
    <row r="61" spans="1:7" x14ac:dyDescent="0.25">
      <c r="A61" s="50" t="str">
        <f t="shared" si="4"/>
        <v>SANTANDER</v>
      </c>
      <c r="B61" s="51">
        <f t="shared" si="2"/>
        <v>8597</v>
      </c>
      <c r="C61" s="51">
        <f t="shared" si="3"/>
        <v>9019</v>
      </c>
      <c r="D61" s="51">
        <f t="shared" si="6"/>
        <v>22</v>
      </c>
      <c r="E61" s="50" t="str">
        <f t="shared" si="5"/>
        <v>MELILLA</v>
      </c>
      <c r="F61" s="50">
        <f t="shared" si="9"/>
        <v>7344</v>
      </c>
      <c r="G61" s="50">
        <f t="shared" si="8"/>
        <v>7290</v>
      </c>
    </row>
    <row r="62" spans="1:7" x14ac:dyDescent="0.25">
      <c r="A62" s="50" t="str">
        <f t="shared" si="4"/>
        <v>SEVILLA</v>
      </c>
      <c r="B62" s="51">
        <f t="shared" si="2"/>
        <v>20781</v>
      </c>
      <c r="C62" s="51">
        <f t="shared" si="3"/>
        <v>10185</v>
      </c>
      <c r="D62" s="51">
        <f t="shared" si="6"/>
        <v>19</v>
      </c>
      <c r="E62" s="50" t="str">
        <f t="shared" si="5"/>
        <v>ALICANTE</v>
      </c>
      <c r="F62" s="50">
        <f t="shared" si="9"/>
        <v>4313</v>
      </c>
      <c r="G62" s="50">
        <f t="shared" si="8"/>
        <v>0</v>
      </c>
    </row>
    <row r="63" spans="1:7" x14ac:dyDescent="0.25">
      <c r="A63" s="50" t="str">
        <f t="shared" si="4"/>
        <v>TARRAGONA</v>
      </c>
      <c r="B63" s="51">
        <f t="shared" si="2"/>
        <v>1722497</v>
      </c>
      <c r="C63" s="51">
        <f t="shared" si="3"/>
        <v>1908343</v>
      </c>
      <c r="D63" s="51">
        <f t="shared" si="6"/>
        <v>4</v>
      </c>
      <c r="E63" s="50" t="str">
        <f t="shared" si="5"/>
        <v>VIGO</v>
      </c>
      <c r="F63" s="50">
        <f t="shared" si="9"/>
        <v>3465</v>
      </c>
      <c r="G63" s="50">
        <f t="shared" si="8"/>
        <v>0</v>
      </c>
    </row>
    <row r="64" spans="1:7" x14ac:dyDescent="0.25">
      <c r="A64" s="50" t="str">
        <f t="shared" si="4"/>
        <v>VALENCIA</v>
      </c>
      <c r="B64" s="51">
        <f t="shared" si="2"/>
        <v>343391</v>
      </c>
      <c r="C64" s="51">
        <f t="shared" si="3"/>
        <v>307111</v>
      </c>
      <c r="D64" s="51">
        <f t="shared" si="6"/>
        <v>11</v>
      </c>
      <c r="E64" s="50" t="str">
        <f t="shared" si="5"/>
        <v>ALMERÍA</v>
      </c>
      <c r="F64" s="50">
        <f t="shared" si="9"/>
        <v>3001</v>
      </c>
      <c r="G64" s="50">
        <f t="shared" si="8"/>
        <v>5004</v>
      </c>
    </row>
    <row r="65" spans="1:7" x14ac:dyDescent="0.25">
      <c r="A65" s="50" t="str">
        <f t="shared" si="4"/>
        <v>VIGO</v>
      </c>
      <c r="B65" s="51">
        <f t="shared" si="2"/>
        <v>3465</v>
      </c>
      <c r="C65" s="51">
        <f t="shared" si="3"/>
        <v>0</v>
      </c>
      <c r="D65" s="51">
        <f t="shared" si="6"/>
        <v>25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9981</v>
      </c>
      <c r="C66" s="51">
        <f t="shared" si="3"/>
        <v>15888</v>
      </c>
      <c r="D66" s="51">
        <f t="shared" si="6"/>
        <v>21</v>
      </c>
      <c r="E66" s="50" t="str">
        <f t="shared" si="5"/>
        <v>MARÍN Y RÍA DE PONTEVEDRA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8"/>
  <sheetViews>
    <sheetView workbookViewId="0">
      <selection activeCell="G41" sqref="G41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133</v>
      </c>
    </row>
    <row r="2" spans="1:12" s="2" customFormat="1" ht="21" x14ac:dyDescent="0.35"/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6">
        <v>423350</v>
      </c>
      <c r="C7" s="26">
        <v>323128</v>
      </c>
      <c r="D7" s="26">
        <v>423350</v>
      </c>
      <c r="E7" s="26">
        <v>323128</v>
      </c>
      <c r="F7" s="11">
        <f>((E7*100)/D7)-100</f>
        <v>-23.673556159206328</v>
      </c>
      <c r="G7" s="1"/>
      <c r="H7" s="1"/>
      <c r="I7" s="1"/>
    </row>
    <row r="8" spans="1:12" x14ac:dyDescent="0.25">
      <c r="A8" s="12" t="s">
        <v>31</v>
      </c>
      <c r="B8" s="27">
        <v>139661</v>
      </c>
      <c r="C8" s="27">
        <v>103290</v>
      </c>
      <c r="D8" s="27">
        <v>139661</v>
      </c>
      <c r="E8" s="27">
        <v>103290</v>
      </c>
      <c r="F8" s="14">
        <f t="shared" ref="F8:F35" si="0">((E8*100)/D8)-100</f>
        <v>-26.042345393488517</v>
      </c>
      <c r="G8" s="1"/>
      <c r="H8" s="1"/>
      <c r="I8" s="1"/>
    </row>
    <row r="9" spans="1:12" x14ac:dyDescent="0.25">
      <c r="A9" s="9" t="s">
        <v>164</v>
      </c>
      <c r="B9" s="26">
        <v>349849</v>
      </c>
      <c r="C9" s="26">
        <v>316755</v>
      </c>
      <c r="D9" s="26">
        <v>349849</v>
      </c>
      <c r="E9" s="26">
        <v>316755</v>
      </c>
      <c r="F9" s="11">
        <f t="shared" si="0"/>
        <v>-9.4595096741737166</v>
      </c>
      <c r="G9" s="1"/>
      <c r="H9" s="1"/>
      <c r="I9" s="1"/>
    </row>
    <row r="10" spans="1:12" x14ac:dyDescent="0.25">
      <c r="A10" s="12" t="s">
        <v>166</v>
      </c>
      <c r="B10" s="27">
        <v>205725</v>
      </c>
      <c r="C10" s="27">
        <v>224181</v>
      </c>
      <c r="D10" s="27">
        <v>205725</v>
      </c>
      <c r="E10" s="27">
        <v>224181</v>
      </c>
      <c r="F10" s="14">
        <f t="shared" si="0"/>
        <v>8.971199416697047</v>
      </c>
      <c r="G10" s="1"/>
      <c r="H10" s="1"/>
      <c r="I10" s="1"/>
    </row>
    <row r="11" spans="1:12" x14ac:dyDescent="0.25">
      <c r="A11" s="9" t="s">
        <v>167</v>
      </c>
      <c r="B11" s="26">
        <v>213286</v>
      </c>
      <c r="C11" s="26">
        <v>213794</v>
      </c>
      <c r="D11" s="26">
        <v>213286</v>
      </c>
      <c r="E11" s="26">
        <v>213794</v>
      </c>
      <c r="F11" s="11">
        <f t="shared" si="0"/>
        <v>0.23817784570951517</v>
      </c>
      <c r="G11" s="1"/>
      <c r="H11" s="1"/>
      <c r="I11" s="1"/>
    </row>
    <row r="12" spans="1:12" x14ac:dyDescent="0.25">
      <c r="A12" s="12" t="s">
        <v>168</v>
      </c>
      <c r="B12" s="27">
        <v>201133</v>
      </c>
      <c r="C12" s="27">
        <v>160617</v>
      </c>
      <c r="D12" s="27">
        <v>201133</v>
      </c>
      <c r="E12" s="27">
        <v>160617</v>
      </c>
      <c r="F12" s="14">
        <f t="shared" si="0"/>
        <v>-20.143884892086334</v>
      </c>
      <c r="G12" s="1"/>
      <c r="H12" s="1"/>
      <c r="I12" s="1"/>
    </row>
    <row r="13" spans="1:12" x14ac:dyDescent="0.25">
      <c r="A13" s="9" t="s">
        <v>32</v>
      </c>
      <c r="B13" s="26">
        <v>78515</v>
      </c>
      <c r="C13" s="26">
        <v>113409</v>
      </c>
      <c r="D13" s="26">
        <v>78515</v>
      </c>
      <c r="E13" s="26">
        <v>113409</v>
      </c>
      <c r="F13" s="11">
        <f t="shared" si="0"/>
        <v>44.442463223587851</v>
      </c>
      <c r="G13" s="1"/>
      <c r="H13" s="1"/>
      <c r="I13" s="1"/>
    </row>
    <row r="14" spans="1:12" x14ac:dyDescent="0.25">
      <c r="A14" s="12" t="s">
        <v>33</v>
      </c>
      <c r="B14" s="27">
        <v>267165</v>
      </c>
      <c r="C14" s="27">
        <v>198670</v>
      </c>
      <c r="D14" s="27">
        <v>267165</v>
      </c>
      <c r="E14" s="27">
        <v>198670</v>
      </c>
      <c r="F14" s="14">
        <f t="shared" si="0"/>
        <v>-25.637714520988908</v>
      </c>
      <c r="G14" s="1"/>
      <c r="H14" s="1"/>
      <c r="I14" s="1"/>
    </row>
    <row r="15" spans="1:12" x14ac:dyDescent="0.25">
      <c r="A15" s="9" t="s">
        <v>34</v>
      </c>
      <c r="B15" s="26">
        <v>274904</v>
      </c>
      <c r="C15" s="26">
        <v>302654</v>
      </c>
      <c r="D15" s="26">
        <v>274904</v>
      </c>
      <c r="E15" s="26">
        <v>302654</v>
      </c>
      <c r="F15" s="11">
        <f t="shared" si="0"/>
        <v>10.094432965689847</v>
      </c>
      <c r="G15" s="1"/>
      <c r="H15" s="1"/>
      <c r="I15" s="1"/>
    </row>
    <row r="16" spans="1:12" x14ac:dyDescent="0.25">
      <c r="A16" s="12" t="s">
        <v>35</v>
      </c>
      <c r="B16" s="27">
        <v>533318</v>
      </c>
      <c r="C16" s="27">
        <v>466063</v>
      </c>
      <c r="D16" s="27">
        <v>533318</v>
      </c>
      <c r="E16" s="27">
        <v>466063</v>
      </c>
      <c r="F16" s="14">
        <f t="shared" si="0"/>
        <v>-12.61067505690788</v>
      </c>
      <c r="G16" s="1"/>
      <c r="H16" s="1"/>
      <c r="I16" s="1"/>
    </row>
    <row r="17" spans="1:9" x14ac:dyDescent="0.25">
      <c r="A17" s="9" t="s">
        <v>169</v>
      </c>
      <c r="B17" s="26">
        <v>377806</v>
      </c>
      <c r="C17" s="26">
        <v>476036</v>
      </c>
      <c r="D17" s="26">
        <v>377806</v>
      </c>
      <c r="E17" s="26">
        <v>476036</v>
      </c>
      <c r="F17" s="11">
        <f t="shared" si="0"/>
        <v>26.000116461887842</v>
      </c>
      <c r="G17" s="1"/>
      <c r="H17" s="1"/>
      <c r="I17" s="1"/>
    </row>
    <row r="18" spans="1:9" x14ac:dyDescent="0.25">
      <c r="A18" s="12" t="s">
        <v>36</v>
      </c>
      <c r="B18" s="27">
        <v>3838</v>
      </c>
      <c r="C18" s="27">
        <v>0</v>
      </c>
      <c r="D18" s="27">
        <v>3838</v>
      </c>
      <c r="E18" s="27">
        <v>0</v>
      </c>
      <c r="F18" s="14">
        <f t="shared" si="0"/>
        <v>-100</v>
      </c>
      <c r="G18" s="1"/>
      <c r="H18" s="1"/>
      <c r="I18" s="1"/>
    </row>
    <row r="19" spans="1:9" x14ac:dyDescent="0.25">
      <c r="A19" s="9" t="s">
        <v>37</v>
      </c>
      <c r="B19" s="26">
        <v>553213</v>
      </c>
      <c r="C19" s="26">
        <v>1079921</v>
      </c>
      <c r="D19" s="26">
        <v>553213</v>
      </c>
      <c r="E19" s="26">
        <v>1079921</v>
      </c>
      <c r="F19" s="11">
        <f t="shared" si="0"/>
        <v>95.208897838626342</v>
      </c>
      <c r="G19" s="1"/>
      <c r="H19" s="1"/>
      <c r="I19" s="1"/>
    </row>
    <row r="20" spans="1:9" x14ac:dyDescent="0.25">
      <c r="A20" s="12" t="s">
        <v>170</v>
      </c>
      <c r="B20" s="27">
        <v>1546234</v>
      </c>
      <c r="C20" s="27">
        <v>1413357</v>
      </c>
      <c r="D20" s="27">
        <v>1546234</v>
      </c>
      <c r="E20" s="27">
        <v>1413357</v>
      </c>
      <c r="F20" s="14">
        <f t="shared" si="0"/>
        <v>-8.5935893273592541</v>
      </c>
      <c r="G20" s="1"/>
      <c r="H20" s="1"/>
      <c r="I20" s="1"/>
    </row>
    <row r="21" spans="1:9" x14ac:dyDescent="0.25">
      <c r="A21" s="9" t="s">
        <v>38</v>
      </c>
      <c r="B21" s="26">
        <v>612687</v>
      </c>
      <c r="C21" s="26">
        <v>592845</v>
      </c>
      <c r="D21" s="26">
        <v>612687</v>
      </c>
      <c r="E21" s="26">
        <v>592845</v>
      </c>
      <c r="F21" s="11">
        <f t="shared" si="0"/>
        <v>-3.2385214636510966</v>
      </c>
      <c r="G21" s="1"/>
      <c r="H21" s="1"/>
      <c r="I21" s="1"/>
    </row>
    <row r="22" spans="1:9" x14ac:dyDescent="0.25">
      <c r="A22" s="12" t="s">
        <v>59</v>
      </c>
      <c r="B22" s="27">
        <v>53710</v>
      </c>
      <c r="C22" s="27">
        <v>32789</v>
      </c>
      <c r="D22" s="27">
        <v>53710</v>
      </c>
      <c r="E22" s="27">
        <v>32789</v>
      </c>
      <c r="F22" s="14">
        <f t="shared" si="0"/>
        <v>-38.951778067398998</v>
      </c>
      <c r="G22" s="1"/>
      <c r="H22" s="1"/>
      <c r="I22" s="1"/>
    </row>
    <row r="23" spans="1:9" x14ac:dyDescent="0.25">
      <c r="A23" s="9" t="s">
        <v>171</v>
      </c>
      <c r="B23" s="26">
        <v>77253</v>
      </c>
      <c r="C23" s="26">
        <v>72082</v>
      </c>
      <c r="D23" s="26">
        <v>77253</v>
      </c>
      <c r="E23" s="26">
        <v>72082</v>
      </c>
      <c r="F23" s="11">
        <f t="shared" si="0"/>
        <v>-6.69359118739726</v>
      </c>
      <c r="G23" s="1"/>
      <c r="H23" s="1"/>
      <c r="I23" s="1"/>
    </row>
    <row r="24" spans="1:9" x14ac:dyDescent="0.25">
      <c r="A24" s="12" t="s">
        <v>173</v>
      </c>
      <c r="B24" s="27">
        <v>64352</v>
      </c>
      <c r="C24" s="27">
        <v>51219</v>
      </c>
      <c r="D24" s="27">
        <v>64352</v>
      </c>
      <c r="E24" s="27">
        <v>51219</v>
      </c>
      <c r="F24" s="14">
        <f t="shared" si="0"/>
        <v>-20.408068125310791</v>
      </c>
      <c r="G24" s="1"/>
      <c r="H24" s="1"/>
      <c r="I24" s="1"/>
    </row>
    <row r="25" spans="1:9" x14ac:dyDescent="0.25">
      <c r="A25" s="9" t="s">
        <v>39</v>
      </c>
      <c r="B25" s="26">
        <v>2475</v>
      </c>
      <c r="C25" s="26">
        <v>0</v>
      </c>
      <c r="D25" s="26">
        <v>2475</v>
      </c>
      <c r="E25" s="26">
        <v>0</v>
      </c>
      <c r="F25" s="11">
        <f t="shared" si="0"/>
        <v>-100</v>
      </c>
      <c r="G25" s="1"/>
      <c r="H25" s="1"/>
      <c r="I25" s="1"/>
    </row>
    <row r="26" spans="1:9" x14ac:dyDescent="0.25">
      <c r="A26" s="12" t="s">
        <v>40</v>
      </c>
      <c r="B26" s="27">
        <v>37894</v>
      </c>
      <c r="C26" s="27">
        <v>33648</v>
      </c>
      <c r="D26" s="27">
        <v>37894</v>
      </c>
      <c r="E26" s="27">
        <v>33648</v>
      </c>
      <c r="F26" s="14">
        <f t="shared" si="0"/>
        <v>-11.204940096057427</v>
      </c>
      <c r="G26" s="1"/>
      <c r="H26" s="1"/>
      <c r="I26" s="1"/>
    </row>
    <row r="27" spans="1:9" x14ac:dyDescent="0.25">
      <c r="A27" s="9" t="s">
        <v>41</v>
      </c>
      <c r="B27" s="26">
        <v>84471</v>
      </c>
      <c r="C27" s="26">
        <v>61423</v>
      </c>
      <c r="D27" s="26">
        <v>84471</v>
      </c>
      <c r="E27" s="26">
        <v>61423</v>
      </c>
      <c r="F27" s="11">
        <f t="shared" si="0"/>
        <v>-27.285103763421759</v>
      </c>
      <c r="G27" s="1"/>
      <c r="H27" s="1"/>
      <c r="I27" s="1"/>
    </row>
    <row r="28" spans="1:9" x14ac:dyDescent="0.25">
      <c r="A28" s="12" t="s">
        <v>42</v>
      </c>
      <c r="B28" s="27">
        <v>43304</v>
      </c>
      <c r="C28" s="27">
        <v>18447</v>
      </c>
      <c r="D28" s="27">
        <v>43304</v>
      </c>
      <c r="E28" s="27">
        <v>18447</v>
      </c>
      <c r="F28" s="14">
        <f t="shared" si="0"/>
        <v>-57.401163864769998</v>
      </c>
      <c r="G28" s="1"/>
      <c r="H28" s="1"/>
      <c r="I28" s="1"/>
    </row>
    <row r="29" spans="1:9" x14ac:dyDescent="0.25">
      <c r="A29" s="9" t="s">
        <v>43</v>
      </c>
      <c r="B29" s="26">
        <v>122997</v>
      </c>
      <c r="C29" s="26">
        <v>249992</v>
      </c>
      <c r="D29" s="26">
        <v>122997</v>
      </c>
      <c r="E29" s="26">
        <v>249992</v>
      </c>
      <c r="F29" s="11">
        <f t="shared" si="0"/>
        <v>103.25048578420612</v>
      </c>
      <c r="G29" s="1"/>
      <c r="H29" s="1"/>
      <c r="I29" s="1"/>
    </row>
    <row r="30" spans="1:9" x14ac:dyDescent="0.25">
      <c r="A30" s="12" t="s">
        <v>44</v>
      </c>
      <c r="B30" s="27">
        <v>190984</v>
      </c>
      <c r="C30" s="27">
        <v>174548</v>
      </c>
      <c r="D30" s="27">
        <v>190984</v>
      </c>
      <c r="E30" s="27">
        <v>174548</v>
      </c>
      <c r="F30" s="14">
        <f t="shared" si="0"/>
        <v>-8.6059565199178962</v>
      </c>
      <c r="G30" s="1"/>
      <c r="H30" s="1"/>
      <c r="I30" s="1"/>
    </row>
    <row r="31" spans="1:9" x14ac:dyDescent="0.25">
      <c r="A31" s="9" t="s">
        <v>45</v>
      </c>
      <c r="B31" s="26">
        <v>972791</v>
      </c>
      <c r="C31" s="26">
        <v>898804</v>
      </c>
      <c r="D31" s="26">
        <v>972791</v>
      </c>
      <c r="E31" s="26">
        <v>898804</v>
      </c>
      <c r="F31" s="11">
        <f t="shared" si="0"/>
        <v>-7.6056419107495827</v>
      </c>
      <c r="G31" s="1"/>
      <c r="H31" s="1"/>
      <c r="I31" s="1"/>
    </row>
    <row r="32" spans="1:9" x14ac:dyDescent="0.25">
      <c r="A32" s="12" t="s">
        <v>46</v>
      </c>
      <c r="B32" s="27">
        <v>168789</v>
      </c>
      <c r="C32" s="27">
        <v>155358</v>
      </c>
      <c r="D32" s="27">
        <v>168789</v>
      </c>
      <c r="E32" s="27">
        <v>155358</v>
      </c>
      <c r="F32" s="14">
        <f t="shared" si="0"/>
        <v>-7.9572720971153359</v>
      </c>
      <c r="G32" s="1"/>
      <c r="H32" s="1"/>
      <c r="I32" s="1"/>
    </row>
    <row r="33" spans="1:9" x14ac:dyDescent="0.25">
      <c r="A33" s="9" t="s">
        <v>47</v>
      </c>
      <c r="B33" s="26">
        <v>9369</v>
      </c>
      <c r="C33" s="26">
        <v>18431</v>
      </c>
      <c r="D33" s="26">
        <v>9369</v>
      </c>
      <c r="E33" s="26">
        <v>18431</v>
      </c>
      <c r="F33" s="11">
        <f t="shared" si="0"/>
        <v>96.723236204504218</v>
      </c>
      <c r="G33" s="1"/>
      <c r="H33" s="1"/>
      <c r="I33" s="1"/>
    </row>
    <row r="34" spans="1:9" x14ac:dyDescent="0.25">
      <c r="A34" s="12" t="s">
        <v>172</v>
      </c>
      <c r="B34" s="27">
        <v>15911</v>
      </c>
      <c r="C34" s="27">
        <v>20262</v>
      </c>
      <c r="D34" s="27">
        <v>15911</v>
      </c>
      <c r="E34" s="27">
        <v>20262</v>
      </c>
      <c r="F34" s="14">
        <f t="shared" si="0"/>
        <v>27.345861353780407</v>
      </c>
      <c r="G34" s="1"/>
      <c r="H34" s="1"/>
      <c r="I34" s="1"/>
    </row>
    <row r="35" spans="1:9" x14ac:dyDescent="0.25">
      <c r="A35" s="15" t="s">
        <v>48</v>
      </c>
      <c r="B35" s="16">
        <f>SUM(B7:B34)</f>
        <v>7624984</v>
      </c>
      <c r="C35" s="16">
        <f t="shared" ref="C35:E35" si="1">SUM(C7:C34)</f>
        <v>7771723</v>
      </c>
      <c r="D35" s="16">
        <f t="shared" si="1"/>
        <v>7624984</v>
      </c>
      <c r="E35" s="16">
        <f t="shared" si="1"/>
        <v>7771723</v>
      </c>
      <c r="F35" s="17">
        <f t="shared" si="0"/>
        <v>1.9244499398293868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323128</v>
      </c>
      <c r="C39" s="51">
        <f t="shared" si="3"/>
        <v>423350</v>
      </c>
      <c r="D39" s="51">
        <f>_xlfn.RANK.EQ(B39,$B$39:$B$66)+COUNTIF($B$39:$B$66,B39)-1</f>
        <v>7</v>
      </c>
      <c r="E39" s="50" t="str">
        <f t="shared" ref="E39:E66" si="5">INDEX($A$39:$B$66,MATCH(ROW()-38,$D$39:$D$66,0),1)</f>
        <v>GIJÓN</v>
      </c>
      <c r="F39" s="50">
        <f>LOOKUP(E39,$A$39:$A$66,$B$39:$B$66)</f>
        <v>1413357</v>
      </c>
      <c r="G39" s="50">
        <f>LOOKUP(E39,$A$39:$A$66,$C$39:$C$66)</f>
        <v>1546234</v>
      </c>
    </row>
    <row r="40" spans="1:9" x14ac:dyDescent="0.25">
      <c r="A40" s="50" t="str">
        <f t="shared" si="4"/>
        <v>ALICANTE</v>
      </c>
      <c r="B40" s="51">
        <f t="shared" si="2"/>
        <v>103290</v>
      </c>
      <c r="C40" s="51">
        <f t="shared" si="3"/>
        <v>139661</v>
      </c>
      <c r="D40" s="51">
        <f t="shared" ref="D40:D66" si="6">_xlfn.RANK.EQ(B40,$B$39:$B$66)+COUNTIF($B$39:$B$66,B40)-1</f>
        <v>18</v>
      </c>
      <c r="E40" s="50" t="str">
        <f t="shared" si="5"/>
        <v>FERROL-SAN CIBRAO</v>
      </c>
      <c r="F40" s="50">
        <f t="shared" ref="F40:F55" si="7">LOOKUP(E40,$A$39:$A$66,$B$39:$B$66)</f>
        <v>1079921</v>
      </c>
      <c r="G40" s="50">
        <f t="shared" ref="G40:G66" si="8">LOOKUP(E40,$A$39:$A$66,$C$39:$C$66)</f>
        <v>553213</v>
      </c>
    </row>
    <row r="41" spans="1:9" x14ac:dyDescent="0.25">
      <c r="A41" s="50" t="str">
        <f t="shared" si="4"/>
        <v>ALMERÍA</v>
      </c>
      <c r="B41" s="51">
        <f t="shared" si="2"/>
        <v>316755</v>
      </c>
      <c r="C41" s="51">
        <f t="shared" si="3"/>
        <v>349849</v>
      </c>
      <c r="D41" s="51">
        <f t="shared" si="6"/>
        <v>8</v>
      </c>
      <c r="E41" s="50" t="str">
        <f t="shared" si="5"/>
        <v>TARRAGONA</v>
      </c>
      <c r="F41" s="50">
        <f t="shared" si="7"/>
        <v>898804</v>
      </c>
      <c r="G41" s="50">
        <f t="shared" si="8"/>
        <v>972791</v>
      </c>
    </row>
    <row r="42" spans="1:9" x14ac:dyDescent="0.25">
      <c r="A42" s="50" t="str">
        <f t="shared" si="4"/>
        <v>AVILÉS</v>
      </c>
      <c r="B42" s="51">
        <f t="shared" si="2"/>
        <v>224181</v>
      </c>
      <c r="C42" s="51">
        <f t="shared" si="3"/>
        <v>205725</v>
      </c>
      <c r="D42" s="51">
        <f t="shared" si="6"/>
        <v>11</v>
      </c>
      <c r="E42" s="50" t="str">
        <f t="shared" si="5"/>
        <v>HUELVA</v>
      </c>
      <c r="F42" s="50">
        <f t="shared" si="7"/>
        <v>592845</v>
      </c>
      <c r="G42" s="50">
        <f t="shared" si="8"/>
        <v>612687</v>
      </c>
    </row>
    <row r="43" spans="1:9" x14ac:dyDescent="0.25">
      <c r="A43" s="50" t="str">
        <f t="shared" si="4"/>
        <v>BAHÍA DE ALGECIRAS</v>
      </c>
      <c r="B43" s="51">
        <f t="shared" si="2"/>
        <v>213794</v>
      </c>
      <c r="C43" s="51">
        <f t="shared" si="3"/>
        <v>213286</v>
      </c>
      <c r="D43" s="51">
        <f t="shared" si="6"/>
        <v>12</v>
      </c>
      <c r="E43" s="50" t="str">
        <f t="shared" si="5"/>
        <v>CASTELLÓN</v>
      </c>
      <c r="F43" s="50">
        <f t="shared" si="7"/>
        <v>476036</v>
      </c>
      <c r="G43" s="50">
        <f t="shared" si="8"/>
        <v>377806</v>
      </c>
    </row>
    <row r="44" spans="1:9" x14ac:dyDescent="0.25">
      <c r="A44" s="50" t="str">
        <f t="shared" si="4"/>
        <v>BAHÍA DE CÁDIZ</v>
      </c>
      <c r="B44" s="51">
        <f t="shared" si="2"/>
        <v>160617</v>
      </c>
      <c r="C44" s="51">
        <f t="shared" si="3"/>
        <v>201133</v>
      </c>
      <c r="D44" s="51">
        <f t="shared" si="6"/>
        <v>15</v>
      </c>
      <c r="E44" s="50" t="str">
        <f t="shared" si="5"/>
        <v>CARTAGENA</v>
      </c>
      <c r="F44" s="50">
        <f t="shared" si="7"/>
        <v>466063</v>
      </c>
      <c r="G44" s="50">
        <f t="shared" si="8"/>
        <v>533318</v>
      </c>
    </row>
    <row r="45" spans="1:9" x14ac:dyDescent="0.25">
      <c r="A45" s="50" t="str">
        <f t="shared" si="4"/>
        <v>BALEARES</v>
      </c>
      <c r="B45" s="51">
        <f t="shared" si="2"/>
        <v>113409</v>
      </c>
      <c r="C45" s="51">
        <f t="shared" si="3"/>
        <v>78515</v>
      </c>
      <c r="D45" s="51">
        <f t="shared" si="6"/>
        <v>17</v>
      </c>
      <c r="E45" s="50" t="str">
        <f t="shared" si="5"/>
        <v>A CORUÑA</v>
      </c>
      <c r="F45" s="50">
        <f t="shared" si="7"/>
        <v>323128</v>
      </c>
      <c r="G45" s="50">
        <f t="shared" si="8"/>
        <v>423350</v>
      </c>
    </row>
    <row r="46" spans="1:9" x14ac:dyDescent="0.25">
      <c r="A46" s="50" t="str">
        <f t="shared" si="4"/>
        <v>BARCELONA</v>
      </c>
      <c r="B46" s="51">
        <f t="shared" si="2"/>
        <v>198670</v>
      </c>
      <c r="C46" s="51">
        <f t="shared" si="3"/>
        <v>267165</v>
      </c>
      <c r="D46" s="51">
        <f t="shared" si="6"/>
        <v>13</v>
      </c>
      <c r="E46" s="50" t="str">
        <f t="shared" si="5"/>
        <v>ALMERÍA</v>
      </c>
      <c r="F46" s="50">
        <f t="shared" si="7"/>
        <v>316755</v>
      </c>
      <c r="G46" s="50">
        <f t="shared" si="8"/>
        <v>349849</v>
      </c>
    </row>
    <row r="47" spans="1:9" x14ac:dyDescent="0.25">
      <c r="A47" s="50" t="str">
        <f t="shared" si="4"/>
        <v>BILBAO</v>
      </c>
      <c r="B47" s="51">
        <f t="shared" si="2"/>
        <v>302654</v>
      </c>
      <c r="C47" s="51">
        <f t="shared" si="3"/>
        <v>274904</v>
      </c>
      <c r="D47" s="51">
        <f t="shared" si="6"/>
        <v>9</v>
      </c>
      <c r="E47" s="50" t="str">
        <f t="shared" si="5"/>
        <v>BILBAO</v>
      </c>
      <c r="F47" s="50">
        <f t="shared" si="7"/>
        <v>302654</v>
      </c>
      <c r="G47" s="50">
        <f t="shared" si="8"/>
        <v>274904</v>
      </c>
    </row>
    <row r="48" spans="1:9" x14ac:dyDescent="0.25">
      <c r="A48" s="50" t="str">
        <f t="shared" si="4"/>
        <v>CARTAGENA</v>
      </c>
      <c r="B48" s="51">
        <f t="shared" si="2"/>
        <v>466063</v>
      </c>
      <c r="C48" s="51">
        <f t="shared" si="3"/>
        <v>533318</v>
      </c>
      <c r="D48" s="51">
        <f t="shared" si="6"/>
        <v>6</v>
      </c>
      <c r="E48" s="50" t="str">
        <f t="shared" si="5"/>
        <v>SANTANDER</v>
      </c>
      <c r="F48" s="50">
        <f t="shared" si="7"/>
        <v>249992</v>
      </c>
      <c r="G48" s="50">
        <f t="shared" si="8"/>
        <v>122997</v>
      </c>
    </row>
    <row r="49" spans="1:7" x14ac:dyDescent="0.25">
      <c r="A49" s="50" t="str">
        <f t="shared" si="4"/>
        <v>CASTELLÓN</v>
      </c>
      <c r="B49" s="51">
        <f t="shared" si="2"/>
        <v>476036</v>
      </c>
      <c r="C49" s="51">
        <f t="shared" si="3"/>
        <v>377806</v>
      </c>
      <c r="D49" s="51">
        <f t="shared" si="6"/>
        <v>5</v>
      </c>
      <c r="E49" s="50" t="str">
        <f t="shared" si="5"/>
        <v>AVILÉS</v>
      </c>
      <c r="F49" s="50">
        <f t="shared" si="7"/>
        <v>224181</v>
      </c>
      <c r="G49" s="50">
        <f t="shared" si="8"/>
        <v>205725</v>
      </c>
    </row>
    <row r="50" spans="1:7" x14ac:dyDescent="0.25">
      <c r="A50" s="50" t="str">
        <f t="shared" si="4"/>
        <v>CEUTA</v>
      </c>
      <c r="B50" s="51">
        <f t="shared" si="2"/>
        <v>0</v>
      </c>
      <c r="C50" s="51">
        <f t="shared" si="3"/>
        <v>3838</v>
      </c>
      <c r="D50" s="51">
        <f t="shared" si="6"/>
        <v>28</v>
      </c>
      <c r="E50" s="50" t="str">
        <f t="shared" si="5"/>
        <v>BAHÍA DE ALGECIRAS</v>
      </c>
      <c r="F50" s="50">
        <f t="shared" si="7"/>
        <v>213794</v>
      </c>
      <c r="G50" s="50">
        <f t="shared" si="8"/>
        <v>213286</v>
      </c>
    </row>
    <row r="51" spans="1:7" x14ac:dyDescent="0.25">
      <c r="A51" s="50" t="str">
        <f t="shared" si="4"/>
        <v>FERROL-SAN CIBRAO</v>
      </c>
      <c r="B51" s="51">
        <f t="shared" si="2"/>
        <v>1079921</v>
      </c>
      <c r="C51" s="51">
        <f t="shared" si="3"/>
        <v>553213</v>
      </c>
      <c r="D51" s="51">
        <f t="shared" si="6"/>
        <v>2</v>
      </c>
      <c r="E51" s="50" t="str">
        <f t="shared" si="5"/>
        <v>BARCELONA</v>
      </c>
      <c r="F51" s="50">
        <f t="shared" si="7"/>
        <v>198670</v>
      </c>
      <c r="G51" s="50">
        <f t="shared" si="8"/>
        <v>267165</v>
      </c>
    </row>
    <row r="52" spans="1:7" x14ac:dyDescent="0.25">
      <c r="A52" s="50" t="str">
        <f t="shared" si="4"/>
        <v>GIJÓN</v>
      </c>
      <c r="B52" s="51">
        <f t="shared" si="2"/>
        <v>1413357</v>
      </c>
      <c r="C52" s="51">
        <f t="shared" si="3"/>
        <v>1546234</v>
      </c>
      <c r="D52" s="51">
        <f t="shared" si="6"/>
        <v>1</v>
      </c>
      <c r="E52" s="50" t="str">
        <f t="shared" si="5"/>
        <v>SEVILLA</v>
      </c>
      <c r="F52" s="50">
        <f t="shared" si="7"/>
        <v>174548</v>
      </c>
      <c r="G52" s="50">
        <f t="shared" si="8"/>
        <v>190984</v>
      </c>
    </row>
    <row r="53" spans="1:7" x14ac:dyDescent="0.25">
      <c r="A53" s="50" t="str">
        <f t="shared" si="4"/>
        <v>HUELVA</v>
      </c>
      <c r="B53" s="51">
        <f t="shared" si="2"/>
        <v>592845</v>
      </c>
      <c r="C53" s="51">
        <f t="shared" si="3"/>
        <v>612687</v>
      </c>
      <c r="D53" s="51">
        <f t="shared" si="6"/>
        <v>4</v>
      </c>
      <c r="E53" s="50" t="str">
        <f t="shared" si="5"/>
        <v>BAHÍA DE CÁDIZ</v>
      </c>
      <c r="F53" s="50">
        <f t="shared" si="7"/>
        <v>160617</v>
      </c>
      <c r="G53" s="50">
        <f t="shared" si="8"/>
        <v>201133</v>
      </c>
    </row>
    <row r="54" spans="1:7" x14ac:dyDescent="0.25">
      <c r="A54" s="50" t="str">
        <f t="shared" si="4"/>
        <v>LAS PALMAS</v>
      </c>
      <c r="B54" s="51">
        <f t="shared" si="2"/>
        <v>32789</v>
      </c>
      <c r="C54" s="51">
        <f t="shared" si="3"/>
        <v>53710</v>
      </c>
      <c r="D54" s="51">
        <f t="shared" si="6"/>
        <v>23</v>
      </c>
      <c r="E54" s="50" t="str">
        <f t="shared" si="5"/>
        <v>VALENCIA</v>
      </c>
      <c r="F54" s="50">
        <f t="shared" si="7"/>
        <v>155358</v>
      </c>
      <c r="G54" s="50">
        <f t="shared" si="8"/>
        <v>168789</v>
      </c>
    </row>
    <row r="55" spans="1:7" x14ac:dyDescent="0.25">
      <c r="A55" s="50" t="str">
        <f t="shared" si="4"/>
        <v>MÁLAGA</v>
      </c>
      <c r="B55" s="51">
        <f t="shared" si="2"/>
        <v>72082</v>
      </c>
      <c r="C55" s="51">
        <f t="shared" si="3"/>
        <v>77253</v>
      </c>
      <c r="D55" s="51">
        <f t="shared" si="6"/>
        <v>19</v>
      </c>
      <c r="E55" s="50" t="str">
        <f t="shared" si="5"/>
        <v>BALEARES</v>
      </c>
      <c r="F55" s="50">
        <f t="shared" si="7"/>
        <v>113409</v>
      </c>
      <c r="G55" s="50">
        <f t="shared" si="8"/>
        <v>78515</v>
      </c>
    </row>
    <row r="56" spans="1:7" x14ac:dyDescent="0.25">
      <c r="A56" s="50" t="str">
        <f t="shared" si="4"/>
        <v>MARÍN Y RÍA DE PONTEVEDRA</v>
      </c>
      <c r="B56" s="51">
        <f t="shared" si="2"/>
        <v>51219</v>
      </c>
      <c r="C56" s="51">
        <f t="shared" si="3"/>
        <v>64352</v>
      </c>
      <c r="D56" s="51">
        <f t="shared" si="6"/>
        <v>21</v>
      </c>
      <c r="E56" s="50" t="str">
        <f t="shared" si="5"/>
        <v>ALICANTE</v>
      </c>
      <c r="F56" s="50">
        <f t="shared" ref="F56:F66" si="9">LOOKUP(E56,$A$39:$A$66,$B$39:$B$66)</f>
        <v>103290</v>
      </c>
      <c r="G56" s="50">
        <f t="shared" si="8"/>
        <v>139661</v>
      </c>
    </row>
    <row r="57" spans="1:7" x14ac:dyDescent="0.25">
      <c r="A57" s="50" t="str">
        <f t="shared" si="4"/>
        <v>MELILLA</v>
      </c>
      <c r="B57" s="51">
        <f t="shared" si="2"/>
        <v>0</v>
      </c>
      <c r="C57" s="51">
        <f t="shared" si="3"/>
        <v>2475</v>
      </c>
      <c r="D57" s="51">
        <f t="shared" si="6"/>
        <v>28</v>
      </c>
      <c r="E57" s="50" t="str">
        <f t="shared" si="5"/>
        <v>MÁLAGA</v>
      </c>
      <c r="F57" s="50">
        <f t="shared" si="9"/>
        <v>72082</v>
      </c>
      <c r="G57" s="50">
        <f t="shared" si="8"/>
        <v>77253</v>
      </c>
    </row>
    <row r="58" spans="1:7" x14ac:dyDescent="0.25">
      <c r="A58" s="50" t="str">
        <f t="shared" si="4"/>
        <v>MOTRIL</v>
      </c>
      <c r="B58" s="51">
        <f t="shared" si="2"/>
        <v>33648</v>
      </c>
      <c r="C58" s="51">
        <f t="shared" si="3"/>
        <v>37894</v>
      </c>
      <c r="D58" s="51">
        <f t="shared" si="6"/>
        <v>22</v>
      </c>
      <c r="E58" s="50" t="str">
        <f t="shared" si="5"/>
        <v>PASAIA</v>
      </c>
      <c r="F58" s="50">
        <f t="shared" si="9"/>
        <v>61423</v>
      </c>
      <c r="G58" s="50">
        <f t="shared" si="8"/>
        <v>84471</v>
      </c>
    </row>
    <row r="59" spans="1:7" x14ac:dyDescent="0.25">
      <c r="A59" s="50" t="str">
        <f t="shared" si="4"/>
        <v>PASAIA</v>
      </c>
      <c r="B59" s="51">
        <f t="shared" si="2"/>
        <v>61423</v>
      </c>
      <c r="C59" s="51">
        <f t="shared" si="3"/>
        <v>84471</v>
      </c>
      <c r="D59" s="51">
        <f t="shared" si="6"/>
        <v>20</v>
      </c>
      <c r="E59" s="50" t="str">
        <f t="shared" si="5"/>
        <v>MARÍN Y RÍA DE PONTEVEDRA</v>
      </c>
      <c r="F59" s="50">
        <f t="shared" si="9"/>
        <v>51219</v>
      </c>
      <c r="G59" s="50">
        <f t="shared" si="8"/>
        <v>64352</v>
      </c>
    </row>
    <row r="60" spans="1:7" x14ac:dyDescent="0.25">
      <c r="A60" s="50" t="str">
        <f t="shared" si="4"/>
        <v>SANTA CRUZ DE TENERIFE</v>
      </c>
      <c r="B60" s="51">
        <f t="shared" si="2"/>
        <v>18447</v>
      </c>
      <c r="C60" s="51">
        <f t="shared" si="3"/>
        <v>43304</v>
      </c>
      <c r="D60" s="51">
        <f t="shared" si="6"/>
        <v>25</v>
      </c>
      <c r="E60" s="50" t="str">
        <f t="shared" si="5"/>
        <v>MOTRIL</v>
      </c>
      <c r="F60" s="50">
        <f t="shared" si="9"/>
        <v>33648</v>
      </c>
      <c r="G60" s="50">
        <f t="shared" si="8"/>
        <v>37894</v>
      </c>
    </row>
    <row r="61" spans="1:7" x14ac:dyDescent="0.25">
      <c r="A61" s="50" t="str">
        <f t="shared" si="4"/>
        <v>SANTANDER</v>
      </c>
      <c r="B61" s="51">
        <f t="shared" si="2"/>
        <v>249992</v>
      </c>
      <c r="C61" s="51">
        <f t="shared" si="3"/>
        <v>122997</v>
      </c>
      <c r="D61" s="51">
        <f t="shared" si="6"/>
        <v>10</v>
      </c>
      <c r="E61" s="50" t="str">
        <f t="shared" si="5"/>
        <v>LAS PALMAS</v>
      </c>
      <c r="F61" s="50">
        <f t="shared" si="9"/>
        <v>32789</v>
      </c>
      <c r="G61" s="50">
        <f t="shared" si="8"/>
        <v>53710</v>
      </c>
    </row>
    <row r="62" spans="1:7" x14ac:dyDescent="0.25">
      <c r="A62" s="50" t="str">
        <f t="shared" si="4"/>
        <v>SEVILLA</v>
      </c>
      <c r="B62" s="51">
        <f t="shared" si="2"/>
        <v>174548</v>
      </c>
      <c r="C62" s="51">
        <f t="shared" si="3"/>
        <v>190984</v>
      </c>
      <c r="D62" s="51">
        <f t="shared" si="6"/>
        <v>14</v>
      </c>
      <c r="E62" s="50" t="str">
        <f t="shared" si="5"/>
        <v>VILAGARCÍA</v>
      </c>
      <c r="F62" s="50">
        <f t="shared" si="9"/>
        <v>20262</v>
      </c>
      <c r="G62" s="50">
        <f t="shared" si="8"/>
        <v>15911</v>
      </c>
    </row>
    <row r="63" spans="1:7" x14ac:dyDescent="0.25">
      <c r="A63" s="50" t="str">
        <f t="shared" si="4"/>
        <v>TARRAGONA</v>
      </c>
      <c r="B63" s="51">
        <f t="shared" si="2"/>
        <v>898804</v>
      </c>
      <c r="C63" s="51">
        <f t="shared" si="3"/>
        <v>972791</v>
      </c>
      <c r="D63" s="51">
        <f t="shared" si="6"/>
        <v>3</v>
      </c>
      <c r="E63" s="50" t="str">
        <f t="shared" si="5"/>
        <v>SANTA CRUZ DE TENERIFE</v>
      </c>
      <c r="F63" s="50">
        <f t="shared" si="9"/>
        <v>18447</v>
      </c>
      <c r="G63" s="50">
        <f t="shared" si="8"/>
        <v>43304</v>
      </c>
    </row>
    <row r="64" spans="1:7" x14ac:dyDescent="0.25">
      <c r="A64" s="50" t="str">
        <f t="shared" si="4"/>
        <v>VALENCIA</v>
      </c>
      <c r="B64" s="51">
        <f t="shared" si="2"/>
        <v>155358</v>
      </c>
      <c r="C64" s="51">
        <f t="shared" si="3"/>
        <v>168789</v>
      </c>
      <c r="D64" s="51">
        <f t="shared" si="6"/>
        <v>16</v>
      </c>
      <c r="E64" s="50" t="str">
        <f t="shared" si="5"/>
        <v>VIGO</v>
      </c>
      <c r="F64" s="50">
        <f t="shared" si="9"/>
        <v>18431</v>
      </c>
      <c r="G64" s="50">
        <f t="shared" si="8"/>
        <v>9369</v>
      </c>
    </row>
    <row r="65" spans="1:7" x14ac:dyDescent="0.25">
      <c r="A65" s="50" t="str">
        <f t="shared" si="4"/>
        <v>VIGO</v>
      </c>
      <c r="B65" s="51">
        <f t="shared" si="2"/>
        <v>18431</v>
      </c>
      <c r="C65" s="51">
        <f t="shared" si="3"/>
        <v>9369</v>
      </c>
      <c r="D65" s="51">
        <f t="shared" si="6"/>
        <v>26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20262</v>
      </c>
      <c r="C66" s="51">
        <f t="shared" si="3"/>
        <v>15911</v>
      </c>
      <c r="D66" s="51">
        <f t="shared" si="6"/>
        <v>24</v>
      </c>
      <c r="E66" s="50" t="str">
        <f t="shared" si="5"/>
        <v>CEUTA</v>
      </c>
      <c r="F66" s="50">
        <f t="shared" si="9"/>
        <v>0</v>
      </c>
      <c r="G66" s="50">
        <f t="shared" si="8"/>
        <v>3838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8"/>
  <sheetViews>
    <sheetView workbookViewId="0">
      <selection activeCell="E38" sqref="E38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134</v>
      </c>
    </row>
    <row r="2" spans="1:12" s="2" customFormat="1" ht="21" x14ac:dyDescent="0.35"/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8">
        <v>63672</v>
      </c>
      <c r="C7" s="28">
        <v>72221</v>
      </c>
      <c r="D7" s="28">
        <v>63672</v>
      </c>
      <c r="E7" s="28">
        <v>72221</v>
      </c>
      <c r="F7" s="11">
        <f>((E7*100)/D7)-100</f>
        <v>13.426623947732125</v>
      </c>
      <c r="G7" s="1"/>
      <c r="H7" s="1"/>
      <c r="I7" s="1"/>
    </row>
    <row r="8" spans="1:12" x14ac:dyDescent="0.25">
      <c r="A8" s="12" t="s">
        <v>31</v>
      </c>
      <c r="B8" s="29">
        <v>102100</v>
      </c>
      <c r="C8" s="29">
        <v>119842</v>
      </c>
      <c r="D8" s="29">
        <v>102100</v>
      </c>
      <c r="E8" s="29">
        <v>119842</v>
      </c>
      <c r="F8" s="14">
        <f t="shared" ref="F8:F35" si="0">((E8*100)/D8)-100</f>
        <v>17.37708129285015</v>
      </c>
      <c r="G8" s="1"/>
      <c r="H8" s="1"/>
      <c r="I8" s="1"/>
    </row>
    <row r="9" spans="1:12" x14ac:dyDescent="0.25">
      <c r="A9" s="9" t="s">
        <v>164</v>
      </c>
      <c r="B9" s="28">
        <v>36610</v>
      </c>
      <c r="C9" s="28">
        <v>44606</v>
      </c>
      <c r="D9" s="28">
        <v>36610</v>
      </c>
      <c r="E9" s="28">
        <v>44606</v>
      </c>
      <c r="F9" s="11">
        <f t="shared" si="0"/>
        <v>21.841027041791861</v>
      </c>
      <c r="G9" s="1"/>
      <c r="H9" s="1"/>
      <c r="I9" s="1"/>
    </row>
    <row r="10" spans="1:12" x14ac:dyDescent="0.25">
      <c r="A10" s="12" t="s">
        <v>166</v>
      </c>
      <c r="B10" s="29">
        <v>76056</v>
      </c>
      <c r="C10" s="29">
        <v>116107</v>
      </c>
      <c r="D10" s="29">
        <v>76056</v>
      </c>
      <c r="E10" s="29">
        <v>116107</v>
      </c>
      <c r="F10" s="14">
        <f t="shared" si="0"/>
        <v>52.659882192069006</v>
      </c>
      <c r="G10" s="1"/>
      <c r="H10" s="1"/>
      <c r="I10" s="1"/>
    </row>
    <row r="11" spans="1:12" x14ac:dyDescent="0.25">
      <c r="A11" s="9" t="s">
        <v>167</v>
      </c>
      <c r="B11" s="28">
        <v>5483814</v>
      </c>
      <c r="C11" s="28">
        <v>5682095</v>
      </c>
      <c r="D11" s="28">
        <v>5483814</v>
      </c>
      <c r="E11" s="28">
        <v>5682095</v>
      </c>
      <c r="F11" s="11">
        <f t="shared" si="0"/>
        <v>3.6157499142020555</v>
      </c>
      <c r="G11" s="1"/>
      <c r="H11" s="1"/>
      <c r="I11" s="1"/>
    </row>
    <row r="12" spans="1:12" x14ac:dyDescent="0.25">
      <c r="A12" s="12" t="s">
        <v>168</v>
      </c>
      <c r="B12" s="29">
        <v>84134</v>
      </c>
      <c r="C12" s="29">
        <v>114491</v>
      </c>
      <c r="D12" s="29">
        <v>84134</v>
      </c>
      <c r="E12" s="29">
        <v>114491</v>
      </c>
      <c r="F12" s="14">
        <f t="shared" si="0"/>
        <v>36.081726769201509</v>
      </c>
      <c r="G12" s="1"/>
      <c r="H12" s="1"/>
      <c r="I12" s="1"/>
    </row>
    <row r="13" spans="1:12" x14ac:dyDescent="0.25">
      <c r="A13" s="9" t="s">
        <v>32</v>
      </c>
      <c r="B13" s="28">
        <v>659498</v>
      </c>
      <c r="C13" s="28">
        <v>720789</v>
      </c>
      <c r="D13" s="28">
        <v>659498</v>
      </c>
      <c r="E13" s="28">
        <v>720789</v>
      </c>
      <c r="F13" s="11">
        <f t="shared" si="0"/>
        <v>9.2935839077601514</v>
      </c>
      <c r="G13" s="1"/>
      <c r="H13" s="1"/>
      <c r="I13" s="1"/>
    </row>
    <row r="14" spans="1:12" x14ac:dyDescent="0.25">
      <c r="A14" s="12" t="s">
        <v>33</v>
      </c>
      <c r="B14" s="29">
        <v>2251439</v>
      </c>
      <c r="C14" s="29">
        <v>2481224</v>
      </c>
      <c r="D14" s="29">
        <v>2251439</v>
      </c>
      <c r="E14" s="29">
        <v>2481224</v>
      </c>
      <c r="F14" s="14">
        <f t="shared" si="0"/>
        <v>10.206139273593465</v>
      </c>
      <c r="G14" s="1"/>
      <c r="H14" s="1"/>
      <c r="I14" s="1"/>
    </row>
    <row r="15" spans="1:12" x14ac:dyDescent="0.25">
      <c r="A15" s="9" t="s">
        <v>34</v>
      </c>
      <c r="B15" s="28">
        <v>461182</v>
      </c>
      <c r="C15" s="28">
        <v>603795</v>
      </c>
      <c r="D15" s="28">
        <v>461182</v>
      </c>
      <c r="E15" s="28">
        <v>603795</v>
      </c>
      <c r="F15" s="11">
        <f t="shared" si="0"/>
        <v>30.923366480044763</v>
      </c>
      <c r="G15" s="1"/>
      <c r="H15" s="1"/>
      <c r="I15" s="1"/>
    </row>
    <row r="16" spans="1:12" x14ac:dyDescent="0.25">
      <c r="A16" s="12" t="s">
        <v>35</v>
      </c>
      <c r="B16" s="29">
        <v>105303</v>
      </c>
      <c r="C16" s="29">
        <v>103428</v>
      </c>
      <c r="D16" s="29">
        <v>105303</v>
      </c>
      <c r="E16" s="29">
        <v>103428</v>
      </c>
      <c r="F16" s="14">
        <f t="shared" si="0"/>
        <v>-1.7805760519643314</v>
      </c>
      <c r="G16" s="1"/>
      <c r="H16" s="1"/>
      <c r="I16" s="1"/>
    </row>
    <row r="17" spans="1:9" x14ac:dyDescent="0.25">
      <c r="A17" s="9" t="s">
        <v>169</v>
      </c>
      <c r="B17" s="28">
        <v>220342</v>
      </c>
      <c r="C17" s="28">
        <v>292585</v>
      </c>
      <c r="D17" s="28">
        <v>220342</v>
      </c>
      <c r="E17" s="28">
        <v>292585</v>
      </c>
      <c r="F17" s="11">
        <f t="shared" si="0"/>
        <v>32.786758765918449</v>
      </c>
      <c r="G17" s="1"/>
      <c r="H17" s="1"/>
      <c r="I17" s="1"/>
    </row>
    <row r="18" spans="1:9" x14ac:dyDescent="0.25">
      <c r="A18" s="12" t="s">
        <v>36</v>
      </c>
      <c r="B18" s="29">
        <v>78065</v>
      </c>
      <c r="C18" s="29">
        <v>87296</v>
      </c>
      <c r="D18" s="29">
        <v>78065</v>
      </c>
      <c r="E18" s="29">
        <v>87296</v>
      </c>
      <c r="F18" s="14">
        <f t="shared" si="0"/>
        <v>11.824761416768084</v>
      </c>
      <c r="G18" s="1"/>
      <c r="H18" s="1"/>
      <c r="I18" s="1"/>
    </row>
    <row r="19" spans="1:9" x14ac:dyDescent="0.25">
      <c r="A19" s="9" t="s">
        <v>37</v>
      </c>
      <c r="B19" s="28">
        <v>51076</v>
      </c>
      <c r="C19" s="28">
        <v>47805</v>
      </c>
      <c r="D19" s="28">
        <v>51076</v>
      </c>
      <c r="E19" s="28">
        <v>47805</v>
      </c>
      <c r="F19" s="11">
        <f t="shared" si="0"/>
        <v>-6.4041820032892218</v>
      </c>
      <c r="G19" s="1"/>
      <c r="H19" s="1"/>
      <c r="I19" s="1"/>
    </row>
    <row r="20" spans="1:9" x14ac:dyDescent="0.25">
      <c r="A20" s="12" t="s">
        <v>170</v>
      </c>
      <c r="B20" s="29">
        <v>116261</v>
      </c>
      <c r="C20" s="29">
        <v>147301</v>
      </c>
      <c r="D20" s="29">
        <v>116261</v>
      </c>
      <c r="E20" s="29">
        <v>147301</v>
      </c>
      <c r="F20" s="14">
        <f t="shared" si="0"/>
        <v>26.69854895450753</v>
      </c>
      <c r="G20" s="1"/>
      <c r="H20" s="1"/>
      <c r="I20" s="1"/>
    </row>
    <row r="21" spans="1:9" x14ac:dyDescent="0.25">
      <c r="A21" s="9" t="s">
        <v>38</v>
      </c>
      <c r="B21" s="28">
        <v>26664</v>
      </c>
      <c r="C21" s="28">
        <v>59737</v>
      </c>
      <c r="D21" s="28">
        <v>26664</v>
      </c>
      <c r="E21" s="28">
        <v>59737</v>
      </c>
      <c r="F21" s="11">
        <f t="shared" si="0"/>
        <v>124.03615361536154</v>
      </c>
      <c r="G21" s="1"/>
      <c r="H21" s="1"/>
      <c r="I21" s="1"/>
    </row>
    <row r="22" spans="1:9" x14ac:dyDescent="0.25">
      <c r="A22" s="12" t="s">
        <v>59</v>
      </c>
      <c r="B22" s="29">
        <v>981175</v>
      </c>
      <c r="C22" s="29">
        <v>1133871</v>
      </c>
      <c r="D22" s="29">
        <v>981175</v>
      </c>
      <c r="E22" s="29">
        <v>1133871</v>
      </c>
      <c r="F22" s="14">
        <f t="shared" si="0"/>
        <v>15.562565291614646</v>
      </c>
      <c r="G22" s="1"/>
      <c r="H22" s="1"/>
      <c r="I22" s="1"/>
    </row>
    <row r="23" spans="1:9" x14ac:dyDescent="0.25">
      <c r="A23" s="9" t="s">
        <v>171</v>
      </c>
      <c r="B23" s="28">
        <v>64893</v>
      </c>
      <c r="C23" s="28">
        <v>62083</v>
      </c>
      <c r="D23" s="28">
        <v>64893</v>
      </c>
      <c r="E23" s="28">
        <v>62083</v>
      </c>
      <c r="F23" s="11">
        <f t="shared" si="0"/>
        <v>-4.3302051068682346</v>
      </c>
      <c r="G23" s="1"/>
      <c r="H23" s="1"/>
      <c r="I23" s="1"/>
    </row>
    <row r="24" spans="1:9" x14ac:dyDescent="0.25">
      <c r="A24" s="12" t="s">
        <v>173</v>
      </c>
      <c r="B24" s="29">
        <v>70976</v>
      </c>
      <c r="C24" s="29">
        <v>137796</v>
      </c>
      <c r="D24" s="29">
        <v>70976</v>
      </c>
      <c r="E24" s="29">
        <v>137796</v>
      </c>
      <c r="F24" s="14">
        <f t="shared" si="0"/>
        <v>94.144499549143376</v>
      </c>
      <c r="G24" s="1"/>
      <c r="H24" s="1"/>
      <c r="I24" s="1"/>
    </row>
    <row r="25" spans="1:9" x14ac:dyDescent="0.25">
      <c r="A25" s="9" t="s">
        <v>39</v>
      </c>
      <c r="B25" s="28">
        <v>76800</v>
      </c>
      <c r="C25" s="28">
        <v>81258</v>
      </c>
      <c r="D25" s="28">
        <v>76800</v>
      </c>
      <c r="E25" s="28">
        <v>81258</v>
      </c>
      <c r="F25" s="11">
        <f t="shared" si="0"/>
        <v>5.8046875</v>
      </c>
      <c r="G25" s="1"/>
      <c r="H25" s="1"/>
      <c r="I25" s="1"/>
    </row>
    <row r="26" spans="1:9" x14ac:dyDescent="0.25">
      <c r="A26" s="12" t="s">
        <v>40</v>
      </c>
      <c r="B26" s="29">
        <v>29359</v>
      </c>
      <c r="C26" s="29">
        <v>46767</v>
      </c>
      <c r="D26" s="29">
        <v>29359</v>
      </c>
      <c r="E26" s="29">
        <v>46767</v>
      </c>
      <c r="F26" s="14">
        <f t="shared" si="0"/>
        <v>59.293572669368842</v>
      </c>
      <c r="G26" s="1"/>
      <c r="H26" s="1"/>
      <c r="I26" s="1"/>
    </row>
    <row r="27" spans="1:9" x14ac:dyDescent="0.25">
      <c r="A27" s="9" t="s">
        <v>41</v>
      </c>
      <c r="B27" s="28">
        <v>170833</v>
      </c>
      <c r="C27" s="28">
        <v>152982</v>
      </c>
      <c r="D27" s="28">
        <v>170833</v>
      </c>
      <c r="E27" s="28">
        <v>152982</v>
      </c>
      <c r="F27" s="11">
        <f t="shared" si="0"/>
        <v>-10.449386242704861</v>
      </c>
      <c r="G27" s="1"/>
      <c r="H27" s="1"/>
      <c r="I27" s="1"/>
    </row>
    <row r="28" spans="1:9" x14ac:dyDescent="0.25">
      <c r="A28" s="12" t="s">
        <v>42</v>
      </c>
      <c r="B28" s="29">
        <v>490350</v>
      </c>
      <c r="C28" s="29">
        <v>534359</v>
      </c>
      <c r="D28" s="29">
        <v>490350</v>
      </c>
      <c r="E28" s="29">
        <v>534359</v>
      </c>
      <c r="F28" s="14">
        <f t="shared" si="0"/>
        <v>8.9750178443968593</v>
      </c>
      <c r="G28" s="1"/>
      <c r="H28" s="1"/>
      <c r="I28" s="1"/>
    </row>
    <row r="29" spans="1:9" x14ac:dyDescent="0.25">
      <c r="A29" s="9" t="s">
        <v>43</v>
      </c>
      <c r="B29" s="28">
        <v>118360</v>
      </c>
      <c r="C29" s="28">
        <v>131368</v>
      </c>
      <c r="D29" s="28">
        <v>118360</v>
      </c>
      <c r="E29" s="28">
        <v>131368</v>
      </c>
      <c r="F29" s="11">
        <f t="shared" si="0"/>
        <v>10.990199391686374</v>
      </c>
      <c r="G29" s="1"/>
      <c r="H29" s="1"/>
      <c r="I29" s="1"/>
    </row>
    <row r="30" spans="1:9" x14ac:dyDescent="0.25">
      <c r="A30" s="12" t="s">
        <v>44</v>
      </c>
      <c r="B30" s="29">
        <v>165940</v>
      </c>
      <c r="C30" s="29">
        <v>108638</v>
      </c>
      <c r="D30" s="29">
        <v>165940</v>
      </c>
      <c r="E30" s="29">
        <v>108638</v>
      </c>
      <c r="F30" s="14">
        <f t="shared" si="0"/>
        <v>-34.531758466915747</v>
      </c>
      <c r="G30" s="1"/>
      <c r="H30" s="1"/>
      <c r="I30" s="1"/>
    </row>
    <row r="31" spans="1:9" x14ac:dyDescent="0.25">
      <c r="A31" s="9" t="s">
        <v>45</v>
      </c>
      <c r="B31" s="28">
        <v>136339</v>
      </c>
      <c r="C31" s="28">
        <v>167391</v>
      </c>
      <c r="D31" s="28">
        <v>136339</v>
      </c>
      <c r="E31" s="28">
        <v>167391</v>
      </c>
      <c r="F31" s="11">
        <f t="shared" si="0"/>
        <v>22.775581455049547</v>
      </c>
      <c r="G31" s="1"/>
      <c r="H31" s="1"/>
      <c r="I31" s="1"/>
    </row>
    <row r="32" spans="1:9" x14ac:dyDescent="0.25">
      <c r="A32" s="12" t="s">
        <v>46</v>
      </c>
      <c r="B32" s="29">
        <v>4968799</v>
      </c>
      <c r="C32" s="29">
        <v>5336968</v>
      </c>
      <c r="D32" s="29">
        <v>4968799</v>
      </c>
      <c r="E32" s="29">
        <v>5336968</v>
      </c>
      <c r="F32" s="14">
        <f t="shared" si="0"/>
        <v>7.4096174950928742</v>
      </c>
      <c r="G32" s="1"/>
      <c r="H32" s="1"/>
      <c r="I32" s="1"/>
    </row>
    <row r="33" spans="1:9" x14ac:dyDescent="0.25">
      <c r="A33" s="9" t="s">
        <v>47</v>
      </c>
      <c r="B33" s="28">
        <v>249373</v>
      </c>
      <c r="C33" s="28">
        <v>255150</v>
      </c>
      <c r="D33" s="28">
        <v>249373</v>
      </c>
      <c r="E33" s="28">
        <v>255150</v>
      </c>
      <c r="F33" s="11">
        <f t="shared" si="0"/>
        <v>2.3166100580255318</v>
      </c>
      <c r="G33" s="1"/>
      <c r="H33" s="1"/>
      <c r="I33" s="1"/>
    </row>
    <row r="34" spans="1:9" x14ac:dyDescent="0.25">
      <c r="A34" s="12" t="s">
        <v>172</v>
      </c>
      <c r="B34" s="29">
        <v>51998</v>
      </c>
      <c r="C34" s="29">
        <v>52697</v>
      </c>
      <c r="D34" s="29">
        <v>51998</v>
      </c>
      <c r="E34" s="29">
        <v>52697</v>
      </c>
      <c r="F34" s="14">
        <f t="shared" si="0"/>
        <v>1.3442824724027815</v>
      </c>
      <c r="G34" s="1"/>
      <c r="H34" s="1"/>
      <c r="I34" s="1"/>
    </row>
    <row r="35" spans="1:9" x14ac:dyDescent="0.25">
      <c r="A35" s="15" t="s">
        <v>48</v>
      </c>
      <c r="B35" s="16">
        <f>SUM(B7:B34)</f>
        <v>17391411</v>
      </c>
      <c r="C35" s="16">
        <f t="shared" ref="C35:E35" si="1">SUM(C7:C34)</f>
        <v>18894650</v>
      </c>
      <c r="D35" s="16">
        <f t="shared" si="1"/>
        <v>17391411</v>
      </c>
      <c r="E35" s="16">
        <f t="shared" si="1"/>
        <v>18894650</v>
      </c>
      <c r="F35" s="17">
        <f t="shared" si="0"/>
        <v>8.6435712432993483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72221</v>
      </c>
      <c r="C39" s="51">
        <f t="shared" si="3"/>
        <v>63672</v>
      </c>
      <c r="D39" s="51">
        <f>_xlfn.RANK.EQ(B39,$B$39:$B$66)+COUNTIF($B$39:$B$66,B39)-1</f>
        <v>22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5682095</v>
      </c>
      <c r="G39" s="50">
        <f>LOOKUP(E39,$A$39:$A$66,$C$39:$C$66)</f>
        <v>5483814</v>
      </c>
    </row>
    <row r="40" spans="1:9" x14ac:dyDescent="0.25">
      <c r="A40" s="50" t="str">
        <f t="shared" si="4"/>
        <v>ALICANTE</v>
      </c>
      <c r="B40" s="51">
        <f t="shared" si="2"/>
        <v>119842</v>
      </c>
      <c r="C40" s="51">
        <f t="shared" si="3"/>
        <v>102100</v>
      </c>
      <c r="D40" s="51">
        <f t="shared" ref="D40:D66" si="6">_xlfn.RANK.EQ(B40,$B$39:$B$66)+COUNTIF($B$39:$B$66,B40)-1</f>
        <v>15</v>
      </c>
      <c r="E40" s="50" t="str">
        <f t="shared" si="5"/>
        <v>VALENCIA</v>
      </c>
      <c r="F40" s="50">
        <f t="shared" ref="F40:F55" si="7">LOOKUP(E40,$A$39:$A$66,$B$39:$B$66)</f>
        <v>5336968</v>
      </c>
      <c r="G40" s="50">
        <f t="shared" ref="G40:G66" si="8">LOOKUP(E40,$A$39:$A$66,$C$39:$C$66)</f>
        <v>4968799</v>
      </c>
    </row>
    <row r="41" spans="1:9" x14ac:dyDescent="0.25">
      <c r="A41" s="50" t="str">
        <f t="shared" si="4"/>
        <v>ALMERÍA</v>
      </c>
      <c r="B41" s="51">
        <f t="shared" si="2"/>
        <v>44606</v>
      </c>
      <c r="C41" s="51">
        <f t="shared" si="3"/>
        <v>36610</v>
      </c>
      <c r="D41" s="51">
        <f t="shared" si="6"/>
        <v>28</v>
      </c>
      <c r="E41" s="50" t="str">
        <f t="shared" si="5"/>
        <v>BARCELONA</v>
      </c>
      <c r="F41" s="50">
        <f t="shared" si="7"/>
        <v>2481224</v>
      </c>
      <c r="G41" s="50">
        <f t="shared" si="8"/>
        <v>2251439</v>
      </c>
    </row>
    <row r="42" spans="1:9" x14ac:dyDescent="0.25">
      <c r="A42" s="50" t="str">
        <f t="shared" si="4"/>
        <v>AVILÉS</v>
      </c>
      <c r="B42" s="51">
        <f t="shared" si="2"/>
        <v>116107</v>
      </c>
      <c r="C42" s="51">
        <f t="shared" si="3"/>
        <v>76056</v>
      </c>
      <c r="D42" s="51">
        <f t="shared" si="6"/>
        <v>16</v>
      </c>
      <c r="E42" s="50" t="str">
        <f t="shared" si="5"/>
        <v>LAS PALMAS</v>
      </c>
      <c r="F42" s="50">
        <f t="shared" si="7"/>
        <v>1133871</v>
      </c>
      <c r="G42" s="50">
        <f t="shared" si="8"/>
        <v>981175</v>
      </c>
    </row>
    <row r="43" spans="1:9" x14ac:dyDescent="0.25">
      <c r="A43" s="50" t="str">
        <f t="shared" si="4"/>
        <v>BAHÍA DE ALGECIRAS</v>
      </c>
      <c r="B43" s="51">
        <f t="shared" si="2"/>
        <v>5682095</v>
      </c>
      <c r="C43" s="51">
        <f t="shared" si="3"/>
        <v>5483814</v>
      </c>
      <c r="D43" s="51">
        <f t="shared" si="6"/>
        <v>1</v>
      </c>
      <c r="E43" s="50" t="str">
        <f t="shared" si="5"/>
        <v>BALEARES</v>
      </c>
      <c r="F43" s="50">
        <f t="shared" si="7"/>
        <v>720789</v>
      </c>
      <c r="G43" s="50">
        <f t="shared" si="8"/>
        <v>659498</v>
      </c>
    </row>
    <row r="44" spans="1:9" x14ac:dyDescent="0.25">
      <c r="A44" s="50" t="str">
        <f t="shared" si="4"/>
        <v>BAHÍA DE CÁDIZ</v>
      </c>
      <c r="B44" s="51">
        <f t="shared" si="2"/>
        <v>114491</v>
      </c>
      <c r="C44" s="51">
        <f t="shared" si="3"/>
        <v>84134</v>
      </c>
      <c r="D44" s="51">
        <f t="shared" si="6"/>
        <v>17</v>
      </c>
      <c r="E44" s="50" t="str">
        <f t="shared" si="5"/>
        <v>BILBAO</v>
      </c>
      <c r="F44" s="50">
        <f t="shared" si="7"/>
        <v>603795</v>
      </c>
      <c r="G44" s="50">
        <f t="shared" si="8"/>
        <v>461182</v>
      </c>
    </row>
    <row r="45" spans="1:9" x14ac:dyDescent="0.25">
      <c r="A45" s="50" t="str">
        <f t="shared" si="4"/>
        <v>BALEARES</v>
      </c>
      <c r="B45" s="51">
        <f t="shared" si="2"/>
        <v>720789</v>
      </c>
      <c r="C45" s="51">
        <f t="shared" si="3"/>
        <v>659498</v>
      </c>
      <c r="D45" s="51">
        <f t="shared" si="6"/>
        <v>5</v>
      </c>
      <c r="E45" s="50" t="str">
        <f t="shared" si="5"/>
        <v>SANTA CRUZ DE TENERIFE</v>
      </c>
      <c r="F45" s="50">
        <f t="shared" si="7"/>
        <v>534359</v>
      </c>
      <c r="G45" s="50">
        <f t="shared" si="8"/>
        <v>490350</v>
      </c>
    </row>
    <row r="46" spans="1:9" x14ac:dyDescent="0.25">
      <c r="A46" s="50" t="str">
        <f t="shared" si="4"/>
        <v>BARCELONA</v>
      </c>
      <c r="B46" s="51">
        <f t="shared" si="2"/>
        <v>2481224</v>
      </c>
      <c r="C46" s="51">
        <f t="shared" si="3"/>
        <v>2251439</v>
      </c>
      <c r="D46" s="51">
        <f t="shared" si="6"/>
        <v>3</v>
      </c>
      <c r="E46" s="50" t="str">
        <f t="shared" si="5"/>
        <v>CASTELLÓN</v>
      </c>
      <c r="F46" s="50">
        <f t="shared" si="7"/>
        <v>292585</v>
      </c>
      <c r="G46" s="50">
        <f t="shared" si="8"/>
        <v>220342</v>
      </c>
    </row>
    <row r="47" spans="1:9" x14ac:dyDescent="0.25">
      <c r="A47" s="50" t="str">
        <f t="shared" si="4"/>
        <v>BILBAO</v>
      </c>
      <c r="B47" s="51">
        <f t="shared" si="2"/>
        <v>603795</v>
      </c>
      <c r="C47" s="51">
        <f t="shared" si="3"/>
        <v>461182</v>
      </c>
      <c r="D47" s="51">
        <f t="shared" si="6"/>
        <v>6</v>
      </c>
      <c r="E47" s="50" t="str">
        <f t="shared" si="5"/>
        <v>VIGO</v>
      </c>
      <c r="F47" s="50">
        <f t="shared" si="7"/>
        <v>255150</v>
      </c>
      <c r="G47" s="50">
        <f t="shared" si="8"/>
        <v>249373</v>
      </c>
    </row>
    <row r="48" spans="1:9" x14ac:dyDescent="0.25">
      <c r="A48" s="50" t="str">
        <f t="shared" si="4"/>
        <v>CARTAGENA</v>
      </c>
      <c r="B48" s="51">
        <f t="shared" si="2"/>
        <v>103428</v>
      </c>
      <c r="C48" s="51">
        <f t="shared" si="3"/>
        <v>105303</v>
      </c>
      <c r="D48" s="51">
        <f t="shared" si="6"/>
        <v>19</v>
      </c>
      <c r="E48" s="50" t="str">
        <f t="shared" si="5"/>
        <v>TARRAGONA</v>
      </c>
      <c r="F48" s="50">
        <f t="shared" si="7"/>
        <v>167391</v>
      </c>
      <c r="G48" s="50">
        <f t="shared" si="8"/>
        <v>136339</v>
      </c>
    </row>
    <row r="49" spans="1:7" x14ac:dyDescent="0.25">
      <c r="A49" s="50" t="str">
        <f t="shared" si="4"/>
        <v>CASTELLÓN</v>
      </c>
      <c r="B49" s="51">
        <f t="shared" si="2"/>
        <v>292585</v>
      </c>
      <c r="C49" s="51">
        <f t="shared" si="3"/>
        <v>220342</v>
      </c>
      <c r="D49" s="51">
        <f t="shared" si="6"/>
        <v>8</v>
      </c>
      <c r="E49" s="50" t="str">
        <f t="shared" si="5"/>
        <v>PASAIA</v>
      </c>
      <c r="F49" s="50">
        <f t="shared" si="7"/>
        <v>152982</v>
      </c>
      <c r="G49" s="50">
        <f t="shared" si="8"/>
        <v>170833</v>
      </c>
    </row>
    <row r="50" spans="1:7" x14ac:dyDescent="0.25">
      <c r="A50" s="50" t="str">
        <f t="shared" si="4"/>
        <v>CEUTA</v>
      </c>
      <c r="B50" s="51">
        <f t="shared" si="2"/>
        <v>87296</v>
      </c>
      <c r="C50" s="51">
        <f t="shared" si="3"/>
        <v>78065</v>
      </c>
      <c r="D50" s="51">
        <f t="shared" si="6"/>
        <v>20</v>
      </c>
      <c r="E50" s="50" t="str">
        <f t="shared" si="5"/>
        <v>GIJÓN</v>
      </c>
      <c r="F50" s="50">
        <f t="shared" si="7"/>
        <v>147301</v>
      </c>
      <c r="G50" s="50">
        <f t="shared" si="8"/>
        <v>116261</v>
      </c>
    </row>
    <row r="51" spans="1:7" x14ac:dyDescent="0.25">
      <c r="A51" s="50" t="str">
        <f t="shared" si="4"/>
        <v>FERROL-SAN CIBRAO</v>
      </c>
      <c r="B51" s="51">
        <f t="shared" si="2"/>
        <v>47805</v>
      </c>
      <c r="C51" s="51">
        <f t="shared" si="3"/>
        <v>51076</v>
      </c>
      <c r="D51" s="51">
        <f t="shared" si="6"/>
        <v>26</v>
      </c>
      <c r="E51" s="50" t="str">
        <f t="shared" si="5"/>
        <v>MARÍN Y RÍA DE PONTEVEDRA</v>
      </c>
      <c r="F51" s="50">
        <f t="shared" si="7"/>
        <v>137796</v>
      </c>
      <c r="G51" s="50">
        <f t="shared" si="8"/>
        <v>70976</v>
      </c>
    </row>
    <row r="52" spans="1:7" x14ac:dyDescent="0.25">
      <c r="A52" s="50" t="str">
        <f t="shared" si="4"/>
        <v>GIJÓN</v>
      </c>
      <c r="B52" s="51">
        <f t="shared" si="2"/>
        <v>147301</v>
      </c>
      <c r="C52" s="51">
        <f t="shared" si="3"/>
        <v>116261</v>
      </c>
      <c r="D52" s="51">
        <f t="shared" si="6"/>
        <v>12</v>
      </c>
      <c r="E52" s="50" t="str">
        <f t="shared" si="5"/>
        <v>SANTANDER</v>
      </c>
      <c r="F52" s="50">
        <f t="shared" si="7"/>
        <v>131368</v>
      </c>
      <c r="G52" s="50">
        <f t="shared" si="8"/>
        <v>118360</v>
      </c>
    </row>
    <row r="53" spans="1:7" x14ac:dyDescent="0.25">
      <c r="A53" s="50" t="str">
        <f t="shared" si="4"/>
        <v>HUELVA</v>
      </c>
      <c r="B53" s="51">
        <f t="shared" si="2"/>
        <v>59737</v>
      </c>
      <c r="C53" s="51">
        <f t="shared" si="3"/>
        <v>26664</v>
      </c>
      <c r="D53" s="51">
        <f t="shared" si="6"/>
        <v>24</v>
      </c>
      <c r="E53" s="50" t="str">
        <f t="shared" si="5"/>
        <v>ALICANTE</v>
      </c>
      <c r="F53" s="50">
        <f t="shared" si="7"/>
        <v>119842</v>
      </c>
      <c r="G53" s="50">
        <f t="shared" si="8"/>
        <v>102100</v>
      </c>
    </row>
    <row r="54" spans="1:7" x14ac:dyDescent="0.25">
      <c r="A54" s="50" t="str">
        <f t="shared" si="4"/>
        <v>LAS PALMAS</v>
      </c>
      <c r="B54" s="51">
        <f t="shared" si="2"/>
        <v>1133871</v>
      </c>
      <c r="C54" s="51">
        <f t="shared" si="3"/>
        <v>981175</v>
      </c>
      <c r="D54" s="51">
        <f t="shared" si="6"/>
        <v>4</v>
      </c>
      <c r="E54" s="50" t="str">
        <f t="shared" si="5"/>
        <v>AVILÉS</v>
      </c>
      <c r="F54" s="50">
        <f t="shared" si="7"/>
        <v>116107</v>
      </c>
      <c r="G54" s="50">
        <f t="shared" si="8"/>
        <v>76056</v>
      </c>
    </row>
    <row r="55" spans="1:7" x14ac:dyDescent="0.25">
      <c r="A55" s="50" t="str">
        <f t="shared" si="4"/>
        <v>MÁLAGA</v>
      </c>
      <c r="B55" s="51">
        <f t="shared" si="2"/>
        <v>62083</v>
      </c>
      <c r="C55" s="51">
        <f t="shared" si="3"/>
        <v>64893</v>
      </c>
      <c r="D55" s="51">
        <f t="shared" si="6"/>
        <v>23</v>
      </c>
      <c r="E55" s="50" t="str">
        <f t="shared" si="5"/>
        <v>BAHÍA DE CÁDIZ</v>
      </c>
      <c r="F55" s="50">
        <f t="shared" si="7"/>
        <v>114491</v>
      </c>
      <c r="G55" s="50">
        <f t="shared" si="8"/>
        <v>84134</v>
      </c>
    </row>
    <row r="56" spans="1:7" x14ac:dyDescent="0.25">
      <c r="A56" s="50" t="str">
        <f t="shared" si="4"/>
        <v>MARÍN Y RÍA DE PONTEVEDRA</v>
      </c>
      <c r="B56" s="51">
        <f t="shared" si="2"/>
        <v>137796</v>
      </c>
      <c r="C56" s="51">
        <f t="shared" si="3"/>
        <v>70976</v>
      </c>
      <c r="D56" s="51">
        <f t="shared" si="6"/>
        <v>13</v>
      </c>
      <c r="E56" s="50" t="str">
        <f t="shared" si="5"/>
        <v>SEVILLA</v>
      </c>
      <c r="F56" s="50">
        <f t="shared" ref="F56:F66" si="9">LOOKUP(E56,$A$39:$A$66,$B$39:$B$66)</f>
        <v>108638</v>
      </c>
      <c r="G56" s="50">
        <f t="shared" si="8"/>
        <v>165940</v>
      </c>
    </row>
    <row r="57" spans="1:7" x14ac:dyDescent="0.25">
      <c r="A57" s="50" t="str">
        <f t="shared" si="4"/>
        <v>MELILLA</v>
      </c>
      <c r="B57" s="51">
        <f t="shared" si="2"/>
        <v>81258</v>
      </c>
      <c r="C57" s="51">
        <f t="shared" si="3"/>
        <v>76800</v>
      </c>
      <c r="D57" s="51">
        <f t="shared" si="6"/>
        <v>21</v>
      </c>
      <c r="E57" s="50" t="str">
        <f t="shared" si="5"/>
        <v>CARTAGENA</v>
      </c>
      <c r="F57" s="50">
        <f t="shared" si="9"/>
        <v>103428</v>
      </c>
      <c r="G57" s="50">
        <f t="shared" si="8"/>
        <v>105303</v>
      </c>
    </row>
    <row r="58" spans="1:7" x14ac:dyDescent="0.25">
      <c r="A58" s="50" t="str">
        <f t="shared" si="4"/>
        <v>MOTRIL</v>
      </c>
      <c r="B58" s="51">
        <f t="shared" si="2"/>
        <v>46767</v>
      </c>
      <c r="C58" s="51">
        <f t="shared" si="3"/>
        <v>29359</v>
      </c>
      <c r="D58" s="51">
        <f t="shared" si="6"/>
        <v>27</v>
      </c>
      <c r="E58" s="50" t="str">
        <f t="shared" si="5"/>
        <v>CEUTA</v>
      </c>
      <c r="F58" s="50">
        <f t="shared" si="9"/>
        <v>87296</v>
      </c>
      <c r="G58" s="50">
        <f t="shared" si="8"/>
        <v>78065</v>
      </c>
    </row>
    <row r="59" spans="1:7" x14ac:dyDescent="0.25">
      <c r="A59" s="50" t="str">
        <f t="shared" si="4"/>
        <v>PASAIA</v>
      </c>
      <c r="B59" s="51">
        <f t="shared" si="2"/>
        <v>152982</v>
      </c>
      <c r="C59" s="51">
        <f t="shared" si="3"/>
        <v>170833</v>
      </c>
      <c r="D59" s="51">
        <f t="shared" si="6"/>
        <v>11</v>
      </c>
      <c r="E59" s="50" t="str">
        <f t="shared" si="5"/>
        <v>MELILLA</v>
      </c>
      <c r="F59" s="50">
        <f t="shared" si="9"/>
        <v>81258</v>
      </c>
      <c r="G59" s="50">
        <f t="shared" si="8"/>
        <v>76800</v>
      </c>
    </row>
    <row r="60" spans="1:7" x14ac:dyDescent="0.25">
      <c r="A60" s="50" t="str">
        <f t="shared" si="4"/>
        <v>SANTA CRUZ DE TENERIFE</v>
      </c>
      <c r="B60" s="51">
        <f t="shared" si="2"/>
        <v>534359</v>
      </c>
      <c r="C60" s="51">
        <f t="shared" si="3"/>
        <v>490350</v>
      </c>
      <c r="D60" s="51">
        <f t="shared" si="6"/>
        <v>7</v>
      </c>
      <c r="E60" s="50" t="str">
        <f t="shared" si="5"/>
        <v>A CORUÑA</v>
      </c>
      <c r="F60" s="50">
        <f t="shared" si="9"/>
        <v>72221</v>
      </c>
      <c r="G60" s="50">
        <f t="shared" si="8"/>
        <v>63672</v>
      </c>
    </row>
    <row r="61" spans="1:7" x14ac:dyDescent="0.25">
      <c r="A61" s="50" t="str">
        <f t="shared" si="4"/>
        <v>SANTANDER</v>
      </c>
      <c r="B61" s="51">
        <f t="shared" si="2"/>
        <v>131368</v>
      </c>
      <c r="C61" s="51">
        <f t="shared" si="3"/>
        <v>118360</v>
      </c>
      <c r="D61" s="51">
        <f t="shared" si="6"/>
        <v>14</v>
      </c>
      <c r="E61" s="50" t="str">
        <f t="shared" si="5"/>
        <v>MÁLAGA</v>
      </c>
      <c r="F61" s="50">
        <f t="shared" si="9"/>
        <v>62083</v>
      </c>
      <c r="G61" s="50">
        <f t="shared" si="8"/>
        <v>64893</v>
      </c>
    </row>
    <row r="62" spans="1:7" x14ac:dyDescent="0.25">
      <c r="A62" s="50" t="str">
        <f t="shared" si="4"/>
        <v>SEVILLA</v>
      </c>
      <c r="B62" s="51">
        <f t="shared" si="2"/>
        <v>108638</v>
      </c>
      <c r="C62" s="51">
        <f t="shared" si="3"/>
        <v>165940</v>
      </c>
      <c r="D62" s="51">
        <f t="shared" si="6"/>
        <v>18</v>
      </c>
      <c r="E62" s="50" t="str">
        <f t="shared" si="5"/>
        <v>HUELVA</v>
      </c>
      <c r="F62" s="50">
        <f t="shared" si="9"/>
        <v>59737</v>
      </c>
      <c r="G62" s="50">
        <f t="shared" si="8"/>
        <v>26664</v>
      </c>
    </row>
    <row r="63" spans="1:7" x14ac:dyDescent="0.25">
      <c r="A63" s="50" t="str">
        <f t="shared" si="4"/>
        <v>TARRAGONA</v>
      </c>
      <c r="B63" s="51">
        <f t="shared" si="2"/>
        <v>167391</v>
      </c>
      <c r="C63" s="51">
        <f t="shared" si="3"/>
        <v>136339</v>
      </c>
      <c r="D63" s="51">
        <f t="shared" si="6"/>
        <v>10</v>
      </c>
      <c r="E63" s="50" t="str">
        <f t="shared" si="5"/>
        <v>VILAGARCÍA</v>
      </c>
      <c r="F63" s="50">
        <f t="shared" si="9"/>
        <v>52697</v>
      </c>
      <c r="G63" s="50">
        <f t="shared" si="8"/>
        <v>51998</v>
      </c>
    </row>
    <row r="64" spans="1:7" x14ac:dyDescent="0.25">
      <c r="A64" s="50" t="str">
        <f t="shared" si="4"/>
        <v>VALENCIA</v>
      </c>
      <c r="B64" s="51">
        <f t="shared" si="2"/>
        <v>5336968</v>
      </c>
      <c r="C64" s="51">
        <f t="shared" si="3"/>
        <v>4968799</v>
      </c>
      <c r="D64" s="51">
        <f t="shared" si="6"/>
        <v>2</v>
      </c>
      <c r="E64" s="50" t="str">
        <f t="shared" si="5"/>
        <v>FERROL-SAN CIBRAO</v>
      </c>
      <c r="F64" s="50">
        <f t="shared" si="9"/>
        <v>47805</v>
      </c>
      <c r="G64" s="50">
        <f t="shared" si="8"/>
        <v>51076</v>
      </c>
    </row>
    <row r="65" spans="1:7" x14ac:dyDescent="0.25">
      <c r="A65" s="50" t="str">
        <f t="shared" si="4"/>
        <v>VIGO</v>
      </c>
      <c r="B65" s="51">
        <f t="shared" si="2"/>
        <v>255150</v>
      </c>
      <c r="C65" s="51">
        <f t="shared" si="3"/>
        <v>249373</v>
      </c>
      <c r="D65" s="51">
        <f t="shared" si="6"/>
        <v>9</v>
      </c>
      <c r="E65" s="50" t="str">
        <f t="shared" si="5"/>
        <v>MOTRIL</v>
      </c>
      <c r="F65" s="50">
        <f t="shared" si="9"/>
        <v>46767</v>
      </c>
      <c r="G65" s="50">
        <f t="shared" si="8"/>
        <v>29359</v>
      </c>
    </row>
    <row r="66" spans="1:7" x14ac:dyDescent="0.25">
      <c r="A66" s="50" t="str">
        <f t="shared" si="4"/>
        <v>VILAGARCÍA</v>
      </c>
      <c r="B66" s="51">
        <f t="shared" si="2"/>
        <v>52697</v>
      </c>
      <c r="C66" s="51">
        <f t="shared" si="3"/>
        <v>51998</v>
      </c>
      <c r="D66" s="51">
        <f t="shared" si="6"/>
        <v>25</v>
      </c>
      <c r="E66" s="50" t="str">
        <f t="shared" si="5"/>
        <v>ALMERÍA</v>
      </c>
      <c r="F66" s="50">
        <f t="shared" si="9"/>
        <v>44606</v>
      </c>
      <c r="G66" s="50">
        <f t="shared" si="8"/>
        <v>36610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8"/>
  <sheetViews>
    <sheetView workbookViewId="0">
      <selection activeCell="F37" sqref="F37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135</v>
      </c>
    </row>
    <row r="2" spans="1:12" s="2" customFormat="1" ht="21" x14ac:dyDescent="0.35"/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8">
        <v>275</v>
      </c>
      <c r="C7" s="38">
        <v>0</v>
      </c>
      <c r="D7" s="38">
        <v>275</v>
      </c>
      <c r="E7" s="38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39">
        <v>90178</v>
      </c>
      <c r="C8" s="39">
        <v>99856</v>
      </c>
      <c r="D8" s="39">
        <v>90178</v>
      </c>
      <c r="E8" s="39">
        <v>99856</v>
      </c>
      <c r="F8" s="14">
        <f t="shared" ref="F8:F35" si="0">((E8*100)/D8)-100</f>
        <v>10.73210760939476</v>
      </c>
      <c r="G8" s="1"/>
      <c r="H8" s="1"/>
      <c r="I8" s="1"/>
    </row>
    <row r="9" spans="1:12" x14ac:dyDescent="0.25">
      <c r="A9" s="9" t="s">
        <v>164</v>
      </c>
      <c r="B9" s="38">
        <v>2637</v>
      </c>
      <c r="C9" s="38">
        <v>2324</v>
      </c>
      <c r="D9" s="38">
        <v>2637</v>
      </c>
      <c r="E9" s="38">
        <v>2324</v>
      </c>
      <c r="F9" s="11">
        <f t="shared" si="0"/>
        <v>-11.869548729616994</v>
      </c>
      <c r="G9" s="1"/>
      <c r="H9" s="1"/>
      <c r="I9" s="1"/>
    </row>
    <row r="10" spans="1:12" x14ac:dyDescent="0.25">
      <c r="A10" s="12" t="s">
        <v>166</v>
      </c>
      <c r="B10" s="39">
        <v>0</v>
      </c>
      <c r="C10" s="39">
        <v>0</v>
      </c>
      <c r="D10" s="39">
        <v>0</v>
      </c>
      <c r="E10" s="39">
        <v>0</v>
      </c>
      <c r="F10" s="18"/>
      <c r="G10" s="1"/>
      <c r="H10" s="1"/>
      <c r="I10" s="1"/>
    </row>
    <row r="11" spans="1:12" x14ac:dyDescent="0.25">
      <c r="A11" s="9" t="s">
        <v>167</v>
      </c>
      <c r="B11" s="38">
        <v>4801562</v>
      </c>
      <c r="C11" s="38">
        <v>4977830</v>
      </c>
      <c r="D11" s="38">
        <v>4801562</v>
      </c>
      <c r="E11" s="38">
        <v>4977830</v>
      </c>
      <c r="F11" s="11">
        <f t="shared" si="0"/>
        <v>3.6710553773959447</v>
      </c>
      <c r="G11" s="1"/>
      <c r="H11" s="1"/>
      <c r="I11" s="1"/>
    </row>
    <row r="12" spans="1:12" x14ac:dyDescent="0.25">
      <c r="A12" s="12" t="s">
        <v>168</v>
      </c>
      <c r="B12" s="39">
        <v>36644</v>
      </c>
      <c r="C12" s="39">
        <v>49182</v>
      </c>
      <c r="D12" s="39">
        <v>36644</v>
      </c>
      <c r="E12" s="39">
        <v>49182</v>
      </c>
      <c r="F12" s="14">
        <f t="shared" si="0"/>
        <v>34.215696976312643</v>
      </c>
      <c r="G12" s="1"/>
      <c r="H12" s="1"/>
      <c r="I12" s="1"/>
    </row>
    <row r="13" spans="1:12" x14ac:dyDescent="0.25">
      <c r="A13" s="9" t="s">
        <v>32</v>
      </c>
      <c r="B13" s="38">
        <v>50784</v>
      </c>
      <c r="C13" s="38">
        <v>54028</v>
      </c>
      <c r="D13" s="38">
        <v>50784</v>
      </c>
      <c r="E13" s="38">
        <v>54028</v>
      </c>
      <c r="F13" s="11">
        <f t="shared" si="0"/>
        <v>6.3878386893509713</v>
      </c>
      <c r="G13" s="1"/>
      <c r="H13" s="1"/>
      <c r="I13" s="1"/>
    </row>
    <row r="14" spans="1:12" x14ac:dyDescent="0.25">
      <c r="A14" s="12" t="s">
        <v>33</v>
      </c>
      <c r="B14" s="39">
        <v>1529169</v>
      </c>
      <c r="C14" s="39">
        <v>1745984</v>
      </c>
      <c r="D14" s="39">
        <v>1529169</v>
      </c>
      <c r="E14" s="39">
        <v>1745984</v>
      </c>
      <c r="F14" s="14">
        <f t="shared" si="0"/>
        <v>14.178615967234492</v>
      </c>
      <c r="G14" s="1"/>
      <c r="H14" s="1"/>
      <c r="I14" s="1"/>
    </row>
    <row r="15" spans="1:12" x14ac:dyDescent="0.25">
      <c r="A15" s="9" t="s">
        <v>34</v>
      </c>
      <c r="B15" s="38">
        <v>360215</v>
      </c>
      <c r="C15" s="38">
        <v>426008</v>
      </c>
      <c r="D15" s="38">
        <v>360215</v>
      </c>
      <c r="E15" s="38">
        <v>426008</v>
      </c>
      <c r="F15" s="11">
        <f t="shared" si="0"/>
        <v>18.264925114167923</v>
      </c>
      <c r="G15" s="1"/>
      <c r="H15" s="1"/>
      <c r="I15" s="1"/>
    </row>
    <row r="16" spans="1:12" x14ac:dyDescent="0.25">
      <c r="A16" s="12" t="s">
        <v>35</v>
      </c>
      <c r="B16" s="39">
        <v>93944</v>
      </c>
      <c r="C16" s="39">
        <v>90601</v>
      </c>
      <c r="D16" s="39">
        <v>93944</v>
      </c>
      <c r="E16" s="39">
        <v>90601</v>
      </c>
      <c r="F16" s="14">
        <f t="shared" si="0"/>
        <v>-3.5585029379204656</v>
      </c>
      <c r="G16" s="1"/>
      <c r="H16" s="1"/>
      <c r="I16" s="1"/>
    </row>
    <row r="17" spans="1:9" x14ac:dyDescent="0.25">
      <c r="A17" s="9" t="s">
        <v>169</v>
      </c>
      <c r="B17" s="38">
        <v>205970</v>
      </c>
      <c r="C17" s="38">
        <v>263909</v>
      </c>
      <c r="D17" s="38">
        <v>205970</v>
      </c>
      <c r="E17" s="38">
        <v>263909</v>
      </c>
      <c r="F17" s="11">
        <f t="shared" si="0"/>
        <v>28.129824731757054</v>
      </c>
      <c r="G17" s="1"/>
      <c r="H17" s="1"/>
      <c r="I17" s="1"/>
    </row>
    <row r="18" spans="1:9" x14ac:dyDescent="0.25">
      <c r="A18" s="12" t="s">
        <v>36</v>
      </c>
      <c r="B18" s="39">
        <v>12616</v>
      </c>
      <c r="C18" s="39">
        <v>15826</v>
      </c>
      <c r="D18" s="39">
        <v>12616</v>
      </c>
      <c r="E18" s="39">
        <v>15826</v>
      </c>
      <c r="F18" s="14">
        <f t="shared" si="0"/>
        <v>25.443880786303112</v>
      </c>
      <c r="G18" s="1"/>
      <c r="H18" s="1"/>
      <c r="I18" s="1"/>
    </row>
    <row r="19" spans="1:9" x14ac:dyDescent="0.25">
      <c r="A19" s="9" t="s">
        <v>37</v>
      </c>
      <c r="B19" s="38">
        <v>464</v>
      </c>
      <c r="C19" s="38">
        <v>22</v>
      </c>
      <c r="D19" s="38">
        <v>464</v>
      </c>
      <c r="E19" s="38">
        <v>22</v>
      </c>
      <c r="F19" s="11">
        <f t="shared" si="0"/>
        <v>-95.258620689655174</v>
      </c>
      <c r="G19" s="1"/>
      <c r="H19" s="1"/>
      <c r="I19" s="1"/>
    </row>
    <row r="20" spans="1:9" x14ac:dyDescent="0.25">
      <c r="A20" s="12" t="s">
        <v>170</v>
      </c>
      <c r="B20" s="39">
        <v>60789</v>
      </c>
      <c r="C20" s="39">
        <v>79442</v>
      </c>
      <c r="D20" s="39">
        <v>60789</v>
      </c>
      <c r="E20" s="39">
        <v>79442</v>
      </c>
      <c r="F20" s="14">
        <f t="shared" si="0"/>
        <v>30.684827847143396</v>
      </c>
      <c r="G20" s="1"/>
      <c r="H20" s="1"/>
      <c r="I20" s="1"/>
    </row>
    <row r="21" spans="1:9" x14ac:dyDescent="0.25">
      <c r="A21" s="9" t="s">
        <v>38</v>
      </c>
      <c r="B21" s="38">
        <v>5413</v>
      </c>
      <c r="C21" s="38">
        <v>37535</v>
      </c>
      <c r="D21" s="38">
        <v>5413</v>
      </c>
      <c r="E21" s="38">
        <v>37535</v>
      </c>
      <c r="F21" s="11">
        <f t="shared" si="0"/>
        <v>593.423240347312</v>
      </c>
      <c r="G21" s="1"/>
      <c r="H21" s="1"/>
      <c r="I21" s="1"/>
    </row>
    <row r="22" spans="1:9" x14ac:dyDescent="0.25">
      <c r="A22" s="12" t="s">
        <v>59</v>
      </c>
      <c r="B22" s="39">
        <v>647313</v>
      </c>
      <c r="C22" s="39">
        <v>809431</v>
      </c>
      <c r="D22" s="39">
        <v>647313</v>
      </c>
      <c r="E22" s="39">
        <v>809431</v>
      </c>
      <c r="F22" s="14">
        <f t="shared" si="0"/>
        <v>25.044761962141962</v>
      </c>
      <c r="G22" s="1"/>
      <c r="H22" s="1"/>
      <c r="I22" s="1"/>
    </row>
    <row r="23" spans="1:9" x14ac:dyDescent="0.25">
      <c r="A23" s="9" t="s">
        <v>171</v>
      </c>
      <c r="B23" s="38">
        <v>34940</v>
      </c>
      <c r="C23" s="38">
        <v>27046</v>
      </c>
      <c r="D23" s="38">
        <v>34940</v>
      </c>
      <c r="E23" s="38">
        <v>27046</v>
      </c>
      <c r="F23" s="11">
        <f t="shared" si="0"/>
        <v>-22.593016599885516</v>
      </c>
      <c r="G23" s="1"/>
      <c r="H23" s="1"/>
      <c r="I23" s="1"/>
    </row>
    <row r="24" spans="1:9" x14ac:dyDescent="0.25">
      <c r="A24" s="12" t="s">
        <v>173</v>
      </c>
      <c r="B24" s="39">
        <v>23212</v>
      </c>
      <c r="C24" s="39">
        <v>70156</v>
      </c>
      <c r="D24" s="39">
        <v>23212</v>
      </c>
      <c r="E24" s="39">
        <v>70156</v>
      </c>
      <c r="F24" s="14">
        <f t="shared" si="0"/>
        <v>202.24022057556436</v>
      </c>
      <c r="G24" s="1"/>
      <c r="H24" s="1"/>
      <c r="I24" s="1"/>
    </row>
    <row r="25" spans="1:9" x14ac:dyDescent="0.25">
      <c r="A25" s="9" t="s">
        <v>39</v>
      </c>
      <c r="B25" s="38">
        <v>24722</v>
      </c>
      <c r="C25" s="38">
        <v>31323</v>
      </c>
      <c r="D25" s="38">
        <v>24722</v>
      </c>
      <c r="E25" s="38">
        <v>31323</v>
      </c>
      <c r="F25" s="11">
        <f t="shared" si="0"/>
        <v>26.700914165520587</v>
      </c>
      <c r="G25" s="1"/>
      <c r="H25" s="1"/>
      <c r="I25" s="1"/>
    </row>
    <row r="26" spans="1:9" x14ac:dyDescent="0.25">
      <c r="A26" s="12" t="s">
        <v>40</v>
      </c>
      <c r="B26" s="39">
        <v>208</v>
      </c>
      <c r="C26" s="39">
        <v>1105</v>
      </c>
      <c r="D26" s="39">
        <v>208</v>
      </c>
      <c r="E26" s="39">
        <v>1105</v>
      </c>
      <c r="F26" s="14">
        <f t="shared" si="0"/>
        <v>431.25</v>
      </c>
      <c r="G26" s="1"/>
      <c r="H26" s="1"/>
      <c r="I26" s="1"/>
    </row>
    <row r="27" spans="1:9" x14ac:dyDescent="0.25">
      <c r="A27" s="9" t="s">
        <v>41</v>
      </c>
      <c r="B27" s="38">
        <v>5065</v>
      </c>
      <c r="C27" s="38">
        <v>0</v>
      </c>
      <c r="D27" s="38">
        <v>5065</v>
      </c>
      <c r="E27" s="38">
        <v>0</v>
      </c>
      <c r="F27" s="11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39">
        <v>215296</v>
      </c>
      <c r="C28" s="39">
        <v>249115</v>
      </c>
      <c r="D28" s="39">
        <v>215296</v>
      </c>
      <c r="E28" s="39">
        <v>249115</v>
      </c>
      <c r="F28" s="14">
        <f t="shared" si="0"/>
        <v>15.708141349583826</v>
      </c>
      <c r="G28" s="1"/>
      <c r="H28" s="1"/>
      <c r="I28" s="1"/>
    </row>
    <row r="29" spans="1:9" x14ac:dyDescent="0.25">
      <c r="A29" s="9" t="s">
        <v>43</v>
      </c>
      <c r="B29" s="38">
        <v>1846</v>
      </c>
      <c r="C29" s="38">
        <v>2260</v>
      </c>
      <c r="D29" s="38">
        <v>1846</v>
      </c>
      <c r="E29" s="38">
        <v>2260</v>
      </c>
      <c r="F29" s="11">
        <f t="shared" si="0"/>
        <v>22.42686890574214</v>
      </c>
      <c r="G29" s="1"/>
      <c r="H29" s="1"/>
      <c r="I29" s="1"/>
    </row>
    <row r="30" spans="1:9" x14ac:dyDescent="0.25">
      <c r="A30" s="12" t="s">
        <v>44</v>
      </c>
      <c r="B30" s="39">
        <v>104203</v>
      </c>
      <c r="C30" s="39">
        <v>66393</v>
      </c>
      <c r="D30" s="39">
        <v>104203</v>
      </c>
      <c r="E30" s="39">
        <v>66393</v>
      </c>
      <c r="F30" s="14">
        <f t="shared" si="0"/>
        <v>-36.284943811598517</v>
      </c>
      <c r="G30" s="1"/>
      <c r="H30" s="1"/>
      <c r="I30" s="1"/>
    </row>
    <row r="31" spans="1:9" x14ac:dyDescent="0.25">
      <c r="A31" s="9" t="s">
        <v>45</v>
      </c>
      <c r="B31" s="38">
        <v>54527</v>
      </c>
      <c r="C31" s="38">
        <v>57902</v>
      </c>
      <c r="D31" s="38">
        <v>54527</v>
      </c>
      <c r="E31" s="38">
        <v>57902</v>
      </c>
      <c r="F31" s="11">
        <f t="shared" si="0"/>
        <v>6.1895941460194024</v>
      </c>
      <c r="G31" s="1"/>
      <c r="H31" s="1"/>
      <c r="I31" s="1"/>
    </row>
    <row r="32" spans="1:9" x14ac:dyDescent="0.25">
      <c r="A32" s="12" t="s">
        <v>46</v>
      </c>
      <c r="B32" s="39">
        <v>4176560</v>
      </c>
      <c r="C32" s="39">
        <v>4514616</v>
      </c>
      <c r="D32" s="39">
        <v>4176560</v>
      </c>
      <c r="E32" s="39">
        <v>4514616</v>
      </c>
      <c r="F32" s="14">
        <f t="shared" si="0"/>
        <v>8.094125308866623</v>
      </c>
      <c r="G32" s="1"/>
      <c r="H32" s="1"/>
      <c r="I32" s="1"/>
    </row>
    <row r="33" spans="1:9" x14ac:dyDescent="0.25">
      <c r="A33" s="9" t="s">
        <v>47</v>
      </c>
      <c r="B33" s="38">
        <v>195130</v>
      </c>
      <c r="C33" s="38">
        <v>196486</v>
      </c>
      <c r="D33" s="38">
        <v>195130</v>
      </c>
      <c r="E33" s="38">
        <v>196486</v>
      </c>
      <c r="F33" s="11">
        <f t="shared" si="0"/>
        <v>0.69492133449494986</v>
      </c>
      <c r="G33" s="1"/>
      <c r="H33" s="1"/>
      <c r="I33" s="1"/>
    </row>
    <row r="34" spans="1:9" x14ac:dyDescent="0.25">
      <c r="A34" s="12" t="s">
        <v>172</v>
      </c>
      <c r="B34" s="39">
        <v>27391</v>
      </c>
      <c r="C34" s="39">
        <v>24948</v>
      </c>
      <c r="D34" s="39">
        <v>27391</v>
      </c>
      <c r="E34" s="39">
        <v>24948</v>
      </c>
      <c r="F34" s="14">
        <f t="shared" si="0"/>
        <v>-8.9189879887554326</v>
      </c>
      <c r="G34" s="1"/>
      <c r="H34" s="1"/>
      <c r="I34" s="1"/>
    </row>
    <row r="35" spans="1:9" x14ac:dyDescent="0.25">
      <c r="A35" s="15" t="s">
        <v>48</v>
      </c>
      <c r="B35" s="16">
        <f>SUM(B7:B34)</f>
        <v>12761073</v>
      </c>
      <c r="C35" s="16">
        <f t="shared" ref="C35:E35" si="1">SUM(C7:C34)</f>
        <v>13893328</v>
      </c>
      <c r="D35" s="16">
        <f t="shared" si="1"/>
        <v>12761073</v>
      </c>
      <c r="E35" s="16">
        <f t="shared" si="1"/>
        <v>13893328</v>
      </c>
      <c r="F35" s="17">
        <f t="shared" si="0"/>
        <v>8.8727256712660392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0</v>
      </c>
      <c r="C39" s="51">
        <f t="shared" si="3"/>
        <v>275</v>
      </c>
      <c r="D39" s="51">
        <f>_xlfn.RANK.EQ(B39,$B$39:$B$66)+COUNTIF($B$39:$B$66,B39)-1</f>
        <v>28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4977830</v>
      </c>
      <c r="G39" s="50">
        <f>LOOKUP(E39,$A$39:$A$66,$C$39:$C$66)</f>
        <v>4801562</v>
      </c>
    </row>
    <row r="40" spans="1:9" x14ac:dyDescent="0.25">
      <c r="A40" s="50" t="str">
        <f t="shared" si="4"/>
        <v>ALICANTE</v>
      </c>
      <c r="B40" s="51">
        <f t="shared" si="2"/>
        <v>99856</v>
      </c>
      <c r="C40" s="51">
        <f t="shared" si="3"/>
        <v>90178</v>
      </c>
      <c r="D40" s="51">
        <f t="shared" ref="D40:D66" si="6">_xlfn.RANK.EQ(B40,$B$39:$B$66)+COUNTIF($B$39:$B$66,B40)-1</f>
        <v>9</v>
      </c>
      <c r="E40" s="50" t="str">
        <f t="shared" si="5"/>
        <v>VALENCIA</v>
      </c>
      <c r="F40" s="50">
        <f t="shared" ref="F40:F55" si="7">LOOKUP(E40,$A$39:$A$66,$B$39:$B$66)</f>
        <v>4514616</v>
      </c>
      <c r="G40" s="50">
        <f t="shared" ref="G40:G66" si="8">LOOKUP(E40,$A$39:$A$66,$C$39:$C$66)</f>
        <v>4176560</v>
      </c>
    </row>
    <row r="41" spans="1:9" x14ac:dyDescent="0.25">
      <c r="A41" s="50" t="str">
        <f t="shared" si="4"/>
        <v>ALMERÍA</v>
      </c>
      <c r="B41" s="51">
        <f t="shared" si="2"/>
        <v>2324</v>
      </c>
      <c r="C41" s="51">
        <f t="shared" si="3"/>
        <v>2637</v>
      </c>
      <c r="D41" s="51">
        <f t="shared" si="6"/>
        <v>22</v>
      </c>
      <c r="E41" s="50" t="str">
        <f t="shared" si="5"/>
        <v>BARCELONA</v>
      </c>
      <c r="F41" s="50">
        <f t="shared" si="7"/>
        <v>1745984</v>
      </c>
      <c r="G41" s="50">
        <f t="shared" si="8"/>
        <v>1529169</v>
      </c>
    </row>
    <row r="42" spans="1:9" x14ac:dyDescent="0.25">
      <c r="A42" s="50" t="str">
        <f t="shared" si="4"/>
        <v>AVILÉS</v>
      </c>
      <c r="B42" s="51">
        <f t="shared" si="2"/>
        <v>0</v>
      </c>
      <c r="C42" s="51">
        <f t="shared" si="3"/>
        <v>0</v>
      </c>
      <c r="D42" s="51">
        <f t="shared" si="6"/>
        <v>28</v>
      </c>
      <c r="E42" s="50" t="str">
        <f t="shared" si="5"/>
        <v>LAS PALMAS</v>
      </c>
      <c r="F42" s="50">
        <f t="shared" si="7"/>
        <v>809431</v>
      </c>
      <c r="G42" s="50">
        <f t="shared" si="8"/>
        <v>647313</v>
      </c>
    </row>
    <row r="43" spans="1:9" x14ac:dyDescent="0.25">
      <c r="A43" s="50" t="str">
        <f t="shared" si="4"/>
        <v>BAHÍA DE ALGECIRAS</v>
      </c>
      <c r="B43" s="51">
        <f t="shared" si="2"/>
        <v>4977830</v>
      </c>
      <c r="C43" s="51">
        <f t="shared" si="3"/>
        <v>4801562</v>
      </c>
      <c r="D43" s="51">
        <f t="shared" si="6"/>
        <v>1</v>
      </c>
      <c r="E43" s="50" t="str">
        <f t="shared" si="5"/>
        <v>BILBAO</v>
      </c>
      <c r="F43" s="50">
        <f t="shared" si="7"/>
        <v>426008</v>
      </c>
      <c r="G43" s="50">
        <f t="shared" si="8"/>
        <v>360215</v>
      </c>
    </row>
    <row r="44" spans="1:9" x14ac:dyDescent="0.25">
      <c r="A44" s="50" t="str">
        <f t="shared" si="4"/>
        <v>BAHÍA DE CÁDIZ</v>
      </c>
      <c r="B44" s="51">
        <f t="shared" si="2"/>
        <v>49182</v>
      </c>
      <c r="C44" s="51">
        <f t="shared" si="3"/>
        <v>36644</v>
      </c>
      <c r="D44" s="51">
        <f t="shared" si="6"/>
        <v>16</v>
      </c>
      <c r="E44" s="50" t="str">
        <f t="shared" si="5"/>
        <v>CASTELLÓN</v>
      </c>
      <c r="F44" s="50">
        <f t="shared" si="7"/>
        <v>263909</v>
      </c>
      <c r="G44" s="50">
        <f t="shared" si="8"/>
        <v>205970</v>
      </c>
    </row>
    <row r="45" spans="1:9" x14ac:dyDescent="0.25">
      <c r="A45" s="50" t="str">
        <f t="shared" si="4"/>
        <v>BALEARES</v>
      </c>
      <c r="B45" s="51">
        <f t="shared" si="2"/>
        <v>54028</v>
      </c>
      <c r="C45" s="51">
        <f t="shared" si="3"/>
        <v>50784</v>
      </c>
      <c r="D45" s="51">
        <f t="shared" si="6"/>
        <v>15</v>
      </c>
      <c r="E45" s="50" t="str">
        <f t="shared" si="5"/>
        <v>SANTA CRUZ DE TENERIFE</v>
      </c>
      <c r="F45" s="50">
        <f t="shared" si="7"/>
        <v>249115</v>
      </c>
      <c r="G45" s="50">
        <f t="shared" si="8"/>
        <v>215296</v>
      </c>
    </row>
    <row r="46" spans="1:9" x14ac:dyDescent="0.25">
      <c r="A46" s="50" t="str">
        <f t="shared" si="4"/>
        <v>BARCELONA</v>
      </c>
      <c r="B46" s="51">
        <f t="shared" si="2"/>
        <v>1745984</v>
      </c>
      <c r="C46" s="51">
        <f t="shared" si="3"/>
        <v>1529169</v>
      </c>
      <c r="D46" s="51">
        <f t="shared" si="6"/>
        <v>3</v>
      </c>
      <c r="E46" s="50" t="str">
        <f t="shared" si="5"/>
        <v>VIGO</v>
      </c>
      <c r="F46" s="50">
        <f t="shared" si="7"/>
        <v>196486</v>
      </c>
      <c r="G46" s="50">
        <f t="shared" si="8"/>
        <v>195130</v>
      </c>
    </row>
    <row r="47" spans="1:9" x14ac:dyDescent="0.25">
      <c r="A47" s="50" t="str">
        <f t="shared" si="4"/>
        <v>BILBAO</v>
      </c>
      <c r="B47" s="51">
        <f t="shared" si="2"/>
        <v>426008</v>
      </c>
      <c r="C47" s="51">
        <f t="shared" si="3"/>
        <v>360215</v>
      </c>
      <c r="D47" s="51">
        <f t="shared" si="6"/>
        <v>5</v>
      </c>
      <c r="E47" s="50" t="str">
        <f t="shared" si="5"/>
        <v>ALICANTE</v>
      </c>
      <c r="F47" s="50">
        <f t="shared" si="7"/>
        <v>99856</v>
      </c>
      <c r="G47" s="50">
        <f t="shared" si="8"/>
        <v>90178</v>
      </c>
    </row>
    <row r="48" spans="1:9" x14ac:dyDescent="0.25">
      <c r="A48" s="50" t="str">
        <f t="shared" si="4"/>
        <v>CARTAGENA</v>
      </c>
      <c r="B48" s="51">
        <f t="shared" si="2"/>
        <v>90601</v>
      </c>
      <c r="C48" s="51">
        <f t="shared" si="3"/>
        <v>93944</v>
      </c>
      <c r="D48" s="51">
        <f t="shared" si="6"/>
        <v>10</v>
      </c>
      <c r="E48" s="50" t="str">
        <f t="shared" si="5"/>
        <v>CARTAGENA</v>
      </c>
      <c r="F48" s="50">
        <f t="shared" si="7"/>
        <v>90601</v>
      </c>
      <c r="G48" s="50">
        <f t="shared" si="8"/>
        <v>93944</v>
      </c>
    </row>
    <row r="49" spans="1:7" x14ac:dyDescent="0.25">
      <c r="A49" s="50" t="str">
        <f t="shared" si="4"/>
        <v>CASTELLÓN</v>
      </c>
      <c r="B49" s="51">
        <f t="shared" si="2"/>
        <v>263909</v>
      </c>
      <c r="C49" s="51">
        <f t="shared" si="3"/>
        <v>205970</v>
      </c>
      <c r="D49" s="51">
        <f t="shared" si="6"/>
        <v>6</v>
      </c>
      <c r="E49" s="50" t="str">
        <f t="shared" si="5"/>
        <v>GIJÓN</v>
      </c>
      <c r="F49" s="50">
        <f t="shared" si="7"/>
        <v>79442</v>
      </c>
      <c r="G49" s="50">
        <f t="shared" si="8"/>
        <v>60789</v>
      </c>
    </row>
    <row r="50" spans="1:7" x14ac:dyDescent="0.25">
      <c r="A50" s="50" t="str">
        <f t="shared" si="4"/>
        <v>CEUTA</v>
      </c>
      <c r="B50" s="51">
        <f t="shared" si="2"/>
        <v>15826</v>
      </c>
      <c r="C50" s="51">
        <f t="shared" si="3"/>
        <v>12616</v>
      </c>
      <c r="D50" s="51">
        <f t="shared" si="6"/>
        <v>21</v>
      </c>
      <c r="E50" s="50" t="str">
        <f t="shared" si="5"/>
        <v>MARÍN Y RÍA DE PONTEVEDRA</v>
      </c>
      <c r="F50" s="50">
        <f t="shared" si="7"/>
        <v>70156</v>
      </c>
      <c r="G50" s="50">
        <f t="shared" si="8"/>
        <v>23212</v>
      </c>
    </row>
    <row r="51" spans="1:7" x14ac:dyDescent="0.25">
      <c r="A51" s="50" t="str">
        <f t="shared" si="4"/>
        <v>FERROL-SAN CIBRAO</v>
      </c>
      <c r="B51" s="51">
        <f t="shared" si="2"/>
        <v>22</v>
      </c>
      <c r="C51" s="51">
        <f t="shared" si="3"/>
        <v>464</v>
      </c>
      <c r="D51" s="51">
        <f t="shared" si="6"/>
        <v>25</v>
      </c>
      <c r="E51" s="50" t="str">
        <f t="shared" si="5"/>
        <v>SEVILLA</v>
      </c>
      <c r="F51" s="50">
        <f t="shared" si="7"/>
        <v>66393</v>
      </c>
      <c r="G51" s="50">
        <f t="shared" si="8"/>
        <v>104203</v>
      </c>
    </row>
    <row r="52" spans="1:7" x14ac:dyDescent="0.25">
      <c r="A52" s="50" t="str">
        <f t="shared" si="4"/>
        <v>GIJÓN</v>
      </c>
      <c r="B52" s="51">
        <f t="shared" si="2"/>
        <v>79442</v>
      </c>
      <c r="C52" s="51">
        <f t="shared" si="3"/>
        <v>60789</v>
      </c>
      <c r="D52" s="51">
        <f t="shared" si="6"/>
        <v>11</v>
      </c>
      <c r="E52" s="50" t="str">
        <f t="shared" si="5"/>
        <v>TARRAGONA</v>
      </c>
      <c r="F52" s="50">
        <f t="shared" si="7"/>
        <v>57902</v>
      </c>
      <c r="G52" s="50">
        <f t="shared" si="8"/>
        <v>54527</v>
      </c>
    </row>
    <row r="53" spans="1:7" x14ac:dyDescent="0.25">
      <c r="A53" s="50" t="str">
        <f t="shared" si="4"/>
        <v>HUELVA</v>
      </c>
      <c r="B53" s="51">
        <f t="shared" si="2"/>
        <v>37535</v>
      </c>
      <c r="C53" s="51">
        <f t="shared" si="3"/>
        <v>5413</v>
      </c>
      <c r="D53" s="51">
        <f t="shared" si="6"/>
        <v>17</v>
      </c>
      <c r="E53" s="50" t="str">
        <f t="shared" si="5"/>
        <v>BALEARES</v>
      </c>
      <c r="F53" s="50">
        <f t="shared" si="7"/>
        <v>54028</v>
      </c>
      <c r="G53" s="50">
        <f t="shared" si="8"/>
        <v>50784</v>
      </c>
    </row>
    <row r="54" spans="1:7" x14ac:dyDescent="0.25">
      <c r="A54" s="50" t="str">
        <f t="shared" si="4"/>
        <v>LAS PALMAS</v>
      </c>
      <c r="B54" s="51">
        <f t="shared" si="2"/>
        <v>809431</v>
      </c>
      <c r="C54" s="51">
        <f t="shared" si="3"/>
        <v>647313</v>
      </c>
      <c r="D54" s="51">
        <f t="shared" si="6"/>
        <v>4</v>
      </c>
      <c r="E54" s="50" t="str">
        <f t="shared" si="5"/>
        <v>BAHÍA DE CÁDIZ</v>
      </c>
      <c r="F54" s="50">
        <f t="shared" si="7"/>
        <v>49182</v>
      </c>
      <c r="G54" s="50">
        <f t="shared" si="8"/>
        <v>36644</v>
      </c>
    </row>
    <row r="55" spans="1:7" x14ac:dyDescent="0.25">
      <c r="A55" s="50" t="str">
        <f t="shared" si="4"/>
        <v>MÁLAGA</v>
      </c>
      <c r="B55" s="51">
        <f t="shared" si="2"/>
        <v>27046</v>
      </c>
      <c r="C55" s="51">
        <f t="shared" si="3"/>
        <v>34940</v>
      </c>
      <c r="D55" s="51">
        <f t="shared" si="6"/>
        <v>19</v>
      </c>
      <c r="E55" s="50" t="str">
        <f t="shared" si="5"/>
        <v>HUELVA</v>
      </c>
      <c r="F55" s="50">
        <f t="shared" si="7"/>
        <v>37535</v>
      </c>
      <c r="G55" s="50">
        <f t="shared" si="8"/>
        <v>5413</v>
      </c>
    </row>
    <row r="56" spans="1:7" x14ac:dyDescent="0.25">
      <c r="A56" s="50" t="str">
        <f t="shared" si="4"/>
        <v>MARÍN Y RÍA DE PONTEVEDRA</v>
      </c>
      <c r="B56" s="51">
        <f t="shared" si="2"/>
        <v>70156</v>
      </c>
      <c r="C56" s="51">
        <f t="shared" si="3"/>
        <v>23212</v>
      </c>
      <c r="D56" s="51">
        <f t="shared" si="6"/>
        <v>12</v>
      </c>
      <c r="E56" s="50" t="str">
        <f t="shared" si="5"/>
        <v>MELILLA</v>
      </c>
      <c r="F56" s="50">
        <f t="shared" ref="F56:F66" si="9">LOOKUP(E56,$A$39:$A$66,$B$39:$B$66)</f>
        <v>31323</v>
      </c>
      <c r="G56" s="50">
        <f t="shared" si="8"/>
        <v>24722</v>
      </c>
    </row>
    <row r="57" spans="1:7" x14ac:dyDescent="0.25">
      <c r="A57" s="50" t="str">
        <f t="shared" si="4"/>
        <v>MELILLA</v>
      </c>
      <c r="B57" s="51">
        <f t="shared" si="2"/>
        <v>31323</v>
      </c>
      <c r="C57" s="51">
        <f t="shared" si="3"/>
        <v>24722</v>
      </c>
      <c r="D57" s="51">
        <f t="shared" si="6"/>
        <v>18</v>
      </c>
      <c r="E57" s="50" t="str">
        <f t="shared" si="5"/>
        <v>MÁLAGA</v>
      </c>
      <c r="F57" s="50">
        <f t="shared" si="9"/>
        <v>27046</v>
      </c>
      <c r="G57" s="50">
        <f t="shared" si="8"/>
        <v>34940</v>
      </c>
    </row>
    <row r="58" spans="1:7" x14ac:dyDescent="0.25">
      <c r="A58" s="50" t="str">
        <f t="shared" si="4"/>
        <v>MOTRIL</v>
      </c>
      <c r="B58" s="51">
        <f t="shared" si="2"/>
        <v>1105</v>
      </c>
      <c r="C58" s="51">
        <f t="shared" si="3"/>
        <v>208</v>
      </c>
      <c r="D58" s="51">
        <f t="shared" si="6"/>
        <v>24</v>
      </c>
      <c r="E58" s="50" t="str">
        <f t="shared" si="5"/>
        <v>VILAGARCÍA</v>
      </c>
      <c r="F58" s="50">
        <f t="shared" si="9"/>
        <v>24948</v>
      </c>
      <c r="G58" s="50">
        <f t="shared" si="8"/>
        <v>27391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5065</v>
      </c>
      <c r="D59" s="51">
        <f t="shared" si="6"/>
        <v>28</v>
      </c>
      <c r="E59" s="50" t="str">
        <f t="shared" si="5"/>
        <v>CEUTA</v>
      </c>
      <c r="F59" s="50">
        <f t="shared" si="9"/>
        <v>15826</v>
      </c>
      <c r="G59" s="50">
        <f t="shared" si="8"/>
        <v>12616</v>
      </c>
    </row>
    <row r="60" spans="1:7" x14ac:dyDescent="0.25">
      <c r="A60" s="50" t="str">
        <f t="shared" si="4"/>
        <v>SANTA CRUZ DE TENERIFE</v>
      </c>
      <c r="B60" s="51">
        <f t="shared" si="2"/>
        <v>249115</v>
      </c>
      <c r="C60" s="51">
        <f t="shared" si="3"/>
        <v>215296</v>
      </c>
      <c r="D60" s="51">
        <f t="shared" si="6"/>
        <v>7</v>
      </c>
      <c r="E60" s="50" t="str">
        <f t="shared" si="5"/>
        <v>ALMERÍA</v>
      </c>
      <c r="F60" s="50">
        <f t="shared" si="9"/>
        <v>2324</v>
      </c>
      <c r="G60" s="50">
        <f t="shared" si="8"/>
        <v>2637</v>
      </c>
    </row>
    <row r="61" spans="1:7" x14ac:dyDescent="0.25">
      <c r="A61" s="50" t="str">
        <f t="shared" si="4"/>
        <v>SANTANDER</v>
      </c>
      <c r="B61" s="51">
        <f t="shared" si="2"/>
        <v>2260</v>
      </c>
      <c r="C61" s="51">
        <f t="shared" si="3"/>
        <v>1846</v>
      </c>
      <c r="D61" s="51">
        <f t="shared" si="6"/>
        <v>23</v>
      </c>
      <c r="E61" s="50" t="str">
        <f t="shared" si="5"/>
        <v>SANTANDER</v>
      </c>
      <c r="F61" s="50">
        <f t="shared" si="9"/>
        <v>2260</v>
      </c>
      <c r="G61" s="50">
        <f t="shared" si="8"/>
        <v>1846</v>
      </c>
    </row>
    <row r="62" spans="1:7" x14ac:dyDescent="0.25">
      <c r="A62" s="50" t="str">
        <f t="shared" si="4"/>
        <v>SEVILLA</v>
      </c>
      <c r="B62" s="51">
        <f t="shared" si="2"/>
        <v>66393</v>
      </c>
      <c r="C62" s="51">
        <f t="shared" si="3"/>
        <v>104203</v>
      </c>
      <c r="D62" s="51">
        <f t="shared" si="6"/>
        <v>13</v>
      </c>
      <c r="E62" s="50" t="str">
        <f t="shared" si="5"/>
        <v>MOTRIL</v>
      </c>
      <c r="F62" s="50">
        <f t="shared" si="9"/>
        <v>1105</v>
      </c>
      <c r="G62" s="50">
        <f t="shared" si="8"/>
        <v>208</v>
      </c>
    </row>
    <row r="63" spans="1:7" x14ac:dyDescent="0.25">
      <c r="A63" s="50" t="str">
        <f t="shared" si="4"/>
        <v>TARRAGONA</v>
      </c>
      <c r="B63" s="51">
        <f t="shared" si="2"/>
        <v>57902</v>
      </c>
      <c r="C63" s="51">
        <f t="shared" si="3"/>
        <v>54527</v>
      </c>
      <c r="D63" s="51">
        <f t="shared" si="6"/>
        <v>14</v>
      </c>
      <c r="E63" s="50" t="str">
        <f t="shared" si="5"/>
        <v>FERROL-SAN CIBRAO</v>
      </c>
      <c r="F63" s="50">
        <f t="shared" si="9"/>
        <v>22</v>
      </c>
      <c r="G63" s="50">
        <f t="shared" si="8"/>
        <v>464</v>
      </c>
    </row>
    <row r="64" spans="1:7" x14ac:dyDescent="0.25">
      <c r="A64" s="50" t="str">
        <f t="shared" si="4"/>
        <v>VALENCIA</v>
      </c>
      <c r="B64" s="51">
        <f t="shared" si="2"/>
        <v>4514616</v>
      </c>
      <c r="C64" s="51">
        <f t="shared" si="3"/>
        <v>4176560</v>
      </c>
      <c r="D64" s="51">
        <f t="shared" si="6"/>
        <v>2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25">
      <c r="A65" s="50" t="str">
        <f t="shared" si="4"/>
        <v>VIGO</v>
      </c>
      <c r="B65" s="51">
        <f t="shared" si="2"/>
        <v>196486</v>
      </c>
      <c r="C65" s="51">
        <f t="shared" si="3"/>
        <v>195130</v>
      </c>
      <c r="D65" s="51">
        <f t="shared" si="6"/>
        <v>8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24948</v>
      </c>
      <c r="C66" s="51">
        <f t="shared" si="3"/>
        <v>27391</v>
      </c>
      <c r="D66" s="51">
        <f t="shared" si="6"/>
        <v>20</v>
      </c>
      <c r="E66" s="50" t="str">
        <f t="shared" si="5"/>
        <v>A CORUÑA</v>
      </c>
      <c r="F66" s="50">
        <f t="shared" si="9"/>
        <v>0</v>
      </c>
      <c r="G66" s="50">
        <f t="shared" si="8"/>
        <v>275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8"/>
  <sheetViews>
    <sheetView workbookViewId="0">
      <selection activeCell="E40" sqref="E40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136</v>
      </c>
    </row>
    <row r="2" spans="1:12" s="2" customFormat="1" ht="21" x14ac:dyDescent="0.35"/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0">
        <v>1489</v>
      </c>
      <c r="C7" s="30">
        <v>2119</v>
      </c>
      <c r="D7" s="30">
        <v>1489</v>
      </c>
      <c r="E7" s="30">
        <v>2119</v>
      </c>
      <c r="F7" s="11">
        <f>((E7*100)/D7)-100</f>
        <v>42.31027535258562</v>
      </c>
      <c r="G7" s="1"/>
      <c r="H7" s="1"/>
      <c r="I7" s="1"/>
    </row>
    <row r="8" spans="1:12" x14ac:dyDescent="0.25">
      <c r="A8" s="12" t="s">
        <v>31</v>
      </c>
      <c r="B8" s="31">
        <v>0</v>
      </c>
      <c r="C8" s="31">
        <v>0</v>
      </c>
      <c r="D8" s="31">
        <v>0</v>
      </c>
      <c r="E8" s="31">
        <v>0</v>
      </c>
      <c r="F8" s="14"/>
      <c r="G8" s="1"/>
      <c r="H8" s="1"/>
      <c r="I8" s="1"/>
    </row>
    <row r="9" spans="1:12" x14ac:dyDescent="0.25">
      <c r="A9" s="9" t="s">
        <v>164</v>
      </c>
      <c r="B9" s="30">
        <v>139</v>
      </c>
      <c r="C9" s="30">
        <v>293</v>
      </c>
      <c r="D9" s="30">
        <v>139</v>
      </c>
      <c r="E9" s="30">
        <v>293</v>
      </c>
      <c r="F9" s="11">
        <f t="shared" ref="F9:F35" si="0">((E9*100)/D9)-100</f>
        <v>110.79136690647482</v>
      </c>
      <c r="G9" s="1"/>
      <c r="H9" s="1"/>
      <c r="I9" s="1"/>
    </row>
    <row r="10" spans="1:12" x14ac:dyDescent="0.25">
      <c r="A10" s="12" t="s">
        <v>166</v>
      </c>
      <c r="B10" s="31">
        <v>554</v>
      </c>
      <c r="C10" s="31">
        <v>721</v>
      </c>
      <c r="D10" s="31">
        <v>554</v>
      </c>
      <c r="E10" s="31">
        <v>721</v>
      </c>
      <c r="F10" s="14">
        <f t="shared" si="0"/>
        <v>30.144404332129966</v>
      </c>
      <c r="G10" s="1"/>
      <c r="H10" s="1"/>
      <c r="I10" s="1"/>
    </row>
    <row r="11" spans="1:12" x14ac:dyDescent="0.25">
      <c r="A11" s="9" t="s">
        <v>167</v>
      </c>
      <c r="B11" s="30">
        <v>65</v>
      </c>
      <c r="C11" s="30">
        <v>53</v>
      </c>
      <c r="D11" s="30">
        <v>65</v>
      </c>
      <c r="E11" s="30">
        <v>53</v>
      </c>
      <c r="F11" s="11">
        <f t="shared" si="0"/>
        <v>-18.461538461538467</v>
      </c>
      <c r="G11" s="1"/>
      <c r="H11" s="1"/>
      <c r="I11" s="1"/>
    </row>
    <row r="12" spans="1:12" x14ac:dyDescent="0.25">
      <c r="A12" s="12" t="s">
        <v>168</v>
      </c>
      <c r="B12" s="31">
        <v>954</v>
      </c>
      <c r="C12" s="31">
        <v>1035</v>
      </c>
      <c r="D12" s="31">
        <v>954</v>
      </c>
      <c r="E12" s="31">
        <v>1035</v>
      </c>
      <c r="F12" s="14">
        <f t="shared" si="0"/>
        <v>8.4905660377358458</v>
      </c>
      <c r="G12" s="1"/>
      <c r="H12" s="1"/>
      <c r="I12" s="1"/>
    </row>
    <row r="13" spans="1:12" x14ac:dyDescent="0.25">
      <c r="A13" s="9" t="s">
        <v>32</v>
      </c>
      <c r="B13" s="30">
        <v>185</v>
      </c>
      <c r="C13" s="30">
        <v>142</v>
      </c>
      <c r="D13" s="30">
        <v>185</v>
      </c>
      <c r="E13" s="30">
        <v>142</v>
      </c>
      <c r="F13" s="11">
        <f t="shared" si="0"/>
        <v>-23.243243243243242</v>
      </c>
      <c r="G13" s="1"/>
      <c r="H13" s="1"/>
      <c r="I13" s="1"/>
    </row>
    <row r="14" spans="1:12" x14ac:dyDescent="0.25">
      <c r="A14" s="12" t="s">
        <v>33</v>
      </c>
      <c r="B14" s="31">
        <v>188</v>
      </c>
      <c r="C14" s="31">
        <v>335</v>
      </c>
      <c r="D14" s="31">
        <v>188</v>
      </c>
      <c r="E14" s="31">
        <v>335</v>
      </c>
      <c r="F14" s="14">
        <f t="shared" si="0"/>
        <v>78.191489361702139</v>
      </c>
      <c r="G14" s="1"/>
      <c r="H14" s="1"/>
      <c r="I14" s="1"/>
    </row>
    <row r="15" spans="1:12" x14ac:dyDescent="0.25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9"/>
      <c r="G15" s="1"/>
      <c r="H15" s="1"/>
      <c r="I15" s="1"/>
    </row>
    <row r="16" spans="1:12" x14ac:dyDescent="0.25">
      <c r="A16" s="12" t="s">
        <v>35</v>
      </c>
      <c r="B16" s="31">
        <v>22</v>
      </c>
      <c r="C16" s="31">
        <v>31</v>
      </c>
      <c r="D16" s="31">
        <v>22</v>
      </c>
      <c r="E16" s="31">
        <v>31</v>
      </c>
      <c r="F16" s="14">
        <f t="shared" si="0"/>
        <v>40.909090909090907</v>
      </c>
      <c r="G16" s="1"/>
      <c r="H16" s="1"/>
      <c r="I16" s="1"/>
    </row>
    <row r="17" spans="1:9" x14ac:dyDescent="0.25">
      <c r="A17" s="9" t="s">
        <v>169</v>
      </c>
      <c r="B17" s="30">
        <v>110</v>
      </c>
      <c r="C17" s="30">
        <v>118</v>
      </c>
      <c r="D17" s="30">
        <v>110</v>
      </c>
      <c r="E17" s="30">
        <v>118</v>
      </c>
      <c r="F17" s="11">
        <f t="shared" si="0"/>
        <v>7.2727272727272663</v>
      </c>
      <c r="G17" s="1"/>
      <c r="H17" s="1"/>
      <c r="I17" s="1"/>
    </row>
    <row r="18" spans="1:9" x14ac:dyDescent="0.25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/>
      <c r="G18" s="1"/>
      <c r="H18" s="1"/>
      <c r="I18" s="1"/>
    </row>
    <row r="19" spans="1:9" x14ac:dyDescent="0.25">
      <c r="A19" s="9" t="s">
        <v>37</v>
      </c>
      <c r="B19" s="30">
        <v>17</v>
      </c>
      <c r="C19" s="30">
        <v>20</v>
      </c>
      <c r="D19" s="30">
        <v>17</v>
      </c>
      <c r="E19" s="30">
        <v>20</v>
      </c>
      <c r="F19" s="11">
        <f t="shared" si="0"/>
        <v>17.647058823529406</v>
      </c>
      <c r="G19" s="1"/>
      <c r="H19" s="1"/>
      <c r="I19" s="1"/>
    </row>
    <row r="20" spans="1:9" x14ac:dyDescent="0.25">
      <c r="A20" s="12" t="s">
        <v>170</v>
      </c>
      <c r="B20" s="31">
        <v>273</v>
      </c>
      <c r="C20" s="31">
        <v>193</v>
      </c>
      <c r="D20" s="31">
        <v>273</v>
      </c>
      <c r="E20" s="31">
        <v>193</v>
      </c>
      <c r="F20" s="14">
        <f t="shared" si="0"/>
        <v>-29.304029304029299</v>
      </c>
      <c r="G20" s="1"/>
      <c r="H20" s="1"/>
      <c r="I20" s="1"/>
    </row>
    <row r="21" spans="1:9" x14ac:dyDescent="0.25">
      <c r="A21" s="9" t="s">
        <v>38</v>
      </c>
      <c r="B21" s="30">
        <v>139</v>
      </c>
      <c r="C21" s="30">
        <v>138</v>
      </c>
      <c r="D21" s="30">
        <v>139</v>
      </c>
      <c r="E21" s="30">
        <v>138</v>
      </c>
      <c r="F21" s="11">
        <f t="shared" si="0"/>
        <v>-0.71942446043165376</v>
      </c>
      <c r="G21" s="1"/>
      <c r="H21" s="1"/>
      <c r="I21" s="1"/>
    </row>
    <row r="22" spans="1:9" x14ac:dyDescent="0.25">
      <c r="A22" s="12" t="s">
        <v>59</v>
      </c>
      <c r="B22" s="31">
        <v>17</v>
      </c>
      <c r="C22" s="31">
        <v>14</v>
      </c>
      <c r="D22" s="31">
        <v>17</v>
      </c>
      <c r="E22" s="31">
        <v>14</v>
      </c>
      <c r="F22" s="14">
        <f t="shared" si="0"/>
        <v>-17.647058823529406</v>
      </c>
      <c r="G22" s="1"/>
      <c r="H22" s="1"/>
      <c r="I22" s="1"/>
    </row>
    <row r="23" spans="1:9" x14ac:dyDescent="0.25">
      <c r="A23" s="9" t="s">
        <v>171</v>
      </c>
      <c r="B23" s="30">
        <v>45</v>
      </c>
      <c r="C23" s="30">
        <v>13</v>
      </c>
      <c r="D23" s="30">
        <v>45</v>
      </c>
      <c r="E23" s="30">
        <v>13</v>
      </c>
      <c r="F23" s="11">
        <f t="shared" si="0"/>
        <v>-71.111111111111114</v>
      </c>
      <c r="G23" s="1"/>
      <c r="H23" s="1"/>
      <c r="I23" s="1"/>
    </row>
    <row r="24" spans="1:9" x14ac:dyDescent="0.25">
      <c r="A24" s="12" t="s">
        <v>173</v>
      </c>
      <c r="B24" s="31">
        <v>117</v>
      </c>
      <c r="C24" s="31">
        <v>134</v>
      </c>
      <c r="D24" s="31">
        <v>117</v>
      </c>
      <c r="E24" s="31">
        <v>134</v>
      </c>
      <c r="F24" s="14">
        <f t="shared" si="0"/>
        <v>14.529914529914535</v>
      </c>
      <c r="G24" s="1"/>
      <c r="H24" s="1"/>
      <c r="I24" s="1"/>
    </row>
    <row r="25" spans="1:9" x14ac:dyDescent="0.25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9"/>
      <c r="G25" s="1"/>
      <c r="H25" s="1"/>
      <c r="I25" s="1"/>
    </row>
    <row r="26" spans="1:9" x14ac:dyDescent="0.25">
      <c r="A26" s="12" t="s">
        <v>40</v>
      </c>
      <c r="B26" s="31">
        <v>57</v>
      </c>
      <c r="C26" s="31">
        <v>79</v>
      </c>
      <c r="D26" s="31">
        <v>57</v>
      </c>
      <c r="E26" s="31">
        <v>79</v>
      </c>
      <c r="F26" s="14">
        <f t="shared" si="0"/>
        <v>38.596491228070164</v>
      </c>
      <c r="G26" s="1"/>
      <c r="H26" s="1"/>
      <c r="I26" s="1"/>
    </row>
    <row r="27" spans="1:9" x14ac:dyDescent="0.25">
      <c r="A27" s="9" t="s">
        <v>41</v>
      </c>
      <c r="B27" s="30">
        <v>1793</v>
      </c>
      <c r="C27" s="30">
        <v>1878</v>
      </c>
      <c r="D27" s="30">
        <v>1793</v>
      </c>
      <c r="E27" s="30">
        <v>1878</v>
      </c>
      <c r="F27" s="11">
        <f t="shared" si="0"/>
        <v>4.7406581148912466</v>
      </c>
      <c r="G27" s="1"/>
      <c r="H27" s="1"/>
      <c r="I27" s="1"/>
    </row>
    <row r="28" spans="1:9" x14ac:dyDescent="0.25">
      <c r="A28" s="12" t="s">
        <v>42</v>
      </c>
      <c r="B28" s="31">
        <v>431</v>
      </c>
      <c r="C28" s="31">
        <v>292</v>
      </c>
      <c r="D28" s="31">
        <v>431</v>
      </c>
      <c r="E28" s="31">
        <v>292</v>
      </c>
      <c r="F28" s="14">
        <f t="shared" si="0"/>
        <v>-32.250580046403712</v>
      </c>
      <c r="G28" s="1"/>
      <c r="H28" s="1"/>
      <c r="I28" s="1"/>
    </row>
    <row r="29" spans="1:9" x14ac:dyDescent="0.25">
      <c r="A29" s="9" t="s">
        <v>43</v>
      </c>
      <c r="B29" s="30">
        <v>235</v>
      </c>
      <c r="C29" s="30">
        <v>340</v>
      </c>
      <c r="D29" s="30">
        <v>235</v>
      </c>
      <c r="E29" s="30">
        <v>340</v>
      </c>
      <c r="F29" s="11">
        <f t="shared" si="0"/>
        <v>44.680851063829778</v>
      </c>
      <c r="G29" s="1"/>
      <c r="H29" s="1"/>
      <c r="I29" s="1"/>
    </row>
    <row r="30" spans="1:9" x14ac:dyDescent="0.25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8"/>
      <c r="G30" s="1"/>
      <c r="H30" s="1"/>
      <c r="I30" s="1"/>
    </row>
    <row r="31" spans="1:9" x14ac:dyDescent="0.25">
      <c r="A31" s="9" t="s">
        <v>45</v>
      </c>
      <c r="B31" s="30">
        <v>83</v>
      </c>
      <c r="C31" s="30">
        <v>89</v>
      </c>
      <c r="D31" s="30">
        <v>83</v>
      </c>
      <c r="E31" s="30">
        <v>89</v>
      </c>
      <c r="F31" s="11">
        <f t="shared" si="0"/>
        <v>7.228915662650607</v>
      </c>
      <c r="G31" s="1"/>
      <c r="H31" s="1"/>
      <c r="I31" s="1"/>
    </row>
    <row r="32" spans="1:9" x14ac:dyDescent="0.25">
      <c r="A32" s="12" t="s">
        <v>46</v>
      </c>
      <c r="B32" s="31">
        <v>82</v>
      </c>
      <c r="C32" s="31">
        <v>125</v>
      </c>
      <c r="D32" s="31">
        <v>82</v>
      </c>
      <c r="E32" s="31">
        <v>125</v>
      </c>
      <c r="F32" s="14">
        <f t="shared" si="0"/>
        <v>52.439024390243901</v>
      </c>
      <c r="G32" s="1"/>
      <c r="H32" s="1"/>
      <c r="I32" s="1"/>
    </row>
    <row r="33" spans="1:9" x14ac:dyDescent="0.25">
      <c r="A33" s="9" t="s">
        <v>47</v>
      </c>
      <c r="B33" s="30">
        <v>4651</v>
      </c>
      <c r="C33" s="30">
        <v>5557</v>
      </c>
      <c r="D33" s="30">
        <v>4651</v>
      </c>
      <c r="E33" s="30">
        <v>5557</v>
      </c>
      <c r="F33" s="11">
        <f t="shared" si="0"/>
        <v>19.479681788862607</v>
      </c>
      <c r="G33" s="1"/>
      <c r="H33" s="1"/>
      <c r="I33" s="1"/>
    </row>
    <row r="34" spans="1:9" x14ac:dyDescent="0.25">
      <c r="A34" s="12" t="s">
        <v>172</v>
      </c>
      <c r="B34" s="31">
        <v>0</v>
      </c>
      <c r="C34" s="31">
        <v>0</v>
      </c>
      <c r="D34" s="31">
        <v>0</v>
      </c>
      <c r="E34" s="3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11646</v>
      </c>
      <c r="C35" s="16">
        <f t="shared" ref="C35:E35" si="1">SUM(C7:C34)</f>
        <v>13719</v>
      </c>
      <c r="D35" s="16">
        <f t="shared" si="1"/>
        <v>11646</v>
      </c>
      <c r="E35" s="16">
        <f t="shared" si="1"/>
        <v>13719</v>
      </c>
      <c r="F35" s="17">
        <f t="shared" si="0"/>
        <v>17.800103039670276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2119</v>
      </c>
      <c r="C39" s="51">
        <f t="shared" si="3"/>
        <v>1489</v>
      </c>
      <c r="D39" s="51">
        <f>_xlfn.RANK.EQ(B39,$B$39:$B$66)+COUNTIF($B$39:$B$66,B39)-1</f>
        <v>2</v>
      </c>
      <c r="E39" s="50" t="str">
        <f t="shared" ref="E39:E66" si="5">INDEX($A$39:$B$66,MATCH(ROW()-38,$D$39:$D$66,0),1)</f>
        <v>VIGO</v>
      </c>
      <c r="F39" s="50">
        <f>LOOKUP(E39,$A$39:$A$66,$B$39:$B$66)</f>
        <v>5557</v>
      </c>
      <c r="G39" s="50">
        <f>LOOKUP(E39,$A$39:$A$66,$C$39:$C$66)</f>
        <v>4651</v>
      </c>
    </row>
    <row r="40" spans="1:9" x14ac:dyDescent="0.25">
      <c r="A40" s="50" t="str">
        <f t="shared" si="4"/>
        <v>ALICANTE</v>
      </c>
      <c r="B40" s="51">
        <f t="shared" si="2"/>
        <v>0</v>
      </c>
      <c r="C40" s="51">
        <f t="shared" si="3"/>
        <v>0</v>
      </c>
      <c r="D40" s="51">
        <f t="shared" ref="D40:D66" si="6">_xlfn.RANK.EQ(B40,$B$39:$B$66)+COUNTIF($B$39:$B$66,B40)-1</f>
        <v>28</v>
      </c>
      <c r="E40" s="50" t="str">
        <f t="shared" si="5"/>
        <v>A CORUÑA</v>
      </c>
      <c r="F40" s="50">
        <f t="shared" ref="F40:F55" si="7">LOOKUP(E40,$A$39:$A$66,$B$39:$B$66)</f>
        <v>2119</v>
      </c>
      <c r="G40" s="50">
        <f t="shared" ref="G40:G66" si="8">LOOKUP(E40,$A$39:$A$66,$C$39:$C$66)</f>
        <v>1489</v>
      </c>
    </row>
    <row r="41" spans="1:9" x14ac:dyDescent="0.25">
      <c r="A41" s="50" t="str">
        <f t="shared" si="4"/>
        <v>ALMERÍA</v>
      </c>
      <c r="B41" s="51">
        <f t="shared" si="2"/>
        <v>293</v>
      </c>
      <c r="C41" s="51">
        <f t="shared" si="3"/>
        <v>139</v>
      </c>
      <c r="D41" s="51">
        <f t="shared" si="6"/>
        <v>8</v>
      </c>
      <c r="E41" s="50" t="str">
        <f t="shared" si="5"/>
        <v>PASAIA</v>
      </c>
      <c r="F41" s="50">
        <f t="shared" si="7"/>
        <v>1878</v>
      </c>
      <c r="G41" s="50">
        <f t="shared" si="8"/>
        <v>1793</v>
      </c>
    </row>
    <row r="42" spans="1:9" x14ac:dyDescent="0.25">
      <c r="A42" s="50" t="str">
        <f t="shared" si="4"/>
        <v>AVILÉS</v>
      </c>
      <c r="B42" s="51">
        <f t="shared" si="2"/>
        <v>721</v>
      </c>
      <c r="C42" s="51">
        <f t="shared" si="3"/>
        <v>554</v>
      </c>
      <c r="D42" s="51">
        <f t="shared" si="6"/>
        <v>5</v>
      </c>
      <c r="E42" s="50" t="str">
        <f t="shared" si="5"/>
        <v>BAHÍA DE CÁDIZ</v>
      </c>
      <c r="F42" s="50">
        <f t="shared" si="7"/>
        <v>1035</v>
      </c>
      <c r="G42" s="50">
        <f t="shared" si="8"/>
        <v>954</v>
      </c>
    </row>
    <row r="43" spans="1:9" x14ac:dyDescent="0.25">
      <c r="A43" s="50" t="str">
        <f t="shared" si="4"/>
        <v>BAHÍA DE ALGECIRAS</v>
      </c>
      <c r="B43" s="51">
        <f t="shared" si="2"/>
        <v>53</v>
      </c>
      <c r="C43" s="51">
        <f t="shared" si="3"/>
        <v>65</v>
      </c>
      <c r="D43" s="51">
        <f t="shared" si="6"/>
        <v>18</v>
      </c>
      <c r="E43" s="50" t="str">
        <f t="shared" si="5"/>
        <v>AVILÉS</v>
      </c>
      <c r="F43" s="50">
        <f t="shared" si="7"/>
        <v>721</v>
      </c>
      <c r="G43" s="50">
        <f t="shared" si="8"/>
        <v>554</v>
      </c>
    </row>
    <row r="44" spans="1:9" x14ac:dyDescent="0.25">
      <c r="A44" s="50" t="str">
        <f t="shared" si="4"/>
        <v>BAHÍA DE CÁDIZ</v>
      </c>
      <c r="B44" s="51">
        <f t="shared" si="2"/>
        <v>1035</v>
      </c>
      <c r="C44" s="51">
        <f t="shared" si="3"/>
        <v>954</v>
      </c>
      <c r="D44" s="51">
        <f t="shared" si="6"/>
        <v>4</v>
      </c>
      <c r="E44" s="50" t="str">
        <f t="shared" si="5"/>
        <v>SANTANDER</v>
      </c>
      <c r="F44" s="50">
        <f t="shared" si="7"/>
        <v>340</v>
      </c>
      <c r="G44" s="50">
        <f t="shared" si="8"/>
        <v>235</v>
      </c>
    </row>
    <row r="45" spans="1:9" x14ac:dyDescent="0.25">
      <c r="A45" s="50" t="str">
        <f t="shared" si="4"/>
        <v>BALEARES</v>
      </c>
      <c r="B45" s="51">
        <f t="shared" si="2"/>
        <v>142</v>
      </c>
      <c r="C45" s="51">
        <f t="shared" si="3"/>
        <v>185</v>
      </c>
      <c r="D45" s="51">
        <f t="shared" si="6"/>
        <v>11</v>
      </c>
      <c r="E45" s="50" t="str">
        <f t="shared" si="5"/>
        <v>BARCELONA</v>
      </c>
      <c r="F45" s="50">
        <f t="shared" si="7"/>
        <v>335</v>
      </c>
      <c r="G45" s="50">
        <f t="shared" si="8"/>
        <v>188</v>
      </c>
    </row>
    <row r="46" spans="1:9" x14ac:dyDescent="0.25">
      <c r="A46" s="50" t="str">
        <f t="shared" si="4"/>
        <v>BARCELONA</v>
      </c>
      <c r="B46" s="51">
        <f t="shared" si="2"/>
        <v>335</v>
      </c>
      <c r="C46" s="51">
        <f t="shared" si="3"/>
        <v>188</v>
      </c>
      <c r="D46" s="51">
        <f t="shared" si="6"/>
        <v>7</v>
      </c>
      <c r="E46" s="50" t="str">
        <f t="shared" si="5"/>
        <v>ALMERÍA</v>
      </c>
      <c r="F46" s="50">
        <f t="shared" si="7"/>
        <v>293</v>
      </c>
      <c r="G46" s="50">
        <f t="shared" si="8"/>
        <v>139</v>
      </c>
    </row>
    <row r="47" spans="1:9" x14ac:dyDescent="0.25">
      <c r="A47" s="50" t="str">
        <f t="shared" si="4"/>
        <v>BILBAO</v>
      </c>
      <c r="B47" s="51">
        <f t="shared" si="2"/>
        <v>0</v>
      </c>
      <c r="C47" s="51">
        <f t="shared" si="3"/>
        <v>0</v>
      </c>
      <c r="D47" s="51">
        <f t="shared" si="6"/>
        <v>28</v>
      </c>
      <c r="E47" s="50" t="str">
        <f t="shared" si="5"/>
        <v>SANTA CRUZ DE TENERIFE</v>
      </c>
      <c r="F47" s="50">
        <f t="shared" si="7"/>
        <v>292</v>
      </c>
      <c r="G47" s="50">
        <f t="shared" si="8"/>
        <v>431</v>
      </c>
    </row>
    <row r="48" spans="1:9" x14ac:dyDescent="0.25">
      <c r="A48" s="50" t="str">
        <f t="shared" si="4"/>
        <v>CARTAGENA</v>
      </c>
      <c r="B48" s="51">
        <f t="shared" si="2"/>
        <v>31</v>
      </c>
      <c r="C48" s="51">
        <f t="shared" si="3"/>
        <v>22</v>
      </c>
      <c r="D48" s="51">
        <f t="shared" si="6"/>
        <v>19</v>
      </c>
      <c r="E48" s="50" t="str">
        <f t="shared" si="5"/>
        <v>GIJÓN</v>
      </c>
      <c r="F48" s="50">
        <f t="shared" si="7"/>
        <v>193</v>
      </c>
      <c r="G48" s="50">
        <f t="shared" si="8"/>
        <v>273</v>
      </c>
    </row>
    <row r="49" spans="1:7" x14ac:dyDescent="0.25">
      <c r="A49" s="50" t="str">
        <f t="shared" si="4"/>
        <v>CASTELLÓN</v>
      </c>
      <c r="B49" s="51">
        <f t="shared" si="2"/>
        <v>118</v>
      </c>
      <c r="C49" s="51">
        <f t="shared" si="3"/>
        <v>110</v>
      </c>
      <c r="D49" s="51">
        <f t="shared" si="6"/>
        <v>15</v>
      </c>
      <c r="E49" s="50" t="str">
        <f t="shared" si="5"/>
        <v>BALEARES</v>
      </c>
      <c r="F49" s="50">
        <f t="shared" si="7"/>
        <v>142</v>
      </c>
      <c r="G49" s="50">
        <f t="shared" si="8"/>
        <v>185</v>
      </c>
    </row>
    <row r="50" spans="1:7" x14ac:dyDescent="0.25">
      <c r="A50" s="50" t="str">
        <f t="shared" si="4"/>
        <v>CEUTA</v>
      </c>
      <c r="B50" s="51">
        <f t="shared" si="2"/>
        <v>0</v>
      </c>
      <c r="C50" s="51">
        <f t="shared" si="3"/>
        <v>0</v>
      </c>
      <c r="D50" s="51">
        <f t="shared" si="6"/>
        <v>28</v>
      </c>
      <c r="E50" s="50" t="str">
        <f t="shared" si="5"/>
        <v>HUELVA</v>
      </c>
      <c r="F50" s="50">
        <f t="shared" si="7"/>
        <v>138</v>
      </c>
      <c r="G50" s="50">
        <f t="shared" si="8"/>
        <v>139</v>
      </c>
    </row>
    <row r="51" spans="1:7" x14ac:dyDescent="0.25">
      <c r="A51" s="50" t="str">
        <f t="shared" si="4"/>
        <v>FERROL-SAN CIBRAO</v>
      </c>
      <c r="B51" s="51">
        <f t="shared" si="2"/>
        <v>20</v>
      </c>
      <c r="C51" s="51">
        <f t="shared" si="3"/>
        <v>17</v>
      </c>
      <c r="D51" s="51">
        <f t="shared" si="6"/>
        <v>20</v>
      </c>
      <c r="E51" s="50" t="str">
        <f t="shared" si="5"/>
        <v>MARÍN Y RÍA DE PONTEVEDRA</v>
      </c>
      <c r="F51" s="50">
        <f t="shared" si="7"/>
        <v>134</v>
      </c>
      <c r="G51" s="50">
        <f t="shared" si="8"/>
        <v>117</v>
      </c>
    </row>
    <row r="52" spans="1:7" x14ac:dyDescent="0.25">
      <c r="A52" s="50" t="str">
        <f t="shared" si="4"/>
        <v>GIJÓN</v>
      </c>
      <c r="B52" s="51">
        <f t="shared" si="2"/>
        <v>193</v>
      </c>
      <c r="C52" s="51">
        <f t="shared" si="3"/>
        <v>273</v>
      </c>
      <c r="D52" s="51">
        <f t="shared" si="6"/>
        <v>10</v>
      </c>
      <c r="E52" s="50" t="str">
        <f t="shared" si="5"/>
        <v>VALENCIA</v>
      </c>
      <c r="F52" s="50">
        <f t="shared" si="7"/>
        <v>125</v>
      </c>
      <c r="G52" s="50">
        <f t="shared" si="8"/>
        <v>82</v>
      </c>
    </row>
    <row r="53" spans="1:7" x14ac:dyDescent="0.25">
      <c r="A53" s="50" t="str">
        <f t="shared" si="4"/>
        <v>HUELVA</v>
      </c>
      <c r="B53" s="51">
        <f t="shared" si="2"/>
        <v>138</v>
      </c>
      <c r="C53" s="51">
        <f t="shared" si="3"/>
        <v>139</v>
      </c>
      <c r="D53" s="51">
        <f t="shared" si="6"/>
        <v>12</v>
      </c>
      <c r="E53" s="50" t="str">
        <f t="shared" si="5"/>
        <v>CASTELLÓN</v>
      </c>
      <c r="F53" s="50">
        <f t="shared" si="7"/>
        <v>118</v>
      </c>
      <c r="G53" s="50">
        <f t="shared" si="8"/>
        <v>110</v>
      </c>
    </row>
    <row r="54" spans="1:7" x14ac:dyDescent="0.25">
      <c r="A54" s="50" t="str">
        <f t="shared" si="4"/>
        <v>LAS PALMAS</v>
      </c>
      <c r="B54" s="51">
        <f t="shared" si="2"/>
        <v>14</v>
      </c>
      <c r="C54" s="51">
        <f t="shared" si="3"/>
        <v>17</v>
      </c>
      <c r="D54" s="51">
        <f t="shared" si="6"/>
        <v>21</v>
      </c>
      <c r="E54" s="50" t="str">
        <f t="shared" si="5"/>
        <v>TARRAGONA</v>
      </c>
      <c r="F54" s="50">
        <f t="shared" si="7"/>
        <v>89</v>
      </c>
      <c r="G54" s="50">
        <f t="shared" si="8"/>
        <v>83</v>
      </c>
    </row>
    <row r="55" spans="1:7" x14ac:dyDescent="0.25">
      <c r="A55" s="50" t="str">
        <f t="shared" si="4"/>
        <v>MÁLAGA</v>
      </c>
      <c r="B55" s="51">
        <f t="shared" si="2"/>
        <v>13</v>
      </c>
      <c r="C55" s="51">
        <f t="shared" si="3"/>
        <v>45</v>
      </c>
      <c r="D55" s="51">
        <f t="shared" si="6"/>
        <v>22</v>
      </c>
      <c r="E55" s="50" t="str">
        <f t="shared" si="5"/>
        <v>MOTRIL</v>
      </c>
      <c r="F55" s="50">
        <f t="shared" si="7"/>
        <v>79</v>
      </c>
      <c r="G55" s="50">
        <f t="shared" si="8"/>
        <v>57</v>
      </c>
    </row>
    <row r="56" spans="1:7" x14ac:dyDescent="0.25">
      <c r="A56" s="50" t="str">
        <f t="shared" si="4"/>
        <v>MARÍN Y RÍA DE PONTEVEDRA</v>
      </c>
      <c r="B56" s="51">
        <f t="shared" si="2"/>
        <v>134</v>
      </c>
      <c r="C56" s="51">
        <f t="shared" si="3"/>
        <v>117</v>
      </c>
      <c r="D56" s="51">
        <f t="shared" si="6"/>
        <v>13</v>
      </c>
      <c r="E56" s="50" t="str">
        <f t="shared" si="5"/>
        <v>BAHÍA DE ALGECIRAS</v>
      </c>
      <c r="F56" s="50">
        <f t="shared" ref="F56:F66" si="9">LOOKUP(E56,$A$39:$A$66,$B$39:$B$66)</f>
        <v>53</v>
      </c>
      <c r="G56" s="50">
        <f t="shared" si="8"/>
        <v>65</v>
      </c>
    </row>
    <row r="57" spans="1:7" x14ac:dyDescent="0.25">
      <c r="A57" s="50" t="str">
        <f t="shared" si="4"/>
        <v>MELILLA</v>
      </c>
      <c r="B57" s="51">
        <f t="shared" si="2"/>
        <v>0</v>
      </c>
      <c r="C57" s="51">
        <f t="shared" si="3"/>
        <v>0</v>
      </c>
      <c r="D57" s="51">
        <f t="shared" si="6"/>
        <v>28</v>
      </c>
      <c r="E57" s="50" t="str">
        <f t="shared" si="5"/>
        <v>CARTAGENA</v>
      </c>
      <c r="F57" s="50">
        <f t="shared" si="9"/>
        <v>31</v>
      </c>
      <c r="G57" s="50">
        <f t="shared" si="8"/>
        <v>22</v>
      </c>
    </row>
    <row r="58" spans="1:7" x14ac:dyDescent="0.25">
      <c r="A58" s="50" t="str">
        <f t="shared" si="4"/>
        <v>MOTRIL</v>
      </c>
      <c r="B58" s="51">
        <f t="shared" si="2"/>
        <v>79</v>
      </c>
      <c r="C58" s="51">
        <f t="shared" si="3"/>
        <v>57</v>
      </c>
      <c r="D58" s="51">
        <f t="shared" si="6"/>
        <v>17</v>
      </c>
      <c r="E58" s="50" t="str">
        <f t="shared" si="5"/>
        <v>FERROL-SAN CIBRAO</v>
      </c>
      <c r="F58" s="50">
        <f t="shared" si="9"/>
        <v>20</v>
      </c>
      <c r="G58" s="50">
        <f t="shared" si="8"/>
        <v>17</v>
      </c>
    </row>
    <row r="59" spans="1:7" x14ac:dyDescent="0.25">
      <c r="A59" s="50" t="str">
        <f t="shared" si="4"/>
        <v>PASAIA</v>
      </c>
      <c r="B59" s="51">
        <f t="shared" si="2"/>
        <v>1878</v>
      </c>
      <c r="C59" s="51">
        <f t="shared" si="3"/>
        <v>1793</v>
      </c>
      <c r="D59" s="51">
        <f t="shared" si="6"/>
        <v>3</v>
      </c>
      <c r="E59" s="50" t="str">
        <f t="shared" si="5"/>
        <v>LAS PALMAS</v>
      </c>
      <c r="F59" s="50">
        <f t="shared" si="9"/>
        <v>14</v>
      </c>
      <c r="G59" s="50">
        <f t="shared" si="8"/>
        <v>17</v>
      </c>
    </row>
    <row r="60" spans="1:7" x14ac:dyDescent="0.25">
      <c r="A60" s="50" t="str">
        <f t="shared" si="4"/>
        <v>SANTA CRUZ DE TENERIFE</v>
      </c>
      <c r="B60" s="51">
        <f t="shared" si="2"/>
        <v>292</v>
      </c>
      <c r="C60" s="51">
        <f t="shared" si="3"/>
        <v>431</v>
      </c>
      <c r="D60" s="51">
        <f t="shared" si="6"/>
        <v>9</v>
      </c>
      <c r="E60" s="50" t="str">
        <f t="shared" si="5"/>
        <v>MÁLAGA</v>
      </c>
      <c r="F60" s="50">
        <f t="shared" si="9"/>
        <v>13</v>
      </c>
      <c r="G60" s="50">
        <f t="shared" si="8"/>
        <v>45</v>
      </c>
    </row>
    <row r="61" spans="1:7" x14ac:dyDescent="0.25">
      <c r="A61" s="50" t="str">
        <f t="shared" si="4"/>
        <v>SANTANDER</v>
      </c>
      <c r="B61" s="51">
        <f t="shared" si="2"/>
        <v>340</v>
      </c>
      <c r="C61" s="51">
        <f t="shared" si="3"/>
        <v>235</v>
      </c>
      <c r="D61" s="51">
        <f t="shared" si="6"/>
        <v>6</v>
      </c>
      <c r="E61" s="50" t="e">
        <f t="shared" si="5"/>
        <v>#N/A</v>
      </c>
      <c r="F61" s="50" t="e">
        <f t="shared" si="9"/>
        <v>#N/A</v>
      </c>
      <c r="G61" s="50" t="e">
        <f t="shared" si="8"/>
        <v>#N/A</v>
      </c>
    </row>
    <row r="62" spans="1:7" x14ac:dyDescent="0.25">
      <c r="A62" s="50" t="str">
        <f t="shared" si="4"/>
        <v>SEVILLA</v>
      </c>
      <c r="B62" s="51">
        <f t="shared" si="2"/>
        <v>0</v>
      </c>
      <c r="C62" s="51">
        <f t="shared" si="3"/>
        <v>0</v>
      </c>
      <c r="D62" s="51">
        <f t="shared" si="6"/>
        <v>28</v>
      </c>
      <c r="E62" s="50" t="e">
        <f t="shared" si="5"/>
        <v>#N/A</v>
      </c>
      <c r="F62" s="50" t="e">
        <f t="shared" si="9"/>
        <v>#N/A</v>
      </c>
      <c r="G62" s="50" t="e">
        <f t="shared" si="8"/>
        <v>#N/A</v>
      </c>
    </row>
    <row r="63" spans="1:7" x14ac:dyDescent="0.25">
      <c r="A63" s="50" t="str">
        <f t="shared" si="4"/>
        <v>TARRAGONA</v>
      </c>
      <c r="B63" s="51">
        <f t="shared" si="2"/>
        <v>89</v>
      </c>
      <c r="C63" s="51">
        <f t="shared" si="3"/>
        <v>83</v>
      </c>
      <c r="D63" s="51">
        <f t="shared" si="6"/>
        <v>16</v>
      </c>
      <c r="E63" s="50" t="e">
        <f t="shared" si="5"/>
        <v>#N/A</v>
      </c>
      <c r="F63" s="50" t="e">
        <f t="shared" si="9"/>
        <v>#N/A</v>
      </c>
      <c r="G63" s="50" t="e">
        <f t="shared" si="8"/>
        <v>#N/A</v>
      </c>
    </row>
    <row r="64" spans="1:7" x14ac:dyDescent="0.25">
      <c r="A64" s="50" t="str">
        <f t="shared" si="4"/>
        <v>VALENCIA</v>
      </c>
      <c r="B64" s="51">
        <f t="shared" si="2"/>
        <v>125</v>
      </c>
      <c r="C64" s="51">
        <f t="shared" si="3"/>
        <v>82</v>
      </c>
      <c r="D64" s="51">
        <f t="shared" si="6"/>
        <v>14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25">
      <c r="A65" s="50" t="str">
        <f t="shared" si="4"/>
        <v>VIGO</v>
      </c>
      <c r="B65" s="51">
        <f t="shared" si="2"/>
        <v>5557</v>
      </c>
      <c r="C65" s="51">
        <f t="shared" si="3"/>
        <v>4651</v>
      </c>
      <c r="D65" s="51">
        <f t="shared" si="6"/>
        <v>1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0</v>
      </c>
      <c r="C66" s="51">
        <f t="shared" si="3"/>
        <v>0</v>
      </c>
      <c r="D66" s="51">
        <f t="shared" si="6"/>
        <v>28</v>
      </c>
      <c r="E66" s="50" t="str">
        <f t="shared" si="5"/>
        <v>ALICANTE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8"/>
  <sheetViews>
    <sheetView zoomScaleNormal="100" workbookViewId="0">
      <selection activeCell="E41" sqref="E41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137</v>
      </c>
    </row>
    <row r="2" spans="1:12" s="2" customFormat="1" ht="21" x14ac:dyDescent="0.35"/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2">
        <v>2341</v>
      </c>
      <c r="C7" s="32">
        <v>3191</v>
      </c>
      <c r="D7" s="32">
        <v>2341</v>
      </c>
      <c r="E7" s="32">
        <v>3191</v>
      </c>
      <c r="F7" s="11">
        <f>((E7*100)/D7)-100</f>
        <v>36.309269542930366</v>
      </c>
      <c r="G7" s="1"/>
      <c r="H7" s="1"/>
      <c r="I7" s="1"/>
    </row>
    <row r="8" spans="1:12" x14ac:dyDescent="0.25">
      <c r="A8" s="12" t="s">
        <v>31</v>
      </c>
      <c r="B8" s="33">
        <v>1274</v>
      </c>
      <c r="C8" s="33">
        <v>1290</v>
      </c>
      <c r="D8" s="33">
        <v>1274</v>
      </c>
      <c r="E8" s="33">
        <v>1290</v>
      </c>
      <c r="F8" s="14">
        <f t="shared" ref="F8:F35" si="0">((E8*100)/D8)-100</f>
        <v>1.255886970172682</v>
      </c>
      <c r="G8" s="1"/>
      <c r="H8" s="1"/>
      <c r="I8" s="1"/>
    </row>
    <row r="9" spans="1:12" x14ac:dyDescent="0.25">
      <c r="A9" s="9" t="s">
        <v>164</v>
      </c>
      <c r="B9" s="32">
        <v>4882</v>
      </c>
      <c r="C9" s="32">
        <v>5540</v>
      </c>
      <c r="D9" s="32">
        <v>4882</v>
      </c>
      <c r="E9" s="32">
        <v>5540</v>
      </c>
      <c r="F9" s="11">
        <f t="shared" si="0"/>
        <v>13.478082752970096</v>
      </c>
      <c r="G9" s="1"/>
      <c r="H9" s="1"/>
      <c r="I9" s="1"/>
    </row>
    <row r="10" spans="1:12" x14ac:dyDescent="0.25">
      <c r="A10" s="12" t="s">
        <v>166</v>
      </c>
      <c r="B10" s="33">
        <v>2235</v>
      </c>
      <c r="C10" s="33">
        <v>3377</v>
      </c>
      <c r="D10" s="33">
        <v>2235</v>
      </c>
      <c r="E10" s="33">
        <v>3377</v>
      </c>
      <c r="F10" s="14">
        <f t="shared" si="0"/>
        <v>51.096196868008946</v>
      </c>
      <c r="G10" s="1"/>
      <c r="H10" s="1"/>
      <c r="I10" s="1"/>
    </row>
    <row r="11" spans="1:12" x14ac:dyDescent="0.25">
      <c r="A11" s="9" t="s">
        <v>167</v>
      </c>
      <c r="B11" s="32">
        <v>338560</v>
      </c>
      <c r="C11" s="32">
        <v>239356</v>
      </c>
      <c r="D11" s="32">
        <v>338560</v>
      </c>
      <c r="E11" s="32">
        <v>239356</v>
      </c>
      <c r="F11" s="11">
        <f t="shared" si="0"/>
        <v>-29.30174858223063</v>
      </c>
      <c r="G11" s="1"/>
      <c r="H11" s="1"/>
      <c r="I11" s="1"/>
    </row>
    <row r="12" spans="1:12" x14ac:dyDescent="0.25">
      <c r="A12" s="12" t="s">
        <v>168</v>
      </c>
      <c r="B12" s="33">
        <v>11597</v>
      </c>
      <c r="C12" s="33">
        <v>8058</v>
      </c>
      <c r="D12" s="33">
        <v>11597</v>
      </c>
      <c r="E12" s="33">
        <v>8058</v>
      </c>
      <c r="F12" s="14">
        <f t="shared" si="0"/>
        <v>-30.516512891264981</v>
      </c>
      <c r="G12" s="1"/>
      <c r="H12" s="1"/>
      <c r="I12" s="1"/>
    </row>
    <row r="13" spans="1:12" x14ac:dyDescent="0.25">
      <c r="A13" s="9" t="s">
        <v>32</v>
      </c>
      <c r="B13" s="32">
        <v>4491</v>
      </c>
      <c r="C13" s="32">
        <v>4837</v>
      </c>
      <c r="D13" s="32">
        <v>4491</v>
      </c>
      <c r="E13" s="32">
        <v>4837</v>
      </c>
      <c r="F13" s="11">
        <f t="shared" si="0"/>
        <v>7.7042974838566067</v>
      </c>
      <c r="G13" s="1"/>
      <c r="H13" s="1"/>
      <c r="I13" s="1"/>
    </row>
    <row r="14" spans="1:12" x14ac:dyDescent="0.25">
      <c r="A14" s="12" t="s">
        <v>33</v>
      </c>
      <c r="B14" s="33">
        <v>57084</v>
      </c>
      <c r="C14" s="33">
        <v>58288</v>
      </c>
      <c r="D14" s="33">
        <v>57084</v>
      </c>
      <c r="E14" s="33">
        <v>58288</v>
      </c>
      <c r="F14" s="14">
        <f t="shared" si="0"/>
        <v>2.1091724476210487</v>
      </c>
      <c r="G14" s="1"/>
      <c r="H14" s="1"/>
      <c r="I14" s="1"/>
    </row>
    <row r="15" spans="1:12" x14ac:dyDescent="0.25">
      <c r="A15" s="9" t="s">
        <v>34</v>
      </c>
      <c r="B15" s="32">
        <v>7644</v>
      </c>
      <c r="C15" s="32">
        <v>7449</v>
      </c>
      <c r="D15" s="32">
        <v>7644</v>
      </c>
      <c r="E15" s="32">
        <v>7449</v>
      </c>
      <c r="F15" s="11">
        <f t="shared" si="0"/>
        <v>-2.5510204081632679</v>
      </c>
      <c r="G15" s="1"/>
      <c r="H15" s="1"/>
      <c r="I15" s="1"/>
    </row>
    <row r="16" spans="1:12" x14ac:dyDescent="0.25">
      <c r="A16" s="12" t="s">
        <v>35</v>
      </c>
      <c r="B16" s="33">
        <v>8236</v>
      </c>
      <c r="C16" s="33">
        <v>3513</v>
      </c>
      <c r="D16" s="33">
        <v>8236</v>
      </c>
      <c r="E16" s="33">
        <v>3513</v>
      </c>
      <c r="F16" s="14">
        <f t="shared" si="0"/>
        <v>-57.345798931520157</v>
      </c>
      <c r="G16" s="1"/>
      <c r="H16" s="1"/>
      <c r="I16" s="1"/>
    </row>
    <row r="17" spans="1:9" x14ac:dyDescent="0.25">
      <c r="A17" s="9" t="s">
        <v>169</v>
      </c>
      <c r="B17" s="32">
        <v>1474</v>
      </c>
      <c r="C17" s="32">
        <v>2018</v>
      </c>
      <c r="D17" s="32">
        <v>1474</v>
      </c>
      <c r="E17" s="32">
        <v>2018</v>
      </c>
      <c r="F17" s="11">
        <f t="shared" si="0"/>
        <v>36.906377204884677</v>
      </c>
      <c r="G17" s="1"/>
      <c r="H17" s="1"/>
      <c r="I17" s="1"/>
    </row>
    <row r="18" spans="1:9" x14ac:dyDescent="0.25">
      <c r="A18" s="12" t="s">
        <v>36</v>
      </c>
      <c r="B18" s="33">
        <v>46531</v>
      </c>
      <c r="C18" s="33">
        <v>51161</v>
      </c>
      <c r="D18" s="33">
        <v>46531</v>
      </c>
      <c r="E18" s="33">
        <v>51161</v>
      </c>
      <c r="F18" s="14">
        <f t="shared" si="0"/>
        <v>9.9503556768605819</v>
      </c>
      <c r="G18" s="1"/>
      <c r="H18" s="1"/>
      <c r="I18" s="1"/>
    </row>
    <row r="19" spans="1:9" x14ac:dyDescent="0.25">
      <c r="A19" s="9" t="s">
        <v>37</v>
      </c>
      <c r="B19" s="32">
        <v>384</v>
      </c>
      <c r="C19" s="32">
        <v>878</v>
      </c>
      <c r="D19" s="32">
        <v>384</v>
      </c>
      <c r="E19" s="32">
        <v>878</v>
      </c>
      <c r="F19" s="11">
        <f t="shared" si="0"/>
        <v>128.64583333333334</v>
      </c>
      <c r="G19" s="1"/>
      <c r="H19" s="1"/>
      <c r="I19" s="1"/>
    </row>
    <row r="20" spans="1:9" x14ac:dyDescent="0.25">
      <c r="A20" s="12" t="s">
        <v>170</v>
      </c>
      <c r="B20" s="33">
        <v>5064</v>
      </c>
      <c r="C20" s="33">
        <v>4672</v>
      </c>
      <c r="D20" s="33">
        <v>5064</v>
      </c>
      <c r="E20" s="33">
        <v>4672</v>
      </c>
      <c r="F20" s="14">
        <f t="shared" si="0"/>
        <v>-7.7409162717219573</v>
      </c>
      <c r="G20" s="1"/>
      <c r="H20" s="1"/>
      <c r="I20" s="1"/>
    </row>
    <row r="21" spans="1:9" x14ac:dyDescent="0.25">
      <c r="A21" s="9" t="s">
        <v>38</v>
      </c>
      <c r="B21" s="32">
        <v>12395</v>
      </c>
      <c r="C21" s="32">
        <v>10958</v>
      </c>
      <c r="D21" s="32">
        <v>12395</v>
      </c>
      <c r="E21" s="32">
        <v>10958</v>
      </c>
      <c r="F21" s="11">
        <f t="shared" si="0"/>
        <v>-11.593384429205329</v>
      </c>
      <c r="G21" s="1"/>
      <c r="H21" s="1"/>
      <c r="I21" s="1"/>
    </row>
    <row r="22" spans="1:9" x14ac:dyDescent="0.25">
      <c r="A22" s="12" t="s">
        <v>59</v>
      </c>
      <c r="B22" s="33">
        <v>236543</v>
      </c>
      <c r="C22" s="33">
        <v>212024</v>
      </c>
      <c r="D22" s="33">
        <v>236543</v>
      </c>
      <c r="E22" s="33">
        <v>212024</v>
      </c>
      <c r="F22" s="14">
        <f t="shared" si="0"/>
        <v>-10.365557213698992</v>
      </c>
      <c r="G22" s="1"/>
      <c r="H22" s="1"/>
      <c r="I22" s="1"/>
    </row>
    <row r="23" spans="1:9" x14ac:dyDescent="0.25">
      <c r="A23" s="9" t="s">
        <v>171</v>
      </c>
      <c r="B23" s="32">
        <v>4934</v>
      </c>
      <c r="C23" s="32">
        <v>7301</v>
      </c>
      <c r="D23" s="32">
        <v>4934</v>
      </c>
      <c r="E23" s="32">
        <v>7301</v>
      </c>
      <c r="F23" s="11">
        <f t="shared" si="0"/>
        <v>47.973246858532633</v>
      </c>
      <c r="G23" s="1"/>
      <c r="H23" s="1"/>
      <c r="I23" s="1"/>
    </row>
    <row r="24" spans="1:9" x14ac:dyDescent="0.25">
      <c r="A24" s="12" t="s">
        <v>173</v>
      </c>
      <c r="B24" s="33">
        <v>2089</v>
      </c>
      <c r="C24" s="33">
        <v>2341</v>
      </c>
      <c r="D24" s="33">
        <v>2089</v>
      </c>
      <c r="E24" s="33">
        <v>2341</v>
      </c>
      <c r="F24" s="14">
        <f t="shared" si="0"/>
        <v>12.063188128291046</v>
      </c>
      <c r="G24" s="1"/>
      <c r="H24" s="1"/>
      <c r="I24" s="1"/>
    </row>
    <row r="25" spans="1:9" x14ac:dyDescent="0.25">
      <c r="A25" s="9" t="s">
        <v>39</v>
      </c>
      <c r="B25" s="32">
        <v>32</v>
      </c>
      <c r="C25" s="32">
        <v>0</v>
      </c>
      <c r="D25" s="32">
        <v>32</v>
      </c>
      <c r="E25" s="32">
        <v>0</v>
      </c>
      <c r="F25" s="11">
        <f t="shared" si="0"/>
        <v>-100</v>
      </c>
      <c r="G25" s="1"/>
      <c r="H25" s="1"/>
      <c r="I25" s="1"/>
    </row>
    <row r="26" spans="1:9" x14ac:dyDescent="0.25">
      <c r="A26" s="12" t="s">
        <v>40</v>
      </c>
      <c r="B26" s="33">
        <v>2057</v>
      </c>
      <c r="C26" s="33">
        <v>2485</v>
      </c>
      <c r="D26" s="33">
        <v>2057</v>
      </c>
      <c r="E26" s="33">
        <v>2485</v>
      </c>
      <c r="F26" s="14">
        <f t="shared" si="0"/>
        <v>20.807000486144872</v>
      </c>
      <c r="G26" s="1"/>
      <c r="H26" s="1"/>
      <c r="I26" s="1"/>
    </row>
    <row r="27" spans="1:9" x14ac:dyDescent="0.25">
      <c r="A27" s="9" t="s">
        <v>41</v>
      </c>
      <c r="B27" s="32">
        <v>2204</v>
      </c>
      <c r="C27" s="32">
        <v>1820</v>
      </c>
      <c r="D27" s="32">
        <v>2204</v>
      </c>
      <c r="E27" s="32">
        <v>1820</v>
      </c>
      <c r="F27" s="11">
        <f t="shared" si="0"/>
        <v>-17.422867513611621</v>
      </c>
      <c r="G27" s="1"/>
      <c r="H27" s="1"/>
      <c r="I27" s="1"/>
    </row>
    <row r="28" spans="1:9" x14ac:dyDescent="0.25">
      <c r="A28" s="12" t="s">
        <v>42</v>
      </c>
      <c r="B28" s="33">
        <v>44384</v>
      </c>
      <c r="C28" s="33">
        <v>55769</v>
      </c>
      <c r="D28" s="33">
        <v>44384</v>
      </c>
      <c r="E28" s="33">
        <v>55769</v>
      </c>
      <c r="F28" s="14">
        <f t="shared" si="0"/>
        <v>25.651135544340306</v>
      </c>
      <c r="G28" s="1"/>
      <c r="H28" s="1"/>
      <c r="I28" s="1"/>
    </row>
    <row r="29" spans="1:9" x14ac:dyDescent="0.25">
      <c r="A29" s="9" t="s">
        <v>43</v>
      </c>
      <c r="B29" s="32">
        <v>2730</v>
      </c>
      <c r="C29" s="32">
        <v>2906</v>
      </c>
      <c r="D29" s="32">
        <v>2730</v>
      </c>
      <c r="E29" s="32">
        <v>2906</v>
      </c>
      <c r="F29" s="11">
        <f t="shared" si="0"/>
        <v>6.4468864468864524</v>
      </c>
      <c r="G29" s="1"/>
      <c r="H29" s="1"/>
      <c r="I29" s="1"/>
    </row>
    <row r="30" spans="1:9" x14ac:dyDescent="0.25">
      <c r="A30" s="12" t="s">
        <v>44</v>
      </c>
      <c r="B30" s="33">
        <v>1465</v>
      </c>
      <c r="C30" s="33">
        <v>600</v>
      </c>
      <c r="D30" s="33">
        <v>1465</v>
      </c>
      <c r="E30" s="33">
        <v>600</v>
      </c>
      <c r="F30" s="14">
        <f t="shared" si="0"/>
        <v>-59.044368600682596</v>
      </c>
      <c r="G30" s="1"/>
      <c r="H30" s="1"/>
      <c r="I30" s="1"/>
    </row>
    <row r="31" spans="1:9" x14ac:dyDescent="0.25">
      <c r="A31" s="9" t="s">
        <v>45</v>
      </c>
      <c r="B31" s="32">
        <v>1277</v>
      </c>
      <c r="C31" s="32">
        <v>4499</v>
      </c>
      <c r="D31" s="32">
        <v>1277</v>
      </c>
      <c r="E31" s="32">
        <v>4499</v>
      </c>
      <c r="F31" s="11">
        <f t="shared" si="0"/>
        <v>252.31010180109632</v>
      </c>
      <c r="G31" s="1"/>
      <c r="H31" s="1"/>
      <c r="I31" s="1"/>
    </row>
    <row r="32" spans="1:9" x14ac:dyDescent="0.25">
      <c r="A32" s="12" t="s">
        <v>46</v>
      </c>
      <c r="B32" s="33">
        <v>38239</v>
      </c>
      <c r="C32" s="33">
        <v>33890</v>
      </c>
      <c r="D32" s="33">
        <v>38239</v>
      </c>
      <c r="E32" s="33">
        <v>33890</v>
      </c>
      <c r="F32" s="14">
        <f t="shared" si="0"/>
        <v>-11.373205366249124</v>
      </c>
      <c r="G32" s="1"/>
      <c r="H32" s="1"/>
      <c r="I32" s="1"/>
    </row>
    <row r="33" spans="1:9" x14ac:dyDescent="0.25">
      <c r="A33" s="9" t="s">
        <v>47</v>
      </c>
      <c r="B33" s="32">
        <v>16414</v>
      </c>
      <c r="C33" s="32">
        <v>13846</v>
      </c>
      <c r="D33" s="32">
        <v>16414</v>
      </c>
      <c r="E33" s="32">
        <v>13846</v>
      </c>
      <c r="F33" s="11">
        <f t="shared" si="0"/>
        <v>-15.645180943097358</v>
      </c>
      <c r="G33" s="1"/>
      <c r="H33" s="1"/>
      <c r="I33" s="1"/>
    </row>
    <row r="34" spans="1:9" x14ac:dyDescent="0.25">
      <c r="A34" s="12" t="s">
        <v>172</v>
      </c>
      <c r="B34" s="33">
        <v>610</v>
      </c>
      <c r="C34" s="33">
        <v>587</v>
      </c>
      <c r="D34" s="33">
        <v>610</v>
      </c>
      <c r="E34" s="33">
        <v>587</v>
      </c>
      <c r="F34" s="14">
        <f t="shared" si="0"/>
        <v>-3.7704918032786878</v>
      </c>
      <c r="G34" s="1"/>
      <c r="H34" s="1"/>
      <c r="I34" s="1"/>
    </row>
    <row r="35" spans="1:9" x14ac:dyDescent="0.25">
      <c r="A35" s="15" t="s">
        <v>48</v>
      </c>
      <c r="B35" s="16">
        <f>SUM(B7:B34)</f>
        <v>857170</v>
      </c>
      <c r="C35" s="16">
        <f t="shared" ref="C35:E35" si="1">SUM(C7:C34)</f>
        <v>742654</v>
      </c>
      <c r="D35" s="16">
        <f t="shared" si="1"/>
        <v>857170</v>
      </c>
      <c r="E35" s="16">
        <f t="shared" si="1"/>
        <v>742654</v>
      </c>
      <c r="F35" s="17">
        <f t="shared" si="0"/>
        <v>-13.359776940396884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3191</v>
      </c>
      <c r="C39" s="51">
        <f t="shared" si="3"/>
        <v>2341</v>
      </c>
      <c r="D39" s="51">
        <f>_xlfn.RANK.EQ(B39,$B$39:$B$66)+COUNTIF($B$39:$B$66,B39)-1</f>
        <v>18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239356</v>
      </c>
      <c r="G39" s="50">
        <f>LOOKUP(E39,$A$39:$A$66,$C$39:$C$66)</f>
        <v>338560</v>
      </c>
    </row>
    <row r="40" spans="1:9" x14ac:dyDescent="0.25">
      <c r="A40" s="50" t="str">
        <f t="shared" si="4"/>
        <v>ALICANTE</v>
      </c>
      <c r="B40" s="51">
        <f t="shared" si="2"/>
        <v>1290</v>
      </c>
      <c r="C40" s="51">
        <f t="shared" si="3"/>
        <v>1274</v>
      </c>
      <c r="D40" s="51">
        <f t="shared" ref="D40:D66" si="6">_xlfn.RANK.EQ(B40,$B$39:$B$66)+COUNTIF($B$39:$B$66,B40)-1</f>
        <v>24</v>
      </c>
      <c r="E40" s="50" t="str">
        <f t="shared" si="5"/>
        <v>LAS PALMAS</v>
      </c>
      <c r="F40" s="50">
        <f t="shared" ref="F40:F55" si="7">LOOKUP(E40,$A$39:$A$66,$B$39:$B$66)</f>
        <v>212024</v>
      </c>
      <c r="G40" s="50">
        <f t="shared" ref="G40:G66" si="8">LOOKUP(E40,$A$39:$A$66,$C$39:$C$66)</f>
        <v>236543</v>
      </c>
    </row>
    <row r="41" spans="1:9" x14ac:dyDescent="0.25">
      <c r="A41" s="50" t="str">
        <f t="shared" si="4"/>
        <v>ALMERÍA</v>
      </c>
      <c r="B41" s="51">
        <f t="shared" si="2"/>
        <v>5540</v>
      </c>
      <c r="C41" s="51">
        <f t="shared" si="3"/>
        <v>4882</v>
      </c>
      <c r="D41" s="51">
        <f t="shared" si="6"/>
        <v>12</v>
      </c>
      <c r="E41" s="50" t="str">
        <f t="shared" si="5"/>
        <v>BARCELONA</v>
      </c>
      <c r="F41" s="50">
        <f t="shared" si="7"/>
        <v>58288</v>
      </c>
      <c r="G41" s="50">
        <f t="shared" si="8"/>
        <v>57084</v>
      </c>
    </row>
    <row r="42" spans="1:9" x14ac:dyDescent="0.25">
      <c r="A42" s="50" t="str">
        <f t="shared" si="4"/>
        <v>AVILÉS</v>
      </c>
      <c r="B42" s="51">
        <f t="shared" si="2"/>
        <v>3377</v>
      </c>
      <c r="C42" s="51">
        <f t="shared" si="3"/>
        <v>2235</v>
      </c>
      <c r="D42" s="51">
        <f t="shared" si="6"/>
        <v>17</v>
      </c>
      <c r="E42" s="50" t="str">
        <f t="shared" si="5"/>
        <v>SANTA CRUZ DE TENERIFE</v>
      </c>
      <c r="F42" s="50">
        <f t="shared" si="7"/>
        <v>55769</v>
      </c>
      <c r="G42" s="50">
        <f t="shared" si="8"/>
        <v>44384</v>
      </c>
    </row>
    <row r="43" spans="1:9" x14ac:dyDescent="0.25">
      <c r="A43" s="50" t="str">
        <f t="shared" si="4"/>
        <v>BAHÍA DE ALGECIRAS</v>
      </c>
      <c r="B43" s="51">
        <f t="shared" si="2"/>
        <v>239356</v>
      </c>
      <c r="C43" s="51">
        <f t="shared" si="3"/>
        <v>338560</v>
      </c>
      <c r="D43" s="51">
        <f t="shared" si="6"/>
        <v>1</v>
      </c>
      <c r="E43" s="50" t="str">
        <f t="shared" si="5"/>
        <v>CEUTA</v>
      </c>
      <c r="F43" s="50">
        <f t="shared" si="7"/>
        <v>51161</v>
      </c>
      <c r="G43" s="50">
        <f t="shared" si="8"/>
        <v>46531</v>
      </c>
    </row>
    <row r="44" spans="1:9" x14ac:dyDescent="0.25">
      <c r="A44" s="50" t="str">
        <f t="shared" si="4"/>
        <v>BAHÍA DE CÁDIZ</v>
      </c>
      <c r="B44" s="51">
        <f t="shared" si="2"/>
        <v>8058</v>
      </c>
      <c r="C44" s="51">
        <f t="shared" si="3"/>
        <v>11597</v>
      </c>
      <c r="D44" s="51">
        <f t="shared" si="6"/>
        <v>9</v>
      </c>
      <c r="E44" s="50" t="str">
        <f t="shared" si="5"/>
        <v>VALENCIA</v>
      </c>
      <c r="F44" s="50">
        <f t="shared" si="7"/>
        <v>33890</v>
      </c>
      <c r="G44" s="50">
        <f t="shared" si="8"/>
        <v>38239</v>
      </c>
    </row>
    <row r="45" spans="1:9" x14ac:dyDescent="0.25">
      <c r="A45" s="50" t="str">
        <f t="shared" si="4"/>
        <v>BALEARES</v>
      </c>
      <c r="B45" s="51">
        <f t="shared" si="2"/>
        <v>4837</v>
      </c>
      <c r="C45" s="51">
        <f t="shared" si="3"/>
        <v>4491</v>
      </c>
      <c r="D45" s="51">
        <f t="shared" si="6"/>
        <v>13</v>
      </c>
      <c r="E45" s="50" t="str">
        <f t="shared" si="5"/>
        <v>VIGO</v>
      </c>
      <c r="F45" s="50">
        <f t="shared" si="7"/>
        <v>13846</v>
      </c>
      <c r="G45" s="50">
        <f t="shared" si="8"/>
        <v>16414</v>
      </c>
    </row>
    <row r="46" spans="1:9" x14ac:dyDescent="0.25">
      <c r="A46" s="50" t="str">
        <f t="shared" si="4"/>
        <v>BARCELONA</v>
      </c>
      <c r="B46" s="51">
        <f t="shared" si="2"/>
        <v>58288</v>
      </c>
      <c r="C46" s="51">
        <f t="shared" si="3"/>
        <v>57084</v>
      </c>
      <c r="D46" s="51">
        <f t="shared" si="6"/>
        <v>3</v>
      </c>
      <c r="E46" s="50" t="str">
        <f t="shared" si="5"/>
        <v>HUELVA</v>
      </c>
      <c r="F46" s="50">
        <f t="shared" si="7"/>
        <v>10958</v>
      </c>
      <c r="G46" s="50">
        <f t="shared" si="8"/>
        <v>12395</v>
      </c>
    </row>
    <row r="47" spans="1:9" x14ac:dyDescent="0.25">
      <c r="A47" s="50" t="str">
        <f t="shared" si="4"/>
        <v>BILBAO</v>
      </c>
      <c r="B47" s="51">
        <f t="shared" si="2"/>
        <v>7449</v>
      </c>
      <c r="C47" s="51">
        <f t="shared" si="3"/>
        <v>7644</v>
      </c>
      <c r="D47" s="51">
        <f t="shared" si="6"/>
        <v>10</v>
      </c>
      <c r="E47" s="50" t="str">
        <f t="shared" si="5"/>
        <v>BAHÍA DE CÁDIZ</v>
      </c>
      <c r="F47" s="50">
        <f t="shared" si="7"/>
        <v>8058</v>
      </c>
      <c r="G47" s="50">
        <f t="shared" si="8"/>
        <v>11597</v>
      </c>
    </row>
    <row r="48" spans="1:9" x14ac:dyDescent="0.25">
      <c r="A48" s="50" t="str">
        <f t="shared" si="4"/>
        <v>CARTAGENA</v>
      </c>
      <c r="B48" s="51">
        <f t="shared" si="2"/>
        <v>3513</v>
      </c>
      <c r="C48" s="51">
        <f t="shared" si="3"/>
        <v>8236</v>
      </c>
      <c r="D48" s="51">
        <f t="shared" si="6"/>
        <v>16</v>
      </c>
      <c r="E48" s="50" t="str">
        <f t="shared" si="5"/>
        <v>BILBAO</v>
      </c>
      <c r="F48" s="50">
        <f t="shared" si="7"/>
        <v>7449</v>
      </c>
      <c r="G48" s="50">
        <f t="shared" si="8"/>
        <v>7644</v>
      </c>
    </row>
    <row r="49" spans="1:7" x14ac:dyDescent="0.25">
      <c r="A49" s="50" t="str">
        <f t="shared" si="4"/>
        <v>CASTELLÓN</v>
      </c>
      <c r="B49" s="51">
        <f t="shared" si="2"/>
        <v>2018</v>
      </c>
      <c r="C49" s="51">
        <f t="shared" si="3"/>
        <v>1474</v>
      </c>
      <c r="D49" s="51">
        <f t="shared" si="6"/>
        <v>22</v>
      </c>
      <c r="E49" s="50" t="str">
        <f t="shared" si="5"/>
        <v>MÁLAGA</v>
      </c>
      <c r="F49" s="50">
        <f t="shared" si="7"/>
        <v>7301</v>
      </c>
      <c r="G49" s="50">
        <f t="shared" si="8"/>
        <v>4934</v>
      </c>
    </row>
    <row r="50" spans="1:7" x14ac:dyDescent="0.25">
      <c r="A50" s="50" t="str">
        <f t="shared" si="4"/>
        <v>CEUTA</v>
      </c>
      <c r="B50" s="51">
        <f t="shared" si="2"/>
        <v>51161</v>
      </c>
      <c r="C50" s="51">
        <f t="shared" si="3"/>
        <v>46531</v>
      </c>
      <c r="D50" s="51">
        <f t="shared" si="6"/>
        <v>5</v>
      </c>
      <c r="E50" s="50" t="str">
        <f t="shared" si="5"/>
        <v>ALMERÍA</v>
      </c>
      <c r="F50" s="50">
        <f t="shared" si="7"/>
        <v>5540</v>
      </c>
      <c r="G50" s="50">
        <f t="shared" si="8"/>
        <v>4882</v>
      </c>
    </row>
    <row r="51" spans="1:7" x14ac:dyDescent="0.25">
      <c r="A51" s="50" t="str">
        <f t="shared" si="4"/>
        <v>FERROL-SAN CIBRAO</v>
      </c>
      <c r="B51" s="51">
        <f t="shared" si="2"/>
        <v>878</v>
      </c>
      <c r="C51" s="51">
        <f t="shared" si="3"/>
        <v>384</v>
      </c>
      <c r="D51" s="51">
        <f t="shared" si="6"/>
        <v>25</v>
      </c>
      <c r="E51" s="50" t="str">
        <f t="shared" si="5"/>
        <v>BALEARES</v>
      </c>
      <c r="F51" s="50">
        <f t="shared" si="7"/>
        <v>4837</v>
      </c>
      <c r="G51" s="50">
        <f t="shared" si="8"/>
        <v>4491</v>
      </c>
    </row>
    <row r="52" spans="1:7" x14ac:dyDescent="0.25">
      <c r="A52" s="50" t="str">
        <f t="shared" si="4"/>
        <v>GIJÓN</v>
      </c>
      <c r="B52" s="51">
        <f t="shared" si="2"/>
        <v>4672</v>
      </c>
      <c r="C52" s="51">
        <f t="shared" si="3"/>
        <v>5064</v>
      </c>
      <c r="D52" s="51">
        <f t="shared" si="6"/>
        <v>14</v>
      </c>
      <c r="E52" s="50" t="str">
        <f t="shared" si="5"/>
        <v>GIJÓN</v>
      </c>
      <c r="F52" s="50">
        <f t="shared" si="7"/>
        <v>4672</v>
      </c>
      <c r="G52" s="50">
        <f t="shared" si="8"/>
        <v>5064</v>
      </c>
    </row>
    <row r="53" spans="1:7" x14ac:dyDescent="0.25">
      <c r="A53" s="50" t="str">
        <f t="shared" si="4"/>
        <v>HUELVA</v>
      </c>
      <c r="B53" s="51">
        <f t="shared" si="2"/>
        <v>10958</v>
      </c>
      <c r="C53" s="51">
        <f t="shared" si="3"/>
        <v>12395</v>
      </c>
      <c r="D53" s="51">
        <f t="shared" si="6"/>
        <v>8</v>
      </c>
      <c r="E53" s="50" t="str">
        <f t="shared" si="5"/>
        <v>TARRAGONA</v>
      </c>
      <c r="F53" s="50">
        <f t="shared" si="7"/>
        <v>4499</v>
      </c>
      <c r="G53" s="50">
        <f t="shared" si="8"/>
        <v>1277</v>
      </c>
    </row>
    <row r="54" spans="1:7" x14ac:dyDescent="0.25">
      <c r="A54" s="50" t="str">
        <f t="shared" si="4"/>
        <v>LAS PALMAS</v>
      </c>
      <c r="B54" s="51">
        <f t="shared" si="2"/>
        <v>212024</v>
      </c>
      <c r="C54" s="51">
        <f t="shared" si="3"/>
        <v>236543</v>
      </c>
      <c r="D54" s="51">
        <f t="shared" si="6"/>
        <v>2</v>
      </c>
      <c r="E54" s="50" t="str">
        <f t="shared" si="5"/>
        <v>CARTAGENA</v>
      </c>
      <c r="F54" s="50">
        <f t="shared" si="7"/>
        <v>3513</v>
      </c>
      <c r="G54" s="50">
        <f t="shared" si="8"/>
        <v>8236</v>
      </c>
    </row>
    <row r="55" spans="1:7" x14ac:dyDescent="0.25">
      <c r="A55" s="50" t="str">
        <f t="shared" si="4"/>
        <v>MÁLAGA</v>
      </c>
      <c r="B55" s="51">
        <f t="shared" si="2"/>
        <v>7301</v>
      </c>
      <c r="C55" s="51">
        <f t="shared" si="3"/>
        <v>4934</v>
      </c>
      <c r="D55" s="51">
        <f t="shared" si="6"/>
        <v>11</v>
      </c>
      <c r="E55" s="50" t="str">
        <f t="shared" si="5"/>
        <v>AVILÉS</v>
      </c>
      <c r="F55" s="50">
        <f t="shared" si="7"/>
        <v>3377</v>
      </c>
      <c r="G55" s="50">
        <f t="shared" si="8"/>
        <v>2235</v>
      </c>
    </row>
    <row r="56" spans="1:7" x14ac:dyDescent="0.25">
      <c r="A56" s="50" t="str">
        <f t="shared" si="4"/>
        <v>MARÍN Y RÍA DE PONTEVEDRA</v>
      </c>
      <c r="B56" s="51">
        <f t="shared" si="2"/>
        <v>2341</v>
      </c>
      <c r="C56" s="51">
        <f t="shared" si="3"/>
        <v>2089</v>
      </c>
      <c r="D56" s="51">
        <f t="shared" si="6"/>
        <v>21</v>
      </c>
      <c r="E56" s="50" t="str">
        <f t="shared" si="5"/>
        <v>A CORUÑA</v>
      </c>
      <c r="F56" s="50">
        <f t="shared" ref="F56:F66" si="9">LOOKUP(E56,$A$39:$A$66,$B$39:$B$66)</f>
        <v>3191</v>
      </c>
      <c r="G56" s="50">
        <f t="shared" si="8"/>
        <v>2341</v>
      </c>
    </row>
    <row r="57" spans="1:7" x14ac:dyDescent="0.25">
      <c r="A57" s="50" t="str">
        <f t="shared" si="4"/>
        <v>MELILLA</v>
      </c>
      <c r="B57" s="51">
        <f t="shared" si="2"/>
        <v>0</v>
      </c>
      <c r="C57" s="51">
        <f t="shared" si="3"/>
        <v>32</v>
      </c>
      <c r="D57" s="51">
        <f t="shared" si="6"/>
        <v>28</v>
      </c>
      <c r="E57" s="50" t="str">
        <f t="shared" si="5"/>
        <v>SANTANDER</v>
      </c>
      <c r="F57" s="50">
        <f t="shared" si="9"/>
        <v>2906</v>
      </c>
      <c r="G57" s="50">
        <f t="shared" si="8"/>
        <v>2730</v>
      </c>
    </row>
    <row r="58" spans="1:7" x14ac:dyDescent="0.25">
      <c r="A58" s="50" t="str">
        <f t="shared" si="4"/>
        <v>MOTRIL</v>
      </c>
      <c r="B58" s="51">
        <f t="shared" si="2"/>
        <v>2485</v>
      </c>
      <c r="C58" s="51">
        <f t="shared" si="3"/>
        <v>2057</v>
      </c>
      <c r="D58" s="51">
        <f t="shared" si="6"/>
        <v>20</v>
      </c>
      <c r="E58" s="50" t="str">
        <f t="shared" si="5"/>
        <v>MOTRIL</v>
      </c>
      <c r="F58" s="50">
        <f t="shared" si="9"/>
        <v>2485</v>
      </c>
      <c r="G58" s="50">
        <f t="shared" si="8"/>
        <v>2057</v>
      </c>
    </row>
    <row r="59" spans="1:7" x14ac:dyDescent="0.25">
      <c r="A59" s="50" t="str">
        <f t="shared" si="4"/>
        <v>PASAIA</v>
      </c>
      <c r="B59" s="51">
        <f t="shared" si="2"/>
        <v>1820</v>
      </c>
      <c r="C59" s="51">
        <f t="shared" si="3"/>
        <v>2204</v>
      </c>
      <c r="D59" s="51">
        <f t="shared" si="6"/>
        <v>23</v>
      </c>
      <c r="E59" s="50" t="str">
        <f t="shared" si="5"/>
        <v>MARÍN Y RÍA DE PONTEVEDRA</v>
      </c>
      <c r="F59" s="50">
        <f t="shared" si="9"/>
        <v>2341</v>
      </c>
      <c r="G59" s="50">
        <f t="shared" si="8"/>
        <v>2089</v>
      </c>
    </row>
    <row r="60" spans="1:7" x14ac:dyDescent="0.25">
      <c r="A60" s="50" t="str">
        <f t="shared" si="4"/>
        <v>SANTA CRUZ DE TENERIFE</v>
      </c>
      <c r="B60" s="51">
        <f t="shared" si="2"/>
        <v>55769</v>
      </c>
      <c r="C60" s="51">
        <f t="shared" si="3"/>
        <v>44384</v>
      </c>
      <c r="D60" s="51">
        <f t="shared" si="6"/>
        <v>4</v>
      </c>
      <c r="E60" s="50" t="str">
        <f t="shared" si="5"/>
        <v>CASTELLÓN</v>
      </c>
      <c r="F60" s="50">
        <f t="shared" si="9"/>
        <v>2018</v>
      </c>
      <c r="G60" s="50">
        <f t="shared" si="8"/>
        <v>1474</v>
      </c>
    </row>
    <row r="61" spans="1:7" x14ac:dyDescent="0.25">
      <c r="A61" s="50" t="str">
        <f t="shared" si="4"/>
        <v>SANTANDER</v>
      </c>
      <c r="B61" s="51">
        <f t="shared" si="2"/>
        <v>2906</v>
      </c>
      <c r="C61" s="51">
        <f t="shared" si="3"/>
        <v>2730</v>
      </c>
      <c r="D61" s="51">
        <f t="shared" si="6"/>
        <v>19</v>
      </c>
      <c r="E61" s="50" t="str">
        <f t="shared" si="5"/>
        <v>PASAIA</v>
      </c>
      <c r="F61" s="50">
        <f t="shared" si="9"/>
        <v>1820</v>
      </c>
      <c r="G61" s="50">
        <f t="shared" si="8"/>
        <v>2204</v>
      </c>
    </row>
    <row r="62" spans="1:7" x14ac:dyDescent="0.25">
      <c r="A62" s="50" t="str">
        <f t="shared" si="4"/>
        <v>SEVILLA</v>
      </c>
      <c r="B62" s="51">
        <f t="shared" si="2"/>
        <v>600</v>
      </c>
      <c r="C62" s="51">
        <f t="shared" si="3"/>
        <v>1465</v>
      </c>
      <c r="D62" s="51">
        <f t="shared" si="6"/>
        <v>26</v>
      </c>
      <c r="E62" s="50" t="str">
        <f t="shared" si="5"/>
        <v>ALICANTE</v>
      </c>
      <c r="F62" s="50">
        <f t="shared" si="9"/>
        <v>1290</v>
      </c>
      <c r="G62" s="50">
        <f t="shared" si="8"/>
        <v>1274</v>
      </c>
    </row>
    <row r="63" spans="1:7" x14ac:dyDescent="0.25">
      <c r="A63" s="50" t="str">
        <f t="shared" si="4"/>
        <v>TARRAGONA</v>
      </c>
      <c r="B63" s="51">
        <f t="shared" si="2"/>
        <v>4499</v>
      </c>
      <c r="C63" s="51">
        <f t="shared" si="3"/>
        <v>1277</v>
      </c>
      <c r="D63" s="51">
        <f t="shared" si="6"/>
        <v>15</v>
      </c>
      <c r="E63" s="50" t="str">
        <f t="shared" si="5"/>
        <v>FERROL-SAN CIBRAO</v>
      </c>
      <c r="F63" s="50">
        <f t="shared" si="9"/>
        <v>878</v>
      </c>
      <c r="G63" s="50">
        <f t="shared" si="8"/>
        <v>384</v>
      </c>
    </row>
    <row r="64" spans="1:7" x14ac:dyDescent="0.25">
      <c r="A64" s="50" t="str">
        <f t="shared" si="4"/>
        <v>VALENCIA</v>
      </c>
      <c r="B64" s="51">
        <f t="shared" si="2"/>
        <v>33890</v>
      </c>
      <c r="C64" s="51">
        <f t="shared" si="3"/>
        <v>38239</v>
      </c>
      <c r="D64" s="51">
        <f t="shared" si="6"/>
        <v>6</v>
      </c>
      <c r="E64" s="50" t="str">
        <f t="shared" si="5"/>
        <v>SEVILLA</v>
      </c>
      <c r="F64" s="50">
        <f t="shared" si="9"/>
        <v>600</v>
      </c>
      <c r="G64" s="50">
        <f t="shared" si="8"/>
        <v>1465</v>
      </c>
    </row>
    <row r="65" spans="1:7" x14ac:dyDescent="0.25">
      <c r="A65" s="50" t="str">
        <f t="shared" si="4"/>
        <v>VIGO</v>
      </c>
      <c r="B65" s="51">
        <f t="shared" si="2"/>
        <v>13846</v>
      </c>
      <c r="C65" s="51">
        <f t="shared" si="3"/>
        <v>16414</v>
      </c>
      <c r="D65" s="51">
        <f t="shared" si="6"/>
        <v>7</v>
      </c>
      <c r="E65" s="50" t="str">
        <f t="shared" si="5"/>
        <v>VILAGARCÍA</v>
      </c>
      <c r="F65" s="50">
        <f t="shared" si="9"/>
        <v>587</v>
      </c>
      <c r="G65" s="50">
        <f t="shared" si="8"/>
        <v>610</v>
      </c>
    </row>
    <row r="66" spans="1:7" x14ac:dyDescent="0.25">
      <c r="A66" s="50" t="str">
        <f t="shared" si="4"/>
        <v>VILAGARCÍA</v>
      </c>
      <c r="B66" s="51">
        <f t="shared" si="2"/>
        <v>587</v>
      </c>
      <c r="C66" s="51">
        <f t="shared" si="3"/>
        <v>610</v>
      </c>
      <c r="D66" s="51">
        <f t="shared" si="6"/>
        <v>27</v>
      </c>
      <c r="E66" s="50" t="str">
        <f t="shared" si="5"/>
        <v>MELILLA</v>
      </c>
      <c r="F66" s="50">
        <f t="shared" si="9"/>
        <v>0</v>
      </c>
      <c r="G66" s="50">
        <f t="shared" si="8"/>
        <v>32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workbookViewId="0">
      <selection activeCell="G31" sqref="G31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163</v>
      </c>
    </row>
    <row r="2" spans="1:12" s="2" customFormat="1" ht="21" x14ac:dyDescent="0.35">
      <c r="I2" s="2" t="s">
        <v>118</v>
      </c>
    </row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1915</v>
      </c>
      <c r="C7" s="44">
        <v>2538</v>
      </c>
      <c r="D7" s="44">
        <v>1915</v>
      </c>
      <c r="E7" s="44">
        <v>2538</v>
      </c>
      <c r="F7" s="11">
        <f>((E7*100)/D7)-100</f>
        <v>32.532637075718014</v>
      </c>
      <c r="G7" s="1"/>
      <c r="H7" s="1"/>
      <c r="I7" s="1"/>
    </row>
    <row r="8" spans="1:12" x14ac:dyDescent="0.25">
      <c r="A8" s="12" t="s">
        <v>31</v>
      </c>
      <c r="B8" s="45">
        <v>138</v>
      </c>
      <c r="C8" s="45">
        <v>174</v>
      </c>
      <c r="D8" s="45">
        <v>138</v>
      </c>
      <c r="E8" s="45">
        <v>174</v>
      </c>
      <c r="F8" s="14">
        <f t="shared" ref="F8:F34" si="0">((E8*100)/D8)-100</f>
        <v>26.086956521739125</v>
      </c>
      <c r="G8" s="1"/>
      <c r="H8" s="1"/>
      <c r="I8" s="1"/>
    </row>
    <row r="9" spans="1:12" x14ac:dyDescent="0.25">
      <c r="A9" s="9" t="s">
        <v>164</v>
      </c>
      <c r="B9" s="44">
        <v>1943</v>
      </c>
      <c r="C9" s="44">
        <v>2156</v>
      </c>
      <c r="D9" s="44">
        <v>1943</v>
      </c>
      <c r="E9" s="44">
        <v>2156</v>
      </c>
      <c r="F9" s="11">
        <f t="shared" si="0"/>
        <v>10.962429233144618</v>
      </c>
      <c r="G9" s="1"/>
      <c r="H9" s="1"/>
      <c r="I9" s="1"/>
    </row>
    <row r="10" spans="1:12" x14ac:dyDescent="0.25">
      <c r="A10" s="12" t="s">
        <v>166</v>
      </c>
      <c r="B10" s="45">
        <v>1046</v>
      </c>
      <c r="C10" s="45">
        <v>1016</v>
      </c>
      <c r="D10" s="45">
        <v>1046</v>
      </c>
      <c r="E10" s="45">
        <v>1016</v>
      </c>
      <c r="F10" s="14">
        <f t="shared" si="0"/>
        <v>-2.8680688336520035</v>
      </c>
      <c r="G10" s="1"/>
      <c r="H10" s="1"/>
      <c r="I10" s="1"/>
    </row>
    <row r="11" spans="1:12" x14ac:dyDescent="0.25">
      <c r="A11" s="9" t="s">
        <v>167</v>
      </c>
      <c r="B11" s="44">
        <v>321074</v>
      </c>
      <c r="C11" s="44">
        <v>226663</v>
      </c>
      <c r="D11" s="44">
        <v>321074</v>
      </c>
      <c r="E11" s="44">
        <v>226663</v>
      </c>
      <c r="F11" s="11">
        <f t="shared" si="0"/>
        <v>-29.404747815145413</v>
      </c>
      <c r="G11" s="1"/>
      <c r="H11" s="1"/>
      <c r="I11" s="1"/>
    </row>
    <row r="12" spans="1:12" x14ac:dyDescent="0.25">
      <c r="A12" s="12" t="s">
        <v>168</v>
      </c>
      <c r="B12" s="45">
        <v>778</v>
      </c>
      <c r="C12" s="45">
        <v>1258</v>
      </c>
      <c r="D12" s="45">
        <v>778</v>
      </c>
      <c r="E12" s="45">
        <v>1258</v>
      </c>
      <c r="F12" s="14">
        <f t="shared" si="0"/>
        <v>61.696658097686367</v>
      </c>
      <c r="G12" s="1"/>
      <c r="H12" s="1"/>
      <c r="I12" s="1"/>
    </row>
    <row r="13" spans="1:12" x14ac:dyDescent="0.25">
      <c r="A13" s="9" t="s">
        <v>32</v>
      </c>
      <c r="B13" s="44">
        <v>148</v>
      </c>
      <c r="C13" s="44">
        <v>178</v>
      </c>
      <c r="D13" s="44">
        <v>148</v>
      </c>
      <c r="E13" s="44">
        <v>178</v>
      </c>
      <c r="F13" s="11">
        <f t="shared" si="0"/>
        <v>20.270270270270274</v>
      </c>
      <c r="G13" s="1"/>
      <c r="H13" s="1"/>
      <c r="I13" s="1"/>
    </row>
    <row r="14" spans="1:12" x14ac:dyDescent="0.25">
      <c r="A14" s="12" t="s">
        <v>33</v>
      </c>
      <c r="B14" s="45">
        <v>47593</v>
      </c>
      <c r="C14" s="45">
        <v>43041</v>
      </c>
      <c r="D14" s="45">
        <v>47593</v>
      </c>
      <c r="E14" s="45">
        <v>43041</v>
      </c>
      <c r="F14" s="14">
        <f t="shared" si="0"/>
        <v>-9.5644317441640538</v>
      </c>
      <c r="G14" s="1"/>
      <c r="H14" s="1"/>
      <c r="I14" s="1"/>
    </row>
    <row r="15" spans="1:12" x14ac:dyDescent="0.25">
      <c r="A15" s="9" t="s">
        <v>34</v>
      </c>
      <c r="B15" s="44">
        <v>4252</v>
      </c>
      <c r="C15" s="44">
        <v>4321</v>
      </c>
      <c r="D15" s="44">
        <v>4252</v>
      </c>
      <c r="E15" s="44">
        <v>4321</v>
      </c>
      <c r="F15" s="11">
        <f t="shared" si="0"/>
        <v>1.6227657572906935</v>
      </c>
      <c r="G15" s="1"/>
      <c r="H15" s="1"/>
      <c r="I15" s="1"/>
    </row>
    <row r="16" spans="1:12" x14ac:dyDescent="0.25">
      <c r="A16" s="12" t="s">
        <v>35</v>
      </c>
      <c r="B16" s="45">
        <v>320</v>
      </c>
      <c r="C16" s="45">
        <v>0</v>
      </c>
      <c r="D16" s="45">
        <v>320</v>
      </c>
      <c r="E16" s="4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43428</v>
      </c>
      <c r="C18" s="45">
        <v>49546</v>
      </c>
      <c r="D18" s="45">
        <v>43428</v>
      </c>
      <c r="E18" s="45">
        <v>49546</v>
      </c>
      <c r="F18" s="14">
        <f t="shared" si="0"/>
        <v>14.087685364281114</v>
      </c>
      <c r="G18" s="1"/>
      <c r="H18" s="1"/>
      <c r="I18" s="1"/>
    </row>
    <row r="19" spans="1:9" x14ac:dyDescent="0.25">
      <c r="A19" s="9" t="s">
        <v>37</v>
      </c>
      <c r="B19" s="44">
        <v>118</v>
      </c>
      <c r="C19" s="44">
        <v>370</v>
      </c>
      <c r="D19" s="44">
        <v>118</v>
      </c>
      <c r="E19" s="44">
        <v>370</v>
      </c>
      <c r="F19" s="11">
        <f t="shared" si="0"/>
        <v>213.5593220338983</v>
      </c>
      <c r="G19" s="1"/>
      <c r="H19" s="1"/>
      <c r="I19" s="1"/>
    </row>
    <row r="20" spans="1:9" x14ac:dyDescent="0.25">
      <c r="A20" s="12" t="s">
        <v>170</v>
      </c>
      <c r="B20" s="45">
        <v>5064</v>
      </c>
      <c r="C20" s="45">
        <v>4672</v>
      </c>
      <c r="D20" s="45">
        <v>5064</v>
      </c>
      <c r="E20" s="45">
        <v>4672</v>
      </c>
      <c r="F20" s="14">
        <f t="shared" si="0"/>
        <v>-7.7409162717219573</v>
      </c>
      <c r="G20" s="1"/>
      <c r="H20" s="1"/>
      <c r="I20" s="1"/>
    </row>
    <row r="21" spans="1:9" x14ac:dyDescent="0.25">
      <c r="A21" s="9" t="s">
        <v>38</v>
      </c>
      <c r="B21" s="44">
        <v>11357</v>
      </c>
      <c r="C21" s="44">
        <v>9587</v>
      </c>
      <c r="D21" s="44">
        <v>11357</v>
      </c>
      <c r="E21" s="44">
        <v>9587</v>
      </c>
      <c r="F21" s="11">
        <f t="shared" si="0"/>
        <v>-15.585101699392439</v>
      </c>
      <c r="G21" s="1"/>
      <c r="H21" s="1"/>
      <c r="I21" s="1"/>
    </row>
    <row r="22" spans="1:9" x14ac:dyDescent="0.25">
      <c r="A22" s="12" t="s">
        <v>59</v>
      </c>
      <c r="B22" s="45">
        <v>209727</v>
      </c>
      <c r="C22" s="45">
        <v>180721</v>
      </c>
      <c r="D22" s="45">
        <v>209727</v>
      </c>
      <c r="E22" s="45">
        <v>180721</v>
      </c>
      <c r="F22" s="14">
        <f t="shared" si="0"/>
        <v>-13.830360420928159</v>
      </c>
      <c r="G22" s="1"/>
      <c r="H22" s="1"/>
      <c r="I22" s="1"/>
    </row>
    <row r="23" spans="1:9" x14ac:dyDescent="0.25">
      <c r="A23" s="9" t="s">
        <v>171</v>
      </c>
      <c r="B23" s="44">
        <v>2439</v>
      </c>
      <c r="C23" s="44">
        <v>4521</v>
      </c>
      <c r="D23" s="44">
        <v>2439</v>
      </c>
      <c r="E23" s="44">
        <v>4521</v>
      </c>
      <c r="F23" s="11">
        <f t="shared" si="0"/>
        <v>85.362853628536271</v>
      </c>
      <c r="G23" s="1"/>
      <c r="H23" s="1"/>
      <c r="I23" s="1"/>
    </row>
    <row r="24" spans="1:9" x14ac:dyDescent="0.25">
      <c r="A24" s="12" t="s">
        <v>173</v>
      </c>
      <c r="B24" s="45">
        <v>1465</v>
      </c>
      <c r="C24" s="45">
        <v>1566</v>
      </c>
      <c r="D24" s="45">
        <v>1465</v>
      </c>
      <c r="E24" s="45">
        <v>1566</v>
      </c>
      <c r="F24" s="14">
        <f t="shared" si="0"/>
        <v>6.894197952218434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0</v>
      </c>
      <c r="F25" s="11"/>
      <c r="G25" s="1"/>
      <c r="H25" s="1"/>
      <c r="I25" s="1"/>
    </row>
    <row r="26" spans="1:9" x14ac:dyDescent="0.25">
      <c r="A26" s="12" t="s">
        <v>40</v>
      </c>
      <c r="B26" s="45">
        <v>1813</v>
      </c>
      <c r="C26" s="45">
        <v>2193</v>
      </c>
      <c r="D26" s="45">
        <v>1813</v>
      </c>
      <c r="E26" s="45">
        <v>2193</v>
      </c>
      <c r="F26" s="14">
        <f t="shared" si="0"/>
        <v>20.959735245449536</v>
      </c>
      <c r="G26" s="1"/>
      <c r="H26" s="1"/>
      <c r="I26" s="1"/>
    </row>
    <row r="27" spans="1:9" x14ac:dyDescent="0.25">
      <c r="A27" s="9" t="s">
        <v>41</v>
      </c>
      <c r="B27" s="44">
        <v>346</v>
      </c>
      <c r="C27" s="44">
        <v>369</v>
      </c>
      <c r="D27" s="44">
        <v>346</v>
      </c>
      <c r="E27" s="44">
        <v>369</v>
      </c>
      <c r="F27" s="11">
        <f t="shared" si="0"/>
        <v>6.6473988439306311</v>
      </c>
      <c r="G27" s="1"/>
      <c r="H27" s="1"/>
      <c r="I27" s="1"/>
    </row>
    <row r="28" spans="1:9" x14ac:dyDescent="0.25">
      <c r="A28" s="12" t="s">
        <v>42</v>
      </c>
      <c r="B28" s="45">
        <v>31551</v>
      </c>
      <c r="C28" s="45">
        <v>38101</v>
      </c>
      <c r="D28" s="45">
        <v>31551</v>
      </c>
      <c r="E28" s="45">
        <v>38101</v>
      </c>
      <c r="F28" s="14">
        <f t="shared" si="0"/>
        <v>20.760039301448444</v>
      </c>
      <c r="G28" s="1"/>
      <c r="H28" s="1"/>
      <c r="I28" s="1"/>
    </row>
    <row r="29" spans="1:9" x14ac:dyDescent="0.25">
      <c r="A29" s="9" t="s">
        <v>43</v>
      </c>
      <c r="B29" s="44">
        <v>532</v>
      </c>
      <c r="C29" s="44">
        <v>349</v>
      </c>
      <c r="D29" s="44">
        <v>532</v>
      </c>
      <c r="E29" s="44">
        <v>349</v>
      </c>
      <c r="F29" s="11">
        <f t="shared" si="0"/>
        <v>-34.398496240601503</v>
      </c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1158</v>
      </c>
      <c r="C31" s="44">
        <v>2014</v>
      </c>
      <c r="D31" s="44">
        <v>1158</v>
      </c>
      <c r="E31" s="44">
        <v>2014</v>
      </c>
      <c r="F31" s="11">
        <f t="shared" si="0"/>
        <v>73.920552677029349</v>
      </c>
      <c r="G31" s="1"/>
      <c r="H31" s="1"/>
      <c r="I31" s="1"/>
    </row>
    <row r="32" spans="1:9" x14ac:dyDescent="0.25">
      <c r="A32" s="12" t="s">
        <v>46</v>
      </c>
      <c r="B32" s="45">
        <v>33299</v>
      </c>
      <c r="C32" s="45">
        <v>28165</v>
      </c>
      <c r="D32" s="45">
        <v>33299</v>
      </c>
      <c r="E32" s="45">
        <v>28165</v>
      </c>
      <c r="F32" s="14">
        <f t="shared" si="0"/>
        <v>-15.417880416829334</v>
      </c>
      <c r="G32" s="1"/>
      <c r="H32" s="1"/>
      <c r="I32" s="1"/>
    </row>
    <row r="33" spans="1:9" x14ac:dyDescent="0.25">
      <c r="A33" s="9" t="s">
        <v>47</v>
      </c>
      <c r="B33" s="44">
        <v>8194</v>
      </c>
      <c r="C33" s="44">
        <v>7813</v>
      </c>
      <c r="D33" s="44">
        <v>8194</v>
      </c>
      <c r="E33" s="44">
        <v>7813</v>
      </c>
      <c r="F33" s="11">
        <f t="shared" si="0"/>
        <v>-4.649743714913356</v>
      </c>
      <c r="G33" s="1"/>
      <c r="H33" s="1"/>
      <c r="I33" s="1"/>
    </row>
    <row r="34" spans="1:9" x14ac:dyDescent="0.25">
      <c r="A34" s="12" t="s">
        <v>172</v>
      </c>
      <c r="B34" s="45">
        <v>75</v>
      </c>
      <c r="C34" s="45">
        <v>69</v>
      </c>
      <c r="D34" s="45">
        <v>75</v>
      </c>
      <c r="E34" s="45">
        <v>69</v>
      </c>
      <c r="F34" s="14">
        <f t="shared" si="0"/>
        <v>-8</v>
      </c>
      <c r="G34" s="1"/>
      <c r="H34" s="1"/>
      <c r="I34" s="1"/>
    </row>
    <row r="35" spans="1:9" x14ac:dyDescent="0.25">
      <c r="A35" s="15" t="s">
        <v>48</v>
      </c>
      <c r="B35" s="16">
        <f>SUM(B7:B34)</f>
        <v>729773</v>
      </c>
      <c r="C35" s="16">
        <f t="shared" ref="C35:E35" si="1">SUM(C7:C34)</f>
        <v>611401</v>
      </c>
      <c r="D35" s="16">
        <f t="shared" si="1"/>
        <v>729773</v>
      </c>
      <c r="E35" s="16">
        <f t="shared" si="1"/>
        <v>611401</v>
      </c>
      <c r="F35" s="17">
        <f t="shared" ref="F35" si="2">((E35*100)/D35)-100</f>
        <v>-16.220386339313734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2538</v>
      </c>
      <c r="C39" s="51">
        <f t="shared" si="4"/>
        <v>1915</v>
      </c>
      <c r="D39" s="51">
        <f>_xlfn.RANK.EQ(B39,$B$39:$B$66)+COUNTIF($B$39:$B$66,B39)-1</f>
        <v>12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226663</v>
      </c>
      <c r="G39" s="50">
        <f>LOOKUP(E39,$A$39:$A$66,$C$39:$C$66)</f>
        <v>321074</v>
      </c>
    </row>
    <row r="40" spans="1:9" x14ac:dyDescent="0.25">
      <c r="A40" s="50" t="str">
        <f t="shared" si="5"/>
        <v>ALICANTE</v>
      </c>
      <c r="B40" s="51">
        <f t="shared" si="3"/>
        <v>174</v>
      </c>
      <c r="C40" s="51">
        <f t="shared" si="4"/>
        <v>138</v>
      </c>
      <c r="D40" s="51">
        <f t="shared" ref="D40:D66" si="7">_xlfn.RANK.EQ(B40,$B$39:$B$66)+COUNTIF($B$39:$B$66,B40)-1</f>
        <v>23</v>
      </c>
      <c r="E40" s="50" t="str">
        <f t="shared" si="6"/>
        <v>LAS PALMAS</v>
      </c>
      <c r="F40" s="50">
        <f t="shared" ref="F40:F66" si="8">LOOKUP(E40,$A$39:$A$66,$B$39:$B$66)</f>
        <v>180721</v>
      </c>
      <c r="G40" s="50">
        <f t="shared" ref="G40:G66" si="9">LOOKUP(E40,$A$39:$A$66,$C$39:$C$66)</f>
        <v>209727</v>
      </c>
    </row>
    <row r="41" spans="1:9" x14ac:dyDescent="0.25">
      <c r="A41" s="50" t="str">
        <f t="shared" si="5"/>
        <v>ALMERÍA</v>
      </c>
      <c r="B41" s="51">
        <f t="shared" si="3"/>
        <v>2156</v>
      </c>
      <c r="C41" s="51">
        <f t="shared" si="4"/>
        <v>1943</v>
      </c>
      <c r="D41" s="51">
        <f t="shared" si="7"/>
        <v>14</v>
      </c>
      <c r="E41" s="50" t="str">
        <f t="shared" si="6"/>
        <v>CEUTA</v>
      </c>
      <c r="F41" s="50">
        <f t="shared" si="8"/>
        <v>49546</v>
      </c>
      <c r="G41" s="50">
        <f t="shared" si="9"/>
        <v>43428</v>
      </c>
    </row>
    <row r="42" spans="1:9" x14ac:dyDescent="0.25">
      <c r="A42" s="50" t="str">
        <f t="shared" si="5"/>
        <v>AVILÉS</v>
      </c>
      <c r="B42" s="51">
        <f t="shared" si="3"/>
        <v>1016</v>
      </c>
      <c r="C42" s="51">
        <f t="shared" si="4"/>
        <v>1046</v>
      </c>
      <c r="D42" s="51">
        <f t="shared" si="7"/>
        <v>18</v>
      </c>
      <c r="E42" s="50" t="str">
        <f t="shared" si="6"/>
        <v>BARCELONA</v>
      </c>
      <c r="F42" s="50">
        <f t="shared" si="8"/>
        <v>43041</v>
      </c>
      <c r="G42" s="50">
        <f t="shared" si="9"/>
        <v>47593</v>
      </c>
    </row>
    <row r="43" spans="1:9" x14ac:dyDescent="0.25">
      <c r="A43" s="50" t="str">
        <f t="shared" si="5"/>
        <v>BAHÍA DE ALGECIRAS</v>
      </c>
      <c r="B43" s="51">
        <f t="shared" si="3"/>
        <v>226663</v>
      </c>
      <c r="C43" s="51">
        <f t="shared" si="4"/>
        <v>321074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38101</v>
      </c>
      <c r="G43" s="50">
        <f t="shared" si="9"/>
        <v>31551</v>
      </c>
    </row>
    <row r="44" spans="1:9" x14ac:dyDescent="0.25">
      <c r="A44" s="50" t="str">
        <f t="shared" si="5"/>
        <v>BAHÍA DE CÁDIZ</v>
      </c>
      <c r="B44" s="51">
        <f t="shared" si="3"/>
        <v>1258</v>
      </c>
      <c r="C44" s="51">
        <f t="shared" si="4"/>
        <v>778</v>
      </c>
      <c r="D44" s="51">
        <f t="shared" si="7"/>
        <v>17</v>
      </c>
      <c r="E44" s="50" t="str">
        <f t="shared" si="6"/>
        <v>VALENCIA</v>
      </c>
      <c r="F44" s="50">
        <f t="shared" si="8"/>
        <v>28165</v>
      </c>
      <c r="G44" s="50">
        <f t="shared" si="9"/>
        <v>33299</v>
      </c>
    </row>
    <row r="45" spans="1:9" x14ac:dyDescent="0.25">
      <c r="A45" s="50" t="str">
        <f t="shared" si="5"/>
        <v>BALEARES</v>
      </c>
      <c r="B45" s="51">
        <f t="shared" si="3"/>
        <v>178</v>
      </c>
      <c r="C45" s="51">
        <f t="shared" si="4"/>
        <v>148</v>
      </c>
      <c r="D45" s="51">
        <f t="shared" si="7"/>
        <v>22</v>
      </c>
      <c r="E45" s="50" t="str">
        <f t="shared" si="6"/>
        <v>HUELVA</v>
      </c>
      <c r="F45" s="50">
        <f t="shared" si="8"/>
        <v>9587</v>
      </c>
      <c r="G45" s="50">
        <f t="shared" si="9"/>
        <v>11357</v>
      </c>
    </row>
    <row r="46" spans="1:9" x14ac:dyDescent="0.25">
      <c r="A46" s="50" t="str">
        <f t="shared" si="5"/>
        <v>BARCELONA</v>
      </c>
      <c r="B46" s="51">
        <f t="shared" si="3"/>
        <v>43041</v>
      </c>
      <c r="C46" s="51">
        <f t="shared" si="4"/>
        <v>47593</v>
      </c>
      <c r="D46" s="51">
        <f t="shared" si="7"/>
        <v>4</v>
      </c>
      <c r="E46" s="50" t="str">
        <f t="shared" si="6"/>
        <v>VIGO</v>
      </c>
      <c r="F46" s="50">
        <f t="shared" si="8"/>
        <v>7813</v>
      </c>
      <c r="G46" s="50">
        <f t="shared" si="9"/>
        <v>8194</v>
      </c>
    </row>
    <row r="47" spans="1:9" x14ac:dyDescent="0.25">
      <c r="A47" s="50" t="str">
        <f t="shared" si="5"/>
        <v>BILBAO</v>
      </c>
      <c r="B47" s="51">
        <f t="shared" si="3"/>
        <v>4321</v>
      </c>
      <c r="C47" s="51">
        <f t="shared" si="4"/>
        <v>4252</v>
      </c>
      <c r="D47" s="51">
        <f t="shared" si="7"/>
        <v>11</v>
      </c>
      <c r="E47" s="50" t="str">
        <f t="shared" si="6"/>
        <v>GIJÓN</v>
      </c>
      <c r="F47" s="50">
        <f t="shared" si="8"/>
        <v>4672</v>
      </c>
      <c r="G47" s="50">
        <f t="shared" si="9"/>
        <v>5064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320</v>
      </c>
      <c r="D48" s="51">
        <f t="shared" si="7"/>
        <v>28</v>
      </c>
      <c r="E48" s="50" t="str">
        <f t="shared" si="6"/>
        <v>MÁLAGA</v>
      </c>
      <c r="F48" s="50">
        <f t="shared" si="8"/>
        <v>4521</v>
      </c>
      <c r="G48" s="50">
        <f t="shared" si="9"/>
        <v>2439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BILBAO</v>
      </c>
      <c r="F49" s="50">
        <f t="shared" si="8"/>
        <v>4321</v>
      </c>
      <c r="G49" s="50">
        <f t="shared" si="9"/>
        <v>4252</v>
      </c>
    </row>
    <row r="50" spans="1:7" x14ac:dyDescent="0.25">
      <c r="A50" s="50" t="str">
        <f t="shared" si="5"/>
        <v>CEUTA</v>
      </c>
      <c r="B50" s="51">
        <f t="shared" si="3"/>
        <v>49546</v>
      </c>
      <c r="C50" s="51">
        <f t="shared" si="4"/>
        <v>43428</v>
      </c>
      <c r="D50" s="51">
        <f t="shared" si="7"/>
        <v>3</v>
      </c>
      <c r="E50" s="50" t="str">
        <f t="shared" si="6"/>
        <v>A CORUÑA</v>
      </c>
      <c r="F50" s="50">
        <f t="shared" si="8"/>
        <v>2538</v>
      </c>
      <c r="G50" s="50">
        <f t="shared" si="9"/>
        <v>1915</v>
      </c>
    </row>
    <row r="51" spans="1:7" x14ac:dyDescent="0.25">
      <c r="A51" s="50" t="str">
        <f t="shared" si="5"/>
        <v>FERROL-SAN CIBRAO</v>
      </c>
      <c r="B51" s="51">
        <f t="shared" si="3"/>
        <v>370</v>
      </c>
      <c r="C51" s="51">
        <f t="shared" si="4"/>
        <v>118</v>
      </c>
      <c r="D51" s="51">
        <f t="shared" si="7"/>
        <v>19</v>
      </c>
      <c r="E51" s="50" t="str">
        <f t="shared" si="6"/>
        <v>MOTRIL</v>
      </c>
      <c r="F51" s="50">
        <f t="shared" si="8"/>
        <v>2193</v>
      </c>
      <c r="G51" s="50">
        <f t="shared" si="9"/>
        <v>1813</v>
      </c>
    </row>
    <row r="52" spans="1:7" x14ac:dyDescent="0.25">
      <c r="A52" s="50" t="str">
        <f t="shared" si="5"/>
        <v>GIJÓN</v>
      </c>
      <c r="B52" s="51">
        <f t="shared" si="3"/>
        <v>4672</v>
      </c>
      <c r="C52" s="51">
        <f t="shared" si="4"/>
        <v>5064</v>
      </c>
      <c r="D52" s="51">
        <f t="shared" si="7"/>
        <v>9</v>
      </c>
      <c r="E52" s="50" t="str">
        <f t="shared" si="6"/>
        <v>ALMERÍA</v>
      </c>
      <c r="F52" s="50">
        <f t="shared" si="8"/>
        <v>2156</v>
      </c>
      <c r="G52" s="50">
        <f t="shared" si="9"/>
        <v>1943</v>
      </c>
    </row>
    <row r="53" spans="1:7" x14ac:dyDescent="0.25">
      <c r="A53" s="50" t="str">
        <f t="shared" si="5"/>
        <v>HUELVA</v>
      </c>
      <c r="B53" s="51">
        <f t="shared" si="3"/>
        <v>9587</v>
      </c>
      <c r="C53" s="51">
        <f t="shared" si="4"/>
        <v>11357</v>
      </c>
      <c r="D53" s="51">
        <f t="shared" si="7"/>
        <v>7</v>
      </c>
      <c r="E53" s="50" t="str">
        <f t="shared" si="6"/>
        <v>TARRAGONA</v>
      </c>
      <c r="F53" s="50">
        <f t="shared" si="8"/>
        <v>2014</v>
      </c>
      <c r="G53" s="50">
        <f t="shared" si="9"/>
        <v>1158</v>
      </c>
    </row>
    <row r="54" spans="1:7" x14ac:dyDescent="0.25">
      <c r="A54" s="50" t="str">
        <f t="shared" si="5"/>
        <v>LAS PALMAS</v>
      </c>
      <c r="B54" s="51">
        <f t="shared" si="3"/>
        <v>180721</v>
      </c>
      <c r="C54" s="51">
        <f t="shared" si="4"/>
        <v>209727</v>
      </c>
      <c r="D54" s="51">
        <f t="shared" si="7"/>
        <v>2</v>
      </c>
      <c r="E54" s="50" t="str">
        <f t="shared" si="6"/>
        <v>MARÍN Y RÍA DE PONTEVEDRA</v>
      </c>
      <c r="F54" s="50">
        <f t="shared" si="8"/>
        <v>1566</v>
      </c>
      <c r="G54" s="50">
        <f t="shared" si="9"/>
        <v>1465</v>
      </c>
    </row>
    <row r="55" spans="1:7" x14ac:dyDescent="0.25">
      <c r="A55" s="50" t="str">
        <f t="shared" si="5"/>
        <v>MÁLAGA</v>
      </c>
      <c r="B55" s="51">
        <f t="shared" si="3"/>
        <v>4521</v>
      </c>
      <c r="C55" s="51">
        <f t="shared" si="4"/>
        <v>2439</v>
      </c>
      <c r="D55" s="51">
        <f t="shared" si="7"/>
        <v>10</v>
      </c>
      <c r="E55" s="50" t="str">
        <f t="shared" si="6"/>
        <v>BAHÍA DE CÁDIZ</v>
      </c>
      <c r="F55" s="50">
        <f t="shared" si="8"/>
        <v>1258</v>
      </c>
      <c r="G55" s="50">
        <f t="shared" si="9"/>
        <v>778</v>
      </c>
    </row>
    <row r="56" spans="1:7" x14ac:dyDescent="0.25">
      <c r="A56" s="50" t="str">
        <f t="shared" si="5"/>
        <v>MARÍN Y RÍA DE PONTEVEDRA</v>
      </c>
      <c r="B56" s="51">
        <f t="shared" si="3"/>
        <v>1566</v>
      </c>
      <c r="C56" s="51">
        <f t="shared" si="4"/>
        <v>1465</v>
      </c>
      <c r="D56" s="51">
        <f t="shared" si="7"/>
        <v>16</v>
      </c>
      <c r="E56" s="50" t="str">
        <f t="shared" si="6"/>
        <v>AVILÉS</v>
      </c>
      <c r="F56" s="50">
        <f t="shared" si="8"/>
        <v>1016</v>
      </c>
      <c r="G56" s="50">
        <f t="shared" si="9"/>
        <v>1046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6"/>
        <v>FERROL-SAN CIBRAO</v>
      </c>
      <c r="F57" s="50">
        <f t="shared" si="8"/>
        <v>370</v>
      </c>
      <c r="G57" s="50">
        <f t="shared" si="9"/>
        <v>118</v>
      </c>
    </row>
    <row r="58" spans="1:7" x14ac:dyDescent="0.25">
      <c r="A58" s="50" t="str">
        <f t="shared" si="5"/>
        <v>MOTRIL</v>
      </c>
      <c r="B58" s="51">
        <f t="shared" si="3"/>
        <v>2193</v>
      </c>
      <c r="C58" s="51">
        <f t="shared" si="4"/>
        <v>1813</v>
      </c>
      <c r="D58" s="51">
        <f t="shared" si="7"/>
        <v>13</v>
      </c>
      <c r="E58" s="50" t="str">
        <f t="shared" si="6"/>
        <v>PASAIA</v>
      </c>
      <c r="F58" s="50">
        <f t="shared" si="8"/>
        <v>369</v>
      </c>
      <c r="G58" s="50">
        <f t="shared" si="9"/>
        <v>346</v>
      </c>
    </row>
    <row r="59" spans="1:7" x14ac:dyDescent="0.25">
      <c r="A59" s="50" t="str">
        <f t="shared" si="5"/>
        <v>PASAIA</v>
      </c>
      <c r="B59" s="51">
        <f t="shared" si="3"/>
        <v>369</v>
      </c>
      <c r="C59" s="51">
        <f t="shared" si="4"/>
        <v>346</v>
      </c>
      <c r="D59" s="51">
        <f t="shared" si="7"/>
        <v>20</v>
      </c>
      <c r="E59" s="50" t="str">
        <f t="shared" si="6"/>
        <v>SANTANDER</v>
      </c>
      <c r="F59" s="50">
        <f t="shared" si="8"/>
        <v>349</v>
      </c>
      <c r="G59" s="50">
        <f t="shared" si="9"/>
        <v>532</v>
      </c>
    </row>
    <row r="60" spans="1:7" x14ac:dyDescent="0.25">
      <c r="A60" s="50" t="str">
        <f t="shared" si="5"/>
        <v>SANTA CRUZ DE TENERIFE</v>
      </c>
      <c r="B60" s="51">
        <f t="shared" si="3"/>
        <v>38101</v>
      </c>
      <c r="C60" s="51">
        <f t="shared" si="4"/>
        <v>31551</v>
      </c>
      <c r="D60" s="51">
        <f t="shared" si="7"/>
        <v>5</v>
      </c>
      <c r="E60" s="50" t="str">
        <f t="shared" si="6"/>
        <v>BALEARES</v>
      </c>
      <c r="F60" s="50">
        <f t="shared" si="8"/>
        <v>178</v>
      </c>
      <c r="G60" s="50">
        <f t="shared" si="9"/>
        <v>148</v>
      </c>
    </row>
    <row r="61" spans="1:7" x14ac:dyDescent="0.25">
      <c r="A61" s="50" t="str">
        <f t="shared" si="5"/>
        <v>SANTANDER</v>
      </c>
      <c r="B61" s="51">
        <f t="shared" si="3"/>
        <v>349</v>
      </c>
      <c r="C61" s="51">
        <f t="shared" si="4"/>
        <v>532</v>
      </c>
      <c r="D61" s="51">
        <f t="shared" si="7"/>
        <v>21</v>
      </c>
      <c r="E61" s="50" t="str">
        <f t="shared" si="6"/>
        <v>ALICANTE</v>
      </c>
      <c r="F61" s="50">
        <f t="shared" si="8"/>
        <v>174</v>
      </c>
      <c r="G61" s="50">
        <f t="shared" si="9"/>
        <v>138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str">
        <f t="shared" si="6"/>
        <v>VILAGARCÍA</v>
      </c>
      <c r="F62" s="50">
        <f t="shared" si="8"/>
        <v>69</v>
      </c>
      <c r="G62" s="50">
        <f t="shared" si="9"/>
        <v>75</v>
      </c>
    </row>
    <row r="63" spans="1:7" x14ac:dyDescent="0.25">
      <c r="A63" s="50" t="str">
        <f t="shared" si="5"/>
        <v>TARRAGONA</v>
      </c>
      <c r="B63" s="51">
        <f t="shared" si="3"/>
        <v>2014</v>
      </c>
      <c r="C63" s="51">
        <f t="shared" si="4"/>
        <v>1158</v>
      </c>
      <c r="D63" s="51">
        <f t="shared" si="7"/>
        <v>15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28165</v>
      </c>
      <c r="C64" s="51">
        <f t="shared" si="4"/>
        <v>33299</v>
      </c>
      <c r="D64" s="51">
        <f t="shared" si="7"/>
        <v>6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7813</v>
      </c>
      <c r="C65" s="51">
        <f t="shared" si="4"/>
        <v>8194</v>
      </c>
      <c r="D65" s="51">
        <f t="shared" si="7"/>
        <v>8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69</v>
      </c>
      <c r="C66" s="51">
        <f t="shared" si="4"/>
        <v>75</v>
      </c>
      <c r="D66" s="51">
        <f t="shared" si="7"/>
        <v>24</v>
      </c>
      <c r="E66" s="50" t="str">
        <f t="shared" si="6"/>
        <v>CARTAGENA</v>
      </c>
      <c r="F66" s="50">
        <f t="shared" si="8"/>
        <v>0</v>
      </c>
      <c r="G66" s="50">
        <f t="shared" si="9"/>
        <v>320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8"/>
  <sheetViews>
    <sheetView zoomScaleNormal="100" workbookViewId="0">
      <selection activeCell="C34" sqref="C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117</v>
      </c>
    </row>
    <row r="2" spans="1:12" s="2" customFormat="1" ht="21" x14ac:dyDescent="0.35"/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6917</v>
      </c>
      <c r="C7" s="44">
        <v>23051</v>
      </c>
      <c r="D7" s="44">
        <v>6917</v>
      </c>
      <c r="E7" s="44">
        <v>23051</v>
      </c>
      <c r="F7" s="11">
        <f>((E7*100)/D7)-100</f>
        <v>233.25140957062308</v>
      </c>
      <c r="G7" s="1"/>
      <c r="H7" s="1"/>
      <c r="I7" s="1"/>
    </row>
    <row r="8" spans="1:12" x14ac:dyDescent="0.25">
      <c r="A8" s="12" t="s">
        <v>31</v>
      </c>
      <c r="B8" s="45">
        <v>0</v>
      </c>
      <c r="C8" s="45">
        <v>0</v>
      </c>
      <c r="D8" s="45">
        <v>0</v>
      </c>
      <c r="E8" s="45">
        <v>0</v>
      </c>
      <c r="F8" s="14"/>
      <c r="G8" s="1"/>
      <c r="H8" s="1"/>
      <c r="I8" s="1"/>
    </row>
    <row r="9" spans="1:12" x14ac:dyDescent="0.25">
      <c r="A9" s="9" t="s">
        <v>164</v>
      </c>
      <c r="B9" s="44">
        <v>0</v>
      </c>
      <c r="C9" s="44">
        <v>0</v>
      </c>
      <c r="D9" s="44">
        <v>0</v>
      </c>
      <c r="E9" s="44">
        <v>0</v>
      </c>
      <c r="F9" s="11"/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810502</v>
      </c>
      <c r="C11" s="44">
        <v>231804</v>
      </c>
      <c r="D11" s="44">
        <v>810502</v>
      </c>
      <c r="E11" s="44">
        <v>231804</v>
      </c>
      <c r="F11" s="11">
        <f t="shared" ref="F11:F28" si="0">((E11*100)/D11)-100</f>
        <v>-71.399947193220996</v>
      </c>
      <c r="G11" s="1"/>
      <c r="H11" s="1"/>
      <c r="I11" s="1"/>
    </row>
    <row r="12" spans="1:12" x14ac:dyDescent="0.25">
      <c r="A12" s="12" t="s">
        <v>168</v>
      </c>
      <c r="B12" s="45">
        <v>0</v>
      </c>
      <c r="C12" s="45">
        <v>0</v>
      </c>
      <c r="D12" s="45">
        <v>0</v>
      </c>
      <c r="E12" s="45">
        <v>0</v>
      </c>
      <c r="F12" s="14"/>
      <c r="G12" s="1"/>
      <c r="H12" s="1"/>
      <c r="I12" s="1"/>
    </row>
    <row r="13" spans="1:12" x14ac:dyDescent="0.25">
      <c r="A13" s="9" t="s">
        <v>32</v>
      </c>
      <c r="B13" s="44">
        <v>108</v>
      </c>
      <c r="C13" s="44">
        <v>0</v>
      </c>
      <c r="D13" s="44">
        <v>108</v>
      </c>
      <c r="E13" s="44">
        <v>0</v>
      </c>
      <c r="F13" s="11">
        <f t="shared" si="0"/>
        <v>-100</v>
      </c>
      <c r="G13" s="1"/>
      <c r="H13" s="1"/>
      <c r="I13" s="1"/>
    </row>
    <row r="14" spans="1:12" x14ac:dyDescent="0.25">
      <c r="A14" s="12" t="s">
        <v>33</v>
      </c>
      <c r="B14" s="45">
        <v>0</v>
      </c>
      <c r="C14" s="45">
        <v>0</v>
      </c>
      <c r="D14" s="45">
        <v>0</v>
      </c>
      <c r="E14" s="45">
        <v>0</v>
      </c>
      <c r="F14" s="14"/>
      <c r="G14" s="1"/>
      <c r="H14" s="1"/>
      <c r="I14" s="1"/>
    </row>
    <row r="15" spans="1:12" x14ac:dyDescent="0.25">
      <c r="A15" s="9" t="s">
        <v>34</v>
      </c>
      <c r="B15" s="44">
        <v>0</v>
      </c>
      <c r="C15" s="44">
        <v>0</v>
      </c>
      <c r="D15" s="44">
        <v>0</v>
      </c>
      <c r="E15" s="44">
        <v>0</v>
      </c>
      <c r="F15" s="11"/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4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1"/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0</v>
      </c>
      <c r="E20" s="45">
        <v>0</v>
      </c>
      <c r="F20" s="14"/>
      <c r="G20" s="1"/>
      <c r="H20" s="1"/>
      <c r="I20" s="1"/>
    </row>
    <row r="21" spans="1:9" x14ac:dyDescent="0.25">
      <c r="A21" s="9" t="s">
        <v>38</v>
      </c>
      <c r="B21" s="44">
        <v>6296</v>
      </c>
      <c r="C21" s="44">
        <v>0</v>
      </c>
      <c r="D21" s="44">
        <v>6296</v>
      </c>
      <c r="E21" s="44">
        <v>0</v>
      </c>
      <c r="F21" s="11">
        <f t="shared" si="0"/>
        <v>-100</v>
      </c>
      <c r="G21" s="1"/>
      <c r="H21" s="1"/>
      <c r="I21" s="1"/>
    </row>
    <row r="22" spans="1:9" x14ac:dyDescent="0.25">
      <c r="A22" s="12" t="s">
        <v>59</v>
      </c>
      <c r="B22" s="45">
        <v>0</v>
      </c>
      <c r="C22" s="45">
        <v>0</v>
      </c>
      <c r="D22" s="45">
        <v>0</v>
      </c>
      <c r="E22" s="45">
        <v>0</v>
      </c>
      <c r="F22" s="14"/>
      <c r="G22" s="1"/>
      <c r="H22" s="1"/>
      <c r="I22" s="1"/>
    </row>
    <row r="23" spans="1:9" x14ac:dyDescent="0.25">
      <c r="A23" s="9" t="s">
        <v>171</v>
      </c>
      <c r="B23" s="44">
        <v>0</v>
      </c>
      <c r="C23" s="44">
        <v>0</v>
      </c>
      <c r="D23" s="44">
        <v>0</v>
      </c>
      <c r="E23" s="44">
        <v>0</v>
      </c>
      <c r="F23" s="11"/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0</v>
      </c>
      <c r="F25" s="11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0</v>
      </c>
      <c r="E26" s="45">
        <v>0</v>
      </c>
      <c r="F26" s="14"/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1"/>
      <c r="G27" s="1"/>
      <c r="H27" s="1"/>
      <c r="I27" s="1"/>
    </row>
    <row r="28" spans="1:9" x14ac:dyDescent="0.25">
      <c r="A28" s="12" t="s">
        <v>42</v>
      </c>
      <c r="B28" s="45">
        <v>602</v>
      </c>
      <c r="C28" s="45">
        <v>123</v>
      </c>
      <c r="D28" s="45">
        <v>602</v>
      </c>
      <c r="E28" s="45">
        <v>123</v>
      </c>
      <c r="F28" s="14">
        <f t="shared" si="0"/>
        <v>-79.568106312292358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0</v>
      </c>
      <c r="E29" s="44">
        <v>0</v>
      </c>
      <c r="F29" s="11"/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0</v>
      </c>
      <c r="E31" s="44">
        <v>0</v>
      </c>
      <c r="F31" s="11"/>
      <c r="G31" s="1"/>
      <c r="H31" s="1"/>
      <c r="I31" s="1"/>
    </row>
    <row r="32" spans="1:9" x14ac:dyDescent="0.25">
      <c r="A32" s="12" t="s">
        <v>46</v>
      </c>
      <c r="B32" s="45">
        <v>0</v>
      </c>
      <c r="C32" s="45">
        <v>0</v>
      </c>
      <c r="D32" s="45">
        <v>0</v>
      </c>
      <c r="E32" s="45">
        <v>0</v>
      </c>
      <c r="F32" s="14"/>
      <c r="G32" s="1"/>
      <c r="H32" s="1"/>
      <c r="I32" s="1"/>
    </row>
    <row r="33" spans="1:9" x14ac:dyDescent="0.25">
      <c r="A33" s="9" t="s">
        <v>47</v>
      </c>
      <c r="B33" s="44">
        <v>0</v>
      </c>
      <c r="C33" s="44">
        <v>0</v>
      </c>
      <c r="D33" s="44">
        <v>0</v>
      </c>
      <c r="E33" s="44">
        <v>0</v>
      </c>
      <c r="F33" s="11"/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824425</v>
      </c>
      <c r="C35" s="16">
        <f t="shared" ref="C35:E35" si="1">SUM(C7:C34)</f>
        <v>254978</v>
      </c>
      <c r="D35" s="16">
        <f t="shared" si="1"/>
        <v>824425</v>
      </c>
      <c r="E35" s="16">
        <f t="shared" si="1"/>
        <v>254978</v>
      </c>
      <c r="F35" s="17">
        <f t="shared" ref="F35" si="2">((E35*100)/D35)-100</f>
        <v>-69.072019892652463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</row>
    <row r="39" spans="1:9" x14ac:dyDescent="0.25">
      <c r="A39" s="50" t="str">
        <f t="shared" ref="A39:A66" si="5">A7</f>
        <v>A CORUÑA</v>
      </c>
      <c r="B39" s="51">
        <f t="shared" si="3"/>
        <v>23051</v>
      </c>
      <c r="C39" s="51">
        <f t="shared" si="4"/>
        <v>6917</v>
      </c>
      <c r="D39" s="51">
        <f>_xlfn.RANK.EQ(B39,$B$39:$B$66)+COUNTIF($B$39:$B$66,B39)-1</f>
        <v>2</v>
      </c>
      <c r="E39" s="50" t="str">
        <f t="shared" ref="E39:E47" si="6">INDEX($A$39:$B$66,MATCH(ROW()-38,$D$39:$D$66,0),1)</f>
        <v>BAHÍA DE ALGECIRAS</v>
      </c>
      <c r="F39" s="50">
        <f>LOOKUP(E39,$A$39:$A$66,$B$39:$B$66)</f>
        <v>231804</v>
      </c>
      <c r="G39" s="50">
        <f>LOOKUP(E39,$A$39:$A$66,$C$39:$C$66)</f>
        <v>810502</v>
      </c>
      <c r="H39" s="91"/>
    </row>
    <row r="40" spans="1:9" x14ac:dyDescent="0.25">
      <c r="A40" s="50" t="str">
        <f t="shared" si="5"/>
        <v>ALICANTE</v>
      </c>
      <c r="B40" s="51">
        <f t="shared" si="3"/>
        <v>0</v>
      </c>
      <c r="C40" s="51">
        <f t="shared" si="4"/>
        <v>0</v>
      </c>
      <c r="D40" s="51">
        <f t="shared" ref="D40:D66" si="7">_xlfn.RANK.EQ(B40,$B$39:$B$66)+COUNTIF($B$39:$B$66,B40)-1</f>
        <v>28</v>
      </c>
      <c r="E40" s="50" t="str">
        <f t="shared" si="6"/>
        <v>A CORUÑA</v>
      </c>
      <c r="F40" s="50">
        <f t="shared" ref="F40:F66" si="8">LOOKUP(E40,$A$39:$A$66,$B$39:$B$66)</f>
        <v>23051</v>
      </c>
      <c r="G40" s="50">
        <f t="shared" ref="G40:G66" si="9">LOOKUP(E40,$A$39:$A$66,$C$39:$C$66)</f>
        <v>6917</v>
      </c>
      <c r="H40" s="91"/>
    </row>
    <row r="41" spans="1:9" x14ac:dyDescent="0.25">
      <c r="A41" s="50" t="str">
        <f t="shared" si="5"/>
        <v>ALMERÍA</v>
      </c>
      <c r="B41" s="51">
        <f t="shared" si="3"/>
        <v>0</v>
      </c>
      <c r="C41" s="51">
        <f t="shared" si="4"/>
        <v>0</v>
      </c>
      <c r="D41" s="51">
        <f t="shared" si="7"/>
        <v>28</v>
      </c>
      <c r="E41" s="50" t="str">
        <f t="shared" si="6"/>
        <v>SANTA CRUZ DE TENERIFE</v>
      </c>
      <c r="F41" s="50">
        <f t="shared" si="8"/>
        <v>123</v>
      </c>
      <c r="G41" s="50">
        <f t="shared" si="9"/>
        <v>602</v>
      </c>
      <c r="H41" s="91"/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e">
        <f t="shared" si="6"/>
        <v>#N/A</v>
      </c>
      <c r="F42" s="50" t="e">
        <f t="shared" si="8"/>
        <v>#N/A</v>
      </c>
      <c r="G42" s="50" t="e">
        <f t="shared" si="9"/>
        <v>#N/A</v>
      </c>
      <c r="H42" s="91"/>
    </row>
    <row r="43" spans="1:9" x14ac:dyDescent="0.25">
      <c r="A43" s="50" t="str">
        <f t="shared" si="5"/>
        <v>BAHÍA DE ALGECIRAS</v>
      </c>
      <c r="B43" s="51">
        <f t="shared" si="3"/>
        <v>231804</v>
      </c>
      <c r="C43" s="51">
        <f t="shared" si="4"/>
        <v>810502</v>
      </c>
      <c r="D43" s="51">
        <f t="shared" si="7"/>
        <v>1</v>
      </c>
      <c r="E43" s="50" t="e">
        <f t="shared" si="6"/>
        <v>#N/A</v>
      </c>
      <c r="F43" s="50" t="e">
        <f t="shared" si="8"/>
        <v>#N/A</v>
      </c>
      <c r="G43" s="50" t="e">
        <f t="shared" si="9"/>
        <v>#N/A</v>
      </c>
      <c r="H43" s="91"/>
    </row>
    <row r="44" spans="1:9" x14ac:dyDescent="0.25">
      <c r="A44" s="50" t="str">
        <f t="shared" si="5"/>
        <v>BAHÍA DE CÁDIZ</v>
      </c>
      <c r="B44" s="51">
        <f t="shared" si="3"/>
        <v>0</v>
      </c>
      <c r="C44" s="51">
        <f t="shared" si="4"/>
        <v>0</v>
      </c>
      <c r="D44" s="51">
        <f t="shared" si="7"/>
        <v>28</v>
      </c>
      <c r="E44" s="50" t="e">
        <f t="shared" si="6"/>
        <v>#N/A</v>
      </c>
      <c r="F44" s="50" t="e">
        <f t="shared" si="8"/>
        <v>#N/A</v>
      </c>
      <c r="G44" s="50" t="e">
        <f t="shared" si="9"/>
        <v>#N/A</v>
      </c>
      <c r="H44" s="91"/>
    </row>
    <row r="45" spans="1:9" x14ac:dyDescent="0.25">
      <c r="A45" s="50" t="str">
        <f t="shared" si="5"/>
        <v>BALEARES</v>
      </c>
      <c r="B45" s="51">
        <f t="shared" si="3"/>
        <v>0</v>
      </c>
      <c r="C45" s="51">
        <f t="shared" si="4"/>
        <v>108</v>
      </c>
      <c r="D45" s="51">
        <f t="shared" si="7"/>
        <v>28</v>
      </c>
      <c r="E45" s="50" t="e">
        <f t="shared" si="6"/>
        <v>#N/A</v>
      </c>
      <c r="F45" s="50" t="e">
        <f t="shared" si="8"/>
        <v>#N/A</v>
      </c>
      <c r="G45" s="50" t="e">
        <f t="shared" si="9"/>
        <v>#N/A</v>
      </c>
      <c r="H45" s="91"/>
    </row>
    <row r="46" spans="1:9" x14ac:dyDescent="0.25">
      <c r="A46" s="50" t="str">
        <f t="shared" si="5"/>
        <v>BARCELONA</v>
      </c>
      <c r="B46" s="51">
        <f t="shared" si="3"/>
        <v>0</v>
      </c>
      <c r="C46" s="51">
        <f t="shared" si="4"/>
        <v>0</v>
      </c>
      <c r="D46" s="51">
        <f t="shared" si="7"/>
        <v>28</v>
      </c>
      <c r="E46" s="50" t="e">
        <f t="shared" si="6"/>
        <v>#N/A</v>
      </c>
      <c r="F46" s="50" t="e">
        <f t="shared" si="8"/>
        <v>#N/A</v>
      </c>
      <c r="G46" s="50" t="e">
        <f t="shared" si="9"/>
        <v>#N/A</v>
      </c>
      <c r="H46" s="91"/>
    </row>
    <row r="47" spans="1:9" x14ac:dyDescent="0.25">
      <c r="A47" s="50" t="str">
        <f t="shared" si="5"/>
        <v>BILBAO</v>
      </c>
      <c r="B47" s="51">
        <f t="shared" si="3"/>
        <v>0</v>
      </c>
      <c r="C47" s="51">
        <f t="shared" si="4"/>
        <v>0</v>
      </c>
      <c r="D47" s="51">
        <f t="shared" si="7"/>
        <v>28</v>
      </c>
      <c r="E47" s="50" t="e">
        <f t="shared" si="6"/>
        <v>#N/A</v>
      </c>
      <c r="F47" s="50" t="e">
        <f t="shared" si="8"/>
        <v>#N/A</v>
      </c>
      <c r="G47" s="50" t="e">
        <f t="shared" si="9"/>
        <v>#N/A</v>
      </c>
      <c r="H47" s="91"/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">
        <v>39</v>
      </c>
      <c r="F48" s="50">
        <f t="shared" si="8"/>
        <v>0</v>
      </c>
      <c r="G48" s="50">
        <f t="shared" si="9"/>
        <v>0</v>
      </c>
      <c r="H48" s="91"/>
    </row>
    <row r="49" spans="1:8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e">
        <f t="shared" ref="E49:E66" si="10">INDEX($A$39:$B$66,MATCH(ROW()-38,$D$39:$D$66,0),1)</f>
        <v>#N/A</v>
      </c>
      <c r="F49" s="50" t="e">
        <f t="shared" si="8"/>
        <v>#N/A</v>
      </c>
      <c r="G49" s="50" t="e">
        <f t="shared" si="9"/>
        <v>#N/A</v>
      </c>
      <c r="H49" s="91"/>
    </row>
    <row r="50" spans="1:8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e">
        <f t="shared" si="10"/>
        <v>#N/A</v>
      </c>
      <c r="F50" s="50" t="e">
        <f t="shared" si="8"/>
        <v>#N/A</v>
      </c>
      <c r="G50" s="50" t="e">
        <f t="shared" si="9"/>
        <v>#N/A</v>
      </c>
      <c r="H50" s="91"/>
    </row>
    <row r="51" spans="1:8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e">
        <f t="shared" si="10"/>
        <v>#N/A</v>
      </c>
      <c r="F51" s="50" t="e">
        <f t="shared" si="8"/>
        <v>#N/A</v>
      </c>
      <c r="G51" s="50" t="e">
        <f t="shared" si="9"/>
        <v>#N/A</v>
      </c>
      <c r="H51" s="91"/>
    </row>
    <row r="52" spans="1:8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e">
        <f t="shared" si="10"/>
        <v>#N/A</v>
      </c>
      <c r="F52" s="50" t="e">
        <f t="shared" si="8"/>
        <v>#N/A</v>
      </c>
      <c r="G52" s="50" t="e">
        <f t="shared" si="9"/>
        <v>#N/A</v>
      </c>
      <c r="H52" s="91"/>
    </row>
    <row r="53" spans="1:8" x14ac:dyDescent="0.25">
      <c r="A53" s="50" t="str">
        <f t="shared" si="5"/>
        <v>HUELVA</v>
      </c>
      <c r="B53" s="51">
        <f t="shared" si="3"/>
        <v>0</v>
      </c>
      <c r="C53" s="51">
        <f t="shared" si="4"/>
        <v>6296</v>
      </c>
      <c r="D53" s="51">
        <f t="shared" si="7"/>
        <v>28</v>
      </c>
      <c r="E53" s="50" t="e">
        <f t="shared" si="10"/>
        <v>#N/A</v>
      </c>
      <c r="F53" s="50" t="e">
        <f t="shared" si="8"/>
        <v>#N/A</v>
      </c>
      <c r="G53" s="50" t="e">
        <f t="shared" si="9"/>
        <v>#N/A</v>
      </c>
      <c r="H53" s="91"/>
    </row>
    <row r="54" spans="1:8" x14ac:dyDescent="0.25">
      <c r="A54" s="50" t="str">
        <f t="shared" si="5"/>
        <v>LAS PALMAS</v>
      </c>
      <c r="B54" s="51">
        <f t="shared" si="3"/>
        <v>0</v>
      </c>
      <c r="C54" s="51">
        <f t="shared" si="4"/>
        <v>0</v>
      </c>
      <c r="D54" s="51">
        <f t="shared" si="7"/>
        <v>28</v>
      </c>
      <c r="E54" s="50" t="e">
        <f t="shared" si="10"/>
        <v>#N/A</v>
      </c>
      <c r="F54" s="50" t="e">
        <f t="shared" si="8"/>
        <v>#N/A</v>
      </c>
      <c r="G54" s="50" t="e">
        <f t="shared" si="9"/>
        <v>#N/A</v>
      </c>
      <c r="H54" s="91"/>
    </row>
    <row r="55" spans="1:8" x14ac:dyDescent="0.25">
      <c r="A55" s="50" t="str">
        <f t="shared" si="5"/>
        <v>MÁLAGA</v>
      </c>
      <c r="B55" s="51">
        <f t="shared" si="3"/>
        <v>0</v>
      </c>
      <c r="C55" s="51">
        <f t="shared" si="4"/>
        <v>0</v>
      </c>
      <c r="D55" s="51">
        <f t="shared" si="7"/>
        <v>28</v>
      </c>
      <c r="E55" s="50" t="e">
        <f t="shared" si="10"/>
        <v>#N/A</v>
      </c>
      <c r="F55" s="50" t="e">
        <f t="shared" si="8"/>
        <v>#N/A</v>
      </c>
      <c r="G55" s="50" t="e">
        <f t="shared" si="9"/>
        <v>#N/A</v>
      </c>
      <c r="H55" s="91"/>
    </row>
    <row r="56" spans="1:8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10"/>
        <v>#N/A</v>
      </c>
      <c r="F56" s="50" t="e">
        <f t="shared" si="8"/>
        <v>#N/A</v>
      </c>
      <c r="G56" s="50" t="e">
        <f t="shared" si="9"/>
        <v>#N/A</v>
      </c>
      <c r="H56" s="91"/>
    </row>
    <row r="57" spans="1:8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e">
        <f t="shared" si="10"/>
        <v>#N/A</v>
      </c>
      <c r="F57" s="50" t="e">
        <f t="shared" si="8"/>
        <v>#N/A</v>
      </c>
      <c r="G57" s="50" t="e">
        <f t="shared" si="9"/>
        <v>#N/A</v>
      </c>
      <c r="H57" s="91"/>
    </row>
    <row r="58" spans="1:8" x14ac:dyDescent="0.25">
      <c r="A58" s="50" t="str">
        <f t="shared" si="5"/>
        <v>MOTRIL</v>
      </c>
      <c r="B58" s="51">
        <f t="shared" si="3"/>
        <v>0</v>
      </c>
      <c r="C58" s="51">
        <f t="shared" si="4"/>
        <v>0</v>
      </c>
      <c r="D58" s="51">
        <f t="shared" si="7"/>
        <v>28</v>
      </c>
      <c r="E58" s="50" t="e">
        <f t="shared" si="10"/>
        <v>#N/A</v>
      </c>
      <c r="F58" s="50" t="e">
        <f t="shared" si="8"/>
        <v>#N/A</v>
      </c>
      <c r="G58" s="50" t="e">
        <f t="shared" si="9"/>
        <v>#N/A</v>
      </c>
      <c r="H58" s="91"/>
    </row>
    <row r="59" spans="1:8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10"/>
        <v>#N/A</v>
      </c>
      <c r="F59" s="50" t="e">
        <f t="shared" si="8"/>
        <v>#N/A</v>
      </c>
      <c r="G59" s="50" t="e">
        <f t="shared" si="9"/>
        <v>#N/A</v>
      </c>
      <c r="H59" s="91"/>
    </row>
    <row r="60" spans="1:8" x14ac:dyDescent="0.25">
      <c r="A60" s="50" t="str">
        <f t="shared" si="5"/>
        <v>SANTA CRUZ DE TENERIFE</v>
      </c>
      <c r="B60" s="51">
        <f t="shared" si="3"/>
        <v>123</v>
      </c>
      <c r="C60" s="51">
        <f t="shared" si="4"/>
        <v>602</v>
      </c>
      <c r="D60" s="51">
        <f t="shared" si="7"/>
        <v>3</v>
      </c>
      <c r="E60" s="50" t="e">
        <f t="shared" si="10"/>
        <v>#N/A</v>
      </c>
      <c r="F60" s="50" t="e">
        <f t="shared" si="8"/>
        <v>#N/A</v>
      </c>
      <c r="G60" s="50" t="e">
        <f t="shared" si="9"/>
        <v>#N/A</v>
      </c>
      <c r="H60" s="91"/>
    </row>
    <row r="61" spans="1:8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10"/>
        <v>#N/A</v>
      </c>
      <c r="F61" s="50" t="e">
        <f t="shared" si="8"/>
        <v>#N/A</v>
      </c>
      <c r="G61" s="50" t="e">
        <f t="shared" si="9"/>
        <v>#N/A</v>
      </c>
      <c r="H61" s="91"/>
    </row>
    <row r="62" spans="1:8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10"/>
        <v>#N/A</v>
      </c>
      <c r="F62" s="50" t="e">
        <f t="shared" si="8"/>
        <v>#N/A</v>
      </c>
      <c r="G62" s="50" t="e">
        <f t="shared" si="9"/>
        <v>#N/A</v>
      </c>
      <c r="H62" s="91"/>
    </row>
    <row r="63" spans="1:8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10"/>
        <v>#N/A</v>
      </c>
      <c r="F63" s="50" t="e">
        <f t="shared" si="8"/>
        <v>#N/A</v>
      </c>
      <c r="G63" s="50" t="e">
        <f t="shared" si="9"/>
        <v>#N/A</v>
      </c>
      <c r="H63" s="91"/>
    </row>
    <row r="64" spans="1:8" x14ac:dyDescent="0.25">
      <c r="A64" s="50" t="str">
        <f t="shared" si="5"/>
        <v>VALENCIA</v>
      </c>
      <c r="B64" s="51">
        <f t="shared" si="3"/>
        <v>0</v>
      </c>
      <c r="C64" s="51">
        <f t="shared" si="4"/>
        <v>0</v>
      </c>
      <c r="D64" s="51">
        <f t="shared" si="7"/>
        <v>28</v>
      </c>
      <c r="E64" s="50" t="e">
        <f t="shared" si="10"/>
        <v>#N/A</v>
      </c>
      <c r="F64" s="50" t="e">
        <f t="shared" si="8"/>
        <v>#N/A</v>
      </c>
      <c r="G64" s="50" t="e">
        <f t="shared" si="9"/>
        <v>#N/A</v>
      </c>
      <c r="H64" s="91"/>
    </row>
    <row r="65" spans="1:8" x14ac:dyDescent="0.25">
      <c r="A65" s="50" t="str">
        <f t="shared" si="5"/>
        <v>VIGO</v>
      </c>
      <c r="B65" s="51">
        <f t="shared" si="3"/>
        <v>0</v>
      </c>
      <c r="C65" s="51">
        <f t="shared" si="4"/>
        <v>0</v>
      </c>
      <c r="D65" s="51">
        <f t="shared" si="7"/>
        <v>28</v>
      </c>
      <c r="E65" s="50" t="e">
        <f t="shared" si="10"/>
        <v>#N/A</v>
      </c>
      <c r="F65" s="50" t="e">
        <f t="shared" si="8"/>
        <v>#N/A</v>
      </c>
      <c r="G65" s="50" t="e">
        <f t="shared" si="9"/>
        <v>#N/A</v>
      </c>
      <c r="H65" s="91"/>
    </row>
    <row r="66" spans="1:8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10"/>
        <v>ALICANTE</v>
      </c>
      <c r="F66" s="50">
        <f t="shared" si="8"/>
        <v>0</v>
      </c>
      <c r="G66" s="50">
        <f t="shared" si="9"/>
        <v>0</v>
      </c>
      <c r="H66" s="91"/>
    </row>
    <row r="67" spans="1:8" x14ac:dyDescent="0.25">
      <c r="A67" s="91"/>
      <c r="B67" s="91"/>
      <c r="C67" s="91"/>
      <c r="D67" s="91"/>
      <c r="E67" s="91"/>
      <c r="F67" s="91"/>
      <c r="G67" s="91"/>
      <c r="H67" s="91"/>
    </row>
    <row r="68" spans="1:8" x14ac:dyDescent="0.25">
      <c r="A68" s="92"/>
      <c r="B68" s="93"/>
      <c r="C68" s="93"/>
      <c r="D68" s="93"/>
      <c r="E68" s="93"/>
      <c r="F68" s="94"/>
      <c r="G68" s="91"/>
      <c r="H68" s="91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8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138</v>
      </c>
    </row>
    <row r="2" spans="1:12" s="2" customFormat="1" ht="21" x14ac:dyDescent="0.35"/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4">
        <v>0</v>
      </c>
      <c r="C7" s="34">
        <v>0</v>
      </c>
      <c r="D7" s="34">
        <v>0</v>
      </c>
      <c r="E7" s="34">
        <v>0</v>
      </c>
      <c r="F7" s="11"/>
      <c r="G7" s="1"/>
      <c r="H7" s="1"/>
      <c r="I7" s="1"/>
    </row>
    <row r="8" spans="1:12" x14ac:dyDescent="0.25">
      <c r="A8" s="12" t="s">
        <v>31</v>
      </c>
      <c r="B8" s="35">
        <v>320</v>
      </c>
      <c r="C8" s="35">
        <v>2935</v>
      </c>
      <c r="D8" s="35">
        <v>320</v>
      </c>
      <c r="E8" s="35">
        <v>2935</v>
      </c>
      <c r="F8" s="14">
        <f t="shared" ref="F8:F33" si="0">((E8*100)/D8)-100</f>
        <v>817.1875</v>
      </c>
      <c r="G8" s="1"/>
      <c r="H8" s="1"/>
      <c r="I8" s="1"/>
    </row>
    <row r="9" spans="1:12" x14ac:dyDescent="0.25">
      <c r="A9" s="9" t="s">
        <v>164</v>
      </c>
      <c r="B9" s="34">
        <v>0</v>
      </c>
      <c r="C9" s="34">
        <v>45</v>
      </c>
      <c r="D9" s="34">
        <v>0</v>
      </c>
      <c r="E9" s="34">
        <v>45</v>
      </c>
      <c r="F9" s="19"/>
      <c r="G9" s="1"/>
      <c r="H9" s="1"/>
      <c r="I9" s="1"/>
    </row>
    <row r="10" spans="1:12" x14ac:dyDescent="0.25">
      <c r="A10" s="12" t="s">
        <v>166</v>
      </c>
      <c r="B10" s="35">
        <v>4074</v>
      </c>
      <c r="C10" s="35">
        <v>0</v>
      </c>
      <c r="D10" s="35">
        <v>4074</v>
      </c>
      <c r="E10" s="35">
        <v>0</v>
      </c>
      <c r="F10" s="14">
        <f t="shared" si="0"/>
        <v>-100</v>
      </c>
      <c r="G10" s="1"/>
      <c r="H10" s="1"/>
      <c r="I10" s="1"/>
    </row>
    <row r="11" spans="1:12" x14ac:dyDescent="0.25">
      <c r="A11" s="9" t="s">
        <v>167</v>
      </c>
      <c r="B11" s="34">
        <v>5370273</v>
      </c>
      <c r="C11" s="34">
        <v>5713400</v>
      </c>
      <c r="D11" s="34">
        <v>5370273</v>
      </c>
      <c r="E11" s="34">
        <v>5713400</v>
      </c>
      <c r="F11" s="19">
        <f t="shared" si="0"/>
        <v>6.3893772253291417</v>
      </c>
      <c r="G11" s="1"/>
      <c r="H11" s="1"/>
      <c r="I11" s="1"/>
    </row>
    <row r="12" spans="1:12" x14ac:dyDescent="0.25">
      <c r="A12" s="12" t="s">
        <v>168</v>
      </c>
      <c r="B12" s="35">
        <v>83081</v>
      </c>
      <c r="C12" s="35">
        <v>37679</v>
      </c>
      <c r="D12" s="35">
        <v>83081</v>
      </c>
      <c r="E12" s="35">
        <v>37679</v>
      </c>
      <c r="F12" s="14">
        <f t="shared" si="0"/>
        <v>-54.647873761750581</v>
      </c>
      <c r="G12" s="1"/>
      <c r="H12" s="1"/>
      <c r="I12" s="1"/>
    </row>
    <row r="13" spans="1:12" x14ac:dyDescent="0.25">
      <c r="A13" s="9" t="s">
        <v>32</v>
      </c>
      <c r="B13" s="34">
        <v>82</v>
      </c>
      <c r="C13" s="34">
        <v>0</v>
      </c>
      <c r="D13" s="34">
        <v>82</v>
      </c>
      <c r="E13" s="34">
        <v>0</v>
      </c>
      <c r="F13" s="11">
        <f t="shared" si="0"/>
        <v>-100</v>
      </c>
      <c r="G13" s="1"/>
      <c r="H13" s="1"/>
      <c r="I13" s="1"/>
    </row>
    <row r="14" spans="1:12" x14ac:dyDescent="0.25">
      <c r="A14" s="12" t="s">
        <v>33</v>
      </c>
      <c r="B14" s="35">
        <v>561217</v>
      </c>
      <c r="C14" s="35">
        <v>773887</v>
      </c>
      <c r="D14" s="35">
        <v>561217</v>
      </c>
      <c r="E14" s="35">
        <v>773887</v>
      </c>
      <c r="F14" s="14">
        <f t="shared" si="0"/>
        <v>37.894432991160272</v>
      </c>
      <c r="G14" s="1"/>
      <c r="H14" s="1"/>
      <c r="I14" s="1"/>
    </row>
    <row r="15" spans="1:12" x14ac:dyDescent="0.25">
      <c r="A15" s="9" t="s">
        <v>34</v>
      </c>
      <c r="B15" s="34">
        <v>1988</v>
      </c>
      <c r="C15" s="34">
        <v>3150</v>
      </c>
      <c r="D15" s="34">
        <v>1988</v>
      </c>
      <c r="E15" s="34">
        <v>3150</v>
      </c>
      <c r="F15" s="11">
        <f t="shared" si="0"/>
        <v>58.450704225352126</v>
      </c>
      <c r="G15" s="1"/>
      <c r="H15" s="1"/>
      <c r="I15" s="1"/>
    </row>
    <row r="16" spans="1:12" x14ac:dyDescent="0.25">
      <c r="A16" s="12" t="s">
        <v>35</v>
      </c>
      <c r="B16" s="35">
        <v>0</v>
      </c>
      <c r="C16" s="35">
        <v>0</v>
      </c>
      <c r="D16" s="35">
        <v>0</v>
      </c>
      <c r="E16" s="35">
        <v>0</v>
      </c>
      <c r="F16" s="14"/>
      <c r="G16" s="1"/>
      <c r="H16" s="1"/>
      <c r="I16" s="1"/>
    </row>
    <row r="17" spans="1:9" x14ac:dyDescent="0.25">
      <c r="A17" s="9" t="s">
        <v>169</v>
      </c>
      <c r="B17" s="34">
        <v>6738</v>
      </c>
      <c r="C17" s="34">
        <v>66690</v>
      </c>
      <c r="D17" s="34">
        <v>6738</v>
      </c>
      <c r="E17" s="34">
        <v>66690</v>
      </c>
      <c r="F17" s="11">
        <f t="shared" si="0"/>
        <v>889.75957257346397</v>
      </c>
      <c r="G17" s="1"/>
      <c r="H17" s="1"/>
      <c r="I17" s="1"/>
    </row>
    <row r="18" spans="1:9" x14ac:dyDescent="0.25">
      <c r="A18" s="12" t="s">
        <v>36</v>
      </c>
      <c r="B18" s="35">
        <v>0</v>
      </c>
      <c r="C18" s="35">
        <v>0</v>
      </c>
      <c r="D18" s="35">
        <v>0</v>
      </c>
      <c r="E18" s="35">
        <v>0</v>
      </c>
      <c r="F18" s="14"/>
      <c r="G18" s="1"/>
      <c r="H18" s="1"/>
      <c r="I18" s="1"/>
    </row>
    <row r="19" spans="1:9" x14ac:dyDescent="0.25">
      <c r="A19" s="9" t="s">
        <v>37</v>
      </c>
      <c r="B19" s="34">
        <v>0</v>
      </c>
      <c r="C19" s="34">
        <v>0</v>
      </c>
      <c r="D19" s="34">
        <v>0</v>
      </c>
      <c r="E19" s="34">
        <v>0</v>
      </c>
      <c r="F19" s="19"/>
      <c r="G19" s="1"/>
      <c r="H19" s="1"/>
      <c r="I19" s="1"/>
    </row>
    <row r="20" spans="1:9" x14ac:dyDescent="0.25">
      <c r="A20" s="12" t="s">
        <v>170</v>
      </c>
      <c r="B20" s="35">
        <v>12713</v>
      </c>
      <c r="C20" s="35">
        <v>9388</v>
      </c>
      <c r="D20" s="35">
        <v>12713</v>
      </c>
      <c r="E20" s="35">
        <v>9388</v>
      </c>
      <c r="F20" s="14">
        <f t="shared" si="0"/>
        <v>-26.154330213167626</v>
      </c>
      <c r="G20" s="1"/>
      <c r="H20" s="1"/>
      <c r="I20" s="1"/>
    </row>
    <row r="21" spans="1:9" x14ac:dyDescent="0.25">
      <c r="A21" s="9" t="s">
        <v>38</v>
      </c>
      <c r="B21" s="34">
        <v>136660</v>
      </c>
      <c r="C21" s="34">
        <v>325247</v>
      </c>
      <c r="D21" s="34">
        <v>136660</v>
      </c>
      <c r="E21" s="34">
        <v>325247</v>
      </c>
      <c r="F21" s="11">
        <f t="shared" si="0"/>
        <v>137.99721937655497</v>
      </c>
      <c r="G21" s="1"/>
      <c r="H21" s="1"/>
      <c r="I21" s="1"/>
    </row>
    <row r="22" spans="1:9" x14ac:dyDescent="0.25">
      <c r="A22" s="12" t="s">
        <v>59</v>
      </c>
      <c r="B22" s="35">
        <v>571517</v>
      </c>
      <c r="C22" s="35">
        <v>620874</v>
      </c>
      <c r="D22" s="35">
        <v>571517</v>
      </c>
      <c r="E22" s="35">
        <v>620874</v>
      </c>
      <c r="F22" s="14">
        <f t="shared" si="0"/>
        <v>8.6361385575582119</v>
      </c>
      <c r="G22" s="1"/>
      <c r="H22" s="1"/>
      <c r="I22" s="1"/>
    </row>
    <row r="23" spans="1:9" x14ac:dyDescent="0.25">
      <c r="A23" s="9" t="s">
        <v>171</v>
      </c>
      <c r="B23" s="34">
        <v>21192</v>
      </c>
      <c r="C23" s="34">
        <v>7965</v>
      </c>
      <c r="D23" s="34">
        <v>21192</v>
      </c>
      <c r="E23" s="34">
        <v>7965</v>
      </c>
      <c r="F23" s="11">
        <f t="shared" si="0"/>
        <v>-62.415062287655722</v>
      </c>
      <c r="G23" s="1"/>
      <c r="H23" s="1"/>
      <c r="I23" s="1"/>
    </row>
    <row r="24" spans="1:9" x14ac:dyDescent="0.25">
      <c r="A24" s="12" t="s">
        <v>173</v>
      </c>
      <c r="B24" s="35">
        <v>276</v>
      </c>
      <c r="C24" s="35">
        <v>1366</v>
      </c>
      <c r="D24" s="35">
        <v>276</v>
      </c>
      <c r="E24" s="35">
        <v>1366</v>
      </c>
      <c r="F24" s="14">
        <f t="shared" si="0"/>
        <v>394.92753623188406</v>
      </c>
      <c r="G24" s="1"/>
      <c r="H24" s="1"/>
      <c r="I24" s="1"/>
    </row>
    <row r="25" spans="1:9" x14ac:dyDescent="0.25">
      <c r="A25" s="9" t="s">
        <v>39</v>
      </c>
      <c r="B25" s="34">
        <v>5</v>
      </c>
      <c r="C25" s="34">
        <v>58</v>
      </c>
      <c r="D25" s="34">
        <v>5</v>
      </c>
      <c r="E25" s="34">
        <v>58</v>
      </c>
      <c r="F25" s="19">
        <f t="shared" si="0"/>
        <v>1060</v>
      </c>
      <c r="G25" s="1"/>
      <c r="H25" s="1"/>
      <c r="I25" s="1"/>
    </row>
    <row r="26" spans="1:9" x14ac:dyDescent="0.25">
      <c r="A26" s="12" t="s">
        <v>40</v>
      </c>
      <c r="B26" s="35">
        <v>0</v>
      </c>
      <c r="C26" s="35">
        <v>0</v>
      </c>
      <c r="D26" s="35">
        <v>0</v>
      </c>
      <c r="E26" s="35">
        <v>0</v>
      </c>
      <c r="F26" s="14"/>
      <c r="G26" s="1"/>
      <c r="H26" s="1"/>
      <c r="I26" s="1"/>
    </row>
    <row r="27" spans="1:9" x14ac:dyDescent="0.25">
      <c r="A27" s="9" t="s">
        <v>41</v>
      </c>
      <c r="B27" s="34">
        <v>46</v>
      </c>
      <c r="C27" s="34">
        <v>0</v>
      </c>
      <c r="D27" s="34">
        <v>46</v>
      </c>
      <c r="E27" s="34">
        <v>0</v>
      </c>
      <c r="F27" s="11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35">
        <v>3274</v>
      </c>
      <c r="C28" s="35">
        <v>3629</v>
      </c>
      <c r="D28" s="35">
        <v>3274</v>
      </c>
      <c r="E28" s="35">
        <v>3629</v>
      </c>
      <c r="F28" s="14">
        <f t="shared" si="0"/>
        <v>10.843005497861938</v>
      </c>
      <c r="G28" s="1"/>
      <c r="H28" s="1"/>
      <c r="I28" s="1"/>
    </row>
    <row r="29" spans="1:9" x14ac:dyDescent="0.25">
      <c r="A29" s="9" t="s">
        <v>43</v>
      </c>
      <c r="B29" s="34">
        <v>618</v>
      </c>
      <c r="C29" s="34">
        <v>361</v>
      </c>
      <c r="D29" s="34">
        <v>618</v>
      </c>
      <c r="E29" s="34">
        <v>361</v>
      </c>
      <c r="F29" s="11">
        <f t="shared" si="0"/>
        <v>-41.585760517799351</v>
      </c>
      <c r="G29" s="1"/>
      <c r="H29" s="1"/>
      <c r="I29" s="1"/>
    </row>
    <row r="30" spans="1:9" x14ac:dyDescent="0.25">
      <c r="A30" s="12" t="s">
        <v>44</v>
      </c>
      <c r="B30" s="35">
        <v>0</v>
      </c>
      <c r="C30" s="35">
        <v>0</v>
      </c>
      <c r="D30" s="35">
        <v>0</v>
      </c>
      <c r="E30" s="35">
        <v>0</v>
      </c>
      <c r="F30" s="18"/>
      <c r="G30" s="1"/>
      <c r="H30" s="1"/>
      <c r="I30" s="1"/>
    </row>
    <row r="31" spans="1:9" x14ac:dyDescent="0.25">
      <c r="A31" s="9" t="s">
        <v>45</v>
      </c>
      <c r="B31" s="34">
        <v>368840</v>
      </c>
      <c r="C31" s="34">
        <v>163752</v>
      </c>
      <c r="D31" s="34">
        <v>368840</v>
      </c>
      <c r="E31" s="34">
        <v>163752</v>
      </c>
      <c r="F31" s="11">
        <f t="shared" si="0"/>
        <v>-55.603513718685612</v>
      </c>
      <c r="G31" s="1"/>
      <c r="H31" s="1"/>
      <c r="I31" s="1"/>
    </row>
    <row r="32" spans="1:9" x14ac:dyDescent="0.25">
      <c r="A32" s="12" t="s">
        <v>46</v>
      </c>
      <c r="B32" s="35">
        <v>2645248</v>
      </c>
      <c r="C32" s="35">
        <v>2938993</v>
      </c>
      <c r="D32" s="35">
        <v>2645248</v>
      </c>
      <c r="E32" s="35">
        <v>2938993</v>
      </c>
      <c r="F32" s="14">
        <f t="shared" si="0"/>
        <v>11.104629887254433</v>
      </c>
      <c r="G32" s="1"/>
      <c r="H32" s="1"/>
      <c r="I32" s="1"/>
    </row>
    <row r="33" spans="1:9" x14ac:dyDescent="0.25">
      <c r="A33" s="9" t="s">
        <v>47</v>
      </c>
      <c r="B33" s="34">
        <v>13301</v>
      </c>
      <c r="C33" s="34">
        <v>17262</v>
      </c>
      <c r="D33" s="34">
        <v>13301</v>
      </c>
      <c r="E33" s="34">
        <v>17262</v>
      </c>
      <c r="F33" s="11">
        <f t="shared" si="0"/>
        <v>29.779715810841282</v>
      </c>
      <c r="G33" s="1"/>
      <c r="H33" s="1"/>
      <c r="I33" s="1"/>
    </row>
    <row r="34" spans="1:9" x14ac:dyDescent="0.25">
      <c r="A34" s="12" t="s">
        <v>172</v>
      </c>
      <c r="B34" s="35">
        <v>0</v>
      </c>
      <c r="C34" s="35">
        <v>0</v>
      </c>
      <c r="D34" s="35">
        <v>0</v>
      </c>
      <c r="E34" s="3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9801463</v>
      </c>
      <c r="C35" s="16">
        <f t="shared" ref="C35:E35" si="1">SUM(C7:C34)</f>
        <v>10686681</v>
      </c>
      <c r="D35" s="16">
        <f t="shared" si="1"/>
        <v>9801463</v>
      </c>
      <c r="E35" s="16">
        <f t="shared" si="1"/>
        <v>10686681</v>
      </c>
      <c r="F35" s="17">
        <f t="shared" ref="F35" si="2">((E35*100)/D35)-100</f>
        <v>9.0314884624876868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5713400</v>
      </c>
      <c r="G39" s="50">
        <f>LOOKUP(E39,$A$39:$A$66,$C$39:$C$66)</f>
        <v>5370273</v>
      </c>
    </row>
    <row r="40" spans="1:9" x14ac:dyDescent="0.25">
      <c r="A40" s="50" t="str">
        <f t="shared" si="5"/>
        <v>ALICANTE</v>
      </c>
      <c r="B40" s="51">
        <f t="shared" si="3"/>
        <v>2935</v>
      </c>
      <c r="C40" s="51">
        <f t="shared" si="4"/>
        <v>320</v>
      </c>
      <c r="D40" s="51">
        <f t="shared" ref="D40:D66" si="7">_xlfn.RANK.EQ(B40,$B$39:$B$66)+COUNTIF($B$39:$B$66,B40)-1</f>
        <v>14</v>
      </c>
      <c r="E40" s="50" t="str">
        <f t="shared" si="6"/>
        <v>VALENCIA</v>
      </c>
      <c r="F40" s="50">
        <f t="shared" ref="F40:F55" si="8">LOOKUP(E40,$A$39:$A$66,$B$39:$B$66)</f>
        <v>2938993</v>
      </c>
      <c r="G40" s="50">
        <f t="shared" ref="G40:G66" si="9">LOOKUP(E40,$A$39:$A$66,$C$39:$C$66)</f>
        <v>2645248</v>
      </c>
    </row>
    <row r="41" spans="1:9" x14ac:dyDescent="0.25">
      <c r="A41" s="50" t="str">
        <f t="shared" si="5"/>
        <v>ALMERÍA</v>
      </c>
      <c r="B41" s="51">
        <f t="shared" si="3"/>
        <v>45</v>
      </c>
      <c r="C41" s="51">
        <f t="shared" si="4"/>
        <v>0</v>
      </c>
      <c r="D41" s="51">
        <f t="shared" si="7"/>
        <v>18</v>
      </c>
      <c r="E41" s="50" t="str">
        <f t="shared" si="6"/>
        <v>BARCELONA</v>
      </c>
      <c r="F41" s="50">
        <f t="shared" si="8"/>
        <v>773887</v>
      </c>
      <c r="G41" s="50">
        <f t="shared" si="9"/>
        <v>561217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4074</v>
      </c>
      <c r="D42" s="51">
        <f t="shared" si="7"/>
        <v>28</v>
      </c>
      <c r="E42" s="50" t="str">
        <f t="shared" si="6"/>
        <v>LAS PALMAS</v>
      </c>
      <c r="F42" s="50">
        <f t="shared" si="8"/>
        <v>620874</v>
      </c>
      <c r="G42" s="50">
        <f t="shared" si="9"/>
        <v>571517</v>
      </c>
    </row>
    <row r="43" spans="1:9" x14ac:dyDescent="0.25">
      <c r="A43" s="50" t="str">
        <f t="shared" si="5"/>
        <v>BAHÍA DE ALGECIRAS</v>
      </c>
      <c r="B43" s="51">
        <f t="shared" si="3"/>
        <v>5713400</v>
      </c>
      <c r="C43" s="51">
        <f t="shared" si="4"/>
        <v>5370273</v>
      </c>
      <c r="D43" s="51">
        <f t="shared" si="7"/>
        <v>1</v>
      </c>
      <c r="E43" s="50" t="str">
        <f t="shared" si="6"/>
        <v>HUELVA</v>
      </c>
      <c r="F43" s="50">
        <f t="shared" si="8"/>
        <v>325247</v>
      </c>
      <c r="G43" s="50">
        <f t="shared" si="9"/>
        <v>136660</v>
      </c>
    </row>
    <row r="44" spans="1:9" x14ac:dyDescent="0.25">
      <c r="A44" s="50" t="str">
        <f t="shared" si="5"/>
        <v>BAHÍA DE CÁDIZ</v>
      </c>
      <c r="B44" s="51">
        <f t="shared" si="3"/>
        <v>37679</v>
      </c>
      <c r="C44" s="51">
        <f t="shared" si="4"/>
        <v>83081</v>
      </c>
      <c r="D44" s="51">
        <f t="shared" si="7"/>
        <v>8</v>
      </c>
      <c r="E44" s="50" t="str">
        <f t="shared" si="6"/>
        <v>TARRAGONA</v>
      </c>
      <c r="F44" s="50">
        <f t="shared" si="8"/>
        <v>163752</v>
      </c>
      <c r="G44" s="50">
        <f t="shared" si="9"/>
        <v>368840</v>
      </c>
    </row>
    <row r="45" spans="1:9" x14ac:dyDescent="0.25">
      <c r="A45" s="50" t="str">
        <f t="shared" si="5"/>
        <v>BALEARES</v>
      </c>
      <c r="B45" s="51">
        <f t="shared" si="3"/>
        <v>0</v>
      </c>
      <c r="C45" s="51">
        <f t="shared" si="4"/>
        <v>82</v>
      </c>
      <c r="D45" s="51">
        <f t="shared" si="7"/>
        <v>28</v>
      </c>
      <c r="E45" s="50" t="str">
        <f t="shared" si="6"/>
        <v>CASTELLÓN</v>
      </c>
      <c r="F45" s="50">
        <f t="shared" si="8"/>
        <v>66690</v>
      </c>
      <c r="G45" s="50">
        <f t="shared" si="9"/>
        <v>6738</v>
      </c>
    </row>
    <row r="46" spans="1:9" x14ac:dyDescent="0.25">
      <c r="A46" s="50" t="str">
        <f t="shared" si="5"/>
        <v>BARCELONA</v>
      </c>
      <c r="B46" s="51">
        <f t="shared" si="3"/>
        <v>773887</v>
      </c>
      <c r="C46" s="51">
        <f t="shared" si="4"/>
        <v>561217</v>
      </c>
      <c r="D46" s="51">
        <f t="shared" si="7"/>
        <v>3</v>
      </c>
      <c r="E46" s="50" t="str">
        <f t="shared" si="6"/>
        <v>BAHÍA DE CÁDIZ</v>
      </c>
      <c r="F46" s="50">
        <f t="shared" si="8"/>
        <v>37679</v>
      </c>
      <c r="G46" s="50">
        <f t="shared" si="9"/>
        <v>83081</v>
      </c>
    </row>
    <row r="47" spans="1:9" x14ac:dyDescent="0.25">
      <c r="A47" s="50" t="str">
        <f t="shared" si="5"/>
        <v>BILBAO</v>
      </c>
      <c r="B47" s="51">
        <f t="shared" si="3"/>
        <v>3150</v>
      </c>
      <c r="C47" s="51">
        <f t="shared" si="4"/>
        <v>1988</v>
      </c>
      <c r="D47" s="51">
        <f t="shared" si="7"/>
        <v>13</v>
      </c>
      <c r="E47" s="50" t="str">
        <f t="shared" si="6"/>
        <v>VIGO</v>
      </c>
      <c r="F47" s="50">
        <f t="shared" si="8"/>
        <v>17262</v>
      </c>
      <c r="G47" s="50">
        <f t="shared" si="9"/>
        <v>13301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GIJÓN</v>
      </c>
      <c r="F48" s="50">
        <f t="shared" si="8"/>
        <v>9388</v>
      </c>
      <c r="G48" s="50">
        <f t="shared" si="9"/>
        <v>12713</v>
      </c>
    </row>
    <row r="49" spans="1:7" x14ac:dyDescent="0.25">
      <c r="A49" s="50" t="str">
        <f t="shared" si="5"/>
        <v>CASTELLÓN</v>
      </c>
      <c r="B49" s="51">
        <f t="shared" si="3"/>
        <v>66690</v>
      </c>
      <c r="C49" s="51">
        <f t="shared" si="4"/>
        <v>6738</v>
      </c>
      <c r="D49" s="51">
        <f t="shared" si="7"/>
        <v>7</v>
      </c>
      <c r="E49" s="50" t="str">
        <f t="shared" si="6"/>
        <v>MÁLAGA</v>
      </c>
      <c r="F49" s="50">
        <f t="shared" si="8"/>
        <v>7965</v>
      </c>
      <c r="G49" s="50">
        <f t="shared" si="9"/>
        <v>21192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SANTA CRUZ DE TENERIFE</v>
      </c>
      <c r="F50" s="50">
        <f t="shared" si="8"/>
        <v>3629</v>
      </c>
      <c r="G50" s="50">
        <f t="shared" si="9"/>
        <v>3274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BILBAO</v>
      </c>
      <c r="F51" s="50">
        <f t="shared" si="8"/>
        <v>3150</v>
      </c>
      <c r="G51" s="50">
        <f t="shared" si="9"/>
        <v>1988</v>
      </c>
    </row>
    <row r="52" spans="1:7" x14ac:dyDescent="0.25">
      <c r="A52" s="50" t="str">
        <f t="shared" si="5"/>
        <v>GIJÓN</v>
      </c>
      <c r="B52" s="51">
        <f t="shared" si="3"/>
        <v>9388</v>
      </c>
      <c r="C52" s="51">
        <f t="shared" si="4"/>
        <v>12713</v>
      </c>
      <c r="D52" s="51">
        <f t="shared" si="7"/>
        <v>10</v>
      </c>
      <c r="E52" s="50" t="str">
        <f t="shared" si="6"/>
        <v>ALICANTE</v>
      </c>
      <c r="F52" s="50">
        <f t="shared" si="8"/>
        <v>2935</v>
      </c>
      <c r="G52" s="50">
        <f t="shared" si="9"/>
        <v>320</v>
      </c>
    </row>
    <row r="53" spans="1:7" x14ac:dyDescent="0.25">
      <c r="A53" s="50" t="str">
        <f t="shared" si="5"/>
        <v>HUELVA</v>
      </c>
      <c r="B53" s="51">
        <f t="shared" si="3"/>
        <v>325247</v>
      </c>
      <c r="C53" s="51">
        <f t="shared" si="4"/>
        <v>136660</v>
      </c>
      <c r="D53" s="51">
        <f t="shared" si="7"/>
        <v>5</v>
      </c>
      <c r="E53" s="50" t="str">
        <f t="shared" si="6"/>
        <v>MARÍN Y RÍA DE PONTEVEDRA</v>
      </c>
      <c r="F53" s="50">
        <f t="shared" si="8"/>
        <v>1366</v>
      </c>
      <c r="G53" s="50">
        <f t="shared" si="9"/>
        <v>276</v>
      </c>
    </row>
    <row r="54" spans="1:7" x14ac:dyDescent="0.25">
      <c r="A54" s="50" t="str">
        <f t="shared" si="5"/>
        <v>LAS PALMAS</v>
      </c>
      <c r="B54" s="51">
        <f t="shared" si="3"/>
        <v>620874</v>
      </c>
      <c r="C54" s="51">
        <f t="shared" si="4"/>
        <v>571517</v>
      </c>
      <c r="D54" s="51">
        <f t="shared" si="7"/>
        <v>4</v>
      </c>
      <c r="E54" s="50" t="str">
        <f t="shared" si="6"/>
        <v>SANTANDER</v>
      </c>
      <c r="F54" s="50">
        <f t="shared" si="8"/>
        <v>361</v>
      </c>
      <c r="G54" s="50">
        <f t="shared" si="9"/>
        <v>618</v>
      </c>
    </row>
    <row r="55" spans="1:7" x14ac:dyDescent="0.25">
      <c r="A55" s="50" t="str">
        <f t="shared" si="5"/>
        <v>MÁLAGA</v>
      </c>
      <c r="B55" s="51">
        <f t="shared" si="3"/>
        <v>7965</v>
      </c>
      <c r="C55" s="51">
        <f t="shared" si="4"/>
        <v>21192</v>
      </c>
      <c r="D55" s="51">
        <f t="shared" si="7"/>
        <v>11</v>
      </c>
      <c r="E55" s="50" t="str">
        <f t="shared" si="6"/>
        <v>MELILLA</v>
      </c>
      <c r="F55" s="50">
        <f t="shared" si="8"/>
        <v>58</v>
      </c>
      <c r="G55" s="50">
        <f t="shared" si="9"/>
        <v>5</v>
      </c>
    </row>
    <row r="56" spans="1:7" x14ac:dyDescent="0.25">
      <c r="A56" s="50" t="str">
        <f t="shared" si="5"/>
        <v>MARÍN Y RÍA DE PONTEVEDRA</v>
      </c>
      <c r="B56" s="51">
        <f t="shared" si="3"/>
        <v>1366</v>
      </c>
      <c r="C56" s="51">
        <f t="shared" si="4"/>
        <v>276</v>
      </c>
      <c r="D56" s="51">
        <f t="shared" si="7"/>
        <v>15</v>
      </c>
      <c r="E56" s="50" t="str">
        <f t="shared" si="6"/>
        <v>ALMERÍA</v>
      </c>
      <c r="F56" s="50">
        <f t="shared" ref="F56:F66" si="10">LOOKUP(E56,$A$39:$A$66,$B$39:$B$66)</f>
        <v>45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5</v>
      </c>
      <c r="D57" s="51">
        <f t="shared" si="7"/>
        <v>17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0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46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3629</v>
      </c>
      <c r="C60" s="51">
        <f t="shared" si="4"/>
        <v>3274</v>
      </c>
      <c r="D60" s="51">
        <f t="shared" si="7"/>
        <v>12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361</v>
      </c>
      <c r="C61" s="51">
        <f t="shared" si="4"/>
        <v>618</v>
      </c>
      <c r="D61" s="51">
        <f t="shared" si="7"/>
        <v>16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163752</v>
      </c>
      <c r="C63" s="51">
        <f t="shared" si="4"/>
        <v>368840</v>
      </c>
      <c r="D63" s="51">
        <f t="shared" si="7"/>
        <v>6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2938993</v>
      </c>
      <c r="C64" s="51">
        <f t="shared" si="4"/>
        <v>2645248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17262</v>
      </c>
      <c r="C65" s="51">
        <f t="shared" si="4"/>
        <v>13301</v>
      </c>
      <c r="D65" s="51">
        <f t="shared" si="7"/>
        <v>9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8"/>
  <sheetViews>
    <sheetView workbookViewId="0">
      <selection activeCell="D40" sqref="D4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139</v>
      </c>
    </row>
    <row r="2" spans="1:12" s="2" customFormat="1" ht="21" x14ac:dyDescent="0.35"/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6">
        <v>0</v>
      </c>
      <c r="C7" s="36">
        <v>0</v>
      </c>
      <c r="D7" s="36">
        <v>0</v>
      </c>
      <c r="E7" s="36">
        <v>0</v>
      </c>
      <c r="F7" s="11"/>
      <c r="G7" s="1"/>
      <c r="H7" s="1"/>
      <c r="I7" s="1"/>
    </row>
    <row r="8" spans="1:12" x14ac:dyDescent="0.25">
      <c r="A8" s="12" t="s">
        <v>31</v>
      </c>
      <c r="B8" s="37">
        <v>320</v>
      </c>
      <c r="C8" s="37">
        <v>2935</v>
      </c>
      <c r="D8" s="37">
        <v>320</v>
      </c>
      <c r="E8" s="37">
        <v>2935</v>
      </c>
      <c r="F8" s="14">
        <f t="shared" ref="F8:F33" si="0">((E8*100)/D8)-100</f>
        <v>817.1875</v>
      </c>
      <c r="G8" s="1"/>
      <c r="H8" s="1"/>
      <c r="I8" s="1"/>
    </row>
    <row r="9" spans="1:12" x14ac:dyDescent="0.25">
      <c r="A9" s="9" t="s">
        <v>164</v>
      </c>
      <c r="B9" s="36">
        <v>0</v>
      </c>
      <c r="C9" s="36">
        <v>30</v>
      </c>
      <c r="D9" s="36">
        <v>0</v>
      </c>
      <c r="E9" s="36">
        <v>30</v>
      </c>
      <c r="F9" s="19"/>
      <c r="G9" s="1"/>
      <c r="H9" s="1"/>
      <c r="I9" s="1"/>
    </row>
    <row r="10" spans="1:12" x14ac:dyDescent="0.25">
      <c r="A10" s="12" t="s">
        <v>166</v>
      </c>
      <c r="B10" s="37">
        <v>0</v>
      </c>
      <c r="C10" s="37">
        <v>0</v>
      </c>
      <c r="D10" s="37">
        <v>0</v>
      </c>
      <c r="E10" s="37">
        <v>0</v>
      </c>
      <c r="F10" s="14"/>
      <c r="G10" s="1"/>
      <c r="H10" s="1"/>
      <c r="I10" s="1"/>
    </row>
    <row r="11" spans="1:12" x14ac:dyDescent="0.25">
      <c r="A11" s="9" t="s">
        <v>167</v>
      </c>
      <c r="B11" s="36">
        <v>4472868</v>
      </c>
      <c r="C11" s="36">
        <v>4614177</v>
      </c>
      <c r="D11" s="36">
        <v>4472868</v>
      </c>
      <c r="E11" s="36">
        <v>4614177</v>
      </c>
      <c r="F11" s="19">
        <f t="shared" si="0"/>
        <v>3.1592481602408071</v>
      </c>
      <c r="G11" s="1"/>
      <c r="H11" s="1"/>
      <c r="I11" s="1"/>
    </row>
    <row r="12" spans="1:12" x14ac:dyDescent="0.25">
      <c r="A12" s="12" t="s">
        <v>168</v>
      </c>
      <c r="B12" s="37">
        <v>0</v>
      </c>
      <c r="C12" s="37">
        <v>0</v>
      </c>
      <c r="D12" s="37">
        <v>0</v>
      </c>
      <c r="E12" s="37">
        <v>0</v>
      </c>
      <c r="F12" s="14"/>
      <c r="G12" s="1"/>
      <c r="H12" s="1"/>
      <c r="I12" s="1"/>
    </row>
    <row r="13" spans="1:12" x14ac:dyDescent="0.25">
      <c r="A13" s="9" t="s">
        <v>32</v>
      </c>
      <c r="B13" s="36">
        <v>0</v>
      </c>
      <c r="C13" s="36">
        <v>0</v>
      </c>
      <c r="D13" s="36">
        <v>0</v>
      </c>
      <c r="E13" s="36">
        <v>0</v>
      </c>
      <c r="F13" s="11"/>
      <c r="G13" s="1"/>
      <c r="H13" s="1"/>
      <c r="I13" s="1"/>
    </row>
    <row r="14" spans="1:12" x14ac:dyDescent="0.25">
      <c r="A14" s="12" t="s">
        <v>33</v>
      </c>
      <c r="B14" s="37">
        <v>309839</v>
      </c>
      <c r="C14" s="37">
        <v>422810</v>
      </c>
      <c r="D14" s="37">
        <v>309839</v>
      </c>
      <c r="E14" s="37">
        <v>422810</v>
      </c>
      <c r="F14" s="14">
        <f t="shared" si="0"/>
        <v>36.4611943622333</v>
      </c>
      <c r="G14" s="1"/>
      <c r="H14" s="1"/>
      <c r="I14" s="1"/>
    </row>
    <row r="15" spans="1:12" x14ac:dyDescent="0.25">
      <c r="A15" s="9" t="s">
        <v>34</v>
      </c>
      <c r="B15" s="36">
        <v>1879</v>
      </c>
      <c r="C15" s="36">
        <v>3150</v>
      </c>
      <c r="D15" s="36">
        <v>1879</v>
      </c>
      <c r="E15" s="36">
        <v>3150</v>
      </c>
      <c r="F15" s="11">
        <f t="shared" si="0"/>
        <v>67.642362959020744</v>
      </c>
      <c r="G15" s="1"/>
      <c r="H15" s="1"/>
      <c r="I15" s="1"/>
    </row>
    <row r="16" spans="1:12" x14ac:dyDescent="0.25">
      <c r="A16" s="12" t="s">
        <v>35</v>
      </c>
      <c r="B16" s="37">
        <v>0</v>
      </c>
      <c r="C16" s="37">
        <v>0</v>
      </c>
      <c r="D16" s="37">
        <v>0</v>
      </c>
      <c r="E16" s="37">
        <v>0</v>
      </c>
      <c r="F16" s="14"/>
      <c r="G16" s="1"/>
      <c r="H16" s="1"/>
      <c r="I16" s="1"/>
    </row>
    <row r="17" spans="1:9" x14ac:dyDescent="0.25">
      <c r="A17" s="9" t="s">
        <v>169</v>
      </c>
      <c r="B17" s="36">
        <v>6738</v>
      </c>
      <c r="C17" s="36">
        <v>61175</v>
      </c>
      <c r="D17" s="36">
        <v>6738</v>
      </c>
      <c r="E17" s="36">
        <v>61175</v>
      </c>
      <c r="F17" s="11">
        <f t="shared" si="0"/>
        <v>807.91035915701991</v>
      </c>
      <c r="G17" s="1"/>
      <c r="H17" s="1"/>
      <c r="I17" s="1"/>
    </row>
    <row r="18" spans="1:9" x14ac:dyDescent="0.25">
      <c r="A18" s="12" t="s">
        <v>36</v>
      </c>
      <c r="B18" s="37">
        <v>0</v>
      </c>
      <c r="C18" s="37">
        <v>0</v>
      </c>
      <c r="D18" s="37">
        <v>0</v>
      </c>
      <c r="E18" s="37">
        <v>0</v>
      </c>
      <c r="F18" s="18"/>
      <c r="G18" s="1"/>
      <c r="H18" s="1"/>
      <c r="I18" s="1"/>
    </row>
    <row r="19" spans="1:9" x14ac:dyDescent="0.25">
      <c r="A19" s="9" t="s">
        <v>37</v>
      </c>
      <c r="B19" s="36">
        <v>0</v>
      </c>
      <c r="C19" s="36">
        <v>0</v>
      </c>
      <c r="D19" s="36">
        <v>0</v>
      </c>
      <c r="E19" s="36">
        <v>0</v>
      </c>
      <c r="F19" s="19"/>
      <c r="G19" s="1"/>
      <c r="H19" s="1"/>
      <c r="I19" s="1"/>
    </row>
    <row r="20" spans="1:9" x14ac:dyDescent="0.25">
      <c r="A20" s="12" t="s">
        <v>170</v>
      </c>
      <c r="B20" s="37">
        <v>0</v>
      </c>
      <c r="C20" s="37">
        <v>0</v>
      </c>
      <c r="D20" s="37">
        <v>0</v>
      </c>
      <c r="E20" s="37">
        <v>0</v>
      </c>
      <c r="F20" s="18"/>
      <c r="G20" s="1"/>
      <c r="H20" s="1"/>
      <c r="I20" s="1"/>
    </row>
    <row r="21" spans="1:9" x14ac:dyDescent="0.25">
      <c r="A21" s="9" t="s">
        <v>38</v>
      </c>
      <c r="B21" s="36">
        <v>0</v>
      </c>
      <c r="C21" s="36">
        <v>0</v>
      </c>
      <c r="D21" s="36">
        <v>0</v>
      </c>
      <c r="E21" s="36">
        <v>0</v>
      </c>
      <c r="F21" s="19"/>
      <c r="G21" s="1"/>
      <c r="H21" s="1"/>
      <c r="I21" s="1"/>
    </row>
    <row r="22" spans="1:9" x14ac:dyDescent="0.25">
      <c r="A22" s="12" t="s">
        <v>59</v>
      </c>
      <c r="B22" s="37">
        <v>361248</v>
      </c>
      <c r="C22" s="37">
        <v>482634</v>
      </c>
      <c r="D22" s="37">
        <v>361248</v>
      </c>
      <c r="E22" s="37">
        <v>482634</v>
      </c>
      <c r="F22" s="18">
        <f t="shared" si="0"/>
        <v>33.601846930640448</v>
      </c>
      <c r="G22" s="1"/>
      <c r="H22" s="1"/>
      <c r="I22" s="1"/>
    </row>
    <row r="23" spans="1:9" x14ac:dyDescent="0.25">
      <c r="A23" s="9" t="s">
        <v>171</v>
      </c>
      <c r="B23" s="36">
        <v>14007</v>
      </c>
      <c r="C23" s="36">
        <v>7965</v>
      </c>
      <c r="D23" s="36">
        <v>14007</v>
      </c>
      <c r="E23" s="36">
        <v>7965</v>
      </c>
      <c r="F23" s="11">
        <f t="shared" si="0"/>
        <v>-43.135575069608052</v>
      </c>
      <c r="G23" s="1"/>
      <c r="H23" s="1"/>
      <c r="I23" s="1"/>
    </row>
    <row r="24" spans="1:9" x14ac:dyDescent="0.25">
      <c r="A24" s="12" t="s">
        <v>173</v>
      </c>
      <c r="B24" s="37">
        <v>276</v>
      </c>
      <c r="C24" s="37">
        <v>1366</v>
      </c>
      <c r="D24" s="37">
        <v>276</v>
      </c>
      <c r="E24" s="37">
        <v>1366</v>
      </c>
      <c r="F24" s="14">
        <f t="shared" si="0"/>
        <v>394.92753623188406</v>
      </c>
      <c r="G24" s="1"/>
      <c r="H24" s="1"/>
      <c r="I24" s="1"/>
    </row>
    <row r="25" spans="1:9" x14ac:dyDescent="0.25">
      <c r="A25" s="9" t="s">
        <v>39</v>
      </c>
      <c r="B25" s="36">
        <v>0</v>
      </c>
      <c r="C25" s="36">
        <v>58</v>
      </c>
      <c r="D25" s="36">
        <v>0</v>
      </c>
      <c r="E25" s="36">
        <v>58</v>
      </c>
      <c r="F25" s="19"/>
      <c r="G25" s="1"/>
      <c r="H25" s="1"/>
      <c r="I25" s="1"/>
    </row>
    <row r="26" spans="1:9" x14ac:dyDescent="0.25">
      <c r="A26" s="12" t="s">
        <v>40</v>
      </c>
      <c r="B26" s="37">
        <v>0</v>
      </c>
      <c r="C26" s="37">
        <v>0</v>
      </c>
      <c r="D26" s="37">
        <v>0</v>
      </c>
      <c r="E26" s="37">
        <v>0</v>
      </c>
      <c r="F26" s="14"/>
      <c r="G26" s="1"/>
      <c r="H26" s="1"/>
      <c r="I26" s="1"/>
    </row>
    <row r="27" spans="1:9" x14ac:dyDescent="0.25">
      <c r="A27" s="9" t="s">
        <v>41</v>
      </c>
      <c r="B27" s="36">
        <v>0</v>
      </c>
      <c r="C27" s="36">
        <v>0</v>
      </c>
      <c r="D27" s="36">
        <v>0</v>
      </c>
      <c r="E27" s="36">
        <v>0</v>
      </c>
      <c r="F27" s="19"/>
      <c r="G27" s="1"/>
      <c r="H27" s="1"/>
      <c r="I27" s="1"/>
    </row>
    <row r="28" spans="1:9" x14ac:dyDescent="0.25">
      <c r="A28" s="12" t="s">
        <v>42</v>
      </c>
      <c r="B28" s="37">
        <v>2818</v>
      </c>
      <c r="C28" s="37">
        <v>2888</v>
      </c>
      <c r="D28" s="37">
        <v>2818</v>
      </c>
      <c r="E28" s="37">
        <v>2888</v>
      </c>
      <c r="F28" s="14">
        <f t="shared" si="0"/>
        <v>2.4840312278211485</v>
      </c>
      <c r="G28" s="1"/>
      <c r="H28" s="1"/>
      <c r="I28" s="1"/>
    </row>
    <row r="29" spans="1:9" x14ac:dyDescent="0.25">
      <c r="A29" s="9" t="s">
        <v>43</v>
      </c>
      <c r="B29" s="36">
        <v>0</v>
      </c>
      <c r="C29" s="36">
        <v>0</v>
      </c>
      <c r="D29" s="36">
        <v>0</v>
      </c>
      <c r="E29" s="36">
        <v>0</v>
      </c>
      <c r="F29" s="19"/>
      <c r="G29" s="1"/>
      <c r="H29" s="1"/>
      <c r="I29" s="1"/>
    </row>
    <row r="30" spans="1:9" x14ac:dyDescent="0.25">
      <c r="A30" s="12" t="s">
        <v>44</v>
      </c>
      <c r="B30" s="37">
        <v>0</v>
      </c>
      <c r="C30" s="37">
        <v>0</v>
      </c>
      <c r="D30" s="37">
        <v>0</v>
      </c>
      <c r="E30" s="37">
        <v>0</v>
      </c>
      <c r="F30" s="18"/>
      <c r="G30" s="1"/>
      <c r="H30" s="1"/>
      <c r="I30" s="1"/>
    </row>
    <row r="31" spans="1:9" x14ac:dyDescent="0.25">
      <c r="A31" s="9" t="s">
        <v>45</v>
      </c>
      <c r="B31" s="36">
        <v>16654</v>
      </c>
      <c r="C31" s="36">
        <v>14647</v>
      </c>
      <c r="D31" s="36">
        <v>16654</v>
      </c>
      <c r="E31" s="36">
        <v>14647</v>
      </c>
      <c r="F31" s="11">
        <f t="shared" si="0"/>
        <v>-12.051158880749369</v>
      </c>
      <c r="G31" s="1"/>
      <c r="H31" s="1"/>
      <c r="I31" s="1"/>
    </row>
    <row r="32" spans="1:9" x14ac:dyDescent="0.25">
      <c r="A32" s="12" t="s">
        <v>46</v>
      </c>
      <c r="B32" s="37">
        <v>2636324</v>
      </c>
      <c r="C32" s="37">
        <v>2861530</v>
      </c>
      <c r="D32" s="37">
        <v>2636324</v>
      </c>
      <c r="E32" s="37">
        <v>2861530</v>
      </c>
      <c r="F32" s="14">
        <f t="shared" si="0"/>
        <v>8.5424249826652527</v>
      </c>
      <c r="G32" s="1"/>
      <c r="H32" s="1"/>
      <c r="I32" s="1"/>
    </row>
    <row r="33" spans="1:9" x14ac:dyDescent="0.25">
      <c r="A33" s="9" t="s">
        <v>47</v>
      </c>
      <c r="B33" s="36">
        <v>9349</v>
      </c>
      <c r="C33" s="36">
        <v>12801</v>
      </c>
      <c r="D33" s="36">
        <v>9349</v>
      </c>
      <c r="E33" s="36">
        <v>12801</v>
      </c>
      <c r="F33" s="11">
        <f t="shared" si="0"/>
        <v>36.923735158840515</v>
      </c>
      <c r="G33" s="1"/>
      <c r="H33" s="1"/>
      <c r="I33" s="1"/>
    </row>
    <row r="34" spans="1:9" x14ac:dyDescent="0.25">
      <c r="A34" s="12" t="s">
        <v>172</v>
      </c>
      <c r="B34" s="37">
        <v>0</v>
      </c>
      <c r="C34" s="37">
        <v>0</v>
      </c>
      <c r="D34" s="37">
        <v>0</v>
      </c>
      <c r="E34" s="37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7832320</v>
      </c>
      <c r="C35" s="16">
        <f t="shared" ref="C35:E35" si="1">SUM(C7:C34)</f>
        <v>8488166</v>
      </c>
      <c r="D35" s="16">
        <f t="shared" si="1"/>
        <v>7832320</v>
      </c>
      <c r="E35" s="16">
        <f t="shared" si="1"/>
        <v>8488166</v>
      </c>
      <c r="F35" s="17">
        <f t="shared" ref="F35" si="2">((E35*100)/D35)-100</f>
        <v>8.3735853489132239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4614177</v>
      </c>
      <c r="G39" s="50">
        <f>LOOKUP(E39,$A$39:$A$66,$C$39:$C$66)</f>
        <v>4472868</v>
      </c>
    </row>
    <row r="40" spans="1:9" x14ac:dyDescent="0.25">
      <c r="A40" s="50" t="str">
        <f t="shared" si="5"/>
        <v>ALICANTE</v>
      </c>
      <c r="B40" s="51">
        <f t="shared" si="3"/>
        <v>2935</v>
      </c>
      <c r="C40" s="51">
        <f t="shared" si="4"/>
        <v>320</v>
      </c>
      <c r="D40" s="51">
        <f t="shared" ref="D40:D66" si="7">_xlfn.RANK.EQ(B40,$B$39:$B$66)+COUNTIF($B$39:$B$66,B40)-1</f>
        <v>10</v>
      </c>
      <c r="E40" s="50" t="str">
        <f t="shared" si="6"/>
        <v>VALENCIA</v>
      </c>
      <c r="F40" s="50">
        <f t="shared" ref="F40:F55" si="8">LOOKUP(E40,$A$39:$A$66,$B$39:$B$66)</f>
        <v>2861530</v>
      </c>
      <c r="G40" s="50">
        <f t="shared" ref="G40:G66" si="9">LOOKUP(E40,$A$39:$A$66,$C$39:$C$66)</f>
        <v>2636324</v>
      </c>
    </row>
    <row r="41" spans="1:9" x14ac:dyDescent="0.25">
      <c r="A41" s="50" t="str">
        <f t="shared" si="5"/>
        <v>ALMERÍA</v>
      </c>
      <c r="B41" s="51">
        <f t="shared" si="3"/>
        <v>30</v>
      </c>
      <c r="C41" s="51">
        <f t="shared" si="4"/>
        <v>0</v>
      </c>
      <c r="D41" s="51">
        <f t="shared" si="7"/>
        <v>14</v>
      </c>
      <c r="E41" s="50" t="str">
        <f t="shared" si="6"/>
        <v>LAS PALMAS</v>
      </c>
      <c r="F41" s="50">
        <f t="shared" si="8"/>
        <v>482634</v>
      </c>
      <c r="G41" s="50">
        <f t="shared" si="9"/>
        <v>361248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BARCELONA</v>
      </c>
      <c r="F42" s="50">
        <f t="shared" si="8"/>
        <v>422810</v>
      </c>
      <c r="G42" s="50">
        <f t="shared" si="9"/>
        <v>309839</v>
      </c>
    </row>
    <row r="43" spans="1:9" x14ac:dyDescent="0.25">
      <c r="A43" s="50" t="str">
        <f t="shared" si="5"/>
        <v>BAHÍA DE ALGECIRAS</v>
      </c>
      <c r="B43" s="51">
        <f t="shared" si="3"/>
        <v>4614177</v>
      </c>
      <c r="C43" s="51">
        <f t="shared" si="4"/>
        <v>4472868</v>
      </c>
      <c r="D43" s="51">
        <f t="shared" si="7"/>
        <v>1</v>
      </c>
      <c r="E43" s="50" t="str">
        <f t="shared" si="6"/>
        <v>CASTELLÓN</v>
      </c>
      <c r="F43" s="50">
        <f t="shared" si="8"/>
        <v>61175</v>
      </c>
      <c r="G43" s="50">
        <f t="shared" si="9"/>
        <v>6738</v>
      </c>
    </row>
    <row r="44" spans="1:9" x14ac:dyDescent="0.25">
      <c r="A44" s="50" t="str">
        <f t="shared" si="5"/>
        <v>BAHÍA DE CÁDIZ</v>
      </c>
      <c r="B44" s="51">
        <f t="shared" si="3"/>
        <v>0</v>
      </c>
      <c r="C44" s="51">
        <f t="shared" si="4"/>
        <v>0</v>
      </c>
      <c r="D44" s="51">
        <f t="shared" si="7"/>
        <v>28</v>
      </c>
      <c r="E44" s="50" t="str">
        <f t="shared" si="6"/>
        <v>TARRAGONA</v>
      </c>
      <c r="F44" s="50">
        <f t="shared" si="8"/>
        <v>14647</v>
      </c>
      <c r="G44" s="50">
        <f t="shared" si="9"/>
        <v>16654</v>
      </c>
    </row>
    <row r="45" spans="1:9" x14ac:dyDescent="0.25">
      <c r="A45" s="50" t="str">
        <f t="shared" si="5"/>
        <v>BALEARES</v>
      </c>
      <c r="B45" s="51">
        <f t="shared" si="3"/>
        <v>0</v>
      </c>
      <c r="C45" s="51">
        <f t="shared" si="4"/>
        <v>0</v>
      </c>
      <c r="D45" s="51">
        <f t="shared" si="7"/>
        <v>28</v>
      </c>
      <c r="E45" s="50" t="str">
        <f t="shared" si="6"/>
        <v>VIGO</v>
      </c>
      <c r="F45" s="50">
        <f t="shared" si="8"/>
        <v>12801</v>
      </c>
      <c r="G45" s="50">
        <f t="shared" si="9"/>
        <v>9349</v>
      </c>
    </row>
    <row r="46" spans="1:9" x14ac:dyDescent="0.25">
      <c r="A46" s="50" t="str">
        <f t="shared" si="5"/>
        <v>BARCELONA</v>
      </c>
      <c r="B46" s="51">
        <f t="shared" si="3"/>
        <v>422810</v>
      </c>
      <c r="C46" s="51">
        <f t="shared" si="4"/>
        <v>309839</v>
      </c>
      <c r="D46" s="51">
        <f t="shared" si="7"/>
        <v>4</v>
      </c>
      <c r="E46" s="50" t="str">
        <f t="shared" si="6"/>
        <v>MÁLAGA</v>
      </c>
      <c r="F46" s="50">
        <f t="shared" si="8"/>
        <v>7965</v>
      </c>
      <c r="G46" s="50">
        <f t="shared" si="9"/>
        <v>14007</v>
      </c>
    </row>
    <row r="47" spans="1:9" x14ac:dyDescent="0.25">
      <c r="A47" s="50" t="str">
        <f t="shared" si="5"/>
        <v>BILBAO</v>
      </c>
      <c r="B47" s="51">
        <f t="shared" si="3"/>
        <v>3150</v>
      </c>
      <c r="C47" s="51">
        <f t="shared" si="4"/>
        <v>1879</v>
      </c>
      <c r="D47" s="51">
        <f t="shared" si="7"/>
        <v>9</v>
      </c>
      <c r="E47" s="50" t="str">
        <f t="shared" si="6"/>
        <v>BILBAO</v>
      </c>
      <c r="F47" s="50">
        <f t="shared" si="8"/>
        <v>3150</v>
      </c>
      <c r="G47" s="50">
        <f t="shared" si="9"/>
        <v>1879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ALICANTE</v>
      </c>
      <c r="F48" s="50">
        <f t="shared" si="8"/>
        <v>2935</v>
      </c>
      <c r="G48" s="50">
        <f t="shared" si="9"/>
        <v>320</v>
      </c>
    </row>
    <row r="49" spans="1:7" x14ac:dyDescent="0.25">
      <c r="A49" s="50" t="str">
        <f t="shared" si="5"/>
        <v>CASTELLÓN</v>
      </c>
      <c r="B49" s="51">
        <f t="shared" si="3"/>
        <v>61175</v>
      </c>
      <c r="C49" s="51">
        <f t="shared" si="4"/>
        <v>6738</v>
      </c>
      <c r="D49" s="51">
        <f t="shared" si="7"/>
        <v>5</v>
      </c>
      <c r="E49" s="50" t="str">
        <f t="shared" si="6"/>
        <v>SANTA CRUZ DE TENERIFE</v>
      </c>
      <c r="F49" s="50">
        <f t="shared" si="8"/>
        <v>2888</v>
      </c>
      <c r="G49" s="50">
        <f t="shared" si="9"/>
        <v>2818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MARÍN Y RÍA DE PONTEVEDRA</v>
      </c>
      <c r="F50" s="50">
        <f t="shared" si="8"/>
        <v>1366</v>
      </c>
      <c r="G50" s="50">
        <f t="shared" si="9"/>
        <v>276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MELILLA</v>
      </c>
      <c r="F51" s="50">
        <f t="shared" si="8"/>
        <v>58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ALMERÍA</v>
      </c>
      <c r="F52" s="50">
        <f t="shared" si="8"/>
        <v>30</v>
      </c>
      <c r="G52" s="50">
        <f t="shared" si="9"/>
        <v>0</v>
      </c>
    </row>
    <row r="53" spans="1:7" x14ac:dyDescent="0.25">
      <c r="A53" s="50" t="str">
        <f t="shared" si="5"/>
        <v>HUELVA</v>
      </c>
      <c r="B53" s="51">
        <f t="shared" si="3"/>
        <v>0</v>
      </c>
      <c r="C53" s="51">
        <f t="shared" si="4"/>
        <v>0</v>
      </c>
      <c r="D53" s="51">
        <f t="shared" si="7"/>
        <v>28</v>
      </c>
      <c r="E53" s="50" t="e">
        <f t="shared" si="6"/>
        <v>#N/A</v>
      </c>
      <c r="F53" s="50" t="e">
        <f t="shared" si="8"/>
        <v>#N/A</v>
      </c>
      <c r="G53" s="50" t="e">
        <f t="shared" si="9"/>
        <v>#N/A</v>
      </c>
    </row>
    <row r="54" spans="1:7" x14ac:dyDescent="0.25">
      <c r="A54" s="50" t="str">
        <f t="shared" si="5"/>
        <v>LAS PALMAS</v>
      </c>
      <c r="B54" s="51">
        <f t="shared" si="3"/>
        <v>482634</v>
      </c>
      <c r="C54" s="51">
        <f t="shared" si="4"/>
        <v>361248</v>
      </c>
      <c r="D54" s="51">
        <f t="shared" si="7"/>
        <v>3</v>
      </c>
      <c r="E54" s="50" t="e">
        <f t="shared" si="6"/>
        <v>#N/A</v>
      </c>
      <c r="F54" s="50" t="e">
        <f t="shared" si="8"/>
        <v>#N/A</v>
      </c>
      <c r="G54" s="50" t="e">
        <f t="shared" si="9"/>
        <v>#N/A</v>
      </c>
    </row>
    <row r="55" spans="1:7" x14ac:dyDescent="0.25">
      <c r="A55" s="50" t="str">
        <f t="shared" si="5"/>
        <v>MÁLAGA</v>
      </c>
      <c r="B55" s="51">
        <f t="shared" si="3"/>
        <v>7965</v>
      </c>
      <c r="C55" s="51">
        <f t="shared" si="4"/>
        <v>14007</v>
      </c>
      <c r="D55" s="51">
        <f t="shared" si="7"/>
        <v>8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1366</v>
      </c>
      <c r="C56" s="51">
        <f t="shared" si="4"/>
        <v>276</v>
      </c>
      <c r="D56" s="51">
        <f t="shared" si="7"/>
        <v>12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0</v>
      </c>
      <c r="D57" s="51">
        <f t="shared" si="7"/>
        <v>13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0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2888</v>
      </c>
      <c r="C60" s="51">
        <f t="shared" si="4"/>
        <v>2818</v>
      </c>
      <c r="D60" s="51">
        <f t="shared" si="7"/>
        <v>11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14647</v>
      </c>
      <c r="C63" s="51">
        <f t="shared" si="4"/>
        <v>16654</v>
      </c>
      <c r="D63" s="51">
        <f t="shared" si="7"/>
        <v>6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2861530</v>
      </c>
      <c r="C64" s="51">
        <f t="shared" si="4"/>
        <v>2636324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12801</v>
      </c>
      <c r="C65" s="51">
        <f t="shared" si="4"/>
        <v>9349</v>
      </c>
      <c r="D65" s="51">
        <f t="shared" si="7"/>
        <v>7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8"/>
  <sheetViews>
    <sheetView workbookViewId="0">
      <selection activeCell="B15" sqref="B1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140</v>
      </c>
    </row>
    <row r="2" spans="1:12" s="2" customFormat="1" ht="21" x14ac:dyDescent="0.35"/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0">
        <v>0</v>
      </c>
      <c r="C7" s="40">
        <v>0</v>
      </c>
      <c r="D7" s="40">
        <v>0</v>
      </c>
      <c r="E7" s="40">
        <v>0</v>
      </c>
      <c r="F7" s="19"/>
      <c r="G7" s="1"/>
      <c r="H7" s="1"/>
      <c r="I7" s="1"/>
    </row>
    <row r="8" spans="1:12" x14ac:dyDescent="0.25">
      <c r="A8" s="12" t="s">
        <v>31</v>
      </c>
      <c r="B8" s="41">
        <v>5687</v>
      </c>
      <c r="C8" s="41">
        <v>7939</v>
      </c>
      <c r="D8" s="41">
        <v>5687</v>
      </c>
      <c r="E8" s="41">
        <v>7939</v>
      </c>
      <c r="F8" s="14">
        <f t="shared" ref="F8:F33" si="0">((E8*100)/D8)-100</f>
        <v>39.599085633901893</v>
      </c>
      <c r="G8" s="1"/>
      <c r="H8" s="1"/>
      <c r="I8" s="1"/>
    </row>
    <row r="9" spans="1:12" x14ac:dyDescent="0.25">
      <c r="A9" s="9" t="s">
        <v>164</v>
      </c>
      <c r="B9" s="40">
        <v>26918</v>
      </c>
      <c r="C9" s="40">
        <v>31685</v>
      </c>
      <c r="D9" s="40">
        <v>26918</v>
      </c>
      <c r="E9" s="40">
        <v>31685</v>
      </c>
      <c r="F9" s="11">
        <f t="shared" si="0"/>
        <v>17.70933947544394</v>
      </c>
      <c r="G9" s="1"/>
      <c r="H9" s="1"/>
      <c r="I9" s="1"/>
    </row>
    <row r="10" spans="1:12" x14ac:dyDescent="0.25">
      <c r="A10" s="12" t="s">
        <v>166</v>
      </c>
      <c r="B10" s="41">
        <v>0</v>
      </c>
      <c r="C10" s="41">
        <v>0</v>
      </c>
      <c r="D10" s="41">
        <v>0</v>
      </c>
      <c r="E10" s="41">
        <v>0</v>
      </c>
      <c r="F10" s="18"/>
      <c r="G10" s="1"/>
      <c r="H10" s="1"/>
      <c r="I10" s="1"/>
    </row>
    <row r="11" spans="1:12" x14ac:dyDescent="0.25">
      <c r="A11" s="9" t="s">
        <v>167</v>
      </c>
      <c r="B11" s="40">
        <v>668529</v>
      </c>
      <c r="C11" s="40">
        <v>673614</v>
      </c>
      <c r="D11" s="40">
        <v>668529</v>
      </c>
      <c r="E11" s="40">
        <v>673614</v>
      </c>
      <c r="F11" s="11">
        <f t="shared" si="0"/>
        <v>0.7606251935219035</v>
      </c>
      <c r="G11" s="1"/>
      <c r="H11" s="1"/>
      <c r="I11" s="1"/>
    </row>
    <row r="12" spans="1:12" x14ac:dyDescent="0.25">
      <c r="A12" s="12" t="s">
        <v>168</v>
      </c>
      <c r="B12" s="41">
        <v>63403</v>
      </c>
      <c r="C12" s="41">
        <v>73938</v>
      </c>
      <c r="D12" s="41">
        <v>63403</v>
      </c>
      <c r="E12" s="41">
        <v>73938</v>
      </c>
      <c r="F12" s="14">
        <f t="shared" si="0"/>
        <v>16.615933000015772</v>
      </c>
      <c r="G12" s="1"/>
      <c r="H12" s="1"/>
      <c r="I12" s="1"/>
    </row>
    <row r="13" spans="1:12" x14ac:dyDescent="0.25">
      <c r="A13" s="9" t="s">
        <v>32</v>
      </c>
      <c r="B13" s="40">
        <v>653195</v>
      </c>
      <c r="C13" s="40">
        <v>715580</v>
      </c>
      <c r="D13" s="40">
        <v>653195</v>
      </c>
      <c r="E13" s="40">
        <v>715580</v>
      </c>
      <c r="F13" s="11">
        <f t="shared" si="0"/>
        <v>9.5507467142277562</v>
      </c>
      <c r="G13" s="1"/>
      <c r="H13" s="1"/>
      <c r="I13" s="1"/>
    </row>
    <row r="14" spans="1:12" x14ac:dyDescent="0.25">
      <c r="A14" s="12" t="s">
        <v>33</v>
      </c>
      <c r="B14" s="41">
        <v>636335</v>
      </c>
      <c r="C14" s="41">
        <v>698967</v>
      </c>
      <c r="D14" s="41">
        <v>636335</v>
      </c>
      <c r="E14" s="41">
        <v>698967</v>
      </c>
      <c r="F14" s="14">
        <f t="shared" si="0"/>
        <v>9.8426143462170046</v>
      </c>
      <c r="G14" s="1"/>
      <c r="H14" s="1"/>
      <c r="I14" s="1"/>
    </row>
    <row r="15" spans="1:12" x14ac:dyDescent="0.25">
      <c r="A15" s="9" t="s">
        <v>34</v>
      </c>
      <c r="B15" s="40">
        <v>29642</v>
      </c>
      <c r="C15" s="40">
        <v>58071</v>
      </c>
      <c r="D15" s="40">
        <v>29642</v>
      </c>
      <c r="E15" s="40">
        <v>58071</v>
      </c>
      <c r="F15" s="11">
        <f t="shared" si="0"/>
        <v>95.90783347952231</v>
      </c>
      <c r="G15" s="1"/>
      <c r="H15" s="1"/>
      <c r="I15" s="1"/>
    </row>
    <row r="16" spans="1:12" x14ac:dyDescent="0.25">
      <c r="A16" s="12" t="s">
        <v>35</v>
      </c>
      <c r="B16" s="41">
        <v>0</v>
      </c>
      <c r="C16" s="41">
        <v>0</v>
      </c>
      <c r="D16" s="41">
        <v>0</v>
      </c>
      <c r="E16" s="41">
        <v>0</v>
      </c>
      <c r="F16" s="18"/>
      <c r="G16" s="1"/>
      <c r="H16" s="1"/>
      <c r="I16" s="1"/>
    </row>
    <row r="17" spans="1:9" x14ac:dyDescent="0.25">
      <c r="A17" s="9" t="s">
        <v>169</v>
      </c>
      <c r="B17" s="40">
        <v>42171</v>
      </c>
      <c r="C17" s="40">
        <v>45271</v>
      </c>
      <c r="D17" s="40">
        <v>42171</v>
      </c>
      <c r="E17" s="40">
        <v>45271</v>
      </c>
      <c r="F17" s="11">
        <f t="shared" si="0"/>
        <v>7.3510232150055685</v>
      </c>
      <c r="G17" s="1"/>
      <c r="H17" s="1"/>
      <c r="I17" s="1"/>
    </row>
    <row r="18" spans="1:9" x14ac:dyDescent="0.25">
      <c r="A18" s="12" t="s">
        <v>36</v>
      </c>
      <c r="B18" s="41">
        <v>77820</v>
      </c>
      <c r="C18" s="41">
        <v>87339</v>
      </c>
      <c r="D18" s="41">
        <v>77820</v>
      </c>
      <c r="E18" s="41">
        <v>87339</v>
      </c>
      <c r="F18" s="14">
        <f t="shared" si="0"/>
        <v>12.232074016962216</v>
      </c>
      <c r="G18" s="1"/>
      <c r="H18" s="1"/>
      <c r="I18" s="1"/>
    </row>
    <row r="19" spans="1:9" x14ac:dyDescent="0.25">
      <c r="A19" s="9" t="s">
        <v>37</v>
      </c>
      <c r="B19" s="40">
        <v>3339</v>
      </c>
      <c r="C19" s="40">
        <v>8325</v>
      </c>
      <c r="D19" s="40">
        <v>3339</v>
      </c>
      <c r="E19" s="40">
        <v>8325</v>
      </c>
      <c r="F19" s="11">
        <f t="shared" si="0"/>
        <v>149.32614555256066</v>
      </c>
      <c r="G19" s="1"/>
      <c r="H19" s="1"/>
      <c r="I19" s="1"/>
    </row>
    <row r="20" spans="1:9" x14ac:dyDescent="0.25">
      <c r="A20" s="12" t="s">
        <v>170</v>
      </c>
      <c r="B20" s="41">
        <v>542</v>
      </c>
      <c r="C20" s="41">
        <v>0</v>
      </c>
      <c r="D20" s="41">
        <v>542</v>
      </c>
      <c r="E20" s="41">
        <v>0</v>
      </c>
      <c r="F20" s="14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0">
        <v>12939</v>
      </c>
      <c r="C21" s="40">
        <v>12160</v>
      </c>
      <c r="D21" s="40">
        <v>12939</v>
      </c>
      <c r="E21" s="40">
        <v>12160</v>
      </c>
      <c r="F21" s="11">
        <f t="shared" si="0"/>
        <v>-6.0205580029368519</v>
      </c>
      <c r="G21" s="1"/>
      <c r="H21" s="1"/>
      <c r="I21" s="1"/>
    </row>
    <row r="22" spans="1:9" x14ac:dyDescent="0.25">
      <c r="A22" s="12" t="s">
        <v>59</v>
      </c>
      <c r="B22" s="41">
        <v>259674</v>
      </c>
      <c r="C22" s="41">
        <v>265021</v>
      </c>
      <c r="D22" s="41">
        <v>259674</v>
      </c>
      <c r="E22" s="41">
        <v>265021</v>
      </c>
      <c r="F22" s="14">
        <f t="shared" si="0"/>
        <v>2.0591202815838301</v>
      </c>
      <c r="G22" s="1"/>
      <c r="H22" s="1"/>
      <c r="I22" s="1"/>
    </row>
    <row r="23" spans="1:9" x14ac:dyDescent="0.25">
      <c r="A23" s="9" t="s">
        <v>171</v>
      </c>
      <c r="B23" s="40">
        <v>35236</v>
      </c>
      <c r="C23" s="40">
        <v>39309</v>
      </c>
      <c r="D23" s="40">
        <v>35236</v>
      </c>
      <c r="E23" s="40">
        <v>39309</v>
      </c>
      <c r="F23" s="11">
        <f t="shared" si="0"/>
        <v>11.559200817345896</v>
      </c>
      <c r="G23" s="1"/>
      <c r="H23" s="1"/>
      <c r="I23" s="1"/>
    </row>
    <row r="24" spans="1:9" x14ac:dyDescent="0.25">
      <c r="A24" s="12" t="s">
        <v>173</v>
      </c>
      <c r="B24" s="41">
        <v>0</v>
      </c>
      <c r="C24" s="41">
        <v>0</v>
      </c>
      <c r="D24" s="41">
        <v>0</v>
      </c>
      <c r="E24" s="41">
        <v>0</v>
      </c>
      <c r="F24" s="18"/>
      <c r="G24" s="1"/>
      <c r="H24" s="1"/>
      <c r="I24" s="1"/>
    </row>
    <row r="25" spans="1:9" x14ac:dyDescent="0.25">
      <c r="A25" s="9" t="s">
        <v>39</v>
      </c>
      <c r="B25" s="40">
        <v>57224</v>
      </c>
      <c r="C25" s="40">
        <v>50687</v>
      </c>
      <c r="D25" s="40">
        <v>57224</v>
      </c>
      <c r="E25" s="40">
        <v>50687</v>
      </c>
      <c r="F25" s="11">
        <f t="shared" si="0"/>
        <v>-11.423528589403048</v>
      </c>
      <c r="G25" s="1"/>
      <c r="H25" s="1"/>
      <c r="I25" s="1"/>
    </row>
    <row r="26" spans="1:9" x14ac:dyDescent="0.25">
      <c r="A26" s="12" t="s">
        <v>40</v>
      </c>
      <c r="B26" s="41">
        <v>17697</v>
      </c>
      <c r="C26" s="41">
        <v>37178</v>
      </c>
      <c r="D26" s="41">
        <v>17697</v>
      </c>
      <c r="E26" s="41">
        <v>37178</v>
      </c>
      <c r="F26" s="14">
        <f t="shared" si="0"/>
        <v>110.0808046561564</v>
      </c>
      <c r="G26" s="1"/>
      <c r="H26" s="1"/>
      <c r="I26" s="1"/>
    </row>
    <row r="27" spans="1:9" x14ac:dyDescent="0.25">
      <c r="A27" s="9" t="s">
        <v>41</v>
      </c>
      <c r="B27" s="40">
        <v>46735</v>
      </c>
      <c r="C27" s="40">
        <v>37047</v>
      </c>
      <c r="D27" s="40">
        <v>46735</v>
      </c>
      <c r="E27" s="40">
        <v>37047</v>
      </c>
      <c r="F27" s="11">
        <f t="shared" si="0"/>
        <v>-20.729645875682039</v>
      </c>
      <c r="G27" s="1"/>
      <c r="H27" s="1"/>
      <c r="I27" s="1"/>
    </row>
    <row r="28" spans="1:9" x14ac:dyDescent="0.25">
      <c r="A28" s="12" t="s">
        <v>42</v>
      </c>
      <c r="B28" s="41">
        <v>285793</v>
      </c>
      <c r="C28" s="41">
        <v>309328</v>
      </c>
      <c r="D28" s="41">
        <v>285793</v>
      </c>
      <c r="E28" s="41">
        <v>309328</v>
      </c>
      <c r="F28" s="14">
        <f t="shared" si="0"/>
        <v>8.2349812626621315</v>
      </c>
      <c r="G28" s="1"/>
      <c r="H28" s="1"/>
      <c r="I28" s="1"/>
    </row>
    <row r="29" spans="1:9" x14ac:dyDescent="0.25">
      <c r="A29" s="9" t="s">
        <v>43</v>
      </c>
      <c r="B29" s="40">
        <v>113627</v>
      </c>
      <c r="C29" s="40">
        <v>114005</v>
      </c>
      <c r="D29" s="40">
        <v>113627</v>
      </c>
      <c r="E29" s="40">
        <v>114005</v>
      </c>
      <c r="F29" s="11">
        <f t="shared" si="0"/>
        <v>0.33266741179473058</v>
      </c>
      <c r="G29" s="1"/>
      <c r="H29" s="1"/>
      <c r="I29" s="1"/>
    </row>
    <row r="30" spans="1:9" x14ac:dyDescent="0.25">
      <c r="A30" s="12" t="s">
        <v>44</v>
      </c>
      <c r="B30" s="41">
        <v>23516</v>
      </c>
      <c r="C30" s="41">
        <v>12141</v>
      </c>
      <c r="D30" s="41">
        <v>23516</v>
      </c>
      <c r="E30" s="41">
        <v>12141</v>
      </c>
      <c r="F30" s="14">
        <f t="shared" si="0"/>
        <v>-48.371321653342406</v>
      </c>
      <c r="G30" s="1"/>
      <c r="H30" s="1"/>
      <c r="I30" s="1"/>
    </row>
    <row r="31" spans="1:9" x14ac:dyDescent="0.25">
      <c r="A31" s="9" t="s">
        <v>45</v>
      </c>
      <c r="B31" s="40">
        <v>18769</v>
      </c>
      <c r="C31" s="40">
        <v>21615</v>
      </c>
      <c r="D31" s="40">
        <v>18769</v>
      </c>
      <c r="E31" s="40">
        <v>21615</v>
      </c>
      <c r="F31" s="11">
        <f t="shared" si="0"/>
        <v>15.163301188129367</v>
      </c>
      <c r="G31" s="1"/>
      <c r="H31" s="1"/>
      <c r="I31" s="1"/>
    </row>
    <row r="32" spans="1:9" x14ac:dyDescent="0.25">
      <c r="A32" s="12" t="s">
        <v>46</v>
      </c>
      <c r="B32" s="41">
        <v>630213</v>
      </c>
      <c r="C32" s="41">
        <v>606126</v>
      </c>
      <c r="D32" s="41">
        <v>630213</v>
      </c>
      <c r="E32" s="41">
        <v>606126</v>
      </c>
      <c r="F32" s="14">
        <f t="shared" si="0"/>
        <v>-3.8220411194310486</v>
      </c>
      <c r="G32" s="1"/>
      <c r="H32" s="1"/>
      <c r="I32" s="1"/>
    </row>
    <row r="33" spans="1:9" x14ac:dyDescent="0.25">
      <c r="A33" s="9" t="s">
        <v>47</v>
      </c>
      <c r="B33" s="40">
        <v>75828</v>
      </c>
      <c r="C33" s="40">
        <v>74936</v>
      </c>
      <c r="D33" s="40">
        <v>75828</v>
      </c>
      <c r="E33" s="40">
        <v>74936</v>
      </c>
      <c r="F33" s="11">
        <f t="shared" si="0"/>
        <v>-1.1763464683230467</v>
      </c>
      <c r="G33" s="1"/>
      <c r="H33" s="1"/>
      <c r="I33" s="1"/>
    </row>
    <row r="34" spans="1:9" x14ac:dyDescent="0.25">
      <c r="A34" s="12" t="s">
        <v>172</v>
      </c>
      <c r="B34" s="41">
        <v>0</v>
      </c>
      <c r="C34" s="41">
        <v>0</v>
      </c>
      <c r="D34" s="41">
        <v>0</v>
      </c>
      <c r="E34" s="4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3784832</v>
      </c>
      <c r="C35" s="16">
        <f t="shared" ref="C35:E35" si="1">SUM(C7:C34)</f>
        <v>3980282</v>
      </c>
      <c r="D35" s="16">
        <f t="shared" si="1"/>
        <v>3784832</v>
      </c>
      <c r="E35" s="16">
        <f t="shared" si="1"/>
        <v>3980282</v>
      </c>
      <c r="F35" s="17">
        <f t="shared" ref="F35" si="2">((E35*100)/D35)-100</f>
        <v>5.1640337008353328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715580</v>
      </c>
      <c r="G39" s="50">
        <f>LOOKUP(E39,$A$39:$A$66,$C$39:$C$66)</f>
        <v>653195</v>
      </c>
    </row>
    <row r="40" spans="1:9" x14ac:dyDescent="0.25">
      <c r="A40" s="50" t="str">
        <f t="shared" si="5"/>
        <v>ALICANTE</v>
      </c>
      <c r="B40" s="51">
        <f t="shared" si="3"/>
        <v>7939</v>
      </c>
      <c r="C40" s="51">
        <f t="shared" si="4"/>
        <v>5687</v>
      </c>
      <c r="D40" s="51">
        <f t="shared" ref="D40:D66" si="7">_xlfn.RANK.EQ(B40,$B$39:$B$66)+COUNTIF($B$39:$B$66,B40)-1</f>
        <v>22</v>
      </c>
      <c r="E40" s="50" t="str">
        <f t="shared" si="6"/>
        <v>BARCELONA</v>
      </c>
      <c r="F40" s="50">
        <f t="shared" ref="F40:F55" si="8">LOOKUP(E40,$A$39:$A$66,$B$39:$B$66)</f>
        <v>698967</v>
      </c>
      <c r="G40" s="50">
        <f t="shared" ref="G40:G66" si="9">LOOKUP(E40,$A$39:$A$66,$C$39:$C$66)</f>
        <v>636335</v>
      </c>
    </row>
    <row r="41" spans="1:9" x14ac:dyDescent="0.25">
      <c r="A41" s="50" t="str">
        <f t="shared" si="5"/>
        <v>ALMERÍA</v>
      </c>
      <c r="B41" s="51">
        <f t="shared" si="3"/>
        <v>31685</v>
      </c>
      <c r="C41" s="51">
        <f t="shared" si="4"/>
        <v>26918</v>
      </c>
      <c r="D41" s="51">
        <f t="shared" si="7"/>
        <v>17</v>
      </c>
      <c r="E41" s="50" t="str">
        <f t="shared" si="6"/>
        <v>BAHÍA DE ALGECIRAS</v>
      </c>
      <c r="F41" s="50">
        <f t="shared" si="8"/>
        <v>673614</v>
      </c>
      <c r="G41" s="50">
        <f t="shared" si="9"/>
        <v>668529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VALENCIA</v>
      </c>
      <c r="F42" s="50">
        <f t="shared" si="8"/>
        <v>606126</v>
      </c>
      <c r="G42" s="50">
        <f t="shared" si="9"/>
        <v>630213</v>
      </c>
    </row>
    <row r="43" spans="1:9" x14ac:dyDescent="0.25">
      <c r="A43" s="50" t="str">
        <f t="shared" si="5"/>
        <v>BAHÍA DE ALGECIRAS</v>
      </c>
      <c r="B43" s="51">
        <f t="shared" si="3"/>
        <v>673614</v>
      </c>
      <c r="C43" s="51">
        <f t="shared" si="4"/>
        <v>668529</v>
      </c>
      <c r="D43" s="51">
        <f t="shared" si="7"/>
        <v>3</v>
      </c>
      <c r="E43" s="50" t="str">
        <f t="shared" si="6"/>
        <v>SANTA CRUZ DE TENERIFE</v>
      </c>
      <c r="F43" s="50">
        <f t="shared" si="8"/>
        <v>309328</v>
      </c>
      <c r="G43" s="50">
        <f t="shared" si="9"/>
        <v>285793</v>
      </c>
    </row>
    <row r="44" spans="1:9" x14ac:dyDescent="0.25">
      <c r="A44" s="50" t="str">
        <f t="shared" si="5"/>
        <v>BAHÍA DE CÁDIZ</v>
      </c>
      <c r="B44" s="51">
        <f t="shared" si="3"/>
        <v>73938</v>
      </c>
      <c r="C44" s="51">
        <f t="shared" si="4"/>
        <v>63403</v>
      </c>
      <c r="D44" s="51">
        <f t="shared" si="7"/>
        <v>10</v>
      </c>
      <c r="E44" s="50" t="str">
        <f t="shared" si="6"/>
        <v>LAS PALMAS</v>
      </c>
      <c r="F44" s="50">
        <f t="shared" si="8"/>
        <v>265021</v>
      </c>
      <c r="G44" s="50">
        <f t="shared" si="9"/>
        <v>259674</v>
      </c>
    </row>
    <row r="45" spans="1:9" x14ac:dyDescent="0.25">
      <c r="A45" s="50" t="str">
        <f t="shared" si="5"/>
        <v>BALEARES</v>
      </c>
      <c r="B45" s="51">
        <f t="shared" si="3"/>
        <v>715580</v>
      </c>
      <c r="C45" s="51">
        <f t="shared" si="4"/>
        <v>653195</v>
      </c>
      <c r="D45" s="51">
        <f t="shared" si="7"/>
        <v>1</v>
      </c>
      <c r="E45" s="50" t="str">
        <f t="shared" si="6"/>
        <v>SANTANDER</v>
      </c>
      <c r="F45" s="50">
        <f t="shared" si="8"/>
        <v>114005</v>
      </c>
      <c r="G45" s="50">
        <f t="shared" si="9"/>
        <v>113627</v>
      </c>
    </row>
    <row r="46" spans="1:9" x14ac:dyDescent="0.25">
      <c r="A46" s="50" t="str">
        <f t="shared" si="5"/>
        <v>BARCELONA</v>
      </c>
      <c r="B46" s="51">
        <f t="shared" si="3"/>
        <v>698967</v>
      </c>
      <c r="C46" s="51">
        <f t="shared" si="4"/>
        <v>636335</v>
      </c>
      <c r="D46" s="51">
        <f t="shared" si="7"/>
        <v>2</v>
      </c>
      <c r="E46" s="50" t="str">
        <f t="shared" si="6"/>
        <v>CEUTA</v>
      </c>
      <c r="F46" s="50">
        <f t="shared" si="8"/>
        <v>87339</v>
      </c>
      <c r="G46" s="50">
        <f t="shared" si="9"/>
        <v>77820</v>
      </c>
    </row>
    <row r="47" spans="1:9" x14ac:dyDescent="0.25">
      <c r="A47" s="50" t="str">
        <f t="shared" si="5"/>
        <v>BILBAO</v>
      </c>
      <c r="B47" s="51">
        <f t="shared" si="3"/>
        <v>58071</v>
      </c>
      <c r="C47" s="51">
        <f t="shared" si="4"/>
        <v>29642</v>
      </c>
      <c r="D47" s="51">
        <f t="shared" si="7"/>
        <v>11</v>
      </c>
      <c r="E47" s="50" t="str">
        <f t="shared" si="6"/>
        <v>VIGO</v>
      </c>
      <c r="F47" s="50">
        <f t="shared" si="8"/>
        <v>74936</v>
      </c>
      <c r="G47" s="50">
        <f t="shared" si="9"/>
        <v>75828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BAHÍA DE CÁDIZ</v>
      </c>
      <c r="F48" s="50">
        <f t="shared" si="8"/>
        <v>73938</v>
      </c>
      <c r="G48" s="50">
        <f t="shared" si="9"/>
        <v>63403</v>
      </c>
    </row>
    <row r="49" spans="1:7" x14ac:dyDescent="0.25">
      <c r="A49" s="50" t="str">
        <f t="shared" si="5"/>
        <v>CASTELLÓN</v>
      </c>
      <c r="B49" s="51">
        <f t="shared" si="3"/>
        <v>45271</v>
      </c>
      <c r="C49" s="51">
        <f t="shared" si="4"/>
        <v>42171</v>
      </c>
      <c r="D49" s="51">
        <f t="shared" si="7"/>
        <v>13</v>
      </c>
      <c r="E49" s="50" t="str">
        <f t="shared" si="6"/>
        <v>BILBAO</v>
      </c>
      <c r="F49" s="50">
        <f t="shared" si="8"/>
        <v>58071</v>
      </c>
      <c r="G49" s="50">
        <f t="shared" si="9"/>
        <v>29642</v>
      </c>
    </row>
    <row r="50" spans="1:7" x14ac:dyDescent="0.25">
      <c r="A50" s="50" t="str">
        <f t="shared" si="5"/>
        <v>CEUTA</v>
      </c>
      <c r="B50" s="51">
        <f t="shared" si="3"/>
        <v>87339</v>
      </c>
      <c r="C50" s="51">
        <f t="shared" si="4"/>
        <v>77820</v>
      </c>
      <c r="D50" s="51">
        <f t="shared" si="7"/>
        <v>8</v>
      </c>
      <c r="E50" s="50" t="str">
        <f t="shared" si="6"/>
        <v>MELILLA</v>
      </c>
      <c r="F50" s="50">
        <f t="shared" si="8"/>
        <v>50687</v>
      </c>
      <c r="G50" s="50">
        <f t="shared" si="9"/>
        <v>57224</v>
      </c>
    </row>
    <row r="51" spans="1:7" x14ac:dyDescent="0.25">
      <c r="A51" s="50" t="str">
        <f t="shared" si="5"/>
        <v>FERROL-SAN CIBRAO</v>
      </c>
      <c r="B51" s="51">
        <f t="shared" si="3"/>
        <v>8325</v>
      </c>
      <c r="C51" s="51">
        <f t="shared" si="4"/>
        <v>3339</v>
      </c>
      <c r="D51" s="51">
        <f t="shared" si="7"/>
        <v>21</v>
      </c>
      <c r="E51" s="50" t="str">
        <f t="shared" si="6"/>
        <v>CASTELLÓN</v>
      </c>
      <c r="F51" s="50">
        <f t="shared" si="8"/>
        <v>45271</v>
      </c>
      <c r="G51" s="50">
        <f t="shared" si="9"/>
        <v>42171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542</v>
      </c>
      <c r="D52" s="51">
        <f t="shared" si="7"/>
        <v>28</v>
      </c>
      <c r="E52" s="50" t="str">
        <f t="shared" si="6"/>
        <v>MÁLAGA</v>
      </c>
      <c r="F52" s="50">
        <f t="shared" si="8"/>
        <v>39309</v>
      </c>
      <c r="G52" s="50">
        <f t="shared" si="9"/>
        <v>35236</v>
      </c>
    </row>
    <row r="53" spans="1:7" x14ac:dyDescent="0.25">
      <c r="A53" s="50" t="str">
        <f t="shared" si="5"/>
        <v>HUELVA</v>
      </c>
      <c r="B53" s="51">
        <f t="shared" si="3"/>
        <v>12160</v>
      </c>
      <c r="C53" s="51">
        <f t="shared" si="4"/>
        <v>12939</v>
      </c>
      <c r="D53" s="51">
        <f t="shared" si="7"/>
        <v>19</v>
      </c>
      <c r="E53" s="50" t="str">
        <f t="shared" si="6"/>
        <v>MOTRIL</v>
      </c>
      <c r="F53" s="50">
        <f t="shared" si="8"/>
        <v>37178</v>
      </c>
      <c r="G53" s="50">
        <f t="shared" si="9"/>
        <v>17697</v>
      </c>
    </row>
    <row r="54" spans="1:7" x14ac:dyDescent="0.25">
      <c r="A54" s="50" t="str">
        <f t="shared" si="5"/>
        <v>LAS PALMAS</v>
      </c>
      <c r="B54" s="51">
        <f t="shared" si="3"/>
        <v>265021</v>
      </c>
      <c r="C54" s="51">
        <f t="shared" si="4"/>
        <v>259674</v>
      </c>
      <c r="D54" s="51">
        <f t="shared" si="7"/>
        <v>6</v>
      </c>
      <c r="E54" s="50" t="str">
        <f t="shared" si="6"/>
        <v>PASAIA</v>
      </c>
      <c r="F54" s="50">
        <f t="shared" si="8"/>
        <v>37047</v>
      </c>
      <c r="G54" s="50">
        <f t="shared" si="9"/>
        <v>46735</v>
      </c>
    </row>
    <row r="55" spans="1:7" x14ac:dyDescent="0.25">
      <c r="A55" s="50" t="str">
        <f t="shared" si="5"/>
        <v>MÁLAGA</v>
      </c>
      <c r="B55" s="51">
        <f t="shared" si="3"/>
        <v>39309</v>
      </c>
      <c r="C55" s="51">
        <f t="shared" si="4"/>
        <v>35236</v>
      </c>
      <c r="D55" s="51">
        <f t="shared" si="7"/>
        <v>14</v>
      </c>
      <c r="E55" s="50" t="str">
        <f t="shared" si="6"/>
        <v>ALMERÍA</v>
      </c>
      <c r="F55" s="50">
        <f t="shared" si="8"/>
        <v>31685</v>
      </c>
      <c r="G55" s="50">
        <f t="shared" si="9"/>
        <v>26918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TARRAGONA</v>
      </c>
      <c r="F56" s="50">
        <f t="shared" ref="F56:F66" si="10">LOOKUP(E56,$A$39:$A$66,$B$39:$B$66)</f>
        <v>21615</v>
      </c>
      <c r="G56" s="50">
        <f t="shared" si="9"/>
        <v>18769</v>
      </c>
    </row>
    <row r="57" spans="1:7" x14ac:dyDescent="0.25">
      <c r="A57" s="50" t="str">
        <f t="shared" si="5"/>
        <v>MELILLA</v>
      </c>
      <c r="B57" s="51">
        <f t="shared" si="3"/>
        <v>50687</v>
      </c>
      <c r="C57" s="51">
        <f t="shared" si="4"/>
        <v>57224</v>
      </c>
      <c r="D57" s="51">
        <f t="shared" si="7"/>
        <v>12</v>
      </c>
      <c r="E57" s="50" t="str">
        <f t="shared" si="6"/>
        <v>HUELVA</v>
      </c>
      <c r="F57" s="50">
        <f t="shared" si="10"/>
        <v>12160</v>
      </c>
      <c r="G57" s="50">
        <f t="shared" si="9"/>
        <v>12939</v>
      </c>
    </row>
    <row r="58" spans="1:7" x14ac:dyDescent="0.25">
      <c r="A58" s="50" t="str">
        <f t="shared" si="5"/>
        <v>MOTRIL</v>
      </c>
      <c r="B58" s="51">
        <f t="shared" si="3"/>
        <v>37178</v>
      </c>
      <c r="C58" s="51">
        <f t="shared" si="4"/>
        <v>17697</v>
      </c>
      <c r="D58" s="51">
        <f t="shared" si="7"/>
        <v>15</v>
      </c>
      <c r="E58" s="50" t="str">
        <f t="shared" si="6"/>
        <v>SEVILLA</v>
      </c>
      <c r="F58" s="50">
        <f t="shared" si="10"/>
        <v>12141</v>
      </c>
      <c r="G58" s="50">
        <f t="shared" si="9"/>
        <v>23516</v>
      </c>
    </row>
    <row r="59" spans="1:7" x14ac:dyDescent="0.25">
      <c r="A59" s="50" t="str">
        <f t="shared" si="5"/>
        <v>PASAIA</v>
      </c>
      <c r="B59" s="51">
        <f t="shared" si="3"/>
        <v>37047</v>
      </c>
      <c r="C59" s="51">
        <f t="shared" si="4"/>
        <v>46735</v>
      </c>
      <c r="D59" s="51">
        <f t="shared" si="7"/>
        <v>16</v>
      </c>
      <c r="E59" s="50" t="str">
        <f t="shared" si="6"/>
        <v>FERROL-SAN CIBRAO</v>
      </c>
      <c r="F59" s="50">
        <f t="shared" si="10"/>
        <v>8325</v>
      </c>
      <c r="G59" s="50">
        <f t="shared" si="9"/>
        <v>3339</v>
      </c>
    </row>
    <row r="60" spans="1:7" x14ac:dyDescent="0.25">
      <c r="A60" s="50" t="str">
        <f t="shared" si="5"/>
        <v>SANTA CRUZ DE TENERIFE</v>
      </c>
      <c r="B60" s="51">
        <f t="shared" si="3"/>
        <v>309328</v>
      </c>
      <c r="C60" s="51">
        <f t="shared" si="4"/>
        <v>285793</v>
      </c>
      <c r="D60" s="51">
        <f t="shared" si="7"/>
        <v>5</v>
      </c>
      <c r="E60" s="50" t="str">
        <f t="shared" si="6"/>
        <v>ALICANTE</v>
      </c>
      <c r="F60" s="50">
        <f t="shared" si="10"/>
        <v>7939</v>
      </c>
      <c r="G60" s="50">
        <f t="shared" si="9"/>
        <v>5687</v>
      </c>
    </row>
    <row r="61" spans="1:7" x14ac:dyDescent="0.25">
      <c r="A61" s="50" t="str">
        <f t="shared" si="5"/>
        <v>SANTANDER</v>
      </c>
      <c r="B61" s="51">
        <f t="shared" si="3"/>
        <v>114005</v>
      </c>
      <c r="C61" s="51">
        <f t="shared" si="4"/>
        <v>113627</v>
      </c>
      <c r="D61" s="51">
        <f t="shared" si="7"/>
        <v>7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12141</v>
      </c>
      <c r="C62" s="51">
        <f t="shared" si="4"/>
        <v>23516</v>
      </c>
      <c r="D62" s="51">
        <f t="shared" si="7"/>
        <v>20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21615</v>
      </c>
      <c r="C63" s="51">
        <f t="shared" si="4"/>
        <v>18769</v>
      </c>
      <c r="D63" s="51">
        <f t="shared" si="7"/>
        <v>18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606126</v>
      </c>
      <c r="C64" s="51">
        <f t="shared" si="4"/>
        <v>630213</v>
      </c>
      <c r="D64" s="51">
        <f t="shared" si="7"/>
        <v>4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74936</v>
      </c>
      <c r="C65" s="51">
        <f t="shared" si="4"/>
        <v>75828</v>
      </c>
      <c r="D65" s="51">
        <f t="shared" si="7"/>
        <v>9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zoomScaleNormal="100" workbookViewId="0">
      <selection activeCell="D23" sqref="D23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E1" s="46" t="s">
        <v>56</v>
      </c>
    </row>
    <row r="2" spans="1:12" s="2" customFormat="1" ht="21" x14ac:dyDescent="0.35">
      <c r="I2" s="47" t="s">
        <v>57</v>
      </c>
    </row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29</v>
      </c>
      <c r="C8" s="45">
        <v>76</v>
      </c>
      <c r="D8" s="45">
        <v>29</v>
      </c>
      <c r="E8" s="45">
        <v>76</v>
      </c>
      <c r="F8" s="14">
        <f t="shared" ref="F8:F33" si="0">((E8*100)/D8)-100</f>
        <v>162.06896551724139</v>
      </c>
      <c r="G8" s="1"/>
      <c r="H8" s="1"/>
      <c r="I8" s="1"/>
    </row>
    <row r="9" spans="1:12" x14ac:dyDescent="0.25">
      <c r="A9" s="9" t="s">
        <v>164</v>
      </c>
      <c r="B9" s="44">
        <v>568</v>
      </c>
      <c r="C9" s="44">
        <v>701</v>
      </c>
      <c r="D9" s="44">
        <v>568</v>
      </c>
      <c r="E9" s="44">
        <v>701</v>
      </c>
      <c r="F9" s="11">
        <f t="shared" si="0"/>
        <v>23.41549295774648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21937</v>
      </c>
      <c r="C11" s="44">
        <v>18574</v>
      </c>
      <c r="D11" s="44">
        <v>21937</v>
      </c>
      <c r="E11" s="44">
        <v>18574</v>
      </c>
      <c r="F11" s="11">
        <f t="shared" si="0"/>
        <v>-15.3302639376396</v>
      </c>
      <c r="G11" s="1"/>
      <c r="H11" s="1"/>
      <c r="I11" s="1"/>
    </row>
    <row r="12" spans="1:12" x14ac:dyDescent="0.25">
      <c r="A12" s="12" t="s">
        <v>168</v>
      </c>
      <c r="B12" s="45">
        <v>1837</v>
      </c>
      <c r="C12" s="45">
        <v>2052</v>
      </c>
      <c r="D12" s="45">
        <v>1837</v>
      </c>
      <c r="E12" s="45">
        <v>2052</v>
      </c>
      <c r="F12" s="14">
        <f t="shared" si="0"/>
        <v>11.703864997278174</v>
      </c>
      <c r="G12" s="1"/>
      <c r="H12" s="1"/>
      <c r="I12" s="1"/>
    </row>
    <row r="13" spans="1:12" x14ac:dyDescent="0.25">
      <c r="A13" s="9" t="s">
        <v>32</v>
      </c>
      <c r="B13" s="44">
        <v>14683</v>
      </c>
      <c r="C13" s="44">
        <v>15806</v>
      </c>
      <c r="D13" s="44">
        <v>14683</v>
      </c>
      <c r="E13" s="44">
        <v>15806</v>
      </c>
      <c r="F13" s="11">
        <f t="shared" si="0"/>
        <v>7.6483007559762939</v>
      </c>
      <c r="G13" s="1"/>
      <c r="H13" s="1"/>
      <c r="I13" s="1"/>
    </row>
    <row r="14" spans="1:12" x14ac:dyDescent="0.25">
      <c r="A14" s="12" t="s">
        <v>33</v>
      </c>
      <c r="B14" s="45">
        <v>12163</v>
      </c>
      <c r="C14" s="45">
        <v>13928</v>
      </c>
      <c r="D14" s="45">
        <v>12163</v>
      </c>
      <c r="E14" s="45">
        <v>13928</v>
      </c>
      <c r="F14" s="14">
        <f t="shared" si="0"/>
        <v>14.511222560223629</v>
      </c>
      <c r="G14" s="1"/>
      <c r="H14" s="1"/>
      <c r="I14" s="1"/>
    </row>
    <row r="15" spans="1:12" x14ac:dyDescent="0.25">
      <c r="A15" s="9" t="s">
        <v>34</v>
      </c>
      <c r="B15" s="44">
        <v>786</v>
      </c>
      <c r="C15" s="44">
        <v>1485</v>
      </c>
      <c r="D15" s="44">
        <v>786</v>
      </c>
      <c r="E15" s="44">
        <v>1485</v>
      </c>
      <c r="F15" s="11">
        <f t="shared" si="0"/>
        <v>88.931297709923655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2366</v>
      </c>
      <c r="C18" s="45">
        <v>1532</v>
      </c>
      <c r="D18" s="45">
        <v>2366</v>
      </c>
      <c r="E18" s="45">
        <v>1532</v>
      </c>
      <c r="F18" s="14">
        <f t="shared" si="0"/>
        <v>-35.249366018596788</v>
      </c>
      <c r="G18" s="1"/>
      <c r="H18" s="1"/>
      <c r="I18" s="1"/>
    </row>
    <row r="19" spans="1:9" x14ac:dyDescent="0.25">
      <c r="A19" s="9" t="s">
        <v>37</v>
      </c>
      <c r="B19" s="44">
        <v>83</v>
      </c>
      <c r="C19" s="44">
        <v>107</v>
      </c>
      <c r="D19" s="44">
        <v>83</v>
      </c>
      <c r="E19" s="44">
        <v>107</v>
      </c>
      <c r="F19" s="11">
        <f t="shared" si="0"/>
        <v>28.9156626506024</v>
      </c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0</v>
      </c>
      <c r="E20" s="45">
        <v>0</v>
      </c>
      <c r="F20" s="14"/>
      <c r="G20" s="1"/>
      <c r="H20" s="1"/>
      <c r="I20" s="1"/>
    </row>
    <row r="21" spans="1:9" x14ac:dyDescent="0.25">
      <c r="A21" s="9" t="s">
        <v>38</v>
      </c>
      <c r="B21" s="44">
        <v>4034</v>
      </c>
      <c r="C21" s="44">
        <v>488</v>
      </c>
      <c r="D21" s="44">
        <v>4034</v>
      </c>
      <c r="E21" s="44">
        <v>488</v>
      </c>
      <c r="F21" s="11">
        <f t="shared" si="0"/>
        <v>-87.902825979176995</v>
      </c>
      <c r="G21" s="1"/>
      <c r="H21" s="1"/>
      <c r="I21" s="1"/>
    </row>
    <row r="22" spans="1:9" x14ac:dyDescent="0.25">
      <c r="A22" s="12" t="s">
        <v>59</v>
      </c>
      <c r="B22" s="45">
        <v>11304</v>
      </c>
      <c r="C22" s="45">
        <v>11000</v>
      </c>
      <c r="D22" s="45">
        <v>11304</v>
      </c>
      <c r="E22" s="45">
        <v>11000</v>
      </c>
      <c r="F22" s="14">
        <f t="shared" si="0"/>
        <v>-2.6893135173390021</v>
      </c>
      <c r="G22" s="1"/>
      <c r="H22" s="1"/>
      <c r="I22" s="1"/>
    </row>
    <row r="23" spans="1:9" x14ac:dyDescent="0.25">
      <c r="A23" s="9" t="s">
        <v>171</v>
      </c>
      <c r="B23" s="44">
        <v>1811</v>
      </c>
      <c r="C23" s="44">
        <v>1589</v>
      </c>
      <c r="D23" s="44">
        <v>1811</v>
      </c>
      <c r="E23" s="44">
        <v>1589</v>
      </c>
      <c r="F23" s="11">
        <f t="shared" si="0"/>
        <v>-12.258420762009933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2360</v>
      </c>
      <c r="C25" s="44">
        <v>1952</v>
      </c>
      <c r="D25" s="44">
        <v>2360</v>
      </c>
      <c r="E25" s="44">
        <v>1952</v>
      </c>
      <c r="F25" s="11">
        <f t="shared" si="0"/>
        <v>-17.288135593220332</v>
      </c>
      <c r="G25" s="1"/>
      <c r="H25" s="1"/>
      <c r="I25" s="1"/>
    </row>
    <row r="26" spans="1:9" x14ac:dyDescent="0.25">
      <c r="A26" s="12" t="s">
        <v>40</v>
      </c>
      <c r="B26" s="45">
        <v>586</v>
      </c>
      <c r="C26" s="45">
        <v>1423</v>
      </c>
      <c r="D26" s="45">
        <v>586</v>
      </c>
      <c r="E26" s="45">
        <v>1423</v>
      </c>
      <c r="F26" s="14">
        <f t="shared" si="0"/>
        <v>142.83276450511946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318</v>
      </c>
      <c r="D27" s="44">
        <v>0</v>
      </c>
      <c r="E27" s="44">
        <v>318</v>
      </c>
      <c r="F27" s="11"/>
      <c r="G27" s="1"/>
      <c r="H27" s="1"/>
      <c r="I27" s="1"/>
    </row>
    <row r="28" spans="1:9" x14ac:dyDescent="0.25">
      <c r="A28" s="12" t="s">
        <v>42</v>
      </c>
      <c r="B28" s="45">
        <v>11242</v>
      </c>
      <c r="C28" s="45">
        <v>9382</v>
      </c>
      <c r="D28" s="45">
        <v>11242</v>
      </c>
      <c r="E28" s="45">
        <v>9382</v>
      </c>
      <c r="F28" s="14">
        <f t="shared" si="0"/>
        <v>-16.545098736879552</v>
      </c>
      <c r="G28" s="1"/>
      <c r="H28" s="1"/>
      <c r="I28" s="1"/>
    </row>
    <row r="29" spans="1:9" x14ac:dyDescent="0.25">
      <c r="A29" s="9" t="s">
        <v>43</v>
      </c>
      <c r="B29" s="44">
        <v>1547</v>
      </c>
      <c r="C29" s="44">
        <v>1698</v>
      </c>
      <c r="D29" s="44">
        <v>1547</v>
      </c>
      <c r="E29" s="44">
        <v>1698</v>
      </c>
      <c r="F29" s="11">
        <f t="shared" si="0"/>
        <v>9.7608274078862252</v>
      </c>
      <c r="G29" s="1"/>
      <c r="H29" s="1"/>
      <c r="I29" s="1"/>
    </row>
    <row r="30" spans="1:9" x14ac:dyDescent="0.25">
      <c r="A30" s="12" t="s">
        <v>44</v>
      </c>
      <c r="B30" s="45">
        <v>454</v>
      </c>
      <c r="C30" s="45">
        <v>508</v>
      </c>
      <c r="D30" s="45">
        <v>454</v>
      </c>
      <c r="E30" s="45">
        <v>508</v>
      </c>
      <c r="F30" s="14">
        <f t="shared" si="0"/>
        <v>11.894273127753308</v>
      </c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0</v>
      </c>
      <c r="E31" s="44">
        <v>0</v>
      </c>
      <c r="F31" s="11"/>
      <c r="G31" s="1"/>
      <c r="H31" s="1"/>
      <c r="I31" s="1"/>
    </row>
    <row r="32" spans="1:9" x14ac:dyDescent="0.25">
      <c r="A32" s="12" t="s">
        <v>46</v>
      </c>
      <c r="B32" s="45">
        <v>15688</v>
      </c>
      <c r="C32" s="45">
        <v>14666</v>
      </c>
      <c r="D32" s="45">
        <v>15688</v>
      </c>
      <c r="E32" s="45">
        <v>14666</v>
      </c>
      <c r="F32" s="14">
        <f t="shared" si="0"/>
        <v>-6.5145334013258491</v>
      </c>
      <c r="G32" s="1"/>
      <c r="H32" s="1"/>
      <c r="I32" s="1"/>
    </row>
    <row r="33" spans="1:9" x14ac:dyDescent="0.25">
      <c r="A33" s="9" t="s">
        <v>47</v>
      </c>
      <c r="B33" s="44">
        <v>1431</v>
      </c>
      <c r="C33" s="44">
        <v>1530</v>
      </c>
      <c r="D33" s="44">
        <v>1431</v>
      </c>
      <c r="E33" s="44">
        <v>1530</v>
      </c>
      <c r="F33" s="11">
        <f t="shared" si="0"/>
        <v>6.9182389937106876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104909</v>
      </c>
      <c r="C35" s="16">
        <f t="shared" ref="C35:E35" si="1">SUM(C7:C34)</f>
        <v>98815</v>
      </c>
      <c r="D35" s="16">
        <f t="shared" si="1"/>
        <v>104909</v>
      </c>
      <c r="E35" s="16">
        <f t="shared" si="1"/>
        <v>98815</v>
      </c>
      <c r="F35" s="17">
        <f t="shared" ref="F35" si="2">((E35*100)/D35)-100</f>
        <v>-5.8088438551506556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18574</v>
      </c>
      <c r="G39" s="50">
        <f>LOOKUP(E39,$A$39:$A$66,$C$39:$C$66)</f>
        <v>21937</v>
      </c>
    </row>
    <row r="40" spans="1:9" x14ac:dyDescent="0.25">
      <c r="A40" s="50" t="str">
        <f t="shared" si="5"/>
        <v>ALICANTE</v>
      </c>
      <c r="B40" s="51">
        <f t="shared" si="3"/>
        <v>76</v>
      </c>
      <c r="C40" s="51">
        <f t="shared" si="4"/>
        <v>29</v>
      </c>
      <c r="D40" s="51">
        <f t="shared" ref="D40:D66" si="7">_xlfn.RANK.EQ(B40,$B$39:$B$66)+COUNTIF($B$39:$B$66,B40)-1</f>
        <v>20</v>
      </c>
      <c r="E40" s="50" t="str">
        <f t="shared" si="6"/>
        <v>BALEARES</v>
      </c>
      <c r="F40" s="50">
        <f t="shared" ref="F40:F66" si="8">LOOKUP(E40,$A$39:$A$66,$B$39:$B$66)</f>
        <v>15806</v>
      </c>
      <c r="G40" s="50">
        <f t="shared" ref="G40:G66" si="9">LOOKUP(E40,$A$39:$A$66,$C$39:$C$66)</f>
        <v>14683</v>
      </c>
    </row>
    <row r="41" spans="1:9" x14ac:dyDescent="0.25">
      <c r="A41" s="50" t="str">
        <f t="shared" si="5"/>
        <v>ALMERÍA</v>
      </c>
      <c r="B41" s="51">
        <f t="shared" si="3"/>
        <v>701</v>
      </c>
      <c r="C41" s="51">
        <f t="shared" si="4"/>
        <v>568</v>
      </c>
      <c r="D41" s="51">
        <f t="shared" si="7"/>
        <v>15</v>
      </c>
      <c r="E41" s="50" t="str">
        <f t="shared" si="6"/>
        <v>VALENCIA</v>
      </c>
      <c r="F41" s="50">
        <f t="shared" si="8"/>
        <v>14666</v>
      </c>
      <c r="G41" s="50">
        <f t="shared" si="9"/>
        <v>15688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BARCELONA</v>
      </c>
      <c r="F42" s="50">
        <f t="shared" si="8"/>
        <v>13928</v>
      </c>
      <c r="G42" s="50">
        <f t="shared" si="9"/>
        <v>12163</v>
      </c>
    </row>
    <row r="43" spans="1:9" x14ac:dyDescent="0.25">
      <c r="A43" s="50" t="str">
        <f t="shared" si="5"/>
        <v>BAHÍA DE ALGECIRAS</v>
      </c>
      <c r="B43" s="51">
        <f t="shared" si="3"/>
        <v>18574</v>
      </c>
      <c r="C43" s="51">
        <f t="shared" si="4"/>
        <v>21937</v>
      </c>
      <c r="D43" s="51">
        <f t="shared" si="7"/>
        <v>1</v>
      </c>
      <c r="E43" s="50" t="str">
        <f t="shared" si="6"/>
        <v>LAS PALMAS</v>
      </c>
      <c r="F43" s="50">
        <f t="shared" si="8"/>
        <v>11000</v>
      </c>
      <c r="G43" s="50">
        <f t="shared" si="9"/>
        <v>11304</v>
      </c>
    </row>
    <row r="44" spans="1:9" x14ac:dyDescent="0.25">
      <c r="A44" s="50" t="str">
        <f t="shared" si="5"/>
        <v>BAHÍA DE CÁDIZ</v>
      </c>
      <c r="B44" s="51">
        <f t="shared" si="3"/>
        <v>2052</v>
      </c>
      <c r="C44" s="51">
        <f t="shared" si="4"/>
        <v>1837</v>
      </c>
      <c r="D44" s="51">
        <f t="shared" si="7"/>
        <v>7</v>
      </c>
      <c r="E44" s="50" t="str">
        <f t="shared" si="6"/>
        <v>SANTA CRUZ DE TENERIFE</v>
      </c>
      <c r="F44" s="50">
        <f t="shared" si="8"/>
        <v>9382</v>
      </c>
      <c r="G44" s="50">
        <f t="shared" si="9"/>
        <v>11242</v>
      </c>
    </row>
    <row r="45" spans="1:9" x14ac:dyDescent="0.25">
      <c r="A45" s="50" t="str">
        <f t="shared" si="5"/>
        <v>BALEARES</v>
      </c>
      <c r="B45" s="51">
        <f t="shared" si="3"/>
        <v>15806</v>
      </c>
      <c r="C45" s="51">
        <f t="shared" si="4"/>
        <v>14683</v>
      </c>
      <c r="D45" s="51">
        <f t="shared" si="7"/>
        <v>2</v>
      </c>
      <c r="E45" s="50" t="str">
        <f t="shared" si="6"/>
        <v>BAHÍA DE CÁDIZ</v>
      </c>
      <c r="F45" s="50">
        <f t="shared" si="8"/>
        <v>2052</v>
      </c>
      <c r="G45" s="50">
        <f t="shared" si="9"/>
        <v>1837</v>
      </c>
    </row>
    <row r="46" spans="1:9" x14ac:dyDescent="0.25">
      <c r="A46" s="50" t="str">
        <f t="shared" si="5"/>
        <v>BARCELONA</v>
      </c>
      <c r="B46" s="51">
        <f t="shared" si="3"/>
        <v>13928</v>
      </c>
      <c r="C46" s="51">
        <f t="shared" si="4"/>
        <v>12163</v>
      </c>
      <c r="D46" s="51">
        <f t="shared" si="7"/>
        <v>4</v>
      </c>
      <c r="E46" s="50" t="str">
        <f t="shared" si="6"/>
        <v>MELILLA</v>
      </c>
      <c r="F46" s="50">
        <f t="shared" si="8"/>
        <v>1952</v>
      </c>
      <c r="G46" s="50">
        <f t="shared" si="9"/>
        <v>2360</v>
      </c>
    </row>
    <row r="47" spans="1:9" x14ac:dyDescent="0.25">
      <c r="A47" s="50" t="str">
        <f t="shared" si="5"/>
        <v>BILBAO</v>
      </c>
      <c r="B47" s="51">
        <f t="shared" si="3"/>
        <v>1485</v>
      </c>
      <c r="C47" s="51">
        <f t="shared" si="4"/>
        <v>786</v>
      </c>
      <c r="D47" s="51">
        <f t="shared" si="7"/>
        <v>13</v>
      </c>
      <c r="E47" s="50" t="str">
        <f t="shared" si="6"/>
        <v>SANTANDER</v>
      </c>
      <c r="F47" s="50">
        <f t="shared" si="8"/>
        <v>1698</v>
      </c>
      <c r="G47" s="50">
        <f t="shared" si="9"/>
        <v>1547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MÁLAGA</v>
      </c>
      <c r="F48" s="50">
        <f t="shared" si="8"/>
        <v>1589</v>
      </c>
      <c r="G48" s="50">
        <f t="shared" si="9"/>
        <v>1811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CEUTA</v>
      </c>
      <c r="F49" s="50">
        <f t="shared" si="8"/>
        <v>1532</v>
      </c>
      <c r="G49" s="50">
        <f t="shared" si="9"/>
        <v>2366</v>
      </c>
    </row>
    <row r="50" spans="1:7" x14ac:dyDescent="0.25">
      <c r="A50" s="50" t="str">
        <f t="shared" si="5"/>
        <v>CEUTA</v>
      </c>
      <c r="B50" s="51">
        <f t="shared" si="3"/>
        <v>1532</v>
      </c>
      <c r="C50" s="51">
        <f t="shared" si="4"/>
        <v>2366</v>
      </c>
      <c r="D50" s="51">
        <f t="shared" si="7"/>
        <v>11</v>
      </c>
      <c r="E50" s="50" t="str">
        <f t="shared" si="6"/>
        <v>VIGO</v>
      </c>
      <c r="F50" s="50">
        <f t="shared" si="8"/>
        <v>1530</v>
      </c>
      <c r="G50" s="50">
        <f t="shared" si="9"/>
        <v>1431</v>
      </c>
    </row>
    <row r="51" spans="1:7" x14ac:dyDescent="0.25">
      <c r="A51" s="50" t="str">
        <f t="shared" si="5"/>
        <v>FERROL-SAN CIBRAO</v>
      </c>
      <c r="B51" s="51">
        <f t="shared" si="3"/>
        <v>107</v>
      </c>
      <c r="C51" s="51">
        <f t="shared" si="4"/>
        <v>83</v>
      </c>
      <c r="D51" s="51">
        <f t="shared" si="7"/>
        <v>19</v>
      </c>
      <c r="E51" s="50" t="str">
        <f t="shared" si="6"/>
        <v>BILBAO</v>
      </c>
      <c r="F51" s="50">
        <f t="shared" si="8"/>
        <v>1485</v>
      </c>
      <c r="G51" s="50">
        <f t="shared" si="9"/>
        <v>786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MOTRIL</v>
      </c>
      <c r="F52" s="50">
        <f t="shared" si="8"/>
        <v>1423</v>
      </c>
      <c r="G52" s="50">
        <f t="shared" si="9"/>
        <v>586</v>
      </c>
    </row>
    <row r="53" spans="1:7" x14ac:dyDescent="0.25">
      <c r="A53" s="50" t="str">
        <f t="shared" si="5"/>
        <v>HUELVA</v>
      </c>
      <c r="B53" s="51">
        <f t="shared" si="3"/>
        <v>488</v>
      </c>
      <c r="C53" s="51">
        <f t="shared" si="4"/>
        <v>4034</v>
      </c>
      <c r="D53" s="51">
        <f t="shared" si="7"/>
        <v>17</v>
      </c>
      <c r="E53" s="50" t="str">
        <f t="shared" si="6"/>
        <v>ALMERÍA</v>
      </c>
      <c r="F53" s="50">
        <f t="shared" si="8"/>
        <v>701</v>
      </c>
      <c r="G53" s="50">
        <f t="shared" si="9"/>
        <v>568</v>
      </c>
    </row>
    <row r="54" spans="1:7" x14ac:dyDescent="0.25">
      <c r="A54" s="50" t="str">
        <f t="shared" si="5"/>
        <v>LAS PALMAS</v>
      </c>
      <c r="B54" s="51">
        <f t="shared" si="3"/>
        <v>11000</v>
      </c>
      <c r="C54" s="51">
        <f t="shared" si="4"/>
        <v>11304</v>
      </c>
      <c r="D54" s="51">
        <f t="shared" si="7"/>
        <v>5</v>
      </c>
      <c r="E54" s="50" t="str">
        <f t="shared" si="6"/>
        <v>SEVILLA</v>
      </c>
      <c r="F54" s="50">
        <f t="shared" si="8"/>
        <v>508</v>
      </c>
      <c r="G54" s="50">
        <f t="shared" si="9"/>
        <v>454</v>
      </c>
    </row>
    <row r="55" spans="1:7" x14ac:dyDescent="0.25">
      <c r="A55" s="50" t="str">
        <f t="shared" si="5"/>
        <v>MÁLAGA</v>
      </c>
      <c r="B55" s="51">
        <f t="shared" si="3"/>
        <v>1589</v>
      </c>
      <c r="C55" s="51">
        <f t="shared" si="4"/>
        <v>1811</v>
      </c>
      <c r="D55" s="51">
        <f t="shared" si="7"/>
        <v>10</v>
      </c>
      <c r="E55" s="50" t="str">
        <f t="shared" si="6"/>
        <v>HUELVA</v>
      </c>
      <c r="F55" s="50">
        <f t="shared" si="8"/>
        <v>488</v>
      </c>
      <c r="G55" s="50">
        <f t="shared" si="9"/>
        <v>4034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PASAIA</v>
      </c>
      <c r="F56" s="50">
        <f t="shared" si="8"/>
        <v>318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1952</v>
      </c>
      <c r="C57" s="51">
        <f t="shared" si="4"/>
        <v>2360</v>
      </c>
      <c r="D57" s="51">
        <f t="shared" si="7"/>
        <v>8</v>
      </c>
      <c r="E57" s="50" t="str">
        <f t="shared" si="6"/>
        <v>FERROL-SAN CIBRAO</v>
      </c>
      <c r="F57" s="50">
        <f t="shared" si="8"/>
        <v>107</v>
      </c>
      <c r="G57" s="50">
        <f t="shared" si="9"/>
        <v>83</v>
      </c>
    </row>
    <row r="58" spans="1:7" x14ac:dyDescent="0.25">
      <c r="A58" s="50" t="str">
        <f t="shared" si="5"/>
        <v>MOTRIL</v>
      </c>
      <c r="B58" s="51">
        <f t="shared" si="3"/>
        <v>1423</v>
      </c>
      <c r="C58" s="51">
        <f t="shared" si="4"/>
        <v>586</v>
      </c>
      <c r="D58" s="51">
        <f t="shared" si="7"/>
        <v>14</v>
      </c>
      <c r="E58" s="50" t="str">
        <f t="shared" si="6"/>
        <v>ALICANTE</v>
      </c>
      <c r="F58" s="50">
        <f t="shared" si="8"/>
        <v>76</v>
      </c>
      <c r="G58" s="50">
        <f t="shared" si="9"/>
        <v>29</v>
      </c>
    </row>
    <row r="59" spans="1:7" x14ac:dyDescent="0.25">
      <c r="A59" s="50" t="str">
        <f t="shared" si="5"/>
        <v>PASAIA</v>
      </c>
      <c r="B59" s="51">
        <f t="shared" si="3"/>
        <v>318</v>
      </c>
      <c r="C59" s="51">
        <f t="shared" si="4"/>
        <v>0</v>
      </c>
      <c r="D59" s="51">
        <f t="shared" si="7"/>
        <v>18</v>
      </c>
      <c r="E59" s="50" t="e">
        <f t="shared" si="6"/>
        <v>#N/A</v>
      </c>
      <c r="F59" s="50" t="e">
        <f t="shared" si="8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9382</v>
      </c>
      <c r="C60" s="51">
        <f t="shared" si="4"/>
        <v>11242</v>
      </c>
      <c r="D60" s="51">
        <f t="shared" si="7"/>
        <v>6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1698</v>
      </c>
      <c r="C61" s="51">
        <f t="shared" si="4"/>
        <v>1547</v>
      </c>
      <c r="D61" s="51">
        <f t="shared" si="7"/>
        <v>9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508</v>
      </c>
      <c r="C62" s="51">
        <f t="shared" si="4"/>
        <v>454</v>
      </c>
      <c r="D62" s="51">
        <f t="shared" si="7"/>
        <v>16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14666</v>
      </c>
      <c r="C64" s="51">
        <f t="shared" si="4"/>
        <v>15688</v>
      </c>
      <c r="D64" s="51">
        <f t="shared" si="7"/>
        <v>3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1530</v>
      </c>
      <c r="C65" s="51">
        <f t="shared" si="4"/>
        <v>1431</v>
      </c>
      <c r="D65" s="51">
        <f t="shared" si="7"/>
        <v>12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8"/>
  <sheetViews>
    <sheetView workbookViewId="0">
      <selection activeCell="C40" sqref="C4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51</v>
      </c>
    </row>
    <row r="2" spans="1:12" s="2" customFormat="1" ht="21" x14ac:dyDescent="0.35"/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2">
        <v>71</v>
      </c>
      <c r="C7" s="42">
        <v>0</v>
      </c>
      <c r="D7" s="42">
        <v>71</v>
      </c>
      <c r="E7" s="42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43">
        <v>11400</v>
      </c>
      <c r="C8" s="43">
        <v>12459</v>
      </c>
      <c r="D8" s="43">
        <v>11400</v>
      </c>
      <c r="E8" s="43">
        <v>12459</v>
      </c>
      <c r="F8" s="14">
        <f t="shared" ref="F8:F34" si="0">((E8*100)/D8)-100</f>
        <v>9.2894736842105203</v>
      </c>
      <c r="G8" s="1"/>
      <c r="H8" s="1"/>
      <c r="I8" s="1"/>
    </row>
    <row r="9" spans="1:12" x14ac:dyDescent="0.25">
      <c r="A9" s="9" t="s">
        <v>164</v>
      </c>
      <c r="B9" s="42">
        <v>309</v>
      </c>
      <c r="C9" s="42">
        <v>521</v>
      </c>
      <c r="D9" s="42">
        <v>309</v>
      </c>
      <c r="E9" s="42">
        <v>521</v>
      </c>
      <c r="F9" s="11">
        <f t="shared" si="0"/>
        <v>68.608414239482187</v>
      </c>
      <c r="G9" s="1"/>
      <c r="H9" s="1"/>
      <c r="I9" s="1"/>
    </row>
    <row r="10" spans="1:12" x14ac:dyDescent="0.25">
      <c r="A10" s="12" t="s">
        <v>166</v>
      </c>
      <c r="B10" s="43">
        <v>0</v>
      </c>
      <c r="C10" s="43">
        <v>0</v>
      </c>
      <c r="D10" s="43">
        <v>0</v>
      </c>
      <c r="E10" s="43">
        <v>0</v>
      </c>
      <c r="F10" s="18"/>
      <c r="G10" s="1"/>
      <c r="H10" s="1"/>
      <c r="I10" s="1"/>
    </row>
    <row r="11" spans="1:12" x14ac:dyDescent="0.25">
      <c r="A11" s="9" t="s">
        <v>167</v>
      </c>
      <c r="B11" s="42">
        <v>386541</v>
      </c>
      <c r="C11" s="42">
        <v>392706</v>
      </c>
      <c r="D11" s="42">
        <v>386541</v>
      </c>
      <c r="E11" s="42">
        <v>392706</v>
      </c>
      <c r="F11" s="11">
        <f t="shared" si="0"/>
        <v>1.5949148990663389</v>
      </c>
      <c r="G11" s="1"/>
      <c r="H11" s="1"/>
      <c r="I11" s="1"/>
    </row>
    <row r="12" spans="1:12" x14ac:dyDescent="0.25">
      <c r="A12" s="12" t="s">
        <v>168</v>
      </c>
      <c r="B12" s="43">
        <v>4618</v>
      </c>
      <c r="C12" s="43">
        <v>7070</v>
      </c>
      <c r="D12" s="43">
        <v>4618</v>
      </c>
      <c r="E12" s="43">
        <v>7070</v>
      </c>
      <c r="F12" s="14">
        <f t="shared" si="0"/>
        <v>53.096578605456898</v>
      </c>
      <c r="G12" s="1"/>
      <c r="H12" s="1"/>
      <c r="I12" s="1"/>
    </row>
    <row r="13" spans="1:12" x14ac:dyDescent="0.25">
      <c r="A13" s="9" t="s">
        <v>32</v>
      </c>
      <c r="B13" s="42">
        <v>7689</v>
      </c>
      <c r="C13" s="42">
        <v>7955</v>
      </c>
      <c r="D13" s="42">
        <v>7689</v>
      </c>
      <c r="E13" s="42">
        <v>7955</v>
      </c>
      <c r="F13" s="11">
        <f t="shared" si="0"/>
        <v>3.4594875796592532</v>
      </c>
      <c r="G13" s="1"/>
      <c r="H13" s="1"/>
      <c r="I13" s="1"/>
    </row>
    <row r="14" spans="1:12" x14ac:dyDescent="0.25">
      <c r="A14" s="12" t="s">
        <v>33</v>
      </c>
      <c r="B14" s="43">
        <v>157247</v>
      </c>
      <c r="C14" s="43">
        <v>183672</v>
      </c>
      <c r="D14" s="43">
        <v>157247</v>
      </c>
      <c r="E14" s="43">
        <v>183672</v>
      </c>
      <c r="F14" s="14">
        <f t="shared" si="0"/>
        <v>16.804772110119742</v>
      </c>
      <c r="G14" s="1"/>
      <c r="H14" s="1"/>
      <c r="I14" s="1"/>
    </row>
    <row r="15" spans="1:12" x14ac:dyDescent="0.25">
      <c r="A15" s="9" t="s">
        <v>34</v>
      </c>
      <c r="B15" s="42">
        <v>34731</v>
      </c>
      <c r="C15" s="42">
        <v>40792</v>
      </c>
      <c r="D15" s="42">
        <v>34731</v>
      </c>
      <c r="E15" s="42">
        <v>40792</v>
      </c>
      <c r="F15" s="11">
        <f t="shared" si="0"/>
        <v>17.451268319368864</v>
      </c>
      <c r="G15" s="1"/>
      <c r="H15" s="1"/>
      <c r="I15" s="1"/>
    </row>
    <row r="16" spans="1:12" x14ac:dyDescent="0.25">
      <c r="A16" s="12" t="s">
        <v>35</v>
      </c>
      <c r="B16" s="43">
        <v>8142</v>
      </c>
      <c r="C16" s="43">
        <v>6738</v>
      </c>
      <c r="D16" s="43">
        <v>8142</v>
      </c>
      <c r="E16" s="43">
        <v>6738</v>
      </c>
      <c r="F16" s="14">
        <f t="shared" si="0"/>
        <v>-17.243920412675024</v>
      </c>
      <c r="G16" s="1"/>
      <c r="H16" s="1"/>
      <c r="I16" s="1"/>
    </row>
    <row r="17" spans="1:9" x14ac:dyDescent="0.25">
      <c r="A17" s="9" t="s">
        <v>169</v>
      </c>
      <c r="B17" s="42">
        <v>15416</v>
      </c>
      <c r="C17" s="42">
        <v>17845</v>
      </c>
      <c r="D17" s="42">
        <v>15416</v>
      </c>
      <c r="E17" s="42">
        <v>17845</v>
      </c>
      <c r="F17" s="11">
        <f t="shared" si="0"/>
        <v>15.756357031655426</v>
      </c>
      <c r="G17" s="1"/>
      <c r="H17" s="1"/>
      <c r="I17" s="1"/>
    </row>
    <row r="18" spans="1:9" x14ac:dyDescent="0.25">
      <c r="A18" s="12" t="s">
        <v>36</v>
      </c>
      <c r="B18" s="43">
        <v>1801</v>
      </c>
      <c r="C18" s="43">
        <v>2357</v>
      </c>
      <c r="D18" s="43">
        <v>1801</v>
      </c>
      <c r="E18" s="43">
        <v>2357</v>
      </c>
      <c r="F18" s="14">
        <f t="shared" si="0"/>
        <v>30.871737923375889</v>
      </c>
      <c r="G18" s="1"/>
      <c r="H18" s="1"/>
      <c r="I18" s="1"/>
    </row>
    <row r="19" spans="1:9" x14ac:dyDescent="0.25">
      <c r="A19" s="9" t="s">
        <v>37</v>
      </c>
      <c r="B19" s="42">
        <v>42</v>
      </c>
      <c r="C19" s="42">
        <v>7</v>
      </c>
      <c r="D19" s="42">
        <v>42</v>
      </c>
      <c r="E19" s="42">
        <v>7</v>
      </c>
      <c r="F19" s="11">
        <f t="shared" si="0"/>
        <v>-83.333333333333329</v>
      </c>
      <c r="G19" s="1"/>
      <c r="H19" s="1"/>
      <c r="I19" s="1"/>
    </row>
    <row r="20" spans="1:9" x14ac:dyDescent="0.25">
      <c r="A20" s="12" t="s">
        <v>170</v>
      </c>
      <c r="B20" s="43">
        <v>4679</v>
      </c>
      <c r="C20" s="43">
        <v>6055</v>
      </c>
      <c r="D20" s="43">
        <v>4679</v>
      </c>
      <c r="E20" s="43">
        <v>6055</v>
      </c>
      <c r="F20" s="14">
        <f t="shared" si="0"/>
        <v>29.407993160931824</v>
      </c>
      <c r="G20" s="1"/>
      <c r="H20" s="1"/>
      <c r="I20" s="1"/>
    </row>
    <row r="21" spans="1:9" x14ac:dyDescent="0.25">
      <c r="A21" s="9" t="s">
        <v>38</v>
      </c>
      <c r="B21" s="42">
        <v>531</v>
      </c>
      <c r="C21" s="42">
        <v>4804</v>
      </c>
      <c r="D21" s="42">
        <v>531</v>
      </c>
      <c r="E21" s="42">
        <v>4804</v>
      </c>
      <c r="F21" s="11">
        <f t="shared" si="0"/>
        <v>804.70809792843693</v>
      </c>
      <c r="G21" s="1"/>
      <c r="H21" s="1"/>
      <c r="I21" s="1"/>
    </row>
    <row r="22" spans="1:9" x14ac:dyDescent="0.25">
      <c r="A22" s="12" t="s">
        <v>59</v>
      </c>
      <c r="B22" s="43">
        <v>63390</v>
      </c>
      <c r="C22" s="43">
        <v>75866</v>
      </c>
      <c r="D22" s="43">
        <v>63390</v>
      </c>
      <c r="E22" s="43">
        <v>75866</v>
      </c>
      <c r="F22" s="14">
        <f t="shared" si="0"/>
        <v>19.681337750433826</v>
      </c>
      <c r="G22" s="1"/>
      <c r="H22" s="1"/>
      <c r="I22" s="1"/>
    </row>
    <row r="23" spans="1:9" x14ac:dyDescent="0.25">
      <c r="A23" s="9" t="s">
        <v>171</v>
      </c>
      <c r="B23" s="42">
        <v>6340</v>
      </c>
      <c r="C23" s="42">
        <v>5890</v>
      </c>
      <c r="D23" s="42">
        <v>6340</v>
      </c>
      <c r="E23" s="42">
        <v>5890</v>
      </c>
      <c r="F23" s="11">
        <f t="shared" si="0"/>
        <v>-7.0977917981072522</v>
      </c>
      <c r="G23" s="1"/>
      <c r="H23" s="1"/>
      <c r="I23" s="1"/>
    </row>
    <row r="24" spans="1:9" x14ac:dyDescent="0.25">
      <c r="A24" s="12" t="s">
        <v>173</v>
      </c>
      <c r="B24" s="43">
        <v>3394</v>
      </c>
      <c r="C24" s="43">
        <v>7456</v>
      </c>
      <c r="D24" s="43">
        <v>3394</v>
      </c>
      <c r="E24" s="43">
        <v>7456</v>
      </c>
      <c r="F24" s="14">
        <f t="shared" si="0"/>
        <v>119.68179139658221</v>
      </c>
      <c r="G24" s="1"/>
      <c r="H24" s="1"/>
      <c r="I24" s="1"/>
    </row>
    <row r="25" spans="1:9" x14ac:dyDescent="0.25">
      <c r="A25" s="9" t="s">
        <v>39</v>
      </c>
      <c r="B25" s="42">
        <v>3400</v>
      </c>
      <c r="C25" s="42">
        <v>3864</v>
      </c>
      <c r="D25" s="42">
        <v>3400</v>
      </c>
      <c r="E25" s="42">
        <v>3864</v>
      </c>
      <c r="F25" s="11">
        <f t="shared" si="0"/>
        <v>13.647058823529406</v>
      </c>
      <c r="G25" s="1"/>
      <c r="H25" s="1"/>
      <c r="I25" s="1"/>
    </row>
    <row r="26" spans="1:9" x14ac:dyDescent="0.25">
      <c r="A26" s="12" t="s">
        <v>40</v>
      </c>
      <c r="B26" s="43">
        <v>48</v>
      </c>
      <c r="C26" s="43">
        <v>159</v>
      </c>
      <c r="D26" s="43">
        <v>48</v>
      </c>
      <c r="E26" s="43">
        <v>159</v>
      </c>
      <c r="F26" s="14">
        <f t="shared" si="0"/>
        <v>231.25</v>
      </c>
      <c r="G26" s="1"/>
      <c r="H26" s="1"/>
      <c r="I26" s="1"/>
    </row>
    <row r="27" spans="1:9" x14ac:dyDescent="0.25">
      <c r="A27" s="9" t="s">
        <v>41</v>
      </c>
      <c r="B27" s="42">
        <v>437</v>
      </c>
      <c r="C27" s="42">
        <v>0</v>
      </c>
      <c r="D27" s="42">
        <v>437</v>
      </c>
      <c r="E27" s="42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43">
        <v>27663</v>
      </c>
      <c r="C28" s="43">
        <v>31904</v>
      </c>
      <c r="D28" s="43">
        <v>27663</v>
      </c>
      <c r="E28" s="43">
        <v>31904</v>
      </c>
      <c r="F28" s="14">
        <f t="shared" si="0"/>
        <v>15.330947474966564</v>
      </c>
      <c r="G28" s="1"/>
      <c r="H28" s="1"/>
      <c r="I28" s="1"/>
    </row>
    <row r="29" spans="1:9" x14ac:dyDescent="0.25">
      <c r="A29" s="9" t="s">
        <v>43</v>
      </c>
      <c r="B29" s="42">
        <v>118</v>
      </c>
      <c r="C29" s="42">
        <v>210</v>
      </c>
      <c r="D29" s="42">
        <v>118</v>
      </c>
      <c r="E29" s="42">
        <v>210</v>
      </c>
      <c r="F29" s="11">
        <f t="shared" si="0"/>
        <v>77.966101694915267</v>
      </c>
      <c r="G29" s="1"/>
      <c r="H29" s="1"/>
      <c r="I29" s="1"/>
    </row>
    <row r="30" spans="1:9" x14ac:dyDescent="0.25">
      <c r="A30" s="12" t="s">
        <v>44</v>
      </c>
      <c r="B30" s="43">
        <v>13084</v>
      </c>
      <c r="C30" s="43">
        <v>8511</v>
      </c>
      <c r="D30" s="43">
        <v>13084</v>
      </c>
      <c r="E30" s="43">
        <v>8511</v>
      </c>
      <c r="F30" s="14">
        <f t="shared" si="0"/>
        <v>-34.95108529501681</v>
      </c>
      <c r="G30" s="1"/>
      <c r="H30" s="1"/>
      <c r="I30" s="1"/>
    </row>
    <row r="31" spans="1:9" x14ac:dyDescent="0.25">
      <c r="A31" s="9" t="s">
        <v>45</v>
      </c>
      <c r="B31" s="42">
        <v>5554</v>
      </c>
      <c r="C31" s="42">
        <v>5966</v>
      </c>
      <c r="D31" s="42">
        <v>5554</v>
      </c>
      <c r="E31" s="42">
        <v>5966</v>
      </c>
      <c r="F31" s="11">
        <f t="shared" si="0"/>
        <v>7.418077061577236</v>
      </c>
      <c r="G31" s="1"/>
      <c r="H31" s="1"/>
      <c r="I31" s="1"/>
    </row>
    <row r="32" spans="1:9" x14ac:dyDescent="0.25">
      <c r="A32" s="12" t="s">
        <v>46</v>
      </c>
      <c r="B32" s="43">
        <v>356184</v>
      </c>
      <c r="C32" s="43">
        <v>383532</v>
      </c>
      <c r="D32" s="43">
        <v>356184</v>
      </c>
      <c r="E32" s="43">
        <v>383532</v>
      </c>
      <c r="F32" s="14">
        <f t="shared" si="0"/>
        <v>7.6780540394852039</v>
      </c>
      <c r="G32" s="1"/>
      <c r="H32" s="1"/>
      <c r="I32" s="1"/>
    </row>
    <row r="33" spans="1:9" x14ac:dyDescent="0.25">
      <c r="A33" s="9" t="s">
        <v>47</v>
      </c>
      <c r="B33" s="42">
        <v>14198</v>
      </c>
      <c r="C33" s="42">
        <v>13893</v>
      </c>
      <c r="D33" s="42">
        <v>14198</v>
      </c>
      <c r="E33" s="42">
        <v>13893</v>
      </c>
      <c r="F33" s="11">
        <f t="shared" si="0"/>
        <v>-2.1481898858994271</v>
      </c>
      <c r="G33" s="1"/>
      <c r="H33" s="1"/>
      <c r="I33" s="1"/>
    </row>
    <row r="34" spans="1:9" x14ac:dyDescent="0.25">
      <c r="A34" s="12" t="s">
        <v>172</v>
      </c>
      <c r="B34" s="43">
        <v>2983</v>
      </c>
      <c r="C34" s="43">
        <v>2852</v>
      </c>
      <c r="D34" s="43">
        <v>2983</v>
      </c>
      <c r="E34" s="43">
        <v>2852</v>
      </c>
      <c r="F34" s="14">
        <f t="shared" si="0"/>
        <v>-4.3915521287294723</v>
      </c>
      <c r="G34" s="1"/>
      <c r="H34" s="1"/>
      <c r="I34" s="1"/>
    </row>
    <row r="35" spans="1:9" x14ac:dyDescent="0.25">
      <c r="A35" s="15" t="s">
        <v>48</v>
      </c>
      <c r="B35" s="16">
        <f>SUM(B7:B34)</f>
        <v>1130010</v>
      </c>
      <c r="C35" s="16">
        <f t="shared" ref="C35:E35" si="1">SUM(C7:C34)</f>
        <v>1223084</v>
      </c>
      <c r="D35" s="16">
        <f t="shared" si="1"/>
        <v>1130010</v>
      </c>
      <c r="E35" s="16">
        <f t="shared" si="1"/>
        <v>1223084</v>
      </c>
      <c r="F35" s="17">
        <f t="shared" ref="F35" si="2">((E35*100)/D35)-100</f>
        <v>8.2365642781922332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71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392706</v>
      </c>
      <c r="G39" s="50">
        <f>LOOKUP(E39,$A$39:$A$66,$C$39:$C$66)</f>
        <v>386541</v>
      </c>
    </row>
    <row r="40" spans="1:9" x14ac:dyDescent="0.25">
      <c r="A40" s="50" t="str">
        <f t="shared" si="5"/>
        <v>ALICANTE</v>
      </c>
      <c r="B40" s="51">
        <f t="shared" si="3"/>
        <v>12459</v>
      </c>
      <c r="C40" s="51">
        <f t="shared" si="4"/>
        <v>11400</v>
      </c>
      <c r="D40" s="51">
        <f t="shared" ref="D40:D66" si="7">_xlfn.RANK.EQ(B40,$B$39:$B$66)+COUNTIF($B$39:$B$66,B40)-1</f>
        <v>9</v>
      </c>
      <c r="E40" s="50" t="str">
        <f t="shared" si="6"/>
        <v>VALENCIA</v>
      </c>
      <c r="F40" s="50">
        <f t="shared" ref="F40:F55" si="8">LOOKUP(E40,$A$39:$A$66,$B$39:$B$66)</f>
        <v>383532</v>
      </c>
      <c r="G40" s="50">
        <f t="shared" ref="G40:G66" si="9">LOOKUP(E40,$A$39:$A$66,$C$39:$C$66)</f>
        <v>356184</v>
      </c>
    </row>
    <row r="41" spans="1:9" x14ac:dyDescent="0.25">
      <c r="A41" s="50" t="str">
        <f t="shared" si="5"/>
        <v>ALMERÍA</v>
      </c>
      <c r="B41" s="51">
        <f t="shared" si="3"/>
        <v>521</v>
      </c>
      <c r="C41" s="51">
        <f t="shared" si="4"/>
        <v>309</v>
      </c>
      <c r="D41" s="51">
        <f t="shared" si="7"/>
        <v>22</v>
      </c>
      <c r="E41" s="50" t="str">
        <f t="shared" si="6"/>
        <v>BARCELONA</v>
      </c>
      <c r="F41" s="50">
        <f t="shared" si="8"/>
        <v>183672</v>
      </c>
      <c r="G41" s="50">
        <f t="shared" si="9"/>
        <v>157247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75866</v>
      </c>
      <c r="G42" s="50">
        <f t="shared" si="9"/>
        <v>63390</v>
      </c>
    </row>
    <row r="43" spans="1:9" x14ac:dyDescent="0.25">
      <c r="A43" s="50" t="str">
        <f t="shared" si="5"/>
        <v>BAHÍA DE ALGECIRAS</v>
      </c>
      <c r="B43" s="51">
        <f t="shared" si="3"/>
        <v>392706</v>
      </c>
      <c r="C43" s="51">
        <f t="shared" si="4"/>
        <v>386541</v>
      </c>
      <c r="D43" s="51">
        <f t="shared" si="7"/>
        <v>1</v>
      </c>
      <c r="E43" s="50" t="str">
        <f t="shared" si="6"/>
        <v>BILBAO</v>
      </c>
      <c r="F43" s="50">
        <f t="shared" si="8"/>
        <v>40792</v>
      </c>
      <c r="G43" s="50">
        <f t="shared" si="9"/>
        <v>34731</v>
      </c>
    </row>
    <row r="44" spans="1:9" x14ac:dyDescent="0.25">
      <c r="A44" s="50" t="str">
        <f t="shared" si="5"/>
        <v>BAHÍA DE CÁDIZ</v>
      </c>
      <c r="B44" s="51">
        <f t="shared" si="3"/>
        <v>7070</v>
      </c>
      <c r="C44" s="51">
        <f t="shared" si="4"/>
        <v>4618</v>
      </c>
      <c r="D44" s="51">
        <f t="shared" si="7"/>
        <v>13</v>
      </c>
      <c r="E44" s="50" t="str">
        <f t="shared" si="6"/>
        <v>SANTA CRUZ DE TENERIFE</v>
      </c>
      <c r="F44" s="50">
        <f t="shared" si="8"/>
        <v>31904</v>
      </c>
      <c r="G44" s="50">
        <f t="shared" si="9"/>
        <v>27663</v>
      </c>
    </row>
    <row r="45" spans="1:9" x14ac:dyDescent="0.25">
      <c r="A45" s="50" t="str">
        <f t="shared" si="5"/>
        <v>BALEARES</v>
      </c>
      <c r="B45" s="51">
        <f t="shared" si="3"/>
        <v>7955</v>
      </c>
      <c r="C45" s="51">
        <f t="shared" si="4"/>
        <v>7689</v>
      </c>
      <c r="D45" s="51">
        <f t="shared" si="7"/>
        <v>11</v>
      </c>
      <c r="E45" s="50" t="str">
        <f t="shared" si="6"/>
        <v>CASTELLÓN</v>
      </c>
      <c r="F45" s="50">
        <f t="shared" si="8"/>
        <v>17845</v>
      </c>
      <c r="G45" s="50">
        <f t="shared" si="9"/>
        <v>15416</v>
      </c>
    </row>
    <row r="46" spans="1:9" x14ac:dyDescent="0.25">
      <c r="A46" s="50" t="str">
        <f t="shared" si="5"/>
        <v>BARCELONA</v>
      </c>
      <c r="B46" s="51">
        <f t="shared" si="3"/>
        <v>183672</v>
      </c>
      <c r="C46" s="51">
        <f t="shared" si="4"/>
        <v>157247</v>
      </c>
      <c r="D46" s="51">
        <f t="shared" si="7"/>
        <v>3</v>
      </c>
      <c r="E46" s="50" t="str">
        <f t="shared" si="6"/>
        <v>VIGO</v>
      </c>
      <c r="F46" s="50">
        <f t="shared" si="8"/>
        <v>13893</v>
      </c>
      <c r="G46" s="50">
        <f t="shared" si="9"/>
        <v>14198</v>
      </c>
    </row>
    <row r="47" spans="1:9" x14ac:dyDescent="0.25">
      <c r="A47" s="50" t="str">
        <f t="shared" si="5"/>
        <v>BILBAO</v>
      </c>
      <c r="B47" s="51">
        <f t="shared" si="3"/>
        <v>40792</v>
      </c>
      <c r="C47" s="51">
        <f t="shared" si="4"/>
        <v>34731</v>
      </c>
      <c r="D47" s="51">
        <f t="shared" si="7"/>
        <v>5</v>
      </c>
      <c r="E47" s="50" t="str">
        <f t="shared" si="6"/>
        <v>ALICANTE</v>
      </c>
      <c r="F47" s="50">
        <f t="shared" si="8"/>
        <v>12459</v>
      </c>
      <c r="G47" s="50">
        <f t="shared" si="9"/>
        <v>11400</v>
      </c>
    </row>
    <row r="48" spans="1:9" x14ac:dyDescent="0.25">
      <c r="A48" s="50" t="str">
        <f t="shared" si="5"/>
        <v>CARTAGENA</v>
      </c>
      <c r="B48" s="51">
        <f t="shared" si="3"/>
        <v>6738</v>
      </c>
      <c r="C48" s="51">
        <f t="shared" si="4"/>
        <v>8142</v>
      </c>
      <c r="D48" s="51">
        <f t="shared" si="7"/>
        <v>14</v>
      </c>
      <c r="E48" s="50" t="str">
        <f t="shared" si="6"/>
        <v>SEVILLA</v>
      </c>
      <c r="F48" s="50">
        <f t="shared" si="8"/>
        <v>8511</v>
      </c>
      <c r="G48" s="50">
        <f t="shared" si="9"/>
        <v>13084</v>
      </c>
    </row>
    <row r="49" spans="1:7" x14ac:dyDescent="0.25">
      <c r="A49" s="50" t="str">
        <f t="shared" si="5"/>
        <v>CASTELLÓN</v>
      </c>
      <c r="B49" s="51">
        <f t="shared" si="3"/>
        <v>17845</v>
      </c>
      <c r="C49" s="51">
        <f t="shared" si="4"/>
        <v>15416</v>
      </c>
      <c r="D49" s="51">
        <f t="shared" si="7"/>
        <v>7</v>
      </c>
      <c r="E49" s="50" t="str">
        <f t="shared" si="6"/>
        <v>BALEARES</v>
      </c>
      <c r="F49" s="50">
        <f t="shared" si="8"/>
        <v>7955</v>
      </c>
      <c r="G49" s="50">
        <f t="shared" si="9"/>
        <v>7689</v>
      </c>
    </row>
    <row r="50" spans="1:7" x14ac:dyDescent="0.25">
      <c r="A50" s="50" t="str">
        <f t="shared" si="5"/>
        <v>CEUTA</v>
      </c>
      <c r="B50" s="51">
        <f t="shared" si="3"/>
        <v>2357</v>
      </c>
      <c r="C50" s="51">
        <f t="shared" si="4"/>
        <v>1801</v>
      </c>
      <c r="D50" s="51">
        <f t="shared" si="7"/>
        <v>21</v>
      </c>
      <c r="E50" s="50" t="str">
        <f t="shared" si="6"/>
        <v>MARÍN Y RÍA DE PONTEVEDRA</v>
      </c>
      <c r="F50" s="50">
        <f t="shared" si="8"/>
        <v>7456</v>
      </c>
      <c r="G50" s="50">
        <f t="shared" si="9"/>
        <v>3394</v>
      </c>
    </row>
    <row r="51" spans="1:7" x14ac:dyDescent="0.25">
      <c r="A51" s="50" t="str">
        <f t="shared" si="5"/>
        <v>FERROL-SAN CIBRAO</v>
      </c>
      <c r="B51" s="51">
        <f t="shared" si="3"/>
        <v>7</v>
      </c>
      <c r="C51" s="51">
        <f t="shared" si="4"/>
        <v>42</v>
      </c>
      <c r="D51" s="51">
        <f t="shared" si="7"/>
        <v>25</v>
      </c>
      <c r="E51" s="50" t="str">
        <f t="shared" si="6"/>
        <v>BAHÍA DE CÁDIZ</v>
      </c>
      <c r="F51" s="50">
        <f t="shared" si="8"/>
        <v>7070</v>
      </c>
      <c r="G51" s="50">
        <f t="shared" si="9"/>
        <v>4618</v>
      </c>
    </row>
    <row r="52" spans="1:7" x14ac:dyDescent="0.25">
      <c r="A52" s="50" t="str">
        <f t="shared" si="5"/>
        <v>GIJÓN</v>
      </c>
      <c r="B52" s="51">
        <f t="shared" si="3"/>
        <v>6055</v>
      </c>
      <c r="C52" s="51">
        <f t="shared" si="4"/>
        <v>4679</v>
      </c>
      <c r="D52" s="51">
        <f t="shared" si="7"/>
        <v>15</v>
      </c>
      <c r="E52" s="50" t="str">
        <f t="shared" si="6"/>
        <v>CARTAGENA</v>
      </c>
      <c r="F52" s="50">
        <f t="shared" si="8"/>
        <v>6738</v>
      </c>
      <c r="G52" s="50">
        <f t="shared" si="9"/>
        <v>8142</v>
      </c>
    </row>
    <row r="53" spans="1:7" x14ac:dyDescent="0.25">
      <c r="A53" s="50" t="str">
        <f t="shared" si="5"/>
        <v>HUELVA</v>
      </c>
      <c r="B53" s="51">
        <f t="shared" si="3"/>
        <v>4804</v>
      </c>
      <c r="C53" s="51">
        <f t="shared" si="4"/>
        <v>531</v>
      </c>
      <c r="D53" s="51">
        <f t="shared" si="7"/>
        <v>18</v>
      </c>
      <c r="E53" s="50" t="str">
        <f t="shared" si="6"/>
        <v>GIJÓN</v>
      </c>
      <c r="F53" s="50">
        <f t="shared" si="8"/>
        <v>6055</v>
      </c>
      <c r="G53" s="50">
        <f t="shared" si="9"/>
        <v>4679</v>
      </c>
    </row>
    <row r="54" spans="1:7" x14ac:dyDescent="0.25">
      <c r="A54" s="50" t="str">
        <f t="shared" si="5"/>
        <v>LAS PALMAS</v>
      </c>
      <c r="B54" s="51">
        <f t="shared" si="3"/>
        <v>75866</v>
      </c>
      <c r="C54" s="51">
        <f t="shared" si="4"/>
        <v>63390</v>
      </c>
      <c r="D54" s="51">
        <f t="shared" si="7"/>
        <v>4</v>
      </c>
      <c r="E54" s="50" t="str">
        <f t="shared" si="6"/>
        <v>TARRAGONA</v>
      </c>
      <c r="F54" s="50">
        <f t="shared" si="8"/>
        <v>5966</v>
      </c>
      <c r="G54" s="50">
        <f t="shared" si="9"/>
        <v>5554</v>
      </c>
    </row>
    <row r="55" spans="1:7" x14ac:dyDescent="0.25">
      <c r="A55" s="50" t="str">
        <f t="shared" si="5"/>
        <v>MÁLAGA</v>
      </c>
      <c r="B55" s="51">
        <f t="shared" si="3"/>
        <v>5890</v>
      </c>
      <c r="C55" s="51">
        <f t="shared" si="4"/>
        <v>6340</v>
      </c>
      <c r="D55" s="51">
        <f t="shared" si="7"/>
        <v>17</v>
      </c>
      <c r="E55" s="50" t="str">
        <f t="shared" si="6"/>
        <v>MÁLAGA</v>
      </c>
      <c r="F55" s="50">
        <f t="shared" si="8"/>
        <v>5890</v>
      </c>
      <c r="G55" s="50">
        <f t="shared" si="9"/>
        <v>6340</v>
      </c>
    </row>
    <row r="56" spans="1:7" x14ac:dyDescent="0.25">
      <c r="A56" s="50" t="str">
        <f t="shared" si="5"/>
        <v>MARÍN Y RÍA DE PONTEVEDRA</v>
      </c>
      <c r="B56" s="51">
        <f t="shared" si="3"/>
        <v>7456</v>
      </c>
      <c r="C56" s="51">
        <f t="shared" si="4"/>
        <v>3394</v>
      </c>
      <c r="D56" s="51">
        <f t="shared" si="7"/>
        <v>12</v>
      </c>
      <c r="E56" s="50" t="str">
        <f t="shared" si="6"/>
        <v>HUELVA</v>
      </c>
      <c r="F56" s="50">
        <f t="shared" ref="F56:F66" si="10">LOOKUP(E56,$A$39:$A$66,$B$39:$B$66)</f>
        <v>4804</v>
      </c>
      <c r="G56" s="50">
        <f t="shared" si="9"/>
        <v>531</v>
      </c>
    </row>
    <row r="57" spans="1:7" x14ac:dyDescent="0.25">
      <c r="A57" s="50" t="str">
        <f t="shared" si="5"/>
        <v>MELILLA</v>
      </c>
      <c r="B57" s="51">
        <f t="shared" si="3"/>
        <v>3864</v>
      </c>
      <c r="C57" s="51">
        <f t="shared" si="4"/>
        <v>3400</v>
      </c>
      <c r="D57" s="51">
        <f t="shared" si="7"/>
        <v>19</v>
      </c>
      <c r="E57" s="50" t="str">
        <f t="shared" si="6"/>
        <v>MELILLA</v>
      </c>
      <c r="F57" s="50">
        <f t="shared" si="10"/>
        <v>3864</v>
      </c>
      <c r="G57" s="50">
        <f t="shared" si="9"/>
        <v>3400</v>
      </c>
    </row>
    <row r="58" spans="1:7" x14ac:dyDescent="0.25">
      <c r="A58" s="50" t="str">
        <f t="shared" si="5"/>
        <v>MOTRIL</v>
      </c>
      <c r="B58" s="51">
        <f t="shared" si="3"/>
        <v>159</v>
      </c>
      <c r="C58" s="51">
        <f t="shared" si="4"/>
        <v>48</v>
      </c>
      <c r="D58" s="51">
        <f t="shared" si="7"/>
        <v>24</v>
      </c>
      <c r="E58" s="50" t="str">
        <f t="shared" si="6"/>
        <v>VILAGARCÍA</v>
      </c>
      <c r="F58" s="50">
        <f t="shared" si="10"/>
        <v>2852</v>
      </c>
      <c r="G58" s="50">
        <f t="shared" si="9"/>
        <v>2983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437</v>
      </c>
      <c r="D59" s="51">
        <f t="shared" si="7"/>
        <v>28</v>
      </c>
      <c r="E59" s="50" t="str">
        <f t="shared" si="6"/>
        <v>CEUTA</v>
      </c>
      <c r="F59" s="50">
        <f t="shared" si="10"/>
        <v>2357</v>
      </c>
      <c r="G59" s="50">
        <f t="shared" si="9"/>
        <v>1801</v>
      </c>
    </row>
    <row r="60" spans="1:7" x14ac:dyDescent="0.25">
      <c r="A60" s="50" t="str">
        <f t="shared" si="5"/>
        <v>SANTA CRUZ DE TENERIFE</v>
      </c>
      <c r="B60" s="51">
        <f t="shared" si="3"/>
        <v>31904</v>
      </c>
      <c r="C60" s="51">
        <f t="shared" si="4"/>
        <v>27663</v>
      </c>
      <c r="D60" s="51">
        <f t="shared" si="7"/>
        <v>6</v>
      </c>
      <c r="E60" s="50" t="str">
        <f t="shared" si="6"/>
        <v>ALMERÍA</v>
      </c>
      <c r="F60" s="50">
        <f t="shared" si="10"/>
        <v>521</v>
      </c>
      <c r="G60" s="50">
        <f t="shared" si="9"/>
        <v>309</v>
      </c>
    </row>
    <row r="61" spans="1:7" x14ac:dyDescent="0.25">
      <c r="A61" s="50" t="str">
        <f t="shared" si="5"/>
        <v>SANTANDER</v>
      </c>
      <c r="B61" s="51">
        <f t="shared" si="3"/>
        <v>210</v>
      </c>
      <c r="C61" s="51">
        <f t="shared" si="4"/>
        <v>118</v>
      </c>
      <c r="D61" s="51">
        <f t="shared" si="7"/>
        <v>23</v>
      </c>
      <c r="E61" s="50" t="str">
        <f t="shared" si="6"/>
        <v>SANTANDER</v>
      </c>
      <c r="F61" s="50">
        <f t="shared" si="10"/>
        <v>210</v>
      </c>
      <c r="G61" s="50">
        <f t="shared" si="9"/>
        <v>118</v>
      </c>
    </row>
    <row r="62" spans="1:7" x14ac:dyDescent="0.25">
      <c r="A62" s="50" t="str">
        <f t="shared" si="5"/>
        <v>SEVILLA</v>
      </c>
      <c r="B62" s="51">
        <f t="shared" si="3"/>
        <v>8511</v>
      </c>
      <c r="C62" s="51">
        <f t="shared" si="4"/>
        <v>13084</v>
      </c>
      <c r="D62" s="51">
        <f t="shared" si="7"/>
        <v>10</v>
      </c>
      <c r="E62" s="50" t="str">
        <f t="shared" si="6"/>
        <v>MOTRIL</v>
      </c>
      <c r="F62" s="50">
        <f t="shared" si="10"/>
        <v>159</v>
      </c>
      <c r="G62" s="50">
        <f t="shared" si="9"/>
        <v>48</v>
      </c>
    </row>
    <row r="63" spans="1:7" x14ac:dyDescent="0.25">
      <c r="A63" s="50" t="str">
        <f t="shared" si="5"/>
        <v>TARRAGONA</v>
      </c>
      <c r="B63" s="51">
        <f t="shared" si="3"/>
        <v>5966</v>
      </c>
      <c r="C63" s="51">
        <f t="shared" si="4"/>
        <v>5554</v>
      </c>
      <c r="D63" s="51">
        <f t="shared" si="7"/>
        <v>16</v>
      </c>
      <c r="E63" s="50" t="str">
        <f t="shared" si="6"/>
        <v>FERROL-SAN CIBRAO</v>
      </c>
      <c r="F63" s="50">
        <f t="shared" si="10"/>
        <v>7</v>
      </c>
      <c r="G63" s="50">
        <f t="shared" si="9"/>
        <v>42</v>
      </c>
    </row>
    <row r="64" spans="1:7" x14ac:dyDescent="0.25">
      <c r="A64" s="50" t="str">
        <f t="shared" si="5"/>
        <v>VALENCIA</v>
      </c>
      <c r="B64" s="51">
        <f t="shared" si="3"/>
        <v>383532</v>
      </c>
      <c r="C64" s="51">
        <f t="shared" si="4"/>
        <v>356184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13893</v>
      </c>
      <c r="C65" s="51">
        <f t="shared" si="4"/>
        <v>14198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2852</v>
      </c>
      <c r="C66" s="51">
        <f t="shared" si="4"/>
        <v>2983</v>
      </c>
      <c r="D66" s="51">
        <f t="shared" si="7"/>
        <v>20</v>
      </c>
      <c r="E66" s="50" t="str">
        <f t="shared" si="6"/>
        <v>A CORUÑA</v>
      </c>
      <c r="F66" s="50">
        <f t="shared" si="10"/>
        <v>0</v>
      </c>
      <c r="G66" s="50">
        <f t="shared" si="9"/>
        <v>71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8"/>
  <sheetViews>
    <sheetView workbookViewId="0">
      <selection activeCell="F7" sqref="F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52</v>
      </c>
    </row>
    <row r="2" spans="1:12" s="2" customFormat="1" ht="21" x14ac:dyDescent="0.35"/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19</v>
      </c>
      <c r="C8" s="45">
        <v>135</v>
      </c>
      <c r="D8" s="45">
        <v>19</v>
      </c>
      <c r="E8" s="45">
        <v>135</v>
      </c>
      <c r="F8" s="14">
        <f t="shared" ref="F8:F33" si="0">((E8*100)/D8)-100</f>
        <v>610.52631578947364</v>
      </c>
      <c r="G8" s="1"/>
      <c r="H8" s="1"/>
      <c r="I8" s="1"/>
    </row>
    <row r="9" spans="1:12" x14ac:dyDescent="0.25">
      <c r="A9" s="9" t="s">
        <v>164</v>
      </c>
      <c r="B9" s="44">
        <v>0</v>
      </c>
      <c r="C9" s="44">
        <v>4</v>
      </c>
      <c r="D9" s="44">
        <v>0</v>
      </c>
      <c r="E9" s="44">
        <v>4</v>
      </c>
      <c r="F9" s="19"/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8"/>
      <c r="G10" s="1"/>
      <c r="H10" s="1"/>
      <c r="I10" s="1"/>
    </row>
    <row r="11" spans="1:12" x14ac:dyDescent="0.25">
      <c r="A11" s="9" t="s">
        <v>167</v>
      </c>
      <c r="B11" s="44">
        <v>357875</v>
      </c>
      <c r="C11" s="44">
        <v>364070</v>
      </c>
      <c r="D11" s="44">
        <v>357875</v>
      </c>
      <c r="E11" s="44">
        <v>364070</v>
      </c>
      <c r="F11" s="19">
        <f t="shared" si="0"/>
        <v>1.7310513447432783</v>
      </c>
      <c r="G11" s="1"/>
      <c r="H11" s="1"/>
      <c r="I11" s="1"/>
    </row>
    <row r="12" spans="1:12" x14ac:dyDescent="0.25">
      <c r="A12" s="12" t="s">
        <v>168</v>
      </c>
      <c r="B12" s="45">
        <v>0</v>
      </c>
      <c r="C12" s="45">
        <v>0</v>
      </c>
      <c r="D12" s="45">
        <v>0</v>
      </c>
      <c r="E12" s="45">
        <v>0</v>
      </c>
      <c r="F12" s="14"/>
      <c r="G12" s="1"/>
      <c r="H12" s="1"/>
      <c r="I12" s="1"/>
    </row>
    <row r="13" spans="1:12" x14ac:dyDescent="0.25">
      <c r="A13" s="9" t="s">
        <v>32</v>
      </c>
      <c r="B13" s="44">
        <v>0</v>
      </c>
      <c r="C13" s="44">
        <v>0</v>
      </c>
      <c r="D13" s="44">
        <v>0</v>
      </c>
      <c r="E13" s="44">
        <v>0</v>
      </c>
      <c r="F13" s="11"/>
      <c r="G13" s="1"/>
      <c r="H13" s="1"/>
      <c r="I13" s="1"/>
    </row>
    <row r="14" spans="1:12" x14ac:dyDescent="0.25">
      <c r="A14" s="12" t="s">
        <v>33</v>
      </c>
      <c r="B14" s="45">
        <v>28129</v>
      </c>
      <c r="C14" s="45">
        <v>39489</v>
      </c>
      <c r="D14" s="45">
        <v>28129</v>
      </c>
      <c r="E14" s="45">
        <v>39489</v>
      </c>
      <c r="F14" s="14">
        <f t="shared" si="0"/>
        <v>40.385367414412173</v>
      </c>
      <c r="G14" s="1"/>
      <c r="H14" s="1"/>
      <c r="I14" s="1"/>
    </row>
    <row r="15" spans="1:12" x14ac:dyDescent="0.25">
      <c r="A15" s="9" t="s">
        <v>34</v>
      </c>
      <c r="B15" s="44">
        <v>139</v>
      </c>
      <c r="C15" s="44">
        <v>204</v>
      </c>
      <c r="D15" s="44">
        <v>139</v>
      </c>
      <c r="E15" s="44">
        <v>204</v>
      </c>
      <c r="F15" s="11">
        <f t="shared" si="0"/>
        <v>46.762589928057565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519</v>
      </c>
      <c r="C17" s="44">
        <v>3449</v>
      </c>
      <c r="D17" s="44">
        <v>519</v>
      </c>
      <c r="E17" s="44">
        <v>3449</v>
      </c>
      <c r="F17" s="11">
        <f t="shared" si="0"/>
        <v>564.5472061657033</v>
      </c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8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9"/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0</v>
      </c>
      <c r="E20" s="45">
        <v>0</v>
      </c>
      <c r="F20" s="18"/>
      <c r="G20" s="1"/>
      <c r="H20" s="1"/>
      <c r="I20" s="1"/>
    </row>
    <row r="21" spans="1:9" x14ac:dyDescent="0.25">
      <c r="A21" s="9" t="s">
        <v>38</v>
      </c>
      <c r="B21" s="44">
        <v>0</v>
      </c>
      <c r="C21" s="44">
        <v>0</v>
      </c>
      <c r="D21" s="44">
        <v>0</v>
      </c>
      <c r="E21" s="44">
        <v>0</v>
      </c>
      <c r="F21" s="19"/>
      <c r="G21" s="1"/>
      <c r="H21" s="1"/>
      <c r="I21" s="1"/>
    </row>
    <row r="22" spans="1:9" x14ac:dyDescent="0.25">
      <c r="A22" s="12" t="s">
        <v>59</v>
      </c>
      <c r="B22" s="45">
        <v>26313</v>
      </c>
      <c r="C22" s="45">
        <v>33632</v>
      </c>
      <c r="D22" s="45">
        <v>26313</v>
      </c>
      <c r="E22" s="45">
        <v>33632</v>
      </c>
      <c r="F22" s="18">
        <f t="shared" si="0"/>
        <v>27.815148405731009</v>
      </c>
      <c r="G22" s="1"/>
      <c r="H22" s="1"/>
      <c r="I22" s="1"/>
    </row>
    <row r="23" spans="1:9" x14ac:dyDescent="0.25">
      <c r="A23" s="9" t="s">
        <v>171</v>
      </c>
      <c r="B23" s="44">
        <v>3640</v>
      </c>
      <c r="C23" s="44">
        <v>3784</v>
      </c>
      <c r="D23" s="44">
        <v>3640</v>
      </c>
      <c r="E23" s="44">
        <v>3784</v>
      </c>
      <c r="F23" s="11">
        <f t="shared" si="0"/>
        <v>3.9560439560439562</v>
      </c>
      <c r="G23" s="1"/>
      <c r="H23" s="1"/>
      <c r="I23" s="1"/>
    </row>
    <row r="24" spans="1:9" x14ac:dyDescent="0.25">
      <c r="A24" s="12" t="s">
        <v>173</v>
      </c>
      <c r="B24" s="45">
        <v>18</v>
      </c>
      <c r="C24" s="45">
        <v>653</v>
      </c>
      <c r="D24" s="45">
        <v>18</v>
      </c>
      <c r="E24" s="45">
        <v>653</v>
      </c>
      <c r="F24" s="14">
        <f t="shared" si="0"/>
        <v>3527.7777777777778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4</v>
      </c>
      <c r="D25" s="44">
        <v>0</v>
      </c>
      <c r="E25" s="44">
        <v>4</v>
      </c>
      <c r="F25" s="19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0</v>
      </c>
      <c r="E26" s="45">
        <v>0</v>
      </c>
      <c r="F26" s="14"/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9"/>
      <c r="G27" s="1"/>
      <c r="H27" s="1"/>
      <c r="I27" s="1"/>
    </row>
    <row r="28" spans="1:9" x14ac:dyDescent="0.25">
      <c r="A28" s="12" t="s">
        <v>42</v>
      </c>
      <c r="B28" s="45">
        <v>258</v>
      </c>
      <c r="C28" s="45">
        <v>229</v>
      </c>
      <c r="D28" s="45">
        <v>258</v>
      </c>
      <c r="E28" s="45">
        <v>229</v>
      </c>
      <c r="F28" s="14">
        <f t="shared" si="0"/>
        <v>-11.240310077519382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0</v>
      </c>
      <c r="E29" s="44">
        <v>0</v>
      </c>
      <c r="F29" s="19"/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8"/>
      <c r="G30" s="1"/>
      <c r="H30" s="1"/>
      <c r="I30" s="1"/>
    </row>
    <row r="31" spans="1:9" x14ac:dyDescent="0.25">
      <c r="A31" s="9" t="s">
        <v>45</v>
      </c>
      <c r="B31" s="44">
        <v>1290</v>
      </c>
      <c r="C31" s="44">
        <v>1118</v>
      </c>
      <c r="D31" s="44">
        <v>1290</v>
      </c>
      <c r="E31" s="44">
        <v>1118</v>
      </c>
      <c r="F31" s="11">
        <f t="shared" si="0"/>
        <v>-13.333333333333329</v>
      </c>
      <c r="G31" s="1"/>
      <c r="H31" s="1"/>
      <c r="I31" s="1"/>
    </row>
    <row r="32" spans="1:9" x14ac:dyDescent="0.25">
      <c r="A32" s="12" t="s">
        <v>46</v>
      </c>
      <c r="B32" s="45">
        <v>197297</v>
      </c>
      <c r="C32" s="45">
        <v>220850</v>
      </c>
      <c r="D32" s="45">
        <v>197297</v>
      </c>
      <c r="E32" s="45">
        <v>220850</v>
      </c>
      <c r="F32" s="14">
        <f t="shared" si="0"/>
        <v>11.937839906334105</v>
      </c>
      <c r="G32" s="1"/>
      <c r="H32" s="1"/>
      <c r="I32" s="1"/>
    </row>
    <row r="33" spans="1:9" x14ac:dyDescent="0.25">
      <c r="A33" s="9" t="s">
        <v>47</v>
      </c>
      <c r="B33" s="44">
        <v>532</v>
      </c>
      <c r="C33" s="44">
        <v>831</v>
      </c>
      <c r="D33" s="44">
        <v>532</v>
      </c>
      <c r="E33" s="44">
        <v>831</v>
      </c>
      <c r="F33" s="11">
        <f t="shared" si="0"/>
        <v>56.203007518796994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616029</v>
      </c>
      <c r="C35" s="16">
        <f t="shared" ref="C35:E35" si="1">SUM(C7:C34)</f>
        <v>668452</v>
      </c>
      <c r="D35" s="16">
        <f t="shared" si="1"/>
        <v>616029</v>
      </c>
      <c r="E35" s="16">
        <f t="shared" si="1"/>
        <v>668452</v>
      </c>
      <c r="F35" s="17">
        <f t="shared" ref="F35" si="2">((E35*100)/D35)-100</f>
        <v>8.5098266477714475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364070</v>
      </c>
      <c r="G39" s="50">
        <f>LOOKUP(E39,$A$39:$A$66,$C$39:$C$66)</f>
        <v>357875</v>
      </c>
    </row>
    <row r="40" spans="1:9" x14ac:dyDescent="0.25">
      <c r="A40" s="50" t="str">
        <f t="shared" si="5"/>
        <v>ALICANTE</v>
      </c>
      <c r="B40" s="51">
        <f t="shared" si="3"/>
        <v>135</v>
      </c>
      <c r="C40" s="51">
        <f t="shared" si="4"/>
        <v>19</v>
      </c>
      <c r="D40" s="51">
        <f t="shared" ref="D40:D66" si="7">_xlfn.RANK.EQ(B40,$B$39:$B$66)+COUNTIF($B$39:$B$66,B40)-1</f>
        <v>12</v>
      </c>
      <c r="E40" s="50" t="str">
        <f t="shared" si="6"/>
        <v>VALENCIA</v>
      </c>
      <c r="F40" s="50">
        <f t="shared" ref="F40:F55" si="8">LOOKUP(E40,$A$39:$A$66,$B$39:$B$66)</f>
        <v>220850</v>
      </c>
      <c r="G40" s="50">
        <f t="shared" ref="G40:G66" si="9">LOOKUP(E40,$A$39:$A$66,$C$39:$C$66)</f>
        <v>197297</v>
      </c>
    </row>
    <row r="41" spans="1:9" x14ac:dyDescent="0.25">
      <c r="A41" s="50" t="str">
        <f t="shared" si="5"/>
        <v>ALMERÍA</v>
      </c>
      <c r="B41" s="51">
        <f t="shared" si="3"/>
        <v>4</v>
      </c>
      <c r="C41" s="51">
        <f t="shared" si="4"/>
        <v>0</v>
      </c>
      <c r="D41" s="51">
        <f t="shared" si="7"/>
        <v>14</v>
      </c>
      <c r="E41" s="50" t="str">
        <f t="shared" si="6"/>
        <v>BARCELONA</v>
      </c>
      <c r="F41" s="50">
        <f t="shared" si="8"/>
        <v>39489</v>
      </c>
      <c r="G41" s="50">
        <f t="shared" si="9"/>
        <v>28129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33632</v>
      </c>
      <c r="G42" s="50">
        <f t="shared" si="9"/>
        <v>26313</v>
      </c>
    </row>
    <row r="43" spans="1:9" x14ac:dyDescent="0.25">
      <c r="A43" s="50" t="str">
        <f t="shared" si="5"/>
        <v>BAHÍA DE ALGECIRAS</v>
      </c>
      <c r="B43" s="51">
        <f t="shared" si="3"/>
        <v>364070</v>
      </c>
      <c r="C43" s="51">
        <f t="shared" si="4"/>
        <v>357875</v>
      </c>
      <c r="D43" s="51">
        <f t="shared" si="7"/>
        <v>1</v>
      </c>
      <c r="E43" s="50" t="str">
        <f t="shared" si="6"/>
        <v>MÁLAGA</v>
      </c>
      <c r="F43" s="50">
        <f t="shared" si="8"/>
        <v>3784</v>
      </c>
      <c r="G43" s="50">
        <f t="shared" si="9"/>
        <v>3640</v>
      </c>
    </row>
    <row r="44" spans="1:9" x14ac:dyDescent="0.25">
      <c r="A44" s="50" t="str">
        <f t="shared" si="5"/>
        <v>BAHÍA DE CÁDIZ</v>
      </c>
      <c r="B44" s="51">
        <f t="shared" si="3"/>
        <v>0</v>
      </c>
      <c r="C44" s="51">
        <f t="shared" si="4"/>
        <v>0</v>
      </c>
      <c r="D44" s="51">
        <f t="shared" si="7"/>
        <v>28</v>
      </c>
      <c r="E44" s="50" t="str">
        <f t="shared" si="6"/>
        <v>CASTELLÓN</v>
      </c>
      <c r="F44" s="50">
        <f t="shared" si="8"/>
        <v>3449</v>
      </c>
      <c r="G44" s="50">
        <f t="shared" si="9"/>
        <v>519</v>
      </c>
    </row>
    <row r="45" spans="1:9" x14ac:dyDescent="0.25">
      <c r="A45" s="50" t="str">
        <f t="shared" si="5"/>
        <v>BALEARES</v>
      </c>
      <c r="B45" s="51">
        <f t="shared" si="3"/>
        <v>0</v>
      </c>
      <c r="C45" s="51">
        <f t="shared" si="4"/>
        <v>0</v>
      </c>
      <c r="D45" s="51">
        <f t="shared" si="7"/>
        <v>28</v>
      </c>
      <c r="E45" s="50" t="str">
        <f t="shared" si="6"/>
        <v>TARRAGONA</v>
      </c>
      <c r="F45" s="50">
        <f t="shared" si="8"/>
        <v>1118</v>
      </c>
      <c r="G45" s="50">
        <f t="shared" si="9"/>
        <v>1290</v>
      </c>
    </row>
    <row r="46" spans="1:9" x14ac:dyDescent="0.25">
      <c r="A46" s="50" t="str">
        <f t="shared" si="5"/>
        <v>BARCELONA</v>
      </c>
      <c r="B46" s="51">
        <f t="shared" si="3"/>
        <v>39489</v>
      </c>
      <c r="C46" s="51">
        <f t="shared" si="4"/>
        <v>28129</v>
      </c>
      <c r="D46" s="51">
        <f t="shared" si="7"/>
        <v>3</v>
      </c>
      <c r="E46" s="50" t="str">
        <f t="shared" si="6"/>
        <v>VIGO</v>
      </c>
      <c r="F46" s="50">
        <f t="shared" si="8"/>
        <v>831</v>
      </c>
      <c r="G46" s="50">
        <f t="shared" si="9"/>
        <v>532</v>
      </c>
    </row>
    <row r="47" spans="1:9" x14ac:dyDescent="0.25">
      <c r="A47" s="50" t="str">
        <f t="shared" si="5"/>
        <v>BILBAO</v>
      </c>
      <c r="B47" s="51">
        <f t="shared" si="3"/>
        <v>204</v>
      </c>
      <c r="C47" s="51">
        <f t="shared" si="4"/>
        <v>139</v>
      </c>
      <c r="D47" s="51">
        <f t="shared" si="7"/>
        <v>11</v>
      </c>
      <c r="E47" s="50" t="str">
        <f t="shared" si="6"/>
        <v>MARÍN Y RÍA DE PONTEVEDRA</v>
      </c>
      <c r="F47" s="50">
        <f t="shared" si="8"/>
        <v>653</v>
      </c>
      <c r="G47" s="50">
        <f t="shared" si="9"/>
        <v>18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SANTA CRUZ DE TENERIFE</v>
      </c>
      <c r="F48" s="50">
        <f t="shared" si="8"/>
        <v>229</v>
      </c>
      <c r="G48" s="50">
        <f t="shared" si="9"/>
        <v>258</v>
      </c>
    </row>
    <row r="49" spans="1:7" x14ac:dyDescent="0.25">
      <c r="A49" s="50" t="str">
        <f t="shared" si="5"/>
        <v>CASTELLÓN</v>
      </c>
      <c r="B49" s="51">
        <f t="shared" si="3"/>
        <v>3449</v>
      </c>
      <c r="C49" s="51">
        <f t="shared" si="4"/>
        <v>519</v>
      </c>
      <c r="D49" s="51">
        <f t="shared" si="7"/>
        <v>6</v>
      </c>
      <c r="E49" s="50" t="str">
        <f t="shared" si="6"/>
        <v>BILBAO</v>
      </c>
      <c r="F49" s="50">
        <f t="shared" si="8"/>
        <v>204</v>
      </c>
      <c r="G49" s="50">
        <f t="shared" si="9"/>
        <v>139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ALICANTE</v>
      </c>
      <c r="F50" s="50">
        <f t="shared" si="8"/>
        <v>135</v>
      </c>
      <c r="G50" s="50">
        <f t="shared" si="9"/>
        <v>19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e">
        <f t="shared" si="6"/>
        <v>#N/A</v>
      </c>
      <c r="F51" s="50" t="e">
        <f t="shared" si="8"/>
        <v>#N/A</v>
      </c>
      <c r="G51" s="50" t="e">
        <f t="shared" si="9"/>
        <v>#N/A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ALMERÍA</v>
      </c>
      <c r="F52" s="50">
        <f t="shared" si="8"/>
        <v>4</v>
      </c>
      <c r="G52" s="50">
        <f t="shared" si="9"/>
        <v>0</v>
      </c>
    </row>
    <row r="53" spans="1:7" x14ac:dyDescent="0.25">
      <c r="A53" s="50" t="str">
        <f t="shared" si="5"/>
        <v>HUELVA</v>
      </c>
      <c r="B53" s="51">
        <f t="shared" si="3"/>
        <v>0</v>
      </c>
      <c r="C53" s="51">
        <f t="shared" si="4"/>
        <v>0</v>
      </c>
      <c r="D53" s="51">
        <f t="shared" si="7"/>
        <v>28</v>
      </c>
      <c r="E53" s="50" t="e">
        <f t="shared" si="6"/>
        <v>#N/A</v>
      </c>
      <c r="F53" s="50" t="e">
        <f t="shared" si="8"/>
        <v>#N/A</v>
      </c>
      <c r="G53" s="50" t="e">
        <f t="shared" si="9"/>
        <v>#N/A</v>
      </c>
    </row>
    <row r="54" spans="1:7" x14ac:dyDescent="0.25">
      <c r="A54" s="50" t="str">
        <f t="shared" si="5"/>
        <v>LAS PALMAS</v>
      </c>
      <c r="B54" s="51">
        <f t="shared" si="3"/>
        <v>33632</v>
      </c>
      <c r="C54" s="51">
        <f t="shared" si="4"/>
        <v>26313</v>
      </c>
      <c r="D54" s="51">
        <f t="shared" si="7"/>
        <v>4</v>
      </c>
      <c r="E54" s="50" t="e">
        <f t="shared" si="6"/>
        <v>#N/A</v>
      </c>
      <c r="F54" s="50" t="e">
        <f t="shared" si="8"/>
        <v>#N/A</v>
      </c>
      <c r="G54" s="50" t="e">
        <f t="shared" si="9"/>
        <v>#N/A</v>
      </c>
    </row>
    <row r="55" spans="1:7" x14ac:dyDescent="0.25">
      <c r="A55" s="50" t="str">
        <f t="shared" si="5"/>
        <v>MÁLAGA</v>
      </c>
      <c r="B55" s="51">
        <f t="shared" si="3"/>
        <v>3784</v>
      </c>
      <c r="C55" s="51">
        <f t="shared" si="4"/>
        <v>3640</v>
      </c>
      <c r="D55" s="51">
        <f t="shared" si="7"/>
        <v>5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653</v>
      </c>
      <c r="C56" s="51">
        <f t="shared" si="4"/>
        <v>18</v>
      </c>
      <c r="D56" s="51">
        <f t="shared" si="7"/>
        <v>9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4</v>
      </c>
      <c r="C57" s="51">
        <f t="shared" si="4"/>
        <v>0</v>
      </c>
      <c r="D57" s="51">
        <f t="shared" si="7"/>
        <v>14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0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229</v>
      </c>
      <c r="C60" s="51">
        <f t="shared" si="4"/>
        <v>258</v>
      </c>
      <c r="D60" s="51">
        <f t="shared" si="7"/>
        <v>10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1118</v>
      </c>
      <c r="C63" s="51">
        <f t="shared" si="4"/>
        <v>1290</v>
      </c>
      <c r="D63" s="51">
        <f t="shared" si="7"/>
        <v>7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220850</v>
      </c>
      <c r="C64" s="51">
        <f t="shared" si="4"/>
        <v>197297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831</v>
      </c>
      <c r="C65" s="51">
        <f t="shared" si="4"/>
        <v>532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53</v>
      </c>
    </row>
    <row r="2" spans="1:12" s="2" customFormat="1" ht="21" x14ac:dyDescent="0.35"/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71</v>
      </c>
      <c r="C7" s="10">
        <v>0</v>
      </c>
      <c r="D7" s="10">
        <v>71</v>
      </c>
      <c r="E7" s="10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13">
        <v>10072</v>
      </c>
      <c r="C8" s="13">
        <v>10802</v>
      </c>
      <c r="D8" s="13">
        <v>10072</v>
      </c>
      <c r="E8" s="13">
        <v>10802</v>
      </c>
      <c r="F8" s="14">
        <f t="shared" ref="F8:F34" si="0">((E8*100)/D8)-100</f>
        <v>7.2478157267672714</v>
      </c>
      <c r="G8" s="1"/>
      <c r="H8" s="1"/>
      <c r="I8" s="1"/>
    </row>
    <row r="9" spans="1:12" x14ac:dyDescent="0.25">
      <c r="A9" s="9" t="s">
        <v>164</v>
      </c>
      <c r="B9" s="10">
        <v>77</v>
      </c>
      <c r="C9" s="10">
        <v>2</v>
      </c>
      <c r="D9" s="10">
        <v>77</v>
      </c>
      <c r="E9" s="10">
        <v>2</v>
      </c>
      <c r="F9" s="11">
        <f t="shared" si="0"/>
        <v>-97.402597402597408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129</v>
      </c>
      <c r="C11" s="10">
        <v>390</v>
      </c>
      <c r="D11" s="10">
        <v>129</v>
      </c>
      <c r="E11" s="10">
        <v>390</v>
      </c>
      <c r="F11" s="11">
        <f t="shared" si="0"/>
        <v>202.32558139534882</v>
      </c>
      <c r="G11" s="1"/>
      <c r="H11" s="1"/>
      <c r="I11" s="1"/>
    </row>
    <row r="12" spans="1:12" x14ac:dyDescent="0.25">
      <c r="A12" s="12" t="s">
        <v>168</v>
      </c>
      <c r="B12" s="13">
        <v>3243</v>
      </c>
      <c r="C12" s="13">
        <v>5032</v>
      </c>
      <c r="D12" s="13">
        <v>3243</v>
      </c>
      <c r="E12" s="13">
        <v>5032</v>
      </c>
      <c r="F12" s="14">
        <f t="shared" si="0"/>
        <v>55.164970706136302</v>
      </c>
      <c r="G12" s="1"/>
      <c r="H12" s="1"/>
      <c r="I12" s="1"/>
    </row>
    <row r="13" spans="1:12" x14ac:dyDescent="0.25">
      <c r="A13" s="9" t="s">
        <v>32</v>
      </c>
      <c r="B13" s="10">
        <v>7689</v>
      </c>
      <c r="C13" s="10">
        <v>7955</v>
      </c>
      <c r="D13" s="10">
        <v>7689</v>
      </c>
      <c r="E13" s="10">
        <v>7955</v>
      </c>
      <c r="F13" s="11">
        <f t="shared" si="0"/>
        <v>3.4594875796592532</v>
      </c>
      <c r="G13" s="1"/>
      <c r="H13" s="1"/>
      <c r="I13" s="1"/>
    </row>
    <row r="14" spans="1:12" x14ac:dyDescent="0.25">
      <c r="A14" s="12" t="s">
        <v>33</v>
      </c>
      <c r="B14" s="13">
        <v>15486</v>
      </c>
      <c r="C14" s="13">
        <v>17693</v>
      </c>
      <c r="D14" s="13">
        <v>15486</v>
      </c>
      <c r="E14" s="13">
        <v>17693</v>
      </c>
      <c r="F14" s="14">
        <f t="shared" si="0"/>
        <v>14.251582074131477</v>
      </c>
      <c r="G14" s="1"/>
      <c r="H14" s="1"/>
      <c r="I14" s="1"/>
    </row>
    <row r="15" spans="1:12" x14ac:dyDescent="0.25">
      <c r="A15" s="9" t="s">
        <v>34</v>
      </c>
      <c r="B15" s="10">
        <v>3041</v>
      </c>
      <c r="C15" s="10">
        <v>4341</v>
      </c>
      <c r="D15" s="10">
        <v>3041</v>
      </c>
      <c r="E15" s="10">
        <v>4341</v>
      </c>
      <c r="F15" s="11">
        <f t="shared" si="0"/>
        <v>42.74909569220651</v>
      </c>
      <c r="G15" s="1"/>
      <c r="H15" s="1"/>
      <c r="I15" s="1"/>
    </row>
    <row r="16" spans="1:12" x14ac:dyDescent="0.25">
      <c r="A16" s="12" t="s">
        <v>35</v>
      </c>
      <c r="B16" s="13">
        <v>2971</v>
      </c>
      <c r="C16" s="13">
        <v>1316</v>
      </c>
      <c r="D16" s="13">
        <v>2971</v>
      </c>
      <c r="E16" s="13">
        <v>1316</v>
      </c>
      <c r="F16" s="14">
        <f t="shared" si="0"/>
        <v>-55.705149781218445</v>
      </c>
      <c r="G16" s="1"/>
      <c r="H16" s="1"/>
      <c r="I16" s="1"/>
    </row>
    <row r="17" spans="1:9" x14ac:dyDescent="0.25">
      <c r="A17" s="9" t="s">
        <v>169</v>
      </c>
      <c r="B17" s="10">
        <v>186</v>
      </c>
      <c r="C17" s="10">
        <v>229</v>
      </c>
      <c r="D17" s="10">
        <v>186</v>
      </c>
      <c r="E17" s="10">
        <v>229</v>
      </c>
      <c r="F17" s="11">
        <f t="shared" si="0"/>
        <v>23.118279569892479</v>
      </c>
      <c r="G17" s="1"/>
      <c r="H17" s="1"/>
      <c r="I17" s="1"/>
    </row>
    <row r="18" spans="1:9" x14ac:dyDescent="0.25">
      <c r="A18" s="12" t="s">
        <v>36</v>
      </c>
      <c r="B18" s="13">
        <v>1801</v>
      </c>
      <c r="C18" s="13">
        <v>2357</v>
      </c>
      <c r="D18" s="13">
        <v>1801</v>
      </c>
      <c r="E18" s="13">
        <v>2357</v>
      </c>
      <c r="F18" s="14">
        <f t="shared" si="0"/>
        <v>30.871737923375889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/>
      <c r="G19" s="1"/>
      <c r="H19" s="1"/>
      <c r="I19" s="1"/>
    </row>
    <row r="20" spans="1:9" x14ac:dyDescent="0.25">
      <c r="A20" s="12" t="s">
        <v>170</v>
      </c>
      <c r="B20" s="13">
        <v>510</v>
      </c>
      <c r="C20" s="13">
        <v>1457</v>
      </c>
      <c r="D20" s="13">
        <v>510</v>
      </c>
      <c r="E20" s="13">
        <v>1457</v>
      </c>
      <c r="F20" s="14">
        <f t="shared" si="0"/>
        <v>185.68627450980392</v>
      </c>
      <c r="G20" s="1"/>
      <c r="H20" s="1"/>
      <c r="I20" s="1"/>
    </row>
    <row r="21" spans="1:9" x14ac:dyDescent="0.25">
      <c r="A21" s="9" t="s">
        <v>38</v>
      </c>
      <c r="B21" s="10">
        <v>222</v>
      </c>
      <c r="C21" s="10">
        <v>3951</v>
      </c>
      <c r="D21" s="10">
        <v>222</v>
      </c>
      <c r="E21" s="10">
        <v>3951</v>
      </c>
      <c r="F21" s="11">
        <f t="shared" si="0"/>
        <v>1679.7297297297298</v>
      </c>
      <c r="G21" s="1"/>
      <c r="H21" s="1"/>
      <c r="I21" s="1"/>
    </row>
    <row r="22" spans="1:9" x14ac:dyDescent="0.25">
      <c r="A22" s="12" t="s">
        <v>59</v>
      </c>
      <c r="B22" s="13">
        <v>30816</v>
      </c>
      <c r="C22" s="13">
        <v>35739</v>
      </c>
      <c r="D22" s="13">
        <v>30816</v>
      </c>
      <c r="E22" s="13">
        <v>35739</v>
      </c>
      <c r="F22" s="14">
        <f t="shared" si="0"/>
        <v>15.975467289719631</v>
      </c>
      <c r="G22" s="1"/>
      <c r="H22" s="1"/>
      <c r="I22" s="1"/>
    </row>
    <row r="23" spans="1:9" x14ac:dyDescent="0.25">
      <c r="A23" s="9" t="s">
        <v>171</v>
      </c>
      <c r="B23" s="10">
        <v>1379</v>
      </c>
      <c r="C23" s="10">
        <v>1100</v>
      </c>
      <c r="D23" s="10">
        <v>1379</v>
      </c>
      <c r="E23" s="10">
        <v>1100</v>
      </c>
      <c r="F23" s="11">
        <f t="shared" si="0"/>
        <v>-20.232052211747643</v>
      </c>
      <c r="G23" s="1"/>
      <c r="H23" s="1"/>
      <c r="I23" s="1"/>
    </row>
    <row r="24" spans="1:9" x14ac:dyDescent="0.25">
      <c r="A24" s="12" t="s">
        <v>173</v>
      </c>
      <c r="B24" s="13">
        <v>300</v>
      </c>
      <c r="C24" s="13">
        <v>481</v>
      </c>
      <c r="D24" s="13">
        <v>300</v>
      </c>
      <c r="E24" s="13">
        <v>481</v>
      </c>
      <c r="F24" s="14">
        <f t="shared" si="0"/>
        <v>60.333333333333343</v>
      </c>
      <c r="G24" s="1"/>
      <c r="H24" s="1"/>
      <c r="I24" s="1"/>
    </row>
    <row r="25" spans="1:9" x14ac:dyDescent="0.25">
      <c r="A25" s="9" t="s">
        <v>39</v>
      </c>
      <c r="B25" s="10">
        <v>2307</v>
      </c>
      <c r="C25" s="10">
        <v>2426</v>
      </c>
      <c r="D25" s="10">
        <v>2307</v>
      </c>
      <c r="E25" s="10">
        <v>2426</v>
      </c>
      <c r="F25" s="11">
        <f t="shared" si="0"/>
        <v>5.1582141309059324</v>
      </c>
      <c r="G25" s="1"/>
      <c r="H25" s="1"/>
      <c r="I25" s="1"/>
    </row>
    <row r="26" spans="1:9" x14ac:dyDescent="0.25">
      <c r="A26" s="12" t="s">
        <v>40</v>
      </c>
      <c r="B26" s="13">
        <v>48</v>
      </c>
      <c r="C26" s="13">
        <v>155</v>
      </c>
      <c r="D26" s="13">
        <v>48</v>
      </c>
      <c r="E26" s="13">
        <v>155</v>
      </c>
      <c r="F26" s="14">
        <f t="shared" si="0"/>
        <v>222.91666666666669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23979</v>
      </c>
      <c r="C28" s="13">
        <v>28337</v>
      </c>
      <c r="D28" s="13">
        <v>23979</v>
      </c>
      <c r="E28" s="13">
        <v>28337</v>
      </c>
      <c r="F28" s="14">
        <f t="shared" si="0"/>
        <v>18.174235789649273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/>
      <c r="G29" s="1"/>
      <c r="H29" s="1"/>
      <c r="I29" s="1"/>
    </row>
    <row r="30" spans="1:9" x14ac:dyDescent="0.25">
      <c r="A30" s="12" t="s">
        <v>44</v>
      </c>
      <c r="B30" s="13">
        <v>12847</v>
      </c>
      <c r="C30" s="13">
        <v>8485</v>
      </c>
      <c r="D30" s="13">
        <v>12847</v>
      </c>
      <c r="E30" s="13">
        <v>8485</v>
      </c>
      <c r="F30" s="14">
        <f t="shared" si="0"/>
        <v>-33.953452167821283</v>
      </c>
      <c r="G30" s="1"/>
      <c r="H30" s="1"/>
      <c r="I30" s="1"/>
    </row>
    <row r="31" spans="1:9" x14ac:dyDescent="0.25">
      <c r="A31" s="9" t="s">
        <v>45</v>
      </c>
      <c r="B31" s="10">
        <v>1048</v>
      </c>
      <c r="C31" s="10">
        <v>658</v>
      </c>
      <c r="D31" s="10">
        <v>1048</v>
      </c>
      <c r="E31" s="10">
        <v>658</v>
      </c>
      <c r="F31" s="11">
        <f t="shared" si="0"/>
        <v>-37.213740458015266</v>
      </c>
      <c r="G31" s="1"/>
      <c r="H31" s="1"/>
      <c r="I31" s="1"/>
    </row>
    <row r="32" spans="1:9" x14ac:dyDescent="0.25">
      <c r="A32" s="12" t="s">
        <v>46</v>
      </c>
      <c r="B32" s="13">
        <v>14090</v>
      </c>
      <c r="C32" s="13">
        <v>13921</v>
      </c>
      <c r="D32" s="13">
        <v>14090</v>
      </c>
      <c r="E32" s="13">
        <v>13921</v>
      </c>
      <c r="F32" s="14">
        <f t="shared" si="0"/>
        <v>-1.1994322214336393</v>
      </c>
      <c r="G32" s="1"/>
      <c r="H32" s="1"/>
      <c r="I32" s="1"/>
    </row>
    <row r="33" spans="1:9" x14ac:dyDescent="0.25">
      <c r="A33" s="9" t="s">
        <v>47</v>
      </c>
      <c r="B33" s="10">
        <v>2393</v>
      </c>
      <c r="C33" s="10">
        <v>1531</v>
      </c>
      <c r="D33" s="10">
        <v>2393</v>
      </c>
      <c r="E33" s="10">
        <v>1531</v>
      </c>
      <c r="F33" s="11">
        <f t="shared" si="0"/>
        <v>-36.021730045967402</v>
      </c>
      <c r="G33" s="1"/>
      <c r="H33" s="1"/>
      <c r="I33" s="1"/>
    </row>
    <row r="34" spans="1:9" x14ac:dyDescent="0.25">
      <c r="A34" s="12" t="s">
        <v>172</v>
      </c>
      <c r="B34" s="13">
        <v>2943</v>
      </c>
      <c r="C34" s="13">
        <v>2800</v>
      </c>
      <c r="D34" s="13">
        <v>2943</v>
      </c>
      <c r="E34" s="13">
        <v>2800</v>
      </c>
      <c r="F34" s="14">
        <f t="shared" si="0"/>
        <v>-4.8589874277947729</v>
      </c>
      <c r="G34" s="1"/>
      <c r="H34" s="1"/>
      <c r="I34" s="1"/>
    </row>
    <row r="35" spans="1:9" x14ac:dyDescent="0.25">
      <c r="A35" s="15" t="s">
        <v>48</v>
      </c>
      <c r="B35" s="16">
        <f>SUM(B7:B34)</f>
        <v>137648</v>
      </c>
      <c r="C35" s="16">
        <f t="shared" ref="C35:E35" si="1">SUM(C7:C34)</f>
        <v>151158</v>
      </c>
      <c r="D35" s="16">
        <f t="shared" si="1"/>
        <v>137648</v>
      </c>
      <c r="E35" s="16">
        <f t="shared" si="1"/>
        <v>151158</v>
      </c>
      <c r="F35" s="17">
        <f t="shared" ref="F35" si="2">((E35*100)/D35)-100</f>
        <v>9.8148901545972365</v>
      </c>
      <c r="G35" s="1"/>
      <c r="H35" s="1"/>
      <c r="I35" s="1"/>
    </row>
    <row r="36" spans="1:9" x14ac:dyDescent="0.25">
      <c r="A36" s="73" t="s">
        <v>123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71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LAS PALMAS</v>
      </c>
      <c r="F39" s="50">
        <f>LOOKUP(E39,$A$39:$A$66,$B$39:$B$66)</f>
        <v>35739</v>
      </c>
      <c r="G39" s="50">
        <f>LOOKUP(E39,$A$39:$A$66,$C$39:$C$66)</f>
        <v>30816</v>
      </c>
    </row>
    <row r="40" spans="1:9" x14ac:dyDescent="0.25">
      <c r="A40" s="50" t="str">
        <f t="shared" si="5"/>
        <v>ALICANTE</v>
      </c>
      <c r="B40" s="51">
        <f t="shared" si="3"/>
        <v>10802</v>
      </c>
      <c r="C40" s="51">
        <f t="shared" si="4"/>
        <v>10072</v>
      </c>
      <c r="D40" s="51">
        <f t="shared" ref="D40:D66" si="7">_xlfn.RANK.EQ(B40,$B$39:$B$66)+COUNTIF($B$39:$B$66,B40)-1</f>
        <v>5</v>
      </c>
      <c r="E40" s="50" t="str">
        <f t="shared" si="6"/>
        <v>SANTA CRUZ DE TENERIFE</v>
      </c>
      <c r="F40" s="50">
        <f t="shared" ref="F40:F55" si="8">LOOKUP(E40,$A$39:$A$66,$B$39:$B$66)</f>
        <v>28337</v>
      </c>
      <c r="G40" s="50">
        <f t="shared" ref="G40:G66" si="9">LOOKUP(E40,$A$39:$A$66,$C$39:$C$66)</f>
        <v>23979</v>
      </c>
    </row>
    <row r="41" spans="1:9" x14ac:dyDescent="0.25">
      <c r="A41" s="50" t="str">
        <f t="shared" si="5"/>
        <v>ALMERÍA</v>
      </c>
      <c r="B41" s="51">
        <f t="shared" si="3"/>
        <v>2</v>
      </c>
      <c r="C41" s="51">
        <f t="shared" si="4"/>
        <v>77</v>
      </c>
      <c r="D41" s="51">
        <f t="shared" si="7"/>
        <v>23</v>
      </c>
      <c r="E41" s="50" t="str">
        <f t="shared" si="6"/>
        <v>BARCELONA</v>
      </c>
      <c r="F41" s="50">
        <f t="shared" si="8"/>
        <v>17693</v>
      </c>
      <c r="G41" s="50">
        <f t="shared" si="9"/>
        <v>15486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VALENCIA</v>
      </c>
      <c r="F42" s="50">
        <f t="shared" si="8"/>
        <v>13921</v>
      </c>
      <c r="G42" s="50">
        <f t="shared" si="9"/>
        <v>14090</v>
      </c>
    </row>
    <row r="43" spans="1:9" x14ac:dyDescent="0.25">
      <c r="A43" s="50" t="str">
        <f t="shared" si="5"/>
        <v>BAHÍA DE ALGECIRAS</v>
      </c>
      <c r="B43" s="51">
        <f t="shared" si="3"/>
        <v>390</v>
      </c>
      <c r="C43" s="51">
        <f t="shared" si="4"/>
        <v>129</v>
      </c>
      <c r="D43" s="51">
        <f t="shared" si="7"/>
        <v>20</v>
      </c>
      <c r="E43" s="50" t="str">
        <f t="shared" si="6"/>
        <v>ALICANTE</v>
      </c>
      <c r="F43" s="50">
        <f t="shared" si="8"/>
        <v>10802</v>
      </c>
      <c r="G43" s="50">
        <f t="shared" si="9"/>
        <v>10072</v>
      </c>
    </row>
    <row r="44" spans="1:9" x14ac:dyDescent="0.25">
      <c r="A44" s="50" t="str">
        <f t="shared" si="5"/>
        <v>BAHÍA DE CÁDIZ</v>
      </c>
      <c r="B44" s="51">
        <f t="shared" si="3"/>
        <v>5032</v>
      </c>
      <c r="C44" s="51">
        <f t="shared" si="4"/>
        <v>3243</v>
      </c>
      <c r="D44" s="51">
        <f t="shared" si="7"/>
        <v>8</v>
      </c>
      <c r="E44" s="50" t="str">
        <f t="shared" si="6"/>
        <v>SEVILLA</v>
      </c>
      <c r="F44" s="50">
        <f t="shared" si="8"/>
        <v>8485</v>
      </c>
      <c r="G44" s="50">
        <f t="shared" si="9"/>
        <v>12847</v>
      </c>
    </row>
    <row r="45" spans="1:9" x14ac:dyDescent="0.25">
      <c r="A45" s="50" t="str">
        <f t="shared" si="5"/>
        <v>BALEARES</v>
      </c>
      <c r="B45" s="51">
        <f t="shared" si="3"/>
        <v>7955</v>
      </c>
      <c r="C45" s="51">
        <f t="shared" si="4"/>
        <v>7689</v>
      </c>
      <c r="D45" s="51">
        <f t="shared" si="7"/>
        <v>7</v>
      </c>
      <c r="E45" s="50" t="str">
        <f t="shared" si="6"/>
        <v>BALEARES</v>
      </c>
      <c r="F45" s="50">
        <f t="shared" si="8"/>
        <v>7955</v>
      </c>
      <c r="G45" s="50">
        <f t="shared" si="9"/>
        <v>7689</v>
      </c>
    </row>
    <row r="46" spans="1:9" x14ac:dyDescent="0.25">
      <c r="A46" s="50" t="str">
        <f t="shared" si="5"/>
        <v>BARCELONA</v>
      </c>
      <c r="B46" s="51">
        <f t="shared" si="3"/>
        <v>17693</v>
      </c>
      <c r="C46" s="51">
        <f t="shared" si="4"/>
        <v>15486</v>
      </c>
      <c r="D46" s="51">
        <f t="shared" si="7"/>
        <v>3</v>
      </c>
      <c r="E46" s="50" t="str">
        <f t="shared" si="6"/>
        <v>BAHÍA DE CÁDIZ</v>
      </c>
      <c r="F46" s="50">
        <f t="shared" si="8"/>
        <v>5032</v>
      </c>
      <c r="G46" s="50">
        <f t="shared" si="9"/>
        <v>3243</v>
      </c>
    </row>
    <row r="47" spans="1:9" x14ac:dyDescent="0.25">
      <c r="A47" s="50" t="str">
        <f t="shared" si="5"/>
        <v>BILBAO</v>
      </c>
      <c r="B47" s="51">
        <f t="shared" si="3"/>
        <v>4341</v>
      </c>
      <c r="C47" s="51">
        <f t="shared" si="4"/>
        <v>3041</v>
      </c>
      <c r="D47" s="51">
        <f t="shared" si="7"/>
        <v>9</v>
      </c>
      <c r="E47" s="50" t="str">
        <f t="shared" si="6"/>
        <v>BILBAO</v>
      </c>
      <c r="F47" s="50">
        <f t="shared" si="8"/>
        <v>4341</v>
      </c>
      <c r="G47" s="50">
        <f t="shared" si="9"/>
        <v>3041</v>
      </c>
    </row>
    <row r="48" spans="1:9" x14ac:dyDescent="0.25">
      <c r="A48" s="50" t="str">
        <f t="shared" si="5"/>
        <v>CARTAGENA</v>
      </c>
      <c r="B48" s="51">
        <f t="shared" si="3"/>
        <v>1316</v>
      </c>
      <c r="C48" s="51">
        <f t="shared" si="4"/>
        <v>2971</v>
      </c>
      <c r="D48" s="51">
        <f t="shared" si="7"/>
        <v>16</v>
      </c>
      <c r="E48" s="50" t="str">
        <f t="shared" si="6"/>
        <v>HUELVA</v>
      </c>
      <c r="F48" s="50">
        <f t="shared" si="8"/>
        <v>3951</v>
      </c>
      <c r="G48" s="50">
        <f t="shared" si="9"/>
        <v>222</v>
      </c>
    </row>
    <row r="49" spans="1:7" x14ac:dyDescent="0.25">
      <c r="A49" s="50" t="str">
        <f t="shared" si="5"/>
        <v>CASTELLÓN</v>
      </c>
      <c r="B49" s="51">
        <f t="shared" si="3"/>
        <v>229</v>
      </c>
      <c r="C49" s="51">
        <f t="shared" si="4"/>
        <v>186</v>
      </c>
      <c r="D49" s="51">
        <f t="shared" si="7"/>
        <v>21</v>
      </c>
      <c r="E49" s="50" t="str">
        <f t="shared" si="6"/>
        <v>VILAGARCÍA</v>
      </c>
      <c r="F49" s="50">
        <f t="shared" si="8"/>
        <v>2800</v>
      </c>
      <c r="G49" s="50">
        <f t="shared" si="9"/>
        <v>2943</v>
      </c>
    </row>
    <row r="50" spans="1:7" x14ac:dyDescent="0.25">
      <c r="A50" s="50" t="str">
        <f t="shared" si="5"/>
        <v>CEUTA</v>
      </c>
      <c r="B50" s="51">
        <f t="shared" si="3"/>
        <v>2357</v>
      </c>
      <c r="C50" s="51">
        <f t="shared" si="4"/>
        <v>1801</v>
      </c>
      <c r="D50" s="51">
        <f t="shared" si="7"/>
        <v>13</v>
      </c>
      <c r="E50" s="50" t="str">
        <f t="shared" si="6"/>
        <v>MELILLA</v>
      </c>
      <c r="F50" s="50">
        <f t="shared" si="8"/>
        <v>2426</v>
      </c>
      <c r="G50" s="50">
        <f t="shared" si="9"/>
        <v>2307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CEUTA</v>
      </c>
      <c r="F51" s="50">
        <f t="shared" si="8"/>
        <v>2357</v>
      </c>
      <c r="G51" s="50">
        <f t="shared" si="9"/>
        <v>1801</v>
      </c>
    </row>
    <row r="52" spans="1:7" x14ac:dyDescent="0.25">
      <c r="A52" s="50" t="str">
        <f t="shared" si="5"/>
        <v>GIJÓN</v>
      </c>
      <c r="B52" s="51">
        <f t="shared" si="3"/>
        <v>1457</v>
      </c>
      <c r="C52" s="51">
        <f t="shared" si="4"/>
        <v>510</v>
      </c>
      <c r="D52" s="51">
        <f t="shared" si="7"/>
        <v>15</v>
      </c>
      <c r="E52" s="50" t="str">
        <f t="shared" si="6"/>
        <v>VIGO</v>
      </c>
      <c r="F52" s="50">
        <f t="shared" si="8"/>
        <v>1531</v>
      </c>
      <c r="G52" s="50">
        <f t="shared" si="9"/>
        <v>2393</v>
      </c>
    </row>
    <row r="53" spans="1:7" x14ac:dyDescent="0.25">
      <c r="A53" s="50" t="str">
        <f t="shared" si="5"/>
        <v>HUELVA</v>
      </c>
      <c r="B53" s="51">
        <f t="shared" si="3"/>
        <v>3951</v>
      </c>
      <c r="C53" s="51">
        <f t="shared" si="4"/>
        <v>222</v>
      </c>
      <c r="D53" s="51">
        <f t="shared" si="7"/>
        <v>10</v>
      </c>
      <c r="E53" s="50" t="str">
        <f t="shared" si="6"/>
        <v>GIJÓN</v>
      </c>
      <c r="F53" s="50">
        <f t="shared" si="8"/>
        <v>1457</v>
      </c>
      <c r="G53" s="50">
        <f t="shared" si="9"/>
        <v>510</v>
      </c>
    </row>
    <row r="54" spans="1:7" x14ac:dyDescent="0.25">
      <c r="A54" s="50" t="str">
        <f t="shared" si="5"/>
        <v>LAS PALMAS</v>
      </c>
      <c r="B54" s="51">
        <f t="shared" si="3"/>
        <v>35739</v>
      </c>
      <c r="C54" s="51">
        <f t="shared" si="4"/>
        <v>30816</v>
      </c>
      <c r="D54" s="51">
        <f t="shared" si="7"/>
        <v>1</v>
      </c>
      <c r="E54" s="50" t="str">
        <f t="shared" si="6"/>
        <v>CARTAGENA</v>
      </c>
      <c r="F54" s="50">
        <f t="shared" si="8"/>
        <v>1316</v>
      </c>
      <c r="G54" s="50">
        <f t="shared" si="9"/>
        <v>2971</v>
      </c>
    </row>
    <row r="55" spans="1:7" x14ac:dyDescent="0.25">
      <c r="A55" s="50" t="str">
        <f t="shared" si="5"/>
        <v>MÁLAGA</v>
      </c>
      <c r="B55" s="51">
        <f t="shared" si="3"/>
        <v>1100</v>
      </c>
      <c r="C55" s="51">
        <f t="shared" si="4"/>
        <v>1379</v>
      </c>
      <c r="D55" s="51">
        <f t="shared" si="7"/>
        <v>17</v>
      </c>
      <c r="E55" s="50" t="str">
        <f t="shared" si="6"/>
        <v>MÁLAGA</v>
      </c>
      <c r="F55" s="50">
        <f t="shared" si="8"/>
        <v>1100</v>
      </c>
      <c r="G55" s="50">
        <f t="shared" si="9"/>
        <v>1379</v>
      </c>
    </row>
    <row r="56" spans="1:7" x14ac:dyDescent="0.25">
      <c r="A56" s="50" t="str">
        <f t="shared" si="5"/>
        <v>MARÍN Y RÍA DE PONTEVEDRA</v>
      </c>
      <c r="B56" s="51">
        <f t="shared" si="3"/>
        <v>481</v>
      </c>
      <c r="C56" s="51">
        <f t="shared" si="4"/>
        <v>300</v>
      </c>
      <c r="D56" s="51">
        <f t="shared" si="7"/>
        <v>19</v>
      </c>
      <c r="E56" s="50" t="str">
        <f t="shared" si="6"/>
        <v>TARRAGONA</v>
      </c>
      <c r="F56" s="50">
        <f t="shared" ref="F56:F66" si="10">LOOKUP(E56,$A$39:$A$66,$B$39:$B$66)</f>
        <v>658</v>
      </c>
      <c r="G56" s="50">
        <f t="shared" si="9"/>
        <v>1048</v>
      </c>
    </row>
    <row r="57" spans="1:7" x14ac:dyDescent="0.25">
      <c r="A57" s="50" t="str">
        <f t="shared" si="5"/>
        <v>MELILLA</v>
      </c>
      <c r="B57" s="51">
        <f t="shared" si="3"/>
        <v>2426</v>
      </c>
      <c r="C57" s="51">
        <f t="shared" si="4"/>
        <v>2307</v>
      </c>
      <c r="D57" s="51">
        <f t="shared" si="7"/>
        <v>12</v>
      </c>
      <c r="E57" s="50" t="str">
        <f t="shared" si="6"/>
        <v>MARÍN Y RÍA DE PONTEVEDRA</v>
      </c>
      <c r="F57" s="50">
        <f t="shared" si="10"/>
        <v>481</v>
      </c>
      <c r="G57" s="50">
        <f t="shared" si="9"/>
        <v>300</v>
      </c>
    </row>
    <row r="58" spans="1:7" x14ac:dyDescent="0.25">
      <c r="A58" s="50" t="str">
        <f t="shared" si="5"/>
        <v>MOTRIL</v>
      </c>
      <c r="B58" s="51">
        <f t="shared" si="3"/>
        <v>155</v>
      </c>
      <c r="C58" s="51">
        <f t="shared" si="4"/>
        <v>48</v>
      </c>
      <c r="D58" s="51">
        <f t="shared" si="7"/>
        <v>22</v>
      </c>
      <c r="E58" s="50" t="str">
        <f t="shared" si="6"/>
        <v>BAHÍA DE ALGECIRAS</v>
      </c>
      <c r="F58" s="50">
        <f t="shared" si="10"/>
        <v>390</v>
      </c>
      <c r="G58" s="50">
        <f t="shared" si="9"/>
        <v>129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str">
        <f t="shared" si="6"/>
        <v>CASTELLÓN</v>
      </c>
      <c r="F59" s="50">
        <f t="shared" si="10"/>
        <v>229</v>
      </c>
      <c r="G59" s="50">
        <f t="shared" si="9"/>
        <v>186</v>
      </c>
    </row>
    <row r="60" spans="1:7" x14ac:dyDescent="0.25">
      <c r="A60" s="50" t="str">
        <f t="shared" si="5"/>
        <v>SANTA CRUZ DE TENERIFE</v>
      </c>
      <c r="B60" s="51">
        <f t="shared" si="3"/>
        <v>28337</v>
      </c>
      <c r="C60" s="51">
        <f t="shared" si="4"/>
        <v>23979</v>
      </c>
      <c r="D60" s="51">
        <f t="shared" si="7"/>
        <v>2</v>
      </c>
      <c r="E60" s="50" t="str">
        <f t="shared" si="6"/>
        <v>MOTRIL</v>
      </c>
      <c r="F60" s="50">
        <f t="shared" si="10"/>
        <v>155</v>
      </c>
      <c r="G60" s="50">
        <f t="shared" si="9"/>
        <v>48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str">
        <f t="shared" si="6"/>
        <v>ALMERÍA</v>
      </c>
      <c r="F61" s="50">
        <f t="shared" si="10"/>
        <v>2</v>
      </c>
      <c r="G61" s="50">
        <f t="shared" si="9"/>
        <v>77</v>
      </c>
    </row>
    <row r="62" spans="1:7" x14ac:dyDescent="0.25">
      <c r="A62" s="50" t="str">
        <f t="shared" si="5"/>
        <v>SEVILLA</v>
      </c>
      <c r="B62" s="51">
        <f t="shared" si="3"/>
        <v>8485</v>
      </c>
      <c r="C62" s="51">
        <f t="shared" si="4"/>
        <v>12847</v>
      </c>
      <c r="D62" s="51">
        <f t="shared" si="7"/>
        <v>6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658</v>
      </c>
      <c r="C63" s="51">
        <f t="shared" si="4"/>
        <v>1048</v>
      </c>
      <c r="D63" s="51">
        <f t="shared" si="7"/>
        <v>18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13921</v>
      </c>
      <c r="C64" s="51">
        <f t="shared" si="4"/>
        <v>14090</v>
      </c>
      <c r="D64" s="51">
        <f t="shared" si="7"/>
        <v>4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1531</v>
      </c>
      <c r="C65" s="51">
        <f t="shared" si="4"/>
        <v>2393</v>
      </c>
      <c r="D65" s="51">
        <f t="shared" si="7"/>
        <v>14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2800</v>
      </c>
      <c r="C66" s="51">
        <f t="shared" si="4"/>
        <v>2943</v>
      </c>
      <c r="D66" s="51">
        <f t="shared" si="7"/>
        <v>11</v>
      </c>
      <c r="E66" s="50" t="str">
        <f t="shared" si="6"/>
        <v>A CORUÑA</v>
      </c>
      <c r="F66" s="50">
        <f t="shared" si="10"/>
        <v>0</v>
      </c>
      <c r="G66" s="50">
        <f t="shared" si="9"/>
        <v>71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8"/>
  <sheetViews>
    <sheetView workbookViewId="0">
      <selection activeCell="F7" sqref="F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54</v>
      </c>
    </row>
    <row r="2" spans="1:12" s="2" customFormat="1" ht="21" x14ac:dyDescent="0.35"/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1"/>
      <c r="G7" s="1"/>
      <c r="H7" s="1"/>
      <c r="I7" s="1"/>
    </row>
    <row r="8" spans="1:12" x14ac:dyDescent="0.25">
      <c r="A8" s="12" t="s">
        <v>31</v>
      </c>
      <c r="B8" s="13">
        <v>1309</v>
      </c>
      <c r="C8" s="13">
        <v>1522</v>
      </c>
      <c r="D8" s="13">
        <v>1309</v>
      </c>
      <c r="E8" s="13">
        <v>1522</v>
      </c>
      <c r="F8" s="14">
        <f t="shared" ref="F8:F34" si="0">((E8*100)/D8)-100</f>
        <v>16.271963330786861</v>
      </c>
      <c r="G8" s="1"/>
      <c r="H8" s="1"/>
      <c r="I8" s="1"/>
    </row>
    <row r="9" spans="1:12" x14ac:dyDescent="0.25">
      <c r="A9" s="9" t="s">
        <v>164</v>
      </c>
      <c r="B9" s="10">
        <v>232</v>
      </c>
      <c r="C9" s="10">
        <v>515</v>
      </c>
      <c r="D9" s="10">
        <v>232</v>
      </c>
      <c r="E9" s="10">
        <v>515</v>
      </c>
      <c r="F9" s="11">
        <f t="shared" si="0"/>
        <v>121.98275862068965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28537</v>
      </c>
      <c r="C11" s="10">
        <v>28246</v>
      </c>
      <c r="D11" s="10">
        <v>28537</v>
      </c>
      <c r="E11" s="10">
        <v>28246</v>
      </c>
      <c r="F11" s="11">
        <f t="shared" si="0"/>
        <v>-1.0197287731716784</v>
      </c>
      <c r="G11" s="1"/>
      <c r="H11" s="1"/>
      <c r="I11" s="1"/>
    </row>
    <row r="12" spans="1:12" x14ac:dyDescent="0.25">
      <c r="A12" s="12" t="s">
        <v>168</v>
      </c>
      <c r="B12" s="13">
        <v>1375</v>
      </c>
      <c r="C12" s="13">
        <v>2038</v>
      </c>
      <c r="D12" s="13">
        <v>1375</v>
      </c>
      <c r="E12" s="13">
        <v>2038</v>
      </c>
      <c r="F12" s="14">
        <f t="shared" si="0"/>
        <v>48.218181818181819</v>
      </c>
      <c r="G12" s="1"/>
      <c r="H12" s="1"/>
      <c r="I12" s="1"/>
    </row>
    <row r="13" spans="1:12" x14ac:dyDescent="0.25">
      <c r="A13" s="9" t="s">
        <v>32</v>
      </c>
      <c r="B13" s="10">
        <v>0</v>
      </c>
      <c r="C13" s="10">
        <v>0</v>
      </c>
      <c r="D13" s="10">
        <v>0</v>
      </c>
      <c r="E13" s="10">
        <v>0</v>
      </c>
      <c r="F13" s="11"/>
      <c r="G13" s="1"/>
      <c r="H13" s="1"/>
      <c r="I13" s="1"/>
    </row>
    <row r="14" spans="1:12" x14ac:dyDescent="0.25">
      <c r="A14" s="12" t="s">
        <v>33</v>
      </c>
      <c r="B14" s="13">
        <v>113632</v>
      </c>
      <c r="C14" s="13">
        <v>126490</v>
      </c>
      <c r="D14" s="13">
        <v>113632</v>
      </c>
      <c r="E14" s="13">
        <v>126490</v>
      </c>
      <c r="F14" s="14">
        <f t="shared" si="0"/>
        <v>11.31547451422135</v>
      </c>
      <c r="G14" s="1"/>
      <c r="H14" s="1"/>
      <c r="I14" s="1"/>
    </row>
    <row r="15" spans="1:12" x14ac:dyDescent="0.25">
      <c r="A15" s="9" t="s">
        <v>34</v>
      </c>
      <c r="B15" s="10">
        <v>31550</v>
      </c>
      <c r="C15" s="10">
        <v>36248</v>
      </c>
      <c r="D15" s="10">
        <v>31550</v>
      </c>
      <c r="E15" s="10">
        <v>36248</v>
      </c>
      <c r="F15" s="11">
        <f t="shared" si="0"/>
        <v>14.890649762282095</v>
      </c>
      <c r="G15" s="1"/>
      <c r="H15" s="1"/>
      <c r="I15" s="1"/>
    </row>
    <row r="16" spans="1:12" x14ac:dyDescent="0.25">
      <c r="A16" s="12" t="s">
        <v>35</v>
      </c>
      <c r="B16" s="13">
        <v>5171</v>
      </c>
      <c r="C16" s="13">
        <v>5422</v>
      </c>
      <c r="D16" s="13">
        <v>5171</v>
      </c>
      <c r="E16" s="13">
        <v>5422</v>
      </c>
      <c r="F16" s="14">
        <f t="shared" si="0"/>
        <v>4.8539934248694578</v>
      </c>
      <c r="G16" s="1"/>
      <c r="H16" s="1"/>
      <c r="I16" s="1"/>
    </row>
    <row r="17" spans="1:9" x14ac:dyDescent="0.25">
      <c r="A17" s="9" t="s">
        <v>169</v>
      </c>
      <c r="B17" s="10">
        <v>14711</v>
      </c>
      <c r="C17" s="10">
        <v>14167</v>
      </c>
      <c r="D17" s="10">
        <v>14711</v>
      </c>
      <c r="E17" s="10">
        <v>14167</v>
      </c>
      <c r="F17" s="11">
        <f t="shared" si="0"/>
        <v>-3.6979131262320664</v>
      </c>
      <c r="G17" s="1"/>
      <c r="H17" s="1"/>
      <c r="I17" s="1"/>
    </row>
    <row r="18" spans="1:9" x14ac:dyDescent="0.25">
      <c r="A18" s="12" t="s">
        <v>36</v>
      </c>
      <c r="B18" s="13">
        <v>0</v>
      </c>
      <c r="C18" s="13">
        <v>0</v>
      </c>
      <c r="D18" s="13">
        <v>0</v>
      </c>
      <c r="E18" s="13">
        <v>0</v>
      </c>
      <c r="F18" s="14"/>
      <c r="G18" s="1"/>
      <c r="H18" s="1"/>
      <c r="I18" s="1"/>
    </row>
    <row r="19" spans="1:9" x14ac:dyDescent="0.25">
      <c r="A19" s="9" t="s">
        <v>37</v>
      </c>
      <c r="B19" s="10">
        <v>42</v>
      </c>
      <c r="C19" s="10">
        <v>7</v>
      </c>
      <c r="D19" s="10">
        <v>42</v>
      </c>
      <c r="E19" s="10">
        <v>7</v>
      </c>
      <c r="F19" s="11">
        <f t="shared" si="0"/>
        <v>-83.333333333333329</v>
      </c>
      <c r="G19" s="1"/>
      <c r="H19" s="1"/>
      <c r="I19" s="1"/>
    </row>
    <row r="20" spans="1:9" x14ac:dyDescent="0.25">
      <c r="A20" s="12" t="s">
        <v>170</v>
      </c>
      <c r="B20" s="13">
        <v>4169</v>
      </c>
      <c r="C20" s="13">
        <v>4598</v>
      </c>
      <c r="D20" s="13">
        <v>4169</v>
      </c>
      <c r="E20" s="13">
        <v>4598</v>
      </c>
      <c r="F20" s="14">
        <f t="shared" si="0"/>
        <v>10.290237467018471</v>
      </c>
      <c r="G20" s="1"/>
      <c r="H20" s="1"/>
      <c r="I20" s="1"/>
    </row>
    <row r="21" spans="1:9" x14ac:dyDescent="0.25">
      <c r="A21" s="9" t="s">
        <v>38</v>
      </c>
      <c r="B21" s="10">
        <v>309</v>
      </c>
      <c r="C21" s="10">
        <v>853</v>
      </c>
      <c r="D21" s="10">
        <v>309</v>
      </c>
      <c r="E21" s="10">
        <v>853</v>
      </c>
      <c r="F21" s="11">
        <f t="shared" si="0"/>
        <v>176.05177993527508</v>
      </c>
      <c r="G21" s="1"/>
      <c r="H21" s="1"/>
      <c r="I21" s="1"/>
    </row>
    <row r="22" spans="1:9" x14ac:dyDescent="0.25">
      <c r="A22" s="12" t="s">
        <v>59</v>
      </c>
      <c r="B22" s="13">
        <v>6261</v>
      </c>
      <c r="C22" s="13">
        <v>6490</v>
      </c>
      <c r="D22" s="13">
        <v>6261</v>
      </c>
      <c r="E22" s="13">
        <v>6490</v>
      </c>
      <c r="F22" s="14">
        <f t="shared" si="0"/>
        <v>3.657562689666193</v>
      </c>
      <c r="G22" s="1"/>
      <c r="H22" s="1"/>
      <c r="I22" s="1"/>
    </row>
    <row r="23" spans="1:9" x14ac:dyDescent="0.25">
      <c r="A23" s="9" t="s">
        <v>171</v>
      </c>
      <c r="B23" s="10">
        <v>1321</v>
      </c>
      <c r="C23" s="10">
        <v>1006</v>
      </c>
      <c r="D23" s="10">
        <v>1321</v>
      </c>
      <c r="E23" s="10">
        <v>1006</v>
      </c>
      <c r="F23" s="11">
        <f t="shared" si="0"/>
        <v>-23.845571536714615</v>
      </c>
      <c r="G23" s="1"/>
      <c r="H23" s="1"/>
      <c r="I23" s="1"/>
    </row>
    <row r="24" spans="1:9" x14ac:dyDescent="0.25">
      <c r="A24" s="12" t="s">
        <v>173</v>
      </c>
      <c r="B24" s="13">
        <v>3076</v>
      </c>
      <c r="C24" s="13">
        <v>6322</v>
      </c>
      <c r="D24" s="13">
        <v>3076</v>
      </c>
      <c r="E24" s="13">
        <v>6322</v>
      </c>
      <c r="F24" s="14">
        <f t="shared" si="0"/>
        <v>105.52665799739921</v>
      </c>
      <c r="G24" s="1"/>
      <c r="H24" s="1"/>
      <c r="I24" s="1"/>
    </row>
    <row r="25" spans="1:9" x14ac:dyDescent="0.25">
      <c r="A25" s="9" t="s">
        <v>39</v>
      </c>
      <c r="B25" s="10">
        <v>1093</v>
      </c>
      <c r="C25" s="10">
        <v>1434</v>
      </c>
      <c r="D25" s="10">
        <v>1093</v>
      </c>
      <c r="E25" s="10">
        <v>1434</v>
      </c>
      <c r="F25" s="11">
        <f t="shared" si="0"/>
        <v>31.198536139066789</v>
      </c>
      <c r="G25" s="1"/>
      <c r="H25" s="1"/>
      <c r="I25" s="1"/>
    </row>
    <row r="26" spans="1:9" x14ac:dyDescent="0.25">
      <c r="A26" s="12" t="s">
        <v>40</v>
      </c>
      <c r="B26" s="13">
        <v>0</v>
      </c>
      <c r="C26" s="13">
        <v>4</v>
      </c>
      <c r="D26" s="13">
        <v>0</v>
      </c>
      <c r="E26" s="13">
        <v>4</v>
      </c>
      <c r="F26" s="14"/>
      <c r="G26" s="1"/>
      <c r="H26" s="1"/>
      <c r="I26" s="1"/>
    </row>
    <row r="27" spans="1:9" x14ac:dyDescent="0.25">
      <c r="A27" s="9" t="s">
        <v>41</v>
      </c>
      <c r="B27" s="10">
        <v>437</v>
      </c>
      <c r="C27" s="10">
        <v>0</v>
      </c>
      <c r="D27" s="10">
        <v>437</v>
      </c>
      <c r="E27" s="10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13">
        <v>3426</v>
      </c>
      <c r="C28" s="13">
        <v>3338</v>
      </c>
      <c r="D28" s="13">
        <v>3426</v>
      </c>
      <c r="E28" s="13">
        <v>3338</v>
      </c>
      <c r="F28" s="14">
        <f t="shared" si="0"/>
        <v>-2.5685931115002916</v>
      </c>
      <c r="G28" s="1"/>
      <c r="H28" s="1"/>
      <c r="I28" s="1"/>
    </row>
    <row r="29" spans="1:9" x14ac:dyDescent="0.25">
      <c r="A29" s="9" t="s">
        <v>43</v>
      </c>
      <c r="B29" s="10">
        <v>118</v>
      </c>
      <c r="C29" s="10">
        <v>210</v>
      </c>
      <c r="D29" s="10">
        <v>118</v>
      </c>
      <c r="E29" s="10">
        <v>210</v>
      </c>
      <c r="F29" s="11">
        <f t="shared" si="0"/>
        <v>77.966101694915267</v>
      </c>
      <c r="G29" s="1"/>
      <c r="H29" s="1"/>
      <c r="I29" s="1"/>
    </row>
    <row r="30" spans="1:9" x14ac:dyDescent="0.25">
      <c r="A30" s="12" t="s">
        <v>44</v>
      </c>
      <c r="B30" s="13">
        <v>237</v>
      </c>
      <c r="C30" s="13">
        <v>26</v>
      </c>
      <c r="D30" s="13">
        <v>237</v>
      </c>
      <c r="E30" s="13">
        <v>26</v>
      </c>
      <c r="F30" s="14">
        <f t="shared" si="0"/>
        <v>-89.029535864978897</v>
      </c>
      <c r="G30" s="1"/>
      <c r="H30" s="1"/>
      <c r="I30" s="1"/>
    </row>
    <row r="31" spans="1:9" x14ac:dyDescent="0.25">
      <c r="A31" s="9" t="s">
        <v>45</v>
      </c>
      <c r="B31" s="10">
        <v>3216</v>
      </c>
      <c r="C31" s="10">
        <v>4190</v>
      </c>
      <c r="D31" s="10">
        <v>3216</v>
      </c>
      <c r="E31" s="10">
        <v>4190</v>
      </c>
      <c r="F31" s="11">
        <f t="shared" si="0"/>
        <v>30.286069651741286</v>
      </c>
      <c r="G31" s="1"/>
      <c r="H31" s="1"/>
      <c r="I31" s="1"/>
    </row>
    <row r="32" spans="1:9" x14ac:dyDescent="0.25">
      <c r="A32" s="12" t="s">
        <v>46</v>
      </c>
      <c r="B32" s="13">
        <v>144797</v>
      </c>
      <c r="C32" s="13">
        <v>148761</v>
      </c>
      <c r="D32" s="13">
        <v>144797</v>
      </c>
      <c r="E32" s="13">
        <v>148761</v>
      </c>
      <c r="F32" s="14">
        <f t="shared" si="0"/>
        <v>2.737625779539627</v>
      </c>
      <c r="G32" s="1"/>
      <c r="H32" s="1"/>
      <c r="I32" s="1"/>
    </row>
    <row r="33" spans="1:9" x14ac:dyDescent="0.25">
      <c r="A33" s="9" t="s">
        <v>47</v>
      </c>
      <c r="B33" s="10">
        <v>11273</v>
      </c>
      <c r="C33" s="10">
        <v>11531</v>
      </c>
      <c r="D33" s="10">
        <v>11273</v>
      </c>
      <c r="E33" s="10">
        <v>11531</v>
      </c>
      <c r="F33" s="11">
        <f t="shared" si="0"/>
        <v>2.2886543067506437</v>
      </c>
      <c r="G33" s="1"/>
      <c r="H33" s="1"/>
      <c r="I33" s="1"/>
    </row>
    <row r="34" spans="1:9" x14ac:dyDescent="0.25">
      <c r="A34" s="12" t="s">
        <v>172</v>
      </c>
      <c r="B34" s="13">
        <v>40</v>
      </c>
      <c r="C34" s="13">
        <v>52</v>
      </c>
      <c r="D34" s="13">
        <v>40</v>
      </c>
      <c r="E34" s="13">
        <v>52</v>
      </c>
      <c r="F34" s="14">
        <f t="shared" si="0"/>
        <v>30</v>
      </c>
      <c r="G34" s="1"/>
      <c r="H34" s="1"/>
      <c r="I34" s="1"/>
    </row>
    <row r="35" spans="1:9" x14ac:dyDescent="0.25">
      <c r="A35" s="15" t="s">
        <v>48</v>
      </c>
      <c r="B35" s="16">
        <f>SUM(B7:B34)</f>
        <v>376332</v>
      </c>
      <c r="C35" s="16">
        <f t="shared" ref="C35:E35" si="1">SUM(C7:C34)</f>
        <v>403470</v>
      </c>
      <c r="D35" s="16">
        <f t="shared" si="1"/>
        <v>376332</v>
      </c>
      <c r="E35" s="16">
        <f t="shared" si="1"/>
        <v>403470</v>
      </c>
      <c r="F35" s="17">
        <f t="shared" ref="F35" si="2">((E35*100)/D35)-100</f>
        <v>7.2111858677975817</v>
      </c>
      <c r="G35" s="1"/>
      <c r="H35" s="1"/>
      <c r="I35" s="1"/>
    </row>
    <row r="36" spans="1:9" x14ac:dyDescent="0.25">
      <c r="A36" s="73" t="s">
        <v>124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VALENCIA</v>
      </c>
      <c r="F39" s="50">
        <f>LOOKUP(E39,$A$39:$A$66,$B$39:$B$66)</f>
        <v>148761</v>
      </c>
      <c r="G39" s="50">
        <f>LOOKUP(E39,$A$39:$A$66,$C$39:$C$66)</f>
        <v>144797</v>
      </c>
    </row>
    <row r="40" spans="1:9" x14ac:dyDescent="0.25">
      <c r="A40" s="50" t="str">
        <f t="shared" si="5"/>
        <v>ALICANTE</v>
      </c>
      <c r="B40" s="51">
        <f t="shared" si="3"/>
        <v>1522</v>
      </c>
      <c r="C40" s="51">
        <f t="shared" si="4"/>
        <v>1309</v>
      </c>
      <c r="D40" s="51">
        <f t="shared" ref="D40:D66" si="7">_xlfn.RANK.EQ(B40,$B$39:$B$66)+COUNTIF($B$39:$B$66,B40)-1</f>
        <v>14</v>
      </c>
      <c r="E40" s="50" t="str">
        <f t="shared" si="6"/>
        <v>BARCELONA</v>
      </c>
      <c r="F40" s="50">
        <f t="shared" ref="F40:F55" si="8">LOOKUP(E40,$A$39:$A$66,$B$39:$B$66)</f>
        <v>126490</v>
      </c>
      <c r="G40" s="50">
        <f t="shared" ref="G40:G66" si="9">LOOKUP(E40,$A$39:$A$66,$C$39:$C$66)</f>
        <v>113632</v>
      </c>
    </row>
    <row r="41" spans="1:9" x14ac:dyDescent="0.25">
      <c r="A41" s="50" t="str">
        <f t="shared" si="5"/>
        <v>ALMERÍA</v>
      </c>
      <c r="B41" s="51">
        <f t="shared" si="3"/>
        <v>515</v>
      </c>
      <c r="C41" s="51">
        <f t="shared" si="4"/>
        <v>232</v>
      </c>
      <c r="D41" s="51">
        <f t="shared" si="7"/>
        <v>18</v>
      </c>
      <c r="E41" s="50" t="str">
        <f t="shared" si="6"/>
        <v>BILBAO</v>
      </c>
      <c r="F41" s="50">
        <f t="shared" si="8"/>
        <v>36248</v>
      </c>
      <c r="G41" s="50">
        <f t="shared" si="9"/>
        <v>31550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BAHÍA DE ALGECIRAS</v>
      </c>
      <c r="F42" s="50">
        <f t="shared" si="8"/>
        <v>28246</v>
      </c>
      <c r="G42" s="50">
        <f t="shared" si="9"/>
        <v>28537</v>
      </c>
    </row>
    <row r="43" spans="1:9" x14ac:dyDescent="0.25">
      <c r="A43" s="50" t="str">
        <f t="shared" si="5"/>
        <v>BAHÍA DE ALGECIRAS</v>
      </c>
      <c r="B43" s="51">
        <f t="shared" si="3"/>
        <v>28246</v>
      </c>
      <c r="C43" s="51">
        <f t="shared" si="4"/>
        <v>28537</v>
      </c>
      <c r="D43" s="51">
        <f t="shared" si="7"/>
        <v>4</v>
      </c>
      <c r="E43" s="50" t="str">
        <f t="shared" si="6"/>
        <v>CASTELLÓN</v>
      </c>
      <c r="F43" s="50">
        <f t="shared" si="8"/>
        <v>14167</v>
      </c>
      <c r="G43" s="50">
        <f t="shared" si="9"/>
        <v>14711</v>
      </c>
    </row>
    <row r="44" spans="1:9" x14ac:dyDescent="0.25">
      <c r="A44" s="50" t="str">
        <f t="shared" si="5"/>
        <v>BAHÍA DE CÁDIZ</v>
      </c>
      <c r="B44" s="51">
        <f t="shared" si="3"/>
        <v>2038</v>
      </c>
      <c r="C44" s="51">
        <f t="shared" si="4"/>
        <v>1375</v>
      </c>
      <c r="D44" s="51">
        <f t="shared" si="7"/>
        <v>13</v>
      </c>
      <c r="E44" s="50" t="str">
        <f t="shared" si="6"/>
        <v>VIGO</v>
      </c>
      <c r="F44" s="50">
        <f t="shared" si="8"/>
        <v>11531</v>
      </c>
      <c r="G44" s="50">
        <f t="shared" si="9"/>
        <v>11273</v>
      </c>
    </row>
    <row r="45" spans="1:9" x14ac:dyDescent="0.25">
      <c r="A45" s="50" t="str">
        <f t="shared" si="5"/>
        <v>BALEARES</v>
      </c>
      <c r="B45" s="51">
        <f t="shared" si="3"/>
        <v>0</v>
      </c>
      <c r="C45" s="51">
        <f t="shared" si="4"/>
        <v>0</v>
      </c>
      <c r="D45" s="51">
        <f t="shared" si="7"/>
        <v>28</v>
      </c>
      <c r="E45" s="50" t="str">
        <f t="shared" si="6"/>
        <v>LAS PALMAS</v>
      </c>
      <c r="F45" s="50">
        <f t="shared" si="8"/>
        <v>6490</v>
      </c>
      <c r="G45" s="50">
        <f t="shared" si="9"/>
        <v>6261</v>
      </c>
    </row>
    <row r="46" spans="1:9" x14ac:dyDescent="0.25">
      <c r="A46" s="50" t="str">
        <f t="shared" si="5"/>
        <v>BARCELONA</v>
      </c>
      <c r="B46" s="51">
        <f t="shared" si="3"/>
        <v>126490</v>
      </c>
      <c r="C46" s="51">
        <f t="shared" si="4"/>
        <v>113632</v>
      </c>
      <c r="D46" s="51">
        <f t="shared" si="7"/>
        <v>2</v>
      </c>
      <c r="E46" s="50" t="str">
        <f t="shared" si="6"/>
        <v>MARÍN Y RÍA DE PONTEVEDRA</v>
      </c>
      <c r="F46" s="50">
        <f t="shared" si="8"/>
        <v>6322</v>
      </c>
      <c r="G46" s="50">
        <f t="shared" si="9"/>
        <v>3076</v>
      </c>
    </row>
    <row r="47" spans="1:9" x14ac:dyDescent="0.25">
      <c r="A47" s="50" t="str">
        <f t="shared" si="5"/>
        <v>BILBAO</v>
      </c>
      <c r="B47" s="51">
        <f t="shared" si="3"/>
        <v>36248</v>
      </c>
      <c r="C47" s="51">
        <f t="shared" si="4"/>
        <v>31550</v>
      </c>
      <c r="D47" s="51">
        <f t="shared" si="7"/>
        <v>3</v>
      </c>
      <c r="E47" s="50" t="str">
        <f t="shared" si="6"/>
        <v>CARTAGENA</v>
      </c>
      <c r="F47" s="50">
        <f t="shared" si="8"/>
        <v>5422</v>
      </c>
      <c r="G47" s="50">
        <f t="shared" si="9"/>
        <v>5171</v>
      </c>
    </row>
    <row r="48" spans="1:9" x14ac:dyDescent="0.25">
      <c r="A48" s="50" t="str">
        <f t="shared" si="5"/>
        <v>CARTAGENA</v>
      </c>
      <c r="B48" s="51">
        <f t="shared" si="3"/>
        <v>5422</v>
      </c>
      <c r="C48" s="51">
        <f t="shared" si="4"/>
        <v>5171</v>
      </c>
      <c r="D48" s="51">
        <f t="shared" si="7"/>
        <v>9</v>
      </c>
      <c r="E48" s="50" t="str">
        <f t="shared" si="6"/>
        <v>GIJÓN</v>
      </c>
      <c r="F48" s="50">
        <f t="shared" si="8"/>
        <v>4598</v>
      </c>
      <c r="G48" s="50">
        <f t="shared" si="9"/>
        <v>4169</v>
      </c>
    </row>
    <row r="49" spans="1:7" x14ac:dyDescent="0.25">
      <c r="A49" s="50" t="str">
        <f t="shared" si="5"/>
        <v>CASTELLÓN</v>
      </c>
      <c r="B49" s="51">
        <f t="shared" si="3"/>
        <v>14167</v>
      </c>
      <c r="C49" s="51">
        <f t="shared" si="4"/>
        <v>14711</v>
      </c>
      <c r="D49" s="51">
        <f t="shared" si="7"/>
        <v>5</v>
      </c>
      <c r="E49" s="50" t="str">
        <f t="shared" si="6"/>
        <v>TARRAGONA</v>
      </c>
      <c r="F49" s="50">
        <f t="shared" si="8"/>
        <v>4190</v>
      </c>
      <c r="G49" s="50">
        <f t="shared" si="9"/>
        <v>3216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SANTA CRUZ DE TENERIFE</v>
      </c>
      <c r="F50" s="50">
        <f t="shared" si="8"/>
        <v>3338</v>
      </c>
      <c r="G50" s="50">
        <f t="shared" si="9"/>
        <v>3426</v>
      </c>
    </row>
    <row r="51" spans="1:7" x14ac:dyDescent="0.25">
      <c r="A51" s="50" t="str">
        <f t="shared" si="5"/>
        <v>FERROL-SAN CIBRAO</v>
      </c>
      <c r="B51" s="51">
        <f t="shared" si="3"/>
        <v>7</v>
      </c>
      <c r="C51" s="51">
        <f t="shared" si="4"/>
        <v>42</v>
      </c>
      <c r="D51" s="51">
        <f t="shared" si="7"/>
        <v>22</v>
      </c>
      <c r="E51" s="50" t="str">
        <f t="shared" si="6"/>
        <v>BAHÍA DE CÁDIZ</v>
      </c>
      <c r="F51" s="50">
        <f t="shared" si="8"/>
        <v>2038</v>
      </c>
      <c r="G51" s="50">
        <f t="shared" si="9"/>
        <v>1375</v>
      </c>
    </row>
    <row r="52" spans="1:7" x14ac:dyDescent="0.25">
      <c r="A52" s="50" t="str">
        <f t="shared" si="5"/>
        <v>GIJÓN</v>
      </c>
      <c r="B52" s="51">
        <f t="shared" si="3"/>
        <v>4598</v>
      </c>
      <c r="C52" s="51">
        <f t="shared" si="4"/>
        <v>4169</v>
      </c>
      <c r="D52" s="51">
        <f t="shared" si="7"/>
        <v>10</v>
      </c>
      <c r="E52" s="50" t="str">
        <f t="shared" si="6"/>
        <v>ALICANTE</v>
      </c>
      <c r="F52" s="50">
        <f t="shared" si="8"/>
        <v>1522</v>
      </c>
      <c r="G52" s="50">
        <f t="shared" si="9"/>
        <v>1309</v>
      </c>
    </row>
    <row r="53" spans="1:7" x14ac:dyDescent="0.25">
      <c r="A53" s="50" t="str">
        <f t="shared" si="5"/>
        <v>HUELVA</v>
      </c>
      <c r="B53" s="51">
        <f t="shared" si="3"/>
        <v>853</v>
      </c>
      <c r="C53" s="51">
        <f t="shared" si="4"/>
        <v>309</v>
      </c>
      <c r="D53" s="51">
        <f t="shared" si="7"/>
        <v>17</v>
      </c>
      <c r="E53" s="50" t="str">
        <f t="shared" si="6"/>
        <v>MELILLA</v>
      </c>
      <c r="F53" s="50">
        <f t="shared" si="8"/>
        <v>1434</v>
      </c>
      <c r="G53" s="50">
        <f t="shared" si="9"/>
        <v>1093</v>
      </c>
    </row>
    <row r="54" spans="1:7" x14ac:dyDescent="0.25">
      <c r="A54" s="50" t="str">
        <f t="shared" si="5"/>
        <v>LAS PALMAS</v>
      </c>
      <c r="B54" s="51">
        <f t="shared" si="3"/>
        <v>6490</v>
      </c>
      <c r="C54" s="51">
        <f t="shared" si="4"/>
        <v>6261</v>
      </c>
      <c r="D54" s="51">
        <f t="shared" si="7"/>
        <v>7</v>
      </c>
      <c r="E54" s="50" t="str">
        <f t="shared" si="6"/>
        <v>MÁLAGA</v>
      </c>
      <c r="F54" s="50">
        <f t="shared" si="8"/>
        <v>1006</v>
      </c>
      <c r="G54" s="50">
        <f t="shared" si="9"/>
        <v>1321</v>
      </c>
    </row>
    <row r="55" spans="1:7" x14ac:dyDescent="0.25">
      <c r="A55" s="50" t="str">
        <f t="shared" si="5"/>
        <v>MÁLAGA</v>
      </c>
      <c r="B55" s="51">
        <f t="shared" si="3"/>
        <v>1006</v>
      </c>
      <c r="C55" s="51">
        <f t="shared" si="4"/>
        <v>1321</v>
      </c>
      <c r="D55" s="51">
        <f t="shared" si="7"/>
        <v>16</v>
      </c>
      <c r="E55" s="50" t="str">
        <f t="shared" si="6"/>
        <v>HUELVA</v>
      </c>
      <c r="F55" s="50">
        <f t="shared" si="8"/>
        <v>853</v>
      </c>
      <c r="G55" s="50">
        <f t="shared" si="9"/>
        <v>309</v>
      </c>
    </row>
    <row r="56" spans="1:7" x14ac:dyDescent="0.25">
      <c r="A56" s="50" t="str">
        <f t="shared" si="5"/>
        <v>MARÍN Y RÍA DE PONTEVEDRA</v>
      </c>
      <c r="B56" s="51">
        <f t="shared" si="3"/>
        <v>6322</v>
      </c>
      <c r="C56" s="51">
        <f t="shared" si="4"/>
        <v>3076</v>
      </c>
      <c r="D56" s="51">
        <f t="shared" si="7"/>
        <v>8</v>
      </c>
      <c r="E56" s="50" t="str">
        <f t="shared" si="6"/>
        <v>ALMERÍA</v>
      </c>
      <c r="F56" s="50">
        <f t="shared" ref="F56:F66" si="10">LOOKUP(E56,$A$39:$A$66,$B$39:$B$66)</f>
        <v>515</v>
      </c>
      <c r="G56" s="50">
        <f t="shared" si="9"/>
        <v>232</v>
      </c>
    </row>
    <row r="57" spans="1:7" x14ac:dyDescent="0.25">
      <c r="A57" s="50" t="str">
        <f t="shared" si="5"/>
        <v>MELILLA</v>
      </c>
      <c r="B57" s="51">
        <f t="shared" si="3"/>
        <v>1434</v>
      </c>
      <c r="C57" s="51">
        <f t="shared" si="4"/>
        <v>1093</v>
      </c>
      <c r="D57" s="51">
        <f t="shared" si="7"/>
        <v>15</v>
      </c>
      <c r="E57" s="50" t="str">
        <f t="shared" si="6"/>
        <v>SANTANDER</v>
      </c>
      <c r="F57" s="50">
        <f t="shared" si="10"/>
        <v>210</v>
      </c>
      <c r="G57" s="50">
        <f t="shared" si="9"/>
        <v>118</v>
      </c>
    </row>
    <row r="58" spans="1:7" x14ac:dyDescent="0.25">
      <c r="A58" s="50" t="str">
        <f t="shared" si="5"/>
        <v>MOTRIL</v>
      </c>
      <c r="B58" s="51">
        <f t="shared" si="3"/>
        <v>4</v>
      </c>
      <c r="C58" s="51">
        <f t="shared" si="4"/>
        <v>0</v>
      </c>
      <c r="D58" s="51">
        <f t="shared" si="7"/>
        <v>23</v>
      </c>
      <c r="E58" s="50" t="str">
        <f t="shared" si="6"/>
        <v>VILAGARCÍA</v>
      </c>
      <c r="F58" s="50">
        <f t="shared" si="10"/>
        <v>52</v>
      </c>
      <c r="G58" s="50">
        <f t="shared" si="9"/>
        <v>40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437</v>
      </c>
      <c r="D59" s="51">
        <f t="shared" si="7"/>
        <v>28</v>
      </c>
      <c r="E59" s="50" t="str">
        <f t="shared" si="6"/>
        <v>SEVILLA</v>
      </c>
      <c r="F59" s="50">
        <f t="shared" si="10"/>
        <v>26</v>
      </c>
      <c r="G59" s="50">
        <f t="shared" si="9"/>
        <v>237</v>
      </c>
    </row>
    <row r="60" spans="1:7" x14ac:dyDescent="0.25">
      <c r="A60" s="50" t="str">
        <f t="shared" si="5"/>
        <v>SANTA CRUZ DE TENERIFE</v>
      </c>
      <c r="B60" s="51">
        <f t="shared" si="3"/>
        <v>3338</v>
      </c>
      <c r="C60" s="51">
        <f t="shared" si="4"/>
        <v>3426</v>
      </c>
      <c r="D60" s="51">
        <f t="shared" si="7"/>
        <v>12</v>
      </c>
      <c r="E60" s="50" t="str">
        <f t="shared" si="6"/>
        <v>FERROL-SAN CIBRAO</v>
      </c>
      <c r="F60" s="50">
        <f t="shared" si="10"/>
        <v>7</v>
      </c>
      <c r="G60" s="50">
        <f t="shared" si="9"/>
        <v>42</v>
      </c>
    </row>
    <row r="61" spans="1:7" x14ac:dyDescent="0.25">
      <c r="A61" s="50" t="str">
        <f t="shared" si="5"/>
        <v>SANTANDER</v>
      </c>
      <c r="B61" s="51">
        <f t="shared" si="3"/>
        <v>210</v>
      </c>
      <c r="C61" s="51">
        <f t="shared" si="4"/>
        <v>118</v>
      </c>
      <c r="D61" s="51">
        <f t="shared" si="7"/>
        <v>19</v>
      </c>
      <c r="E61" s="50" t="str">
        <f t="shared" si="6"/>
        <v>MOTRIL</v>
      </c>
      <c r="F61" s="50">
        <f t="shared" si="10"/>
        <v>4</v>
      </c>
      <c r="G61" s="50">
        <f t="shared" si="9"/>
        <v>0</v>
      </c>
    </row>
    <row r="62" spans="1:7" x14ac:dyDescent="0.25">
      <c r="A62" s="50" t="str">
        <f t="shared" si="5"/>
        <v>SEVILLA</v>
      </c>
      <c r="B62" s="51">
        <f t="shared" si="3"/>
        <v>26</v>
      </c>
      <c r="C62" s="51">
        <f t="shared" si="4"/>
        <v>237</v>
      </c>
      <c r="D62" s="51">
        <f t="shared" si="7"/>
        <v>21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4190</v>
      </c>
      <c r="C63" s="51">
        <f t="shared" si="4"/>
        <v>3216</v>
      </c>
      <c r="D63" s="51">
        <f t="shared" si="7"/>
        <v>11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148761</v>
      </c>
      <c r="C64" s="51">
        <f t="shared" si="4"/>
        <v>144797</v>
      </c>
      <c r="D64" s="51">
        <f t="shared" si="7"/>
        <v>1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11531</v>
      </c>
      <c r="C65" s="51">
        <f t="shared" si="4"/>
        <v>11273</v>
      </c>
      <c r="D65" s="51">
        <f t="shared" si="7"/>
        <v>6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52</v>
      </c>
      <c r="C66" s="51">
        <f t="shared" si="4"/>
        <v>40</v>
      </c>
      <c r="D66" s="51">
        <f t="shared" si="7"/>
        <v>20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55</v>
      </c>
    </row>
    <row r="2" spans="1:12" s="2" customFormat="1" ht="21" x14ac:dyDescent="0.35">
      <c r="F2" s="3"/>
    </row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71</v>
      </c>
      <c r="C7" s="10">
        <v>0</v>
      </c>
      <c r="D7" s="10">
        <v>71</v>
      </c>
      <c r="E7" s="10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13">
        <v>11381</v>
      </c>
      <c r="C8" s="13">
        <v>12324</v>
      </c>
      <c r="D8" s="13">
        <v>11381</v>
      </c>
      <c r="E8" s="13">
        <v>12324</v>
      </c>
      <c r="F8" s="14">
        <f t="shared" ref="F8:F34" si="0">((E8*100)/D8)-100</f>
        <v>8.2857393902117593</v>
      </c>
      <c r="G8" s="1"/>
      <c r="H8" s="1"/>
      <c r="I8" s="1"/>
    </row>
    <row r="9" spans="1:12" x14ac:dyDescent="0.25">
      <c r="A9" s="9" t="s">
        <v>164</v>
      </c>
      <c r="B9" s="10">
        <v>309</v>
      </c>
      <c r="C9" s="10">
        <v>517</v>
      </c>
      <c r="D9" s="10">
        <v>309</v>
      </c>
      <c r="E9" s="10">
        <v>517</v>
      </c>
      <c r="F9" s="11">
        <f t="shared" si="0"/>
        <v>67.313915857605167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28666</v>
      </c>
      <c r="C11" s="10">
        <v>28636</v>
      </c>
      <c r="D11" s="10">
        <v>28666</v>
      </c>
      <c r="E11" s="10">
        <v>28636</v>
      </c>
      <c r="F11" s="11">
        <f t="shared" si="0"/>
        <v>-0.10465359659526996</v>
      </c>
      <c r="G11" s="1"/>
      <c r="H11" s="1"/>
      <c r="I11" s="1"/>
    </row>
    <row r="12" spans="1:12" x14ac:dyDescent="0.25">
      <c r="A12" s="12" t="s">
        <v>168</v>
      </c>
      <c r="B12" s="13">
        <v>4618</v>
      </c>
      <c r="C12" s="13">
        <v>7070</v>
      </c>
      <c r="D12" s="13">
        <v>4618</v>
      </c>
      <c r="E12" s="13">
        <v>7070</v>
      </c>
      <c r="F12" s="14">
        <f t="shared" si="0"/>
        <v>53.096578605456898</v>
      </c>
      <c r="G12" s="1"/>
      <c r="H12" s="1"/>
      <c r="I12" s="1"/>
    </row>
    <row r="13" spans="1:12" x14ac:dyDescent="0.25">
      <c r="A13" s="9" t="s">
        <v>32</v>
      </c>
      <c r="B13" s="10">
        <v>7689</v>
      </c>
      <c r="C13" s="10">
        <v>7955</v>
      </c>
      <c r="D13" s="10">
        <v>7689</v>
      </c>
      <c r="E13" s="10">
        <v>7955</v>
      </c>
      <c r="F13" s="11">
        <f t="shared" si="0"/>
        <v>3.4594875796592532</v>
      </c>
      <c r="G13" s="1"/>
      <c r="H13" s="1"/>
      <c r="I13" s="1"/>
    </row>
    <row r="14" spans="1:12" x14ac:dyDescent="0.25">
      <c r="A14" s="12" t="s">
        <v>33</v>
      </c>
      <c r="B14" s="13">
        <v>129118</v>
      </c>
      <c r="C14" s="13">
        <v>144183</v>
      </c>
      <c r="D14" s="13">
        <v>129118</v>
      </c>
      <c r="E14" s="13">
        <v>144183</v>
      </c>
      <c r="F14" s="14">
        <f t="shared" si="0"/>
        <v>11.667621865270533</v>
      </c>
      <c r="G14" s="1"/>
      <c r="H14" s="1"/>
      <c r="I14" s="1"/>
    </row>
    <row r="15" spans="1:12" x14ac:dyDescent="0.25">
      <c r="A15" s="9" t="s">
        <v>34</v>
      </c>
      <c r="B15" s="10">
        <v>34592</v>
      </c>
      <c r="C15" s="10">
        <v>40588</v>
      </c>
      <c r="D15" s="10">
        <v>34592</v>
      </c>
      <c r="E15" s="10">
        <v>40588</v>
      </c>
      <c r="F15" s="11">
        <f t="shared" si="0"/>
        <v>17.333487511563362</v>
      </c>
      <c r="G15" s="1"/>
      <c r="H15" s="1"/>
      <c r="I15" s="1"/>
    </row>
    <row r="16" spans="1:12" x14ac:dyDescent="0.25">
      <c r="A16" s="12" t="s">
        <v>35</v>
      </c>
      <c r="B16" s="13">
        <v>8142</v>
      </c>
      <c r="C16" s="13">
        <v>6738</v>
      </c>
      <c r="D16" s="13">
        <v>8142</v>
      </c>
      <c r="E16" s="13">
        <v>6738</v>
      </c>
      <c r="F16" s="14">
        <f t="shared" si="0"/>
        <v>-17.243920412675024</v>
      </c>
      <c r="G16" s="1"/>
      <c r="H16" s="1"/>
      <c r="I16" s="1"/>
    </row>
    <row r="17" spans="1:9" x14ac:dyDescent="0.25">
      <c r="A17" s="9" t="s">
        <v>169</v>
      </c>
      <c r="B17" s="10">
        <v>14897</v>
      </c>
      <c r="C17" s="10">
        <v>14396</v>
      </c>
      <c r="D17" s="10">
        <v>14897</v>
      </c>
      <c r="E17" s="10">
        <v>14396</v>
      </c>
      <c r="F17" s="11">
        <f t="shared" si="0"/>
        <v>-3.3630932402497109</v>
      </c>
      <c r="G17" s="1"/>
      <c r="H17" s="1"/>
      <c r="I17" s="1"/>
    </row>
    <row r="18" spans="1:9" x14ac:dyDescent="0.25">
      <c r="A18" s="12" t="s">
        <v>36</v>
      </c>
      <c r="B18" s="13">
        <v>1801</v>
      </c>
      <c r="C18" s="13">
        <v>2357</v>
      </c>
      <c r="D18" s="13">
        <v>1801</v>
      </c>
      <c r="E18" s="13">
        <v>2357</v>
      </c>
      <c r="F18" s="14">
        <f t="shared" si="0"/>
        <v>30.871737923375889</v>
      </c>
      <c r="G18" s="1"/>
      <c r="H18" s="1"/>
      <c r="I18" s="1"/>
    </row>
    <row r="19" spans="1:9" x14ac:dyDescent="0.25">
      <c r="A19" s="9" t="s">
        <v>37</v>
      </c>
      <c r="B19" s="10">
        <v>42</v>
      </c>
      <c r="C19" s="10">
        <v>7</v>
      </c>
      <c r="D19" s="10">
        <v>42</v>
      </c>
      <c r="E19" s="10">
        <v>7</v>
      </c>
      <c r="F19" s="11">
        <f t="shared" si="0"/>
        <v>-83.333333333333329</v>
      </c>
      <c r="G19" s="1"/>
      <c r="H19" s="1"/>
      <c r="I19" s="1"/>
    </row>
    <row r="20" spans="1:9" x14ac:dyDescent="0.25">
      <c r="A20" s="12" t="s">
        <v>170</v>
      </c>
      <c r="B20" s="13">
        <v>4679</v>
      </c>
      <c r="C20" s="13">
        <v>6055</v>
      </c>
      <c r="D20" s="13">
        <v>4679</v>
      </c>
      <c r="E20" s="13">
        <v>6055</v>
      </c>
      <c r="F20" s="14">
        <f t="shared" si="0"/>
        <v>29.407993160931824</v>
      </c>
      <c r="G20" s="1"/>
      <c r="H20" s="1"/>
      <c r="I20" s="1"/>
    </row>
    <row r="21" spans="1:9" x14ac:dyDescent="0.25">
      <c r="A21" s="9" t="s">
        <v>38</v>
      </c>
      <c r="B21" s="10">
        <v>531</v>
      </c>
      <c r="C21" s="10">
        <v>4804</v>
      </c>
      <c r="D21" s="10">
        <v>531</v>
      </c>
      <c r="E21" s="10">
        <v>4804</v>
      </c>
      <c r="F21" s="11">
        <f t="shared" si="0"/>
        <v>804.70809792843693</v>
      </c>
      <c r="G21" s="1"/>
      <c r="H21" s="1"/>
      <c r="I21" s="1"/>
    </row>
    <row r="22" spans="1:9" x14ac:dyDescent="0.25">
      <c r="A22" s="12" t="s">
        <v>59</v>
      </c>
      <c r="B22" s="13">
        <v>37077</v>
      </c>
      <c r="C22" s="13">
        <v>42234</v>
      </c>
      <c r="D22" s="13">
        <v>37077</v>
      </c>
      <c r="E22" s="13">
        <v>42234</v>
      </c>
      <c r="F22" s="14">
        <f t="shared" si="0"/>
        <v>13.908892305202684</v>
      </c>
      <c r="G22" s="1"/>
      <c r="H22" s="1"/>
      <c r="I22" s="1"/>
    </row>
    <row r="23" spans="1:9" x14ac:dyDescent="0.25">
      <c r="A23" s="9" t="s">
        <v>171</v>
      </c>
      <c r="B23" s="10">
        <v>2700</v>
      </c>
      <c r="C23" s="10">
        <v>2106</v>
      </c>
      <c r="D23" s="10">
        <v>2700</v>
      </c>
      <c r="E23" s="10">
        <v>2106</v>
      </c>
      <c r="F23" s="11">
        <f t="shared" si="0"/>
        <v>-22</v>
      </c>
      <c r="G23" s="1"/>
      <c r="H23" s="1"/>
      <c r="I23" s="1"/>
    </row>
    <row r="24" spans="1:9" x14ac:dyDescent="0.25">
      <c r="A24" s="12" t="s">
        <v>173</v>
      </c>
      <c r="B24" s="13">
        <v>3376</v>
      </c>
      <c r="C24" s="13">
        <v>6803</v>
      </c>
      <c r="D24" s="13">
        <v>3376</v>
      </c>
      <c r="E24" s="13">
        <v>6803</v>
      </c>
      <c r="F24" s="14">
        <f t="shared" si="0"/>
        <v>101.510663507109</v>
      </c>
      <c r="G24" s="1"/>
      <c r="H24" s="1"/>
      <c r="I24" s="1"/>
    </row>
    <row r="25" spans="1:9" x14ac:dyDescent="0.25">
      <c r="A25" s="9" t="s">
        <v>39</v>
      </c>
      <c r="B25" s="10">
        <v>3400</v>
      </c>
      <c r="C25" s="10">
        <v>3860</v>
      </c>
      <c r="D25" s="10">
        <v>3400</v>
      </c>
      <c r="E25" s="10">
        <v>3860</v>
      </c>
      <c r="F25" s="11">
        <f t="shared" si="0"/>
        <v>13.529411764705884</v>
      </c>
      <c r="G25" s="1"/>
      <c r="H25" s="1"/>
      <c r="I25" s="1"/>
    </row>
    <row r="26" spans="1:9" x14ac:dyDescent="0.25">
      <c r="A26" s="12" t="s">
        <v>40</v>
      </c>
      <c r="B26" s="13">
        <v>48</v>
      </c>
      <c r="C26" s="13">
        <v>159</v>
      </c>
      <c r="D26" s="13">
        <v>48</v>
      </c>
      <c r="E26" s="13">
        <v>159</v>
      </c>
      <c r="F26" s="14">
        <f t="shared" si="0"/>
        <v>231.25</v>
      </c>
      <c r="G26" s="1"/>
      <c r="H26" s="1"/>
      <c r="I26" s="1"/>
    </row>
    <row r="27" spans="1:9" x14ac:dyDescent="0.25">
      <c r="A27" s="9" t="s">
        <v>41</v>
      </c>
      <c r="B27" s="10">
        <v>437</v>
      </c>
      <c r="C27" s="10">
        <v>0</v>
      </c>
      <c r="D27" s="10">
        <v>437</v>
      </c>
      <c r="E27" s="10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13">
        <v>27405</v>
      </c>
      <c r="C28" s="13">
        <v>31675</v>
      </c>
      <c r="D28" s="13">
        <v>27405</v>
      </c>
      <c r="E28" s="13">
        <v>31675</v>
      </c>
      <c r="F28" s="14">
        <f t="shared" si="0"/>
        <v>15.581098339719034</v>
      </c>
      <c r="G28" s="1"/>
      <c r="H28" s="1"/>
      <c r="I28" s="1"/>
    </row>
    <row r="29" spans="1:9" x14ac:dyDescent="0.25">
      <c r="A29" s="9" t="s">
        <v>43</v>
      </c>
      <c r="B29" s="10">
        <v>118</v>
      </c>
      <c r="C29" s="10">
        <v>210</v>
      </c>
      <c r="D29" s="10">
        <v>118</v>
      </c>
      <c r="E29" s="10">
        <v>210</v>
      </c>
      <c r="F29" s="11">
        <f t="shared" si="0"/>
        <v>77.966101694915267</v>
      </c>
      <c r="G29" s="1"/>
      <c r="H29" s="1"/>
      <c r="I29" s="1"/>
    </row>
    <row r="30" spans="1:9" x14ac:dyDescent="0.25">
      <c r="A30" s="12" t="s">
        <v>44</v>
      </c>
      <c r="B30" s="13">
        <v>13084</v>
      </c>
      <c r="C30" s="13">
        <v>8511</v>
      </c>
      <c r="D30" s="13">
        <v>13084</v>
      </c>
      <c r="E30" s="13">
        <v>8511</v>
      </c>
      <c r="F30" s="14">
        <f t="shared" si="0"/>
        <v>-34.95108529501681</v>
      </c>
      <c r="G30" s="1"/>
      <c r="H30" s="1"/>
      <c r="I30" s="1"/>
    </row>
    <row r="31" spans="1:9" x14ac:dyDescent="0.25">
      <c r="A31" s="9" t="s">
        <v>45</v>
      </c>
      <c r="B31" s="10">
        <v>4264</v>
      </c>
      <c r="C31" s="10">
        <v>4848</v>
      </c>
      <c r="D31" s="10">
        <v>4264</v>
      </c>
      <c r="E31" s="10">
        <v>4848</v>
      </c>
      <c r="F31" s="11">
        <f t="shared" si="0"/>
        <v>13.696060037523452</v>
      </c>
      <c r="G31" s="1"/>
      <c r="H31" s="1"/>
      <c r="I31" s="1"/>
    </row>
    <row r="32" spans="1:9" x14ac:dyDescent="0.25">
      <c r="A32" s="12" t="s">
        <v>46</v>
      </c>
      <c r="B32" s="13">
        <v>158887</v>
      </c>
      <c r="C32" s="13">
        <v>162682</v>
      </c>
      <c r="D32" s="13">
        <v>158887</v>
      </c>
      <c r="E32" s="13">
        <v>162682</v>
      </c>
      <c r="F32" s="14">
        <f t="shared" si="0"/>
        <v>2.3884899330971052</v>
      </c>
      <c r="G32" s="1"/>
      <c r="H32" s="1"/>
      <c r="I32" s="1"/>
    </row>
    <row r="33" spans="1:9" x14ac:dyDescent="0.25">
      <c r="A33" s="9" t="s">
        <v>47</v>
      </c>
      <c r="B33" s="10">
        <v>13666</v>
      </c>
      <c r="C33" s="10">
        <v>13062</v>
      </c>
      <c r="D33" s="10">
        <v>13666</v>
      </c>
      <c r="E33" s="10">
        <v>13062</v>
      </c>
      <c r="F33" s="11">
        <f t="shared" si="0"/>
        <v>-4.4197277915995841</v>
      </c>
      <c r="G33" s="1"/>
      <c r="H33" s="1"/>
      <c r="I33" s="1"/>
    </row>
    <row r="34" spans="1:9" x14ac:dyDescent="0.25">
      <c r="A34" s="12" t="s">
        <v>172</v>
      </c>
      <c r="B34" s="13">
        <v>2983</v>
      </c>
      <c r="C34" s="13">
        <v>2852</v>
      </c>
      <c r="D34" s="13">
        <v>2983</v>
      </c>
      <c r="E34" s="13">
        <v>2852</v>
      </c>
      <c r="F34" s="14">
        <f t="shared" si="0"/>
        <v>-4.3915521287294723</v>
      </c>
      <c r="G34" s="1"/>
      <c r="H34" s="1"/>
      <c r="I34" s="1"/>
    </row>
    <row r="35" spans="1:9" x14ac:dyDescent="0.25">
      <c r="A35" s="15" t="s">
        <v>48</v>
      </c>
      <c r="B35" s="16">
        <f>SUM(B7:B34)</f>
        <v>513981</v>
      </c>
      <c r="C35" s="16">
        <f t="shared" ref="C35:E35" si="1">SUM(C7:C34)</f>
        <v>554632</v>
      </c>
      <c r="D35" s="16">
        <f t="shared" si="1"/>
        <v>513981</v>
      </c>
      <c r="E35" s="16">
        <f t="shared" si="1"/>
        <v>554632</v>
      </c>
      <c r="F35" s="17">
        <f t="shared" ref="F35" si="2">((E35*100)/D35)-100</f>
        <v>7.9090472215899013</v>
      </c>
      <c r="G35" s="1"/>
      <c r="H35" s="1"/>
      <c r="I35" s="1"/>
    </row>
    <row r="36" spans="1:9" x14ac:dyDescent="0.25">
      <c r="A36" s="73" t="s">
        <v>125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71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VALENCIA</v>
      </c>
      <c r="F39" s="50">
        <f>LOOKUP(E39,$A$39:$A$66,$B$39:$B$66)</f>
        <v>162682</v>
      </c>
      <c r="G39" s="50">
        <f>LOOKUP(E39,$A$39:$A$66,$C$39:$C$66)</f>
        <v>158887</v>
      </c>
    </row>
    <row r="40" spans="1:9" x14ac:dyDescent="0.25">
      <c r="A40" s="50" t="str">
        <f t="shared" si="5"/>
        <v>ALICANTE</v>
      </c>
      <c r="B40" s="51">
        <f t="shared" si="3"/>
        <v>12324</v>
      </c>
      <c r="C40" s="51">
        <f t="shared" si="4"/>
        <v>11381</v>
      </c>
      <c r="D40" s="51">
        <f t="shared" ref="D40:D66" si="7">_xlfn.RANK.EQ(B40,$B$39:$B$66)+COUNTIF($B$39:$B$66,B40)-1</f>
        <v>9</v>
      </c>
      <c r="E40" s="50" t="str">
        <f t="shared" si="6"/>
        <v>BARCELONA</v>
      </c>
      <c r="F40" s="50">
        <f t="shared" ref="F40:F55" si="8">LOOKUP(E40,$A$39:$A$66,$B$39:$B$66)</f>
        <v>144183</v>
      </c>
      <c r="G40" s="50">
        <f t="shared" ref="G40:G66" si="9">LOOKUP(E40,$A$39:$A$66,$C$39:$C$66)</f>
        <v>129118</v>
      </c>
    </row>
    <row r="41" spans="1:9" x14ac:dyDescent="0.25">
      <c r="A41" s="50" t="str">
        <f t="shared" si="5"/>
        <v>ALMERÍA</v>
      </c>
      <c r="B41" s="51">
        <f t="shared" si="3"/>
        <v>517</v>
      </c>
      <c r="C41" s="51">
        <f t="shared" si="4"/>
        <v>309</v>
      </c>
      <c r="D41" s="51">
        <f t="shared" si="7"/>
        <v>22</v>
      </c>
      <c r="E41" s="50" t="str">
        <f t="shared" si="6"/>
        <v>LAS PALMAS</v>
      </c>
      <c r="F41" s="50">
        <f t="shared" si="8"/>
        <v>42234</v>
      </c>
      <c r="G41" s="50">
        <f t="shared" si="9"/>
        <v>37077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BILBAO</v>
      </c>
      <c r="F42" s="50">
        <f t="shared" si="8"/>
        <v>40588</v>
      </c>
      <c r="G42" s="50">
        <f t="shared" si="9"/>
        <v>34592</v>
      </c>
    </row>
    <row r="43" spans="1:9" x14ac:dyDescent="0.25">
      <c r="A43" s="50" t="str">
        <f t="shared" si="5"/>
        <v>BAHÍA DE ALGECIRAS</v>
      </c>
      <c r="B43" s="51">
        <f t="shared" si="3"/>
        <v>28636</v>
      </c>
      <c r="C43" s="51">
        <f t="shared" si="4"/>
        <v>28666</v>
      </c>
      <c r="D43" s="51">
        <f t="shared" si="7"/>
        <v>6</v>
      </c>
      <c r="E43" s="50" t="str">
        <f t="shared" si="6"/>
        <v>SANTA CRUZ DE TENERIFE</v>
      </c>
      <c r="F43" s="50">
        <f t="shared" si="8"/>
        <v>31675</v>
      </c>
      <c r="G43" s="50">
        <f t="shared" si="9"/>
        <v>27405</v>
      </c>
    </row>
    <row r="44" spans="1:9" x14ac:dyDescent="0.25">
      <c r="A44" s="50" t="str">
        <f t="shared" si="5"/>
        <v>BAHÍA DE CÁDIZ</v>
      </c>
      <c r="B44" s="51">
        <f t="shared" si="3"/>
        <v>7070</v>
      </c>
      <c r="C44" s="51">
        <f t="shared" si="4"/>
        <v>4618</v>
      </c>
      <c r="D44" s="51">
        <f t="shared" si="7"/>
        <v>12</v>
      </c>
      <c r="E44" s="50" t="str">
        <f t="shared" si="6"/>
        <v>BAHÍA DE ALGECIRAS</v>
      </c>
      <c r="F44" s="50">
        <f t="shared" si="8"/>
        <v>28636</v>
      </c>
      <c r="G44" s="50">
        <f t="shared" si="9"/>
        <v>28666</v>
      </c>
    </row>
    <row r="45" spans="1:9" x14ac:dyDescent="0.25">
      <c r="A45" s="50" t="str">
        <f t="shared" si="5"/>
        <v>BALEARES</v>
      </c>
      <c r="B45" s="51">
        <f t="shared" si="3"/>
        <v>7955</v>
      </c>
      <c r="C45" s="51">
        <f t="shared" si="4"/>
        <v>7689</v>
      </c>
      <c r="D45" s="51">
        <f t="shared" si="7"/>
        <v>11</v>
      </c>
      <c r="E45" s="50" t="str">
        <f t="shared" si="6"/>
        <v>CASTELLÓN</v>
      </c>
      <c r="F45" s="50">
        <f t="shared" si="8"/>
        <v>14396</v>
      </c>
      <c r="G45" s="50">
        <f t="shared" si="9"/>
        <v>14897</v>
      </c>
    </row>
    <row r="46" spans="1:9" x14ac:dyDescent="0.25">
      <c r="A46" s="50" t="str">
        <f t="shared" si="5"/>
        <v>BARCELONA</v>
      </c>
      <c r="B46" s="51">
        <f t="shared" si="3"/>
        <v>144183</v>
      </c>
      <c r="C46" s="51">
        <f t="shared" si="4"/>
        <v>129118</v>
      </c>
      <c r="D46" s="51">
        <f t="shared" si="7"/>
        <v>2</v>
      </c>
      <c r="E46" s="50" t="str">
        <f t="shared" si="6"/>
        <v>VIGO</v>
      </c>
      <c r="F46" s="50">
        <f t="shared" si="8"/>
        <v>13062</v>
      </c>
      <c r="G46" s="50">
        <f t="shared" si="9"/>
        <v>13666</v>
      </c>
    </row>
    <row r="47" spans="1:9" x14ac:dyDescent="0.25">
      <c r="A47" s="50" t="str">
        <f t="shared" si="5"/>
        <v>BILBAO</v>
      </c>
      <c r="B47" s="51">
        <f t="shared" si="3"/>
        <v>40588</v>
      </c>
      <c r="C47" s="51">
        <f t="shared" si="4"/>
        <v>34592</v>
      </c>
      <c r="D47" s="51">
        <f t="shared" si="7"/>
        <v>4</v>
      </c>
      <c r="E47" s="50" t="str">
        <f t="shared" si="6"/>
        <v>ALICANTE</v>
      </c>
      <c r="F47" s="50">
        <f t="shared" si="8"/>
        <v>12324</v>
      </c>
      <c r="G47" s="50">
        <f t="shared" si="9"/>
        <v>11381</v>
      </c>
    </row>
    <row r="48" spans="1:9" x14ac:dyDescent="0.25">
      <c r="A48" s="50" t="str">
        <f t="shared" si="5"/>
        <v>CARTAGENA</v>
      </c>
      <c r="B48" s="51">
        <f t="shared" si="3"/>
        <v>6738</v>
      </c>
      <c r="C48" s="51">
        <f t="shared" si="4"/>
        <v>8142</v>
      </c>
      <c r="D48" s="51">
        <f t="shared" si="7"/>
        <v>14</v>
      </c>
      <c r="E48" s="50" t="str">
        <f t="shared" si="6"/>
        <v>SEVILLA</v>
      </c>
      <c r="F48" s="50">
        <f t="shared" si="8"/>
        <v>8511</v>
      </c>
      <c r="G48" s="50">
        <f t="shared" si="9"/>
        <v>13084</v>
      </c>
    </row>
    <row r="49" spans="1:7" x14ac:dyDescent="0.25">
      <c r="A49" s="50" t="str">
        <f t="shared" si="5"/>
        <v>CASTELLÓN</v>
      </c>
      <c r="B49" s="51">
        <f t="shared" si="3"/>
        <v>14396</v>
      </c>
      <c r="C49" s="51">
        <f t="shared" si="4"/>
        <v>14897</v>
      </c>
      <c r="D49" s="51">
        <f t="shared" si="7"/>
        <v>7</v>
      </c>
      <c r="E49" s="50" t="str">
        <f t="shared" si="6"/>
        <v>BALEARES</v>
      </c>
      <c r="F49" s="50">
        <f t="shared" si="8"/>
        <v>7955</v>
      </c>
      <c r="G49" s="50">
        <f t="shared" si="9"/>
        <v>7689</v>
      </c>
    </row>
    <row r="50" spans="1:7" x14ac:dyDescent="0.25">
      <c r="A50" s="50" t="str">
        <f t="shared" si="5"/>
        <v>CEUTA</v>
      </c>
      <c r="B50" s="51">
        <f t="shared" si="3"/>
        <v>2357</v>
      </c>
      <c r="C50" s="51">
        <f t="shared" si="4"/>
        <v>1801</v>
      </c>
      <c r="D50" s="51">
        <f t="shared" si="7"/>
        <v>20</v>
      </c>
      <c r="E50" s="50" t="str">
        <f t="shared" si="6"/>
        <v>BAHÍA DE CÁDIZ</v>
      </c>
      <c r="F50" s="50">
        <f t="shared" si="8"/>
        <v>7070</v>
      </c>
      <c r="G50" s="50">
        <f t="shared" si="9"/>
        <v>4618</v>
      </c>
    </row>
    <row r="51" spans="1:7" x14ac:dyDescent="0.25">
      <c r="A51" s="50" t="str">
        <f t="shared" si="5"/>
        <v>FERROL-SAN CIBRAO</v>
      </c>
      <c r="B51" s="51">
        <f t="shared" si="3"/>
        <v>7</v>
      </c>
      <c r="C51" s="51">
        <f t="shared" si="4"/>
        <v>42</v>
      </c>
      <c r="D51" s="51">
        <f t="shared" si="7"/>
        <v>25</v>
      </c>
      <c r="E51" s="50" t="str">
        <f t="shared" si="6"/>
        <v>MARÍN Y RÍA DE PONTEVEDRA</v>
      </c>
      <c r="F51" s="50">
        <f t="shared" si="8"/>
        <v>6803</v>
      </c>
      <c r="G51" s="50">
        <f t="shared" si="9"/>
        <v>3376</v>
      </c>
    </row>
    <row r="52" spans="1:7" x14ac:dyDescent="0.25">
      <c r="A52" s="50" t="str">
        <f t="shared" si="5"/>
        <v>GIJÓN</v>
      </c>
      <c r="B52" s="51">
        <f t="shared" si="3"/>
        <v>6055</v>
      </c>
      <c r="C52" s="51">
        <f t="shared" si="4"/>
        <v>4679</v>
      </c>
      <c r="D52" s="51">
        <f t="shared" si="7"/>
        <v>15</v>
      </c>
      <c r="E52" s="50" t="str">
        <f t="shared" si="6"/>
        <v>CARTAGENA</v>
      </c>
      <c r="F52" s="50">
        <f t="shared" si="8"/>
        <v>6738</v>
      </c>
      <c r="G52" s="50">
        <f t="shared" si="9"/>
        <v>8142</v>
      </c>
    </row>
    <row r="53" spans="1:7" x14ac:dyDescent="0.25">
      <c r="A53" s="50" t="str">
        <f t="shared" si="5"/>
        <v>HUELVA</v>
      </c>
      <c r="B53" s="51">
        <f t="shared" si="3"/>
        <v>4804</v>
      </c>
      <c r="C53" s="51">
        <f t="shared" si="4"/>
        <v>531</v>
      </c>
      <c r="D53" s="51">
        <f t="shared" si="7"/>
        <v>17</v>
      </c>
      <c r="E53" s="50" t="str">
        <f t="shared" si="6"/>
        <v>GIJÓN</v>
      </c>
      <c r="F53" s="50">
        <f t="shared" si="8"/>
        <v>6055</v>
      </c>
      <c r="G53" s="50">
        <f t="shared" si="9"/>
        <v>4679</v>
      </c>
    </row>
    <row r="54" spans="1:7" x14ac:dyDescent="0.25">
      <c r="A54" s="50" t="str">
        <f t="shared" si="5"/>
        <v>LAS PALMAS</v>
      </c>
      <c r="B54" s="51">
        <f t="shared" si="3"/>
        <v>42234</v>
      </c>
      <c r="C54" s="51">
        <f t="shared" si="4"/>
        <v>37077</v>
      </c>
      <c r="D54" s="51">
        <f t="shared" si="7"/>
        <v>3</v>
      </c>
      <c r="E54" s="50" t="str">
        <f t="shared" si="6"/>
        <v>TARRAGONA</v>
      </c>
      <c r="F54" s="50">
        <f t="shared" si="8"/>
        <v>4848</v>
      </c>
      <c r="G54" s="50">
        <f t="shared" si="9"/>
        <v>4264</v>
      </c>
    </row>
    <row r="55" spans="1:7" x14ac:dyDescent="0.25">
      <c r="A55" s="50" t="str">
        <f t="shared" si="5"/>
        <v>MÁLAGA</v>
      </c>
      <c r="B55" s="51">
        <f t="shared" si="3"/>
        <v>2106</v>
      </c>
      <c r="C55" s="51">
        <f t="shared" si="4"/>
        <v>2700</v>
      </c>
      <c r="D55" s="51">
        <f t="shared" si="7"/>
        <v>21</v>
      </c>
      <c r="E55" s="50" t="str">
        <f t="shared" si="6"/>
        <v>HUELVA</v>
      </c>
      <c r="F55" s="50">
        <f t="shared" si="8"/>
        <v>4804</v>
      </c>
      <c r="G55" s="50">
        <f t="shared" si="9"/>
        <v>531</v>
      </c>
    </row>
    <row r="56" spans="1:7" x14ac:dyDescent="0.25">
      <c r="A56" s="50" t="str">
        <f t="shared" si="5"/>
        <v>MARÍN Y RÍA DE PONTEVEDRA</v>
      </c>
      <c r="B56" s="51">
        <f t="shared" si="3"/>
        <v>6803</v>
      </c>
      <c r="C56" s="51">
        <f t="shared" si="4"/>
        <v>3376</v>
      </c>
      <c r="D56" s="51">
        <f t="shared" si="7"/>
        <v>13</v>
      </c>
      <c r="E56" s="50" t="str">
        <f t="shared" si="6"/>
        <v>MELILLA</v>
      </c>
      <c r="F56" s="50">
        <f t="shared" ref="F56:F66" si="10">LOOKUP(E56,$A$39:$A$66,$B$39:$B$66)</f>
        <v>3860</v>
      </c>
      <c r="G56" s="50">
        <f t="shared" si="9"/>
        <v>3400</v>
      </c>
    </row>
    <row r="57" spans="1:7" x14ac:dyDescent="0.25">
      <c r="A57" s="50" t="str">
        <f t="shared" si="5"/>
        <v>MELILLA</v>
      </c>
      <c r="B57" s="51">
        <f t="shared" si="3"/>
        <v>3860</v>
      </c>
      <c r="C57" s="51">
        <f t="shared" si="4"/>
        <v>3400</v>
      </c>
      <c r="D57" s="51">
        <f t="shared" si="7"/>
        <v>18</v>
      </c>
      <c r="E57" s="50" t="str">
        <f t="shared" si="6"/>
        <v>VILAGARCÍA</v>
      </c>
      <c r="F57" s="50">
        <f t="shared" si="10"/>
        <v>2852</v>
      </c>
      <c r="G57" s="50">
        <f t="shared" si="9"/>
        <v>2983</v>
      </c>
    </row>
    <row r="58" spans="1:7" x14ac:dyDescent="0.25">
      <c r="A58" s="50" t="str">
        <f t="shared" si="5"/>
        <v>MOTRIL</v>
      </c>
      <c r="B58" s="51">
        <f t="shared" si="3"/>
        <v>159</v>
      </c>
      <c r="C58" s="51">
        <f t="shared" si="4"/>
        <v>48</v>
      </c>
      <c r="D58" s="51">
        <f t="shared" si="7"/>
        <v>24</v>
      </c>
      <c r="E58" s="50" t="str">
        <f t="shared" si="6"/>
        <v>CEUTA</v>
      </c>
      <c r="F58" s="50">
        <f t="shared" si="10"/>
        <v>2357</v>
      </c>
      <c r="G58" s="50">
        <f t="shared" si="9"/>
        <v>1801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437</v>
      </c>
      <c r="D59" s="51">
        <f t="shared" si="7"/>
        <v>28</v>
      </c>
      <c r="E59" s="50" t="str">
        <f t="shared" si="6"/>
        <v>MÁLAGA</v>
      </c>
      <c r="F59" s="50">
        <f t="shared" si="10"/>
        <v>2106</v>
      </c>
      <c r="G59" s="50">
        <f t="shared" si="9"/>
        <v>2700</v>
      </c>
    </row>
    <row r="60" spans="1:7" x14ac:dyDescent="0.25">
      <c r="A60" s="50" t="str">
        <f t="shared" si="5"/>
        <v>SANTA CRUZ DE TENERIFE</v>
      </c>
      <c r="B60" s="51">
        <f t="shared" si="3"/>
        <v>31675</v>
      </c>
      <c r="C60" s="51">
        <f t="shared" si="4"/>
        <v>27405</v>
      </c>
      <c r="D60" s="51">
        <f t="shared" si="7"/>
        <v>5</v>
      </c>
      <c r="E60" s="50" t="str">
        <f t="shared" si="6"/>
        <v>ALMERÍA</v>
      </c>
      <c r="F60" s="50">
        <f t="shared" si="10"/>
        <v>517</v>
      </c>
      <c r="G60" s="50">
        <f t="shared" si="9"/>
        <v>309</v>
      </c>
    </row>
    <row r="61" spans="1:7" x14ac:dyDescent="0.25">
      <c r="A61" s="50" t="str">
        <f t="shared" si="5"/>
        <v>SANTANDER</v>
      </c>
      <c r="B61" s="51">
        <f t="shared" si="3"/>
        <v>210</v>
      </c>
      <c r="C61" s="51">
        <f t="shared" si="4"/>
        <v>118</v>
      </c>
      <c r="D61" s="51">
        <f t="shared" si="7"/>
        <v>23</v>
      </c>
      <c r="E61" s="50" t="str">
        <f t="shared" si="6"/>
        <v>SANTANDER</v>
      </c>
      <c r="F61" s="50">
        <f t="shared" si="10"/>
        <v>210</v>
      </c>
      <c r="G61" s="50">
        <f t="shared" si="9"/>
        <v>118</v>
      </c>
    </row>
    <row r="62" spans="1:7" x14ac:dyDescent="0.25">
      <c r="A62" s="50" t="str">
        <f t="shared" si="5"/>
        <v>SEVILLA</v>
      </c>
      <c r="B62" s="51">
        <f t="shared" si="3"/>
        <v>8511</v>
      </c>
      <c r="C62" s="51">
        <f t="shared" si="4"/>
        <v>13084</v>
      </c>
      <c r="D62" s="51">
        <f t="shared" si="7"/>
        <v>10</v>
      </c>
      <c r="E62" s="50" t="str">
        <f t="shared" si="6"/>
        <v>MOTRIL</v>
      </c>
      <c r="F62" s="50">
        <f t="shared" si="10"/>
        <v>159</v>
      </c>
      <c r="G62" s="50">
        <f t="shared" si="9"/>
        <v>48</v>
      </c>
    </row>
    <row r="63" spans="1:7" x14ac:dyDescent="0.25">
      <c r="A63" s="50" t="str">
        <f t="shared" si="5"/>
        <v>TARRAGONA</v>
      </c>
      <c r="B63" s="51">
        <f t="shared" si="3"/>
        <v>4848</v>
      </c>
      <c r="C63" s="51">
        <f t="shared" si="4"/>
        <v>4264</v>
      </c>
      <c r="D63" s="51">
        <f t="shared" si="7"/>
        <v>16</v>
      </c>
      <c r="E63" s="50" t="str">
        <f t="shared" si="6"/>
        <v>FERROL-SAN CIBRAO</v>
      </c>
      <c r="F63" s="50">
        <f t="shared" si="10"/>
        <v>7</v>
      </c>
      <c r="G63" s="50">
        <f t="shared" si="9"/>
        <v>42</v>
      </c>
    </row>
    <row r="64" spans="1:7" x14ac:dyDescent="0.25">
      <c r="A64" s="50" t="str">
        <f t="shared" si="5"/>
        <v>VALENCIA</v>
      </c>
      <c r="B64" s="51">
        <f t="shared" si="3"/>
        <v>162682</v>
      </c>
      <c r="C64" s="51">
        <f t="shared" si="4"/>
        <v>158887</v>
      </c>
      <c r="D64" s="51">
        <f t="shared" si="7"/>
        <v>1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13062</v>
      </c>
      <c r="C65" s="51">
        <f t="shared" si="4"/>
        <v>13666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2852</v>
      </c>
      <c r="C66" s="51">
        <f t="shared" si="4"/>
        <v>2983</v>
      </c>
      <c r="D66" s="51">
        <f t="shared" si="7"/>
        <v>19</v>
      </c>
      <c r="E66" s="50" t="str">
        <f t="shared" si="6"/>
        <v>A CORUÑA</v>
      </c>
      <c r="F66" s="50">
        <f t="shared" si="10"/>
        <v>0</v>
      </c>
      <c r="G66" s="50">
        <f t="shared" si="9"/>
        <v>71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153</v>
      </c>
    </row>
    <row r="2" spans="1:12" s="2" customFormat="1" ht="21" x14ac:dyDescent="0.35">
      <c r="I2" s="2" t="s">
        <v>58</v>
      </c>
    </row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3753</v>
      </c>
      <c r="C7" s="10">
        <v>6671</v>
      </c>
      <c r="D7" s="10">
        <v>3753</v>
      </c>
      <c r="E7" s="10">
        <v>6671</v>
      </c>
      <c r="F7" s="11">
        <f>((E7*100)/D7)-100</f>
        <v>77.751132427391411</v>
      </c>
      <c r="G7" s="1"/>
      <c r="H7" s="1"/>
      <c r="I7" s="1"/>
    </row>
    <row r="8" spans="1:12" x14ac:dyDescent="0.25">
      <c r="A8" s="12" t="s">
        <v>31</v>
      </c>
      <c r="B8" s="13">
        <v>7500</v>
      </c>
      <c r="C8" s="13">
        <v>7418</v>
      </c>
      <c r="D8" s="13">
        <v>7500</v>
      </c>
      <c r="E8" s="13">
        <v>7418</v>
      </c>
      <c r="F8" s="14">
        <f t="shared" ref="F8:F33" si="0">((E8*100)/D8)-100</f>
        <v>-1.0933333333333337</v>
      </c>
      <c r="G8" s="1"/>
      <c r="H8" s="1"/>
      <c r="I8" s="1"/>
    </row>
    <row r="9" spans="1:12" x14ac:dyDescent="0.25">
      <c r="A9" s="9" t="s">
        <v>164</v>
      </c>
      <c r="B9" s="10">
        <v>36708</v>
      </c>
      <c r="C9" s="10">
        <v>38521</v>
      </c>
      <c r="D9" s="10">
        <v>36708</v>
      </c>
      <c r="E9" s="10">
        <v>38521</v>
      </c>
      <c r="F9" s="11">
        <f t="shared" si="0"/>
        <v>4.9389778794813139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366138</v>
      </c>
      <c r="C11" s="10">
        <v>341062</v>
      </c>
      <c r="D11" s="10">
        <v>366138</v>
      </c>
      <c r="E11" s="10">
        <v>341062</v>
      </c>
      <c r="F11" s="11">
        <f t="shared" si="0"/>
        <v>-6.8487837919035996</v>
      </c>
      <c r="G11" s="1"/>
      <c r="H11" s="1"/>
      <c r="I11" s="1"/>
    </row>
    <row r="12" spans="1:12" x14ac:dyDescent="0.25">
      <c r="A12" s="12" t="s">
        <v>168</v>
      </c>
      <c r="B12" s="13">
        <v>9156</v>
      </c>
      <c r="C12" s="13">
        <v>11269</v>
      </c>
      <c r="D12" s="13">
        <v>9156</v>
      </c>
      <c r="E12" s="13">
        <v>11269</v>
      </c>
      <c r="F12" s="14">
        <f t="shared" si="0"/>
        <v>23.0777632153779</v>
      </c>
      <c r="G12" s="1"/>
      <c r="H12" s="1"/>
      <c r="I12" s="1"/>
    </row>
    <row r="13" spans="1:12" x14ac:dyDescent="0.25">
      <c r="A13" s="9" t="s">
        <v>32</v>
      </c>
      <c r="B13" s="10">
        <v>181783</v>
      </c>
      <c r="C13" s="10">
        <v>187512</v>
      </c>
      <c r="D13" s="10">
        <v>181783</v>
      </c>
      <c r="E13" s="10">
        <v>187512</v>
      </c>
      <c r="F13" s="11">
        <f t="shared" si="0"/>
        <v>3.1515598268264853</v>
      </c>
      <c r="G13" s="1"/>
      <c r="H13" s="1"/>
      <c r="I13" s="1"/>
    </row>
    <row r="14" spans="1:12" x14ac:dyDescent="0.25">
      <c r="A14" s="12" t="s">
        <v>33</v>
      </c>
      <c r="B14" s="13">
        <v>113882</v>
      </c>
      <c r="C14" s="13">
        <v>108409</v>
      </c>
      <c r="D14" s="13">
        <v>113882</v>
      </c>
      <c r="E14" s="13">
        <v>108409</v>
      </c>
      <c r="F14" s="14">
        <f t="shared" si="0"/>
        <v>-4.8058516710279093</v>
      </c>
      <c r="G14" s="1"/>
      <c r="H14" s="1"/>
      <c r="I14" s="1"/>
    </row>
    <row r="15" spans="1:12" x14ac:dyDescent="0.25">
      <c r="A15" s="9" t="s">
        <v>34</v>
      </c>
      <c r="B15" s="10">
        <v>3167</v>
      </c>
      <c r="C15" s="10">
        <v>5851</v>
      </c>
      <c r="D15" s="10">
        <v>3167</v>
      </c>
      <c r="E15" s="10">
        <v>5851</v>
      </c>
      <c r="F15" s="11">
        <f t="shared" si="0"/>
        <v>84.748973792232391</v>
      </c>
      <c r="G15" s="1"/>
      <c r="H15" s="1"/>
      <c r="I15" s="1"/>
    </row>
    <row r="16" spans="1:12" x14ac:dyDescent="0.25">
      <c r="A16" s="12" t="s">
        <v>35</v>
      </c>
      <c r="B16" s="13">
        <v>0</v>
      </c>
      <c r="C16" s="13">
        <v>2648</v>
      </c>
      <c r="D16" s="13">
        <v>0</v>
      </c>
      <c r="E16" s="13">
        <v>2648</v>
      </c>
      <c r="F16" s="14"/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1"/>
      <c r="G17" s="1"/>
      <c r="H17" s="1"/>
      <c r="I17" s="1"/>
    </row>
    <row r="18" spans="1:9" x14ac:dyDescent="0.25">
      <c r="A18" s="12" t="s">
        <v>36</v>
      </c>
      <c r="B18" s="13">
        <v>145931</v>
      </c>
      <c r="C18" s="13">
        <v>130494</v>
      </c>
      <c r="D18" s="13">
        <v>145931</v>
      </c>
      <c r="E18" s="13">
        <v>130494</v>
      </c>
      <c r="F18" s="14">
        <f t="shared" si="0"/>
        <v>-10.578286998650043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1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0</v>
      </c>
      <c r="E20" s="13">
        <v>0</v>
      </c>
      <c r="F20" s="14"/>
      <c r="G20" s="1"/>
      <c r="H20" s="1"/>
      <c r="I20" s="1"/>
    </row>
    <row r="21" spans="1:9" x14ac:dyDescent="0.25">
      <c r="A21" s="9" t="s">
        <v>38</v>
      </c>
      <c r="B21" s="10">
        <v>2181</v>
      </c>
      <c r="C21" s="10">
        <v>1918</v>
      </c>
      <c r="D21" s="10">
        <v>2181</v>
      </c>
      <c r="E21" s="10">
        <v>1918</v>
      </c>
      <c r="F21" s="11">
        <f t="shared" si="0"/>
        <v>-12.058688674919765</v>
      </c>
      <c r="G21" s="1"/>
      <c r="H21" s="1"/>
      <c r="I21" s="1"/>
    </row>
    <row r="22" spans="1:9" x14ac:dyDescent="0.25">
      <c r="A22" s="12" t="s">
        <v>59</v>
      </c>
      <c r="B22" s="13">
        <v>233200</v>
      </c>
      <c r="C22" s="13">
        <v>216922</v>
      </c>
      <c r="D22" s="13">
        <v>233200</v>
      </c>
      <c r="E22" s="13">
        <v>216922</v>
      </c>
      <c r="F22" s="14">
        <f t="shared" si="0"/>
        <v>-6.9802744425385868</v>
      </c>
      <c r="G22" s="1"/>
      <c r="H22" s="1"/>
      <c r="I22" s="1"/>
    </row>
    <row r="23" spans="1:9" x14ac:dyDescent="0.25">
      <c r="A23" s="9" t="s">
        <v>171</v>
      </c>
      <c r="B23" s="10">
        <v>39470</v>
      </c>
      <c r="C23" s="10">
        <v>36995</v>
      </c>
      <c r="D23" s="10">
        <v>39470</v>
      </c>
      <c r="E23" s="10">
        <v>36995</v>
      </c>
      <c r="F23" s="11">
        <f t="shared" si="0"/>
        <v>-6.2705852546237679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51484</v>
      </c>
      <c r="C25" s="10">
        <v>54214</v>
      </c>
      <c r="D25" s="10">
        <v>51484</v>
      </c>
      <c r="E25" s="10">
        <v>54214</v>
      </c>
      <c r="F25" s="11">
        <f t="shared" si="0"/>
        <v>5.302618289177218</v>
      </c>
      <c r="G25" s="1"/>
      <c r="H25" s="1"/>
      <c r="I25" s="1"/>
    </row>
    <row r="26" spans="1:9" x14ac:dyDescent="0.25">
      <c r="A26" s="12" t="s">
        <v>40</v>
      </c>
      <c r="B26" s="13">
        <v>14564</v>
      </c>
      <c r="C26" s="13">
        <v>16147</v>
      </c>
      <c r="D26" s="13">
        <v>14564</v>
      </c>
      <c r="E26" s="13">
        <v>16147</v>
      </c>
      <c r="F26" s="14">
        <f t="shared" si="0"/>
        <v>10.869266684976651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424465</v>
      </c>
      <c r="C28" s="13">
        <v>427505</v>
      </c>
      <c r="D28" s="13">
        <v>424465</v>
      </c>
      <c r="E28" s="13">
        <v>427505</v>
      </c>
      <c r="F28" s="14">
        <f t="shared" si="0"/>
        <v>0.71619568162275016</v>
      </c>
      <c r="G28" s="1"/>
      <c r="H28" s="1"/>
      <c r="I28" s="1"/>
    </row>
    <row r="29" spans="1:9" x14ac:dyDescent="0.25">
      <c r="A29" s="9" t="s">
        <v>43</v>
      </c>
      <c r="B29" s="10">
        <v>8219</v>
      </c>
      <c r="C29" s="10">
        <v>7248</v>
      </c>
      <c r="D29" s="10">
        <v>8219</v>
      </c>
      <c r="E29" s="10">
        <v>7248</v>
      </c>
      <c r="F29" s="11">
        <f t="shared" si="0"/>
        <v>-11.814089305268283</v>
      </c>
      <c r="G29" s="1"/>
      <c r="H29" s="1"/>
      <c r="I29" s="1"/>
    </row>
    <row r="30" spans="1:9" x14ac:dyDescent="0.25">
      <c r="A30" s="12" t="s">
        <v>44</v>
      </c>
      <c r="B30" s="13">
        <v>159</v>
      </c>
      <c r="C30" s="13">
        <v>164</v>
      </c>
      <c r="D30" s="13">
        <v>159</v>
      </c>
      <c r="E30" s="13">
        <v>164</v>
      </c>
      <c r="F30" s="14">
        <f t="shared" si="0"/>
        <v>3.1446540880503164</v>
      </c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/>
      <c r="G31" s="1"/>
      <c r="H31" s="1"/>
      <c r="I31" s="1"/>
    </row>
    <row r="32" spans="1:9" x14ac:dyDescent="0.25">
      <c r="A32" s="12" t="s">
        <v>46</v>
      </c>
      <c r="B32" s="13">
        <v>25296</v>
      </c>
      <c r="C32" s="13">
        <v>42368</v>
      </c>
      <c r="D32" s="13">
        <v>25296</v>
      </c>
      <c r="E32" s="13">
        <v>42368</v>
      </c>
      <c r="F32" s="14">
        <f t="shared" si="0"/>
        <v>67.488931056293495</v>
      </c>
      <c r="G32" s="1"/>
      <c r="H32" s="1"/>
      <c r="I32" s="1"/>
    </row>
    <row r="33" spans="1:9" x14ac:dyDescent="0.25">
      <c r="A33" s="9" t="s">
        <v>47</v>
      </c>
      <c r="B33" s="10">
        <v>750</v>
      </c>
      <c r="C33" s="10">
        <v>0</v>
      </c>
      <c r="D33" s="10">
        <v>750</v>
      </c>
      <c r="E33" s="10">
        <v>0</v>
      </c>
      <c r="F33" s="11">
        <f t="shared" si="0"/>
        <v>-100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1667806</v>
      </c>
      <c r="C35" s="16">
        <f t="shared" ref="C35:E35" si="1">SUM(C7:C34)</f>
        <v>1643336</v>
      </c>
      <c r="D35" s="16">
        <f t="shared" si="1"/>
        <v>1667806</v>
      </c>
      <c r="E35" s="16">
        <f t="shared" si="1"/>
        <v>1643336</v>
      </c>
      <c r="F35" s="17">
        <f t="shared" ref="F35" si="2">((E35*100)/D35)-100</f>
        <v>-1.4671970241143129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6671</v>
      </c>
      <c r="C39" s="51">
        <f t="shared" si="4"/>
        <v>3753</v>
      </c>
      <c r="D39" s="51">
        <f>_xlfn.RANK.EQ(B39,$B$39:$B$66)+COUNTIF($B$39:$B$66,B39)-1</f>
        <v>15</v>
      </c>
      <c r="E39" s="50" t="str">
        <f t="shared" ref="E39:E66" si="6">INDEX($A$39:$B$66,MATCH(ROW()-38,$D$39:$D$66,0),1)</f>
        <v>SANTA CRUZ DE TENERIFE</v>
      </c>
      <c r="F39" s="50">
        <f>LOOKUP(E39,$A$39:$A$66,$B$39:$B$66)</f>
        <v>427505</v>
      </c>
      <c r="G39" s="50">
        <f>LOOKUP(E39,$A$39:$A$66,$C$39:$C$66)</f>
        <v>424465</v>
      </c>
    </row>
    <row r="40" spans="1:9" x14ac:dyDescent="0.25">
      <c r="A40" s="50" t="str">
        <f t="shared" si="5"/>
        <v>ALICANTE</v>
      </c>
      <c r="B40" s="51">
        <f t="shared" si="3"/>
        <v>7418</v>
      </c>
      <c r="C40" s="51">
        <f t="shared" si="4"/>
        <v>7500</v>
      </c>
      <c r="D40" s="51">
        <f t="shared" ref="D40:D66" si="7">_xlfn.RANK.EQ(B40,$B$39:$B$66)+COUNTIF($B$39:$B$66,B40)-1</f>
        <v>13</v>
      </c>
      <c r="E40" s="50" t="str">
        <f t="shared" si="6"/>
        <v>BAHÍA DE ALGECIRAS</v>
      </c>
      <c r="F40" s="50">
        <f t="shared" ref="F40:F55" si="8">LOOKUP(E40,$A$39:$A$66,$B$39:$B$66)</f>
        <v>341062</v>
      </c>
      <c r="G40" s="50">
        <f t="shared" ref="G40:G66" si="9">LOOKUP(E40,$A$39:$A$66,$C$39:$C$66)</f>
        <v>366138</v>
      </c>
    </row>
    <row r="41" spans="1:9" x14ac:dyDescent="0.25">
      <c r="A41" s="50" t="str">
        <f t="shared" si="5"/>
        <v>ALMERÍA</v>
      </c>
      <c r="B41" s="51">
        <f t="shared" si="3"/>
        <v>38521</v>
      </c>
      <c r="C41" s="51">
        <f t="shared" si="4"/>
        <v>36708</v>
      </c>
      <c r="D41" s="51">
        <f t="shared" si="7"/>
        <v>9</v>
      </c>
      <c r="E41" s="50" t="str">
        <f t="shared" si="6"/>
        <v>LAS PALMAS</v>
      </c>
      <c r="F41" s="50">
        <f t="shared" si="8"/>
        <v>216922</v>
      </c>
      <c r="G41" s="50">
        <f t="shared" si="9"/>
        <v>233200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BALEARES</v>
      </c>
      <c r="F42" s="50">
        <f t="shared" si="8"/>
        <v>187512</v>
      </c>
      <c r="G42" s="50">
        <f t="shared" si="9"/>
        <v>181783</v>
      </c>
    </row>
    <row r="43" spans="1:9" x14ac:dyDescent="0.25">
      <c r="A43" s="50" t="str">
        <f t="shared" si="5"/>
        <v>BAHÍA DE ALGECIRAS</v>
      </c>
      <c r="B43" s="51">
        <f t="shared" si="3"/>
        <v>341062</v>
      </c>
      <c r="C43" s="51">
        <f t="shared" si="4"/>
        <v>366138</v>
      </c>
      <c r="D43" s="51">
        <f t="shared" si="7"/>
        <v>2</v>
      </c>
      <c r="E43" s="50" t="str">
        <f t="shared" si="6"/>
        <v>CEUTA</v>
      </c>
      <c r="F43" s="50">
        <f t="shared" si="8"/>
        <v>130494</v>
      </c>
      <c r="G43" s="50">
        <f t="shared" si="9"/>
        <v>145931</v>
      </c>
    </row>
    <row r="44" spans="1:9" x14ac:dyDescent="0.25">
      <c r="A44" s="50" t="str">
        <f t="shared" si="5"/>
        <v>BAHÍA DE CÁDIZ</v>
      </c>
      <c r="B44" s="51">
        <f t="shared" si="3"/>
        <v>11269</v>
      </c>
      <c r="C44" s="51">
        <f t="shared" si="4"/>
        <v>9156</v>
      </c>
      <c r="D44" s="51">
        <f t="shared" si="7"/>
        <v>12</v>
      </c>
      <c r="E44" s="50" t="str">
        <f t="shared" si="6"/>
        <v>BARCELONA</v>
      </c>
      <c r="F44" s="50">
        <f t="shared" si="8"/>
        <v>108409</v>
      </c>
      <c r="G44" s="50">
        <f t="shared" si="9"/>
        <v>113882</v>
      </c>
    </row>
    <row r="45" spans="1:9" x14ac:dyDescent="0.25">
      <c r="A45" s="50" t="str">
        <f t="shared" si="5"/>
        <v>BALEARES</v>
      </c>
      <c r="B45" s="51">
        <f t="shared" si="3"/>
        <v>187512</v>
      </c>
      <c r="C45" s="51">
        <f t="shared" si="4"/>
        <v>181783</v>
      </c>
      <c r="D45" s="51">
        <f t="shared" si="7"/>
        <v>4</v>
      </c>
      <c r="E45" s="50" t="str">
        <f t="shared" si="6"/>
        <v>MELILLA</v>
      </c>
      <c r="F45" s="50">
        <f t="shared" si="8"/>
        <v>54214</v>
      </c>
      <c r="G45" s="50">
        <f t="shared" si="9"/>
        <v>51484</v>
      </c>
    </row>
    <row r="46" spans="1:9" x14ac:dyDescent="0.25">
      <c r="A46" s="50" t="str">
        <f t="shared" si="5"/>
        <v>BARCELONA</v>
      </c>
      <c r="B46" s="51">
        <f t="shared" si="3"/>
        <v>108409</v>
      </c>
      <c r="C46" s="51">
        <f t="shared" si="4"/>
        <v>113882</v>
      </c>
      <c r="D46" s="51">
        <f t="shared" si="7"/>
        <v>6</v>
      </c>
      <c r="E46" s="50" t="str">
        <f t="shared" si="6"/>
        <v>VALENCIA</v>
      </c>
      <c r="F46" s="50">
        <f t="shared" si="8"/>
        <v>42368</v>
      </c>
      <c r="G46" s="50">
        <f t="shared" si="9"/>
        <v>25296</v>
      </c>
    </row>
    <row r="47" spans="1:9" x14ac:dyDescent="0.25">
      <c r="A47" s="50" t="str">
        <f t="shared" si="5"/>
        <v>BILBAO</v>
      </c>
      <c r="B47" s="51">
        <f t="shared" si="3"/>
        <v>5851</v>
      </c>
      <c r="C47" s="51">
        <f t="shared" si="4"/>
        <v>3167</v>
      </c>
      <c r="D47" s="51">
        <f t="shared" si="7"/>
        <v>16</v>
      </c>
      <c r="E47" s="50" t="str">
        <f t="shared" si="6"/>
        <v>ALMERÍA</v>
      </c>
      <c r="F47" s="50">
        <f t="shared" si="8"/>
        <v>38521</v>
      </c>
      <c r="G47" s="50">
        <f t="shared" si="9"/>
        <v>36708</v>
      </c>
    </row>
    <row r="48" spans="1:9" x14ac:dyDescent="0.25">
      <c r="A48" s="50" t="str">
        <f t="shared" si="5"/>
        <v>CARTAGENA</v>
      </c>
      <c r="B48" s="51">
        <f t="shared" si="3"/>
        <v>2648</v>
      </c>
      <c r="C48" s="51">
        <f t="shared" si="4"/>
        <v>0</v>
      </c>
      <c r="D48" s="51">
        <f t="shared" si="7"/>
        <v>17</v>
      </c>
      <c r="E48" s="50" t="str">
        <f t="shared" si="6"/>
        <v>MÁLAGA</v>
      </c>
      <c r="F48" s="50">
        <f t="shared" si="8"/>
        <v>36995</v>
      </c>
      <c r="G48" s="50">
        <f t="shared" si="9"/>
        <v>39470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MOTRIL</v>
      </c>
      <c r="F49" s="50">
        <f t="shared" si="8"/>
        <v>16147</v>
      </c>
      <c r="G49" s="50">
        <f t="shared" si="9"/>
        <v>14564</v>
      </c>
    </row>
    <row r="50" spans="1:7" x14ac:dyDescent="0.25">
      <c r="A50" s="50" t="str">
        <f t="shared" si="5"/>
        <v>CEUTA</v>
      </c>
      <c r="B50" s="51">
        <f t="shared" si="3"/>
        <v>130494</v>
      </c>
      <c r="C50" s="51">
        <f t="shared" si="4"/>
        <v>145931</v>
      </c>
      <c r="D50" s="51">
        <f t="shared" si="7"/>
        <v>5</v>
      </c>
      <c r="E50" s="50" t="str">
        <f t="shared" si="6"/>
        <v>BAHÍA DE CÁDIZ</v>
      </c>
      <c r="F50" s="50">
        <f t="shared" si="8"/>
        <v>11269</v>
      </c>
      <c r="G50" s="50">
        <f t="shared" si="9"/>
        <v>9156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ALICANTE</v>
      </c>
      <c r="F51" s="50">
        <f t="shared" si="8"/>
        <v>7418</v>
      </c>
      <c r="G51" s="50">
        <f t="shared" si="9"/>
        <v>7500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SANTANDER</v>
      </c>
      <c r="F52" s="50">
        <f t="shared" si="8"/>
        <v>7248</v>
      </c>
      <c r="G52" s="50">
        <f t="shared" si="9"/>
        <v>8219</v>
      </c>
    </row>
    <row r="53" spans="1:7" x14ac:dyDescent="0.25">
      <c r="A53" s="50" t="str">
        <f t="shared" si="5"/>
        <v>HUELVA</v>
      </c>
      <c r="B53" s="51">
        <f t="shared" si="3"/>
        <v>1918</v>
      </c>
      <c r="C53" s="51">
        <f t="shared" si="4"/>
        <v>2181</v>
      </c>
      <c r="D53" s="51">
        <f t="shared" si="7"/>
        <v>18</v>
      </c>
      <c r="E53" s="50" t="str">
        <f t="shared" si="6"/>
        <v>A CORUÑA</v>
      </c>
      <c r="F53" s="50">
        <f t="shared" si="8"/>
        <v>6671</v>
      </c>
      <c r="G53" s="50">
        <f t="shared" si="9"/>
        <v>3753</v>
      </c>
    </row>
    <row r="54" spans="1:7" x14ac:dyDescent="0.25">
      <c r="A54" s="50" t="str">
        <f t="shared" si="5"/>
        <v>LAS PALMAS</v>
      </c>
      <c r="B54" s="51">
        <f t="shared" si="3"/>
        <v>216922</v>
      </c>
      <c r="C54" s="51">
        <f t="shared" si="4"/>
        <v>233200</v>
      </c>
      <c r="D54" s="51">
        <f t="shared" si="7"/>
        <v>3</v>
      </c>
      <c r="E54" s="50" t="str">
        <f t="shared" si="6"/>
        <v>BILBAO</v>
      </c>
      <c r="F54" s="50">
        <f t="shared" si="8"/>
        <v>5851</v>
      </c>
      <c r="G54" s="50">
        <f t="shared" si="9"/>
        <v>3167</v>
      </c>
    </row>
    <row r="55" spans="1:7" x14ac:dyDescent="0.25">
      <c r="A55" s="50" t="str">
        <f t="shared" si="5"/>
        <v>MÁLAGA</v>
      </c>
      <c r="B55" s="51">
        <f t="shared" si="3"/>
        <v>36995</v>
      </c>
      <c r="C55" s="51">
        <f t="shared" si="4"/>
        <v>39470</v>
      </c>
      <c r="D55" s="51">
        <f t="shared" si="7"/>
        <v>10</v>
      </c>
      <c r="E55" s="50" t="str">
        <f t="shared" si="6"/>
        <v>CARTAGENA</v>
      </c>
      <c r="F55" s="50">
        <f t="shared" si="8"/>
        <v>2648</v>
      </c>
      <c r="G55" s="50">
        <f t="shared" si="9"/>
        <v>0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HUELVA</v>
      </c>
      <c r="F56" s="50">
        <f t="shared" ref="F56:F66" si="10">LOOKUP(E56,$A$39:$A$66,$B$39:$B$66)</f>
        <v>1918</v>
      </c>
      <c r="G56" s="50">
        <f t="shared" si="9"/>
        <v>2181</v>
      </c>
    </row>
    <row r="57" spans="1:7" x14ac:dyDescent="0.25">
      <c r="A57" s="50" t="str">
        <f t="shared" si="5"/>
        <v>MELILLA</v>
      </c>
      <c r="B57" s="51">
        <f t="shared" si="3"/>
        <v>54214</v>
      </c>
      <c r="C57" s="51">
        <f t="shared" si="4"/>
        <v>51484</v>
      </c>
      <c r="D57" s="51">
        <f t="shared" si="7"/>
        <v>7</v>
      </c>
      <c r="E57" s="50" t="str">
        <f t="shared" si="6"/>
        <v>SEVILLA</v>
      </c>
      <c r="F57" s="50">
        <f t="shared" si="10"/>
        <v>164</v>
      </c>
      <c r="G57" s="50">
        <f t="shared" si="9"/>
        <v>159</v>
      </c>
    </row>
    <row r="58" spans="1:7" x14ac:dyDescent="0.25">
      <c r="A58" s="50" t="str">
        <f t="shared" si="5"/>
        <v>MOTRIL</v>
      </c>
      <c r="B58" s="51">
        <f t="shared" si="3"/>
        <v>16147</v>
      </c>
      <c r="C58" s="51">
        <f t="shared" si="4"/>
        <v>14564</v>
      </c>
      <c r="D58" s="51">
        <f t="shared" si="7"/>
        <v>11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427505</v>
      </c>
      <c r="C60" s="51">
        <f t="shared" si="4"/>
        <v>424465</v>
      </c>
      <c r="D60" s="51">
        <f t="shared" si="7"/>
        <v>1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7248</v>
      </c>
      <c r="C61" s="51">
        <f t="shared" si="4"/>
        <v>8219</v>
      </c>
      <c r="D61" s="51">
        <f t="shared" si="7"/>
        <v>14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164</v>
      </c>
      <c r="C62" s="51">
        <f t="shared" si="4"/>
        <v>159</v>
      </c>
      <c r="D62" s="51">
        <f t="shared" si="7"/>
        <v>19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42368</v>
      </c>
      <c r="C64" s="51">
        <f t="shared" si="4"/>
        <v>25296</v>
      </c>
      <c r="D64" s="51">
        <f t="shared" si="7"/>
        <v>8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0</v>
      </c>
      <c r="C65" s="51">
        <f t="shared" si="4"/>
        <v>750</v>
      </c>
      <c r="D65" s="51">
        <f t="shared" si="7"/>
        <v>28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8"/>
  <sheetViews>
    <sheetView workbookViewId="0">
      <selection activeCell="E36" sqref="E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154</v>
      </c>
    </row>
    <row r="2" spans="1:12" s="2" customFormat="1" ht="21" x14ac:dyDescent="0.35"/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3753</v>
      </c>
      <c r="C7" s="10">
        <v>6671</v>
      </c>
      <c r="D7" s="10">
        <v>3753</v>
      </c>
      <c r="E7" s="10">
        <v>6671</v>
      </c>
      <c r="F7" s="11">
        <f>((E7*100)/D7)-100</f>
        <v>77.751132427391411</v>
      </c>
      <c r="G7" s="1"/>
      <c r="H7" s="1"/>
      <c r="I7" s="1"/>
    </row>
    <row r="8" spans="1:12" x14ac:dyDescent="0.25">
      <c r="A8" s="12" t="s">
        <v>31</v>
      </c>
      <c r="B8" s="13">
        <v>0</v>
      </c>
      <c r="C8" s="13">
        <v>2061</v>
      </c>
      <c r="D8" s="13">
        <v>0</v>
      </c>
      <c r="E8" s="13">
        <v>2061</v>
      </c>
      <c r="F8" s="14"/>
      <c r="G8" s="1"/>
      <c r="H8" s="1"/>
      <c r="I8" s="1"/>
    </row>
    <row r="9" spans="1:12" x14ac:dyDescent="0.25">
      <c r="A9" s="9" t="s">
        <v>164</v>
      </c>
      <c r="B9" s="10">
        <v>0</v>
      </c>
      <c r="C9" s="10">
        <v>0</v>
      </c>
      <c r="D9" s="10">
        <v>0</v>
      </c>
      <c r="E9" s="10">
        <v>0</v>
      </c>
      <c r="F9" s="11"/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0</v>
      </c>
      <c r="E11" s="10">
        <v>0</v>
      </c>
      <c r="F11" s="11"/>
      <c r="G11" s="1"/>
      <c r="H11" s="1"/>
      <c r="I11" s="1"/>
    </row>
    <row r="12" spans="1:12" x14ac:dyDescent="0.25">
      <c r="A12" s="12" t="s">
        <v>168</v>
      </c>
      <c r="B12" s="13">
        <v>7954</v>
      </c>
      <c r="C12" s="13">
        <v>9878</v>
      </c>
      <c r="D12" s="13">
        <v>7954</v>
      </c>
      <c r="E12" s="13">
        <v>9878</v>
      </c>
      <c r="F12" s="14">
        <f t="shared" ref="F12:F33" si="0">((E12*100)/D12)-100</f>
        <v>24.189087251697259</v>
      </c>
      <c r="G12" s="1"/>
      <c r="H12" s="1"/>
      <c r="I12" s="1"/>
    </row>
    <row r="13" spans="1:12" x14ac:dyDescent="0.25">
      <c r="A13" s="9" t="s">
        <v>32</v>
      </c>
      <c r="B13" s="10">
        <v>25309</v>
      </c>
      <c r="C13" s="10">
        <v>25705</v>
      </c>
      <c r="D13" s="10">
        <v>25309</v>
      </c>
      <c r="E13" s="10">
        <v>25705</v>
      </c>
      <c r="F13" s="11">
        <f t="shared" si="0"/>
        <v>1.5646607926034193</v>
      </c>
      <c r="G13" s="1"/>
      <c r="H13" s="1"/>
      <c r="I13" s="1"/>
    </row>
    <row r="14" spans="1:12" x14ac:dyDescent="0.25">
      <c r="A14" s="12" t="s">
        <v>33</v>
      </c>
      <c r="B14" s="13">
        <v>69788</v>
      </c>
      <c r="C14" s="13">
        <v>56730</v>
      </c>
      <c r="D14" s="13">
        <v>69788</v>
      </c>
      <c r="E14" s="13">
        <v>56730</v>
      </c>
      <c r="F14" s="14">
        <f t="shared" si="0"/>
        <v>-18.710953172465182</v>
      </c>
      <c r="G14" s="1"/>
      <c r="H14" s="1"/>
      <c r="I14" s="1"/>
    </row>
    <row r="15" spans="1:12" x14ac:dyDescent="0.25">
      <c r="A15" s="9" t="s">
        <v>34</v>
      </c>
      <c r="B15" s="10">
        <v>0</v>
      </c>
      <c r="C15" s="10">
        <v>0</v>
      </c>
      <c r="D15" s="10">
        <v>0</v>
      </c>
      <c r="E15" s="10">
        <v>0</v>
      </c>
      <c r="F15" s="11"/>
      <c r="G15" s="1"/>
      <c r="H15" s="1"/>
      <c r="I15" s="1"/>
    </row>
    <row r="16" spans="1:12" x14ac:dyDescent="0.25">
      <c r="A16" s="12" t="s">
        <v>35</v>
      </c>
      <c r="B16" s="13">
        <v>0</v>
      </c>
      <c r="C16" s="13">
        <v>2648</v>
      </c>
      <c r="D16" s="13">
        <v>0</v>
      </c>
      <c r="E16" s="13">
        <v>2648</v>
      </c>
      <c r="F16" s="14"/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1"/>
      <c r="G17" s="1"/>
      <c r="H17" s="1"/>
      <c r="I17" s="1"/>
    </row>
    <row r="18" spans="1:9" x14ac:dyDescent="0.25">
      <c r="A18" s="12" t="s">
        <v>36</v>
      </c>
      <c r="B18" s="13">
        <v>0</v>
      </c>
      <c r="C18" s="13">
        <v>0</v>
      </c>
      <c r="D18" s="13">
        <v>0</v>
      </c>
      <c r="E18" s="13">
        <v>0</v>
      </c>
      <c r="F18" s="14"/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1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0</v>
      </c>
      <c r="E20" s="13">
        <v>0</v>
      </c>
      <c r="F20" s="14"/>
      <c r="G20" s="1"/>
      <c r="H20" s="1"/>
      <c r="I20" s="1"/>
    </row>
    <row r="21" spans="1:9" x14ac:dyDescent="0.25">
      <c r="A21" s="9" t="s">
        <v>38</v>
      </c>
      <c r="B21" s="10">
        <v>0</v>
      </c>
      <c r="C21" s="10">
        <v>0</v>
      </c>
      <c r="D21" s="10">
        <v>0</v>
      </c>
      <c r="E21" s="10">
        <v>0</v>
      </c>
      <c r="F21" s="19"/>
      <c r="G21" s="1"/>
      <c r="H21" s="1"/>
      <c r="I21" s="1"/>
    </row>
    <row r="22" spans="1:9" x14ac:dyDescent="0.25">
      <c r="A22" s="12" t="s">
        <v>59</v>
      </c>
      <c r="B22" s="13">
        <v>158553</v>
      </c>
      <c r="C22" s="13">
        <v>141101</v>
      </c>
      <c r="D22" s="13">
        <v>158553</v>
      </c>
      <c r="E22" s="13">
        <v>141101</v>
      </c>
      <c r="F22" s="14">
        <f t="shared" si="0"/>
        <v>-11.007044962883072</v>
      </c>
      <c r="G22" s="1"/>
      <c r="H22" s="1"/>
      <c r="I22" s="1"/>
    </row>
    <row r="23" spans="1:9" x14ac:dyDescent="0.25">
      <c r="A23" s="9" t="s">
        <v>171</v>
      </c>
      <c r="B23" s="10">
        <v>17667</v>
      </c>
      <c r="C23" s="10">
        <v>13959</v>
      </c>
      <c r="D23" s="10">
        <v>17667</v>
      </c>
      <c r="E23" s="10">
        <v>13959</v>
      </c>
      <c r="F23" s="11">
        <f t="shared" si="0"/>
        <v>-20.988283239938866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/>
      <c r="G25" s="1"/>
      <c r="H25" s="1"/>
      <c r="I25" s="1"/>
    </row>
    <row r="26" spans="1:9" x14ac:dyDescent="0.25">
      <c r="A26" s="12" t="s">
        <v>40</v>
      </c>
      <c r="B26" s="13">
        <v>0</v>
      </c>
      <c r="C26" s="13">
        <v>0</v>
      </c>
      <c r="D26" s="13">
        <v>0</v>
      </c>
      <c r="E26" s="13">
        <v>0</v>
      </c>
      <c r="F26" s="14"/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101109</v>
      </c>
      <c r="C28" s="13">
        <v>98629</v>
      </c>
      <c r="D28" s="13">
        <v>101109</v>
      </c>
      <c r="E28" s="13">
        <v>98629</v>
      </c>
      <c r="F28" s="14">
        <f t="shared" si="0"/>
        <v>-2.4527984650228944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2</v>
      </c>
      <c r="D29" s="10">
        <v>0</v>
      </c>
      <c r="E29" s="10">
        <v>2</v>
      </c>
      <c r="F29" s="11"/>
      <c r="G29" s="1"/>
      <c r="H29" s="1"/>
      <c r="I29" s="1"/>
    </row>
    <row r="30" spans="1:9" x14ac:dyDescent="0.25">
      <c r="A30" s="12" t="s">
        <v>44</v>
      </c>
      <c r="B30" s="13">
        <v>159</v>
      </c>
      <c r="C30" s="13">
        <v>164</v>
      </c>
      <c r="D30" s="13">
        <v>159</v>
      </c>
      <c r="E30" s="13">
        <v>164</v>
      </c>
      <c r="F30" s="14">
        <f t="shared" si="0"/>
        <v>3.1446540880503164</v>
      </c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/>
      <c r="G31" s="1"/>
      <c r="H31" s="1"/>
      <c r="I31" s="1"/>
    </row>
    <row r="32" spans="1:9" x14ac:dyDescent="0.25">
      <c r="A32" s="12" t="s">
        <v>46</v>
      </c>
      <c r="B32" s="13">
        <v>1708</v>
      </c>
      <c r="C32" s="13">
        <v>6771</v>
      </c>
      <c r="D32" s="13">
        <v>1708</v>
      </c>
      <c r="E32" s="13">
        <v>6771</v>
      </c>
      <c r="F32" s="14">
        <f t="shared" si="0"/>
        <v>296.42857142857144</v>
      </c>
      <c r="G32" s="1"/>
      <c r="H32" s="1"/>
      <c r="I32" s="1"/>
    </row>
    <row r="33" spans="1:9" x14ac:dyDescent="0.25">
      <c r="A33" s="9" t="s">
        <v>47</v>
      </c>
      <c r="B33" s="10">
        <v>750</v>
      </c>
      <c r="C33" s="10">
        <v>0</v>
      </c>
      <c r="D33" s="10">
        <v>750</v>
      </c>
      <c r="E33" s="10">
        <v>0</v>
      </c>
      <c r="F33" s="11">
        <f t="shared" si="0"/>
        <v>-100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386750</v>
      </c>
      <c r="C35" s="16">
        <f t="shared" ref="C35:E35" si="1">SUM(C7:C34)</f>
        <v>364319</v>
      </c>
      <c r="D35" s="16">
        <f t="shared" si="1"/>
        <v>386750</v>
      </c>
      <c r="E35" s="16">
        <f t="shared" si="1"/>
        <v>364319</v>
      </c>
      <c r="F35" s="17">
        <f t="shared" ref="F35" si="2">((E35*100)/D35)-100</f>
        <v>-5.7998707175177771</v>
      </c>
      <c r="G35" s="1"/>
      <c r="H35" s="1"/>
      <c r="I35" s="1"/>
    </row>
    <row r="36" spans="1:9" x14ac:dyDescent="0.25">
      <c r="A36" s="73" t="s">
        <v>127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6671</v>
      </c>
      <c r="C39" s="51">
        <f t="shared" si="4"/>
        <v>3753</v>
      </c>
      <c r="D39" s="51">
        <f>_xlfn.RANK.EQ(B39,$B$39:$B$66)+COUNTIF($B$39:$B$66,B39)-1</f>
        <v>8</v>
      </c>
      <c r="E39" s="50" t="str">
        <f t="shared" ref="E39:E66" si="6">INDEX($A$39:$B$66,MATCH(ROW()-38,$D$39:$D$66,0),1)</f>
        <v>LAS PALMAS</v>
      </c>
      <c r="F39" s="50">
        <f>LOOKUP(E39,$A$39:$A$66,$B$39:$B$66)</f>
        <v>141101</v>
      </c>
      <c r="G39" s="50">
        <f>LOOKUP(E39,$A$39:$A$66,$C$39:$C$66)</f>
        <v>158553</v>
      </c>
    </row>
    <row r="40" spans="1:9" x14ac:dyDescent="0.25">
      <c r="A40" s="50" t="str">
        <f t="shared" si="5"/>
        <v>ALICANTE</v>
      </c>
      <c r="B40" s="51">
        <f t="shared" si="3"/>
        <v>2061</v>
      </c>
      <c r="C40" s="51">
        <f t="shared" si="4"/>
        <v>0</v>
      </c>
      <c r="D40" s="51">
        <f t="shared" ref="D40:D66" si="7">_xlfn.RANK.EQ(B40,$B$39:$B$66)+COUNTIF($B$39:$B$66,B40)-1</f>
        <v>10</v>
      </c>
      <c r="E40" s="50" t="str">
        <f t="shared" si="6"/>
        <v>SANTA CRUZ DE TENERIFE</v>
      </c>
      <c r="F40" s="50">
        <f t="shared" ref="F40:F55" si="8">LOOKUP(E40,$A$39:$A$66,$B$39:$B$66)</f>
        <v>98629</v>
      </c>
      <c r="G40" s="50">
        <f t="shared" ref="G40:G66" si="9">LOOKUP(E40,$A$39:$A$66,$C$39:$C$66)</f>
        <v>101109</v>
      </c>
    </row>
    <row r="41" spans="1:9" x14ac:dyDescent="0.25">
      <c r="A41" s="50" t="str">
        <f t="shared" si="5"/>
        <v>ALMERÍA</v>
      </c>
      <c r="B41" s="51">
        <f t="shared" si="3"/>
        <v>0</v>
      </c>
      <c r="C41" s="51">
        <f t="shared" si="4"/>
        <v>0</v>
      </c>
      <c r="D41" s="51">
        <f t="shared" si="7"/>
        <v>28</v>
      </c>
      <c r="E41" s="50" t="str">
        <f t="shared" si="6"/>
        <v>BARCELONA</v>
      </c>
      <c r="F41" s="50">
        <f t="shared" si="8"/>
        <v>56730</v>
      </c>
      <c r="G41" s="50">
        <f t="shared" si="9"/>
        <v>69788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BALEARES</v>
      </c>
      <c r="F42" s="50">
        <f t="shared" si="8"/>
        <v>25705</v>
      </c>
      <c r="G42" s="50">
        <f t="shared" si="9"/>
        <v>25309</v>
      </c>
    </row>
    <row r="43" spans="1:9" x14ac:dyDescent="0.25">
      <c r="A43" s="50" t="str">
        <f t="shared" si="5"/>
        <v>BAHÍA DE ALGECIRAS</v>
      </c>
      <c r="B43" s="51">
        <f t="shared" si="3"/>
        <v>0</v>
      </c>
      <c r="C43" s="51">
        <f t="shared" si="4"/>
        <v>0</v>
      </c>
      <c r="D43" s="51">
        <f t="shared" si="7"/>
        <v>28</v>
      </c>
      <c r="E43" s="50" t="str">
        <f t="shared" si="6"/>
        <v>MÁLAGA</v>
      </c>
      <c r="F43" s="50">
        <f t="shared" si="8"/>
        <v>13959</v>
      </c>
      <c r="G43" s="50">
        <f t="shared" si="9"/>
        <v>17667</v>
      </c>
    </row>
    <row r="44" spans="1:9" x14ac:dyDescent="0.25">
      <c r="A44" s="50" t="str">
        <f t="shared" si="5"/>
        <v>BAHÍA DE CÁDIZ</v>
      </c>
      <c r="B44" s="51">
        <f t="shared" si="3"/>
        <v>9878</v>
      </c>
      <c r="C44" s="51">
        <f t="shared" si="4"/>
        <v>7954</v>
      </c>
      <c r="D44" s="51">
        <f t="shared" si="7"/>
        <v>6</v>
      </c>
      <c r="E44" s="50" t="str">
        <f t="shared" si="6"/>
        <v>BAHÍA DE CÁDIZ</v>
      </c>
      <c r="F44" s="50">
        <f t="shared" si="8"/>
        <v>9878</v>
      </c>
      <c r="G44" s="50">
        <f t="shared" si="9"/>
        <v>7954</v>
      </c>
    </row>
    <row r="45" spans="1:9" x14ac:dyDescent="0.25">
      <c r="A45" s="50" t="str">
        <f t="shared" si="5"/>
        <v>BALEARES</v>
      </c>
      <c r="B45" s="51">
        <f t="shared" si="3"/>
        <v>25705</v>
      </c>
      <c r="C45" s="51">
        <f t="shared" si="4"/>
        <v>25309</v>
      </c>
      <c r="D45" s="51">
        <f t="shared" si="7"/>
        <v>4</v>
      </c>
      <c r="E45" s="50" t="str">
        <f t="shared" si="6"/>
        <v>VALENCIA</v>
      </c>
      <c r="F45" s="50">
        <f t="shared" si="8"/>
        <v>6771</v>
      </c>
      <c r="G45" s="50">
        <f t="shared" si="9"/>
        <v>1708</v>
      </c>
    </row>
    <row r="46" spans="1:9" x14ac:dyDescent="0.25">
      <c r="A46" s="50" t="str">
        <f t="shared" si="5"/>
        <v>BARCELONA</v>
      </c>
      <c r="B46" s="51">
        <f t="shared" si="3"/>
        <v>56730</v>
      </c>
      <c r="C46" s="51">
        <f t="shared" si="4"/>
        <v>69788</v>
      </c>
      <c r="D46" s="51">
        <f t="shared" si="7"/>
        <v>3</v>
      </c>
      <c r="E46" s="50" t="str">
        <f t="shared" si="6"/>
        <v>A CORUÑA</v>
      </c>
      <c r="F46" s="50">
        <f t="shared" si="8"/>
        <v>6671</v>
      </c>
      <c r="G46" s="50">
        <f t="shared" si="9"/>
        <v>3753</v>
      </c>
    </row>
    <row r="47" spans="1:9" x14ac:dyDescent="0.25">
      <c r="A47" s="50" t="str">
        <f t="shared" si="5"/>
        <v>BILBAO</v>
      </c>
      <c r="B47" s="51">
        <f t="shared" si="3"/>
        <v>0</v>
      </c>
      <c r="C47" s="51">
        <f t="shared" si="4"/>
        <v>0</v>
      </c>
      <c r="D47" s="51">
        <f t="shared" si="7"/>
        <v>28</v>
      </c>
      <c r="E47" s="50" t="str">
        <f t="shared" si="6"/>
        <v>CARTAGENA</v>
      </c>
      <c r="F47" s="50">
        <f t="shared" si="8"/>
        <v>2648</v>
      </c>
      <c r="G47" s="50">
        <f t="shared" si="9"/>
        <v>0</v>
      </c>
    </row>
    <row r="48" spans="1:9" x14ac:dyDescent="0.25">
      <c r="A48" s="50" t="str">
        <f t="shared" si="5"/>
        <v>CARTAGENA</v>
      </c>
      <c r="B48" s="51">
        <f t="shared" si="3"/>
        <v>2648</v>
      </c>
      <c r="C48" s="51">
        <f t="shared" si="4"/>
        <v>0</v>
      </c>
      <c r="D48" s="51">
        <f t="shared" si="7"/>
        <v>9</v>
      </c>
      <c r="E48" s="50" t="str">
        <f t="shared" si="6"/>
        <v>ALICANTE</v>
      </c>
      <c r="F48" s="50">
        <f t="shared" si="8"/>
        <v>2061</v>
      </c>
      <c r="G48" s="50">
        <f t="shared" si="9"/>
        <v>0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SEVILLA</v>
      </c>
      <c r="F49" s="50">
        <f t="shared" si="8"/>
        <v>164</v>
      </c>
      <c r="G49" s="50">
        <f t="shared" si="9"/>
        <v>159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SANTANDER</v>
      </c>
      <c r="F50" s="50">
        <f t="shared" si="8"/>
        <v>2</v>
      </c>
      <c r="G50" s="50">
        <f t="shared" si="9"/>
        <v>0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e">
        <f t="shared" si="6"/>
        <v>#N/A</v>
      </c>
      <c r="F51" s="50" t="e">
        <f t="shared" si="8"/>
        <v>#N/A</v>
      </c>
      <c r="G51" s="50" t="e">
        <f t="shared" si="9"/>
        <v>#N/A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e">
        <f t="shared" si="6"/>
        <v>#N/A</v>
      </c>
      <c r="F52" s="50" t="e">
        <f t="shared" si="8"/>
        <v>#N/A</v>
      </c>
      <c r="G52" s="50" t="e">
        <f t="shared" si="9"/>
        <v>#N/A</v>
      </c>
    </row>
    <row r="53" spans="1:7" x14ac:dyDescent="0.25">
      <c r="A53" s="50" t="str">
        <f t="shared" si="5"/>
        <v>HUELVA</v>
      </c>
      <c r="B53" s="51">
        <f t="shared" si="3"/>
        <v>0</v>
      </c>
      <c r="C53" s="51">
        <f t="shared" si="4"/>
        <v>0</v>
      </c>
      <c r="D53" s="51">
        <f t="shared" si="7"/>
        <v>28</v>
      </c>
      <c r="E53" s="50" t="e">
        <f t="shared" si="6"/>
        <v>#N/A</v>
      </c>
      <c r="F53" s="50" t="e">
        <f t="shared" si="8"/>
        <v>#N/A</v>
      </c>
      <c r="G53" s="50" t="e">
        <f t="shared" si="9"/>
        <v>#N/A</v>
      </c>
    </row>
    <row r="54" spans="1:7" x14ac:dyDescent="0.25">
      <c r="A54" s="50" t="str">
        <f t="shared" si="5"/>
        <v>LAS PALMAS</v>
      </c>
      <c r="B54" s="51">
        <f t="shared" si="3"/>
        <v>141101</v>
      </c>
      <c r="C54" s="51">
        <f t="shared" si="4"/>
        <v>158553</v>
      </c>
      <c r="D54" s="51">
        <f t="shared" si="7"/>
        <v>1</v>
      </c>
      <c r="E54" s="50" t="e">
        <f t="shared" si="6"/>
        <v>#N/A</v>
      </c>
      <c r="F54" s="50" t="e">
        <f t="shared" si="8"/>
        <v>#N/A</v>
      </c>
      <c r="G54" s="50" t="e">
        <f t="shared" si="9"/>
        <v>#N/A</v>
      </c>
    </row>
    <row r="55" spans="1:7" x14ac:dyDescent="0.25">
      <c r="A55" s="50" t="str">
        <f t="shared" si="5"/>
        <v>MÁLAGA</v>
      </c>
      <c r="B55" s="51">
        <f t="shared" si="3"/>
        <v>13959</v>
      </c>
      <c r="C55" s="51">
        <f t="shared" si="4"/>
        <v>17667</v>
      </c>
      <c r="D55" s="51">
        <f t="shared" si="7"/>
        <v>5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0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98629</v>
      </c>
      <c r="C60" s="51">
        <f t="shared" si="4"/>
        <v>101109</v>
      </c>
      <c r="D60" s="51">
        <f t="shared" si="7"/>
        <v>2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2</v>
      </c>
      <c r="C61" s="51">
        <f t="shared" si="4"/>
        <v>0</v>
      </c>
      <c r="D61" s="51">
        <f t="shared" si="7"/>
        <v>12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164</v>
      </c>
      <c r="C62" s="51">
        <f t="shared" si="4"/>
        <v>159</v>
      </c>
      <c r="D62" s="51">
        <f t="shared" si="7"/>
        <v>11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6771</v>
      </c>
      <c r="C64" s="51">
        <f t="shared" si="4"/>
        <v>1708</v>
      </c>
      <c r="D64" s="51">
        <f t="shared" si="7"/>
        <v>7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0</v>
      </c>
      <c r="C65" s="51">
        <f t="shared" si="4"/>
        <v>750</v>
      </c>
      <c r="D65" s="51">
        <f t="shared" si="7"/>
        <v>28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ALMERÍA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68"/>
  <sheetViews>
    <sheetView workbookViewId="0">
      <selection activeCell="F7" sqref="F7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161</v>
      </c>
    </row>
    <row r="2" spans="1:12" s="2" customFormat="1" ht="21" x14ac:dyDescent="0.35">
      <c r="F2" s="3"/>
    </row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/>
      <c r="G7" s="1"/>
      <c r="H7" s="1"/>
      <c r="I7" s="1"/>
    </row>
    <row r="8" spans="1:12" x14ac:dyDescent="0.25">
      <c r="A8" s="12" t="s">
        <v>31</v>
      </c>
      <c r="B8" s="13">
        <v>2452</v>
      </c>
      <c r="C8" s="13">
        <v>1588</v>
      </c>
      <c r="D8" s="13">
        <v>2452</v>
      </c>
      <c r="E8" s="13">
        <v>1588</v>
      </c>
      <c r="F8" s="14">
        <f t="shared" ref="F8:F32" si="0">((E8*100)/D8)-100</f>
        <v>-35.236541598694942</v>
      </c>
      <c r="G8" s="1"/>
      <c r="H8" s="1"/>
      <c r="I8" s="1"/>
    </row>
    <row r="9" spans="1:12" x14ac:dyDescent="0.25">
      <c r="A9" s="9" t="s">
        <v>164</v>
      </c>
      <c r="B9" s="10">
        <v>7089</v>
      </c>
      <c r="C9" s="10">
        <v>7952</v>
      </c>
      <c r="D9" s="10">
        <v>7089</v>
      </c>
      <c r="E9" s="10">
        <v>7952</v>
      </c>
      <c r="F9" s="11">
        <f t="shared" si="0"/>
        <v>12.173790379461138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74844</v>
      </c>
      <c r="C11" s="10">
        <v>71883</v>
      </c>
      <c r="D11" s="10">
        <v>74844</v>
      </c>
      <c r="E11" s="10">
        <v>71883</v>
      </c>
      <c r="F11" s="11">
        <f t="shared" si="0"/>
        <v>-3.956228956228955</v>
      </c>
      <c r="G11" s="1"/>
      <c r="H11" s="1"/>
      <c r="I11" s="1"/>
    </row>
    <row r="12" spans="1:12" x14ac:dyDescent="0.25">
      <c r="A12" s="12" t="s">
        <v>168</v>
      </c>
      <c r="B12" s="13">
        <v>676</v>
      </c>
      <c r="C12" s="13">
        <v>804</v>
      </c>
      <c r="D12" s="13">
        <v>676</v>
      </c>
      <c r="E12" s="13">
        <v>804</v>
      </c>
      <c r="F12" s="14">
        <f t="shared" si="0"/>
        <v>18.934911242603548</v>
      </c>
      <c r="G12" s="1"/>
      <c r="H12" s="1"/>
      <c r="I12" s="1"/>
    </row>
    <row r="13" spans="1:12" x14ac:dyDescent="0.25">
      <c r="A13" s="9" t="s">
        <v>32</v>
      </c>
      <c r="B13" s="10">
        <v>25522</v>
      </c>
      <c r="C13" s="10">
        <v>27726</v>
      </c>
      <c r="D13" s="10">
        <v>25522</v>
      </c>
      <c r="E13" s="10">
        <v>27726</v>
      </c>
      <c r="F13" s="11">
        <f t="shared" si="0"/>
        <v>8.6356868583966815</v>
      </c>
      <c r="G13" s="1"/>
      <c r="H13" s="1"/>
      <c r="I13" s="1"/>
    </row>
    <row r="14" spans="1:12" x14ac:dyDescent="0.25">
      <c r="A14" s="12" t="s">
        <v>33</v>
      </c>
      <c r="B14" s="13">
        <v>12076</v>
      </c>
      <c r="C14" s="13">
        <v>14082</v>
      </c>
      <c r="D14" s="13">
        <v>12076</v>
      </c>
      <c r="E14" s="13">
        <v>14082</v>
      </c>
      <c r="F14" s="14">
        <f t="shared" si="0"/>
        <v>16.611460748592251</v>
      </c>
      <c r="G14" s="1"/>
      <c r="H14" s="1"/>
      <c r="I14" s="1"/>
    </row>
    <row r="15" spans="1:12" x14ac:dyDescent="0.25">
      <c r="A15" s="9" t="s">
        <v>34</v>
      </c>
      <c r="B15" s="10">
        <v>1362</v>
      </c>
      <c r="C15" s="10">
        <v>2724</v>
      </c>
      <c r="D15" s="10">
        <v>1362</v>
      </c>
      <c r="E15" s="10">
        <v>2724</v>
      </c>
      <c r="F15" s="11">
        <f t="shared" si="0"/>
        <v>100</v>
      </c>
      <c r="G15" s="1"/>
      <c r="H15" s="1"/>
      <c r="I15" s="1"/>
    </row>
    <row r="16" spans="1:12" x14ac:dyDescent="0.25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/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9"/>
      <c r="G17" s="1"/>
      <c r="H17" s="1"/>
      <c r="I17" s="1"/>
    </row>
    <row r="18" spans="1:9" x14ac:dyDescent="0.25">
      <c r="A18" s="12" t="s">
        <v>36</v>
      </c>
      <c r="B18" s="13">
        <v>25788</v>
      </c>
      <c r="C18" s="13">
        <v>23521</v>
      </c>
      <c r="D18" s="13">
        <v>25788</v>
      </c>
      <c r="E18" s="13">
        <v>23521</v>
      </c>
      <c r="F18" s="14">
        <f t="shared" si="0"/>
        <v>-8.7909105010082271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0</v>
      </c>
      <c r="E20" s="13">
        <v>0</v>
      </c>
      <c r="F20" s="14"/>
      <c r="G20" s="1"/>
      <c r="H20" s="1"/>
      <c r="I20" s="1"/>
    </row>
    <row r="21" spans="1:9" x14ac:dyDescent="0.25">
      <c r="A21" s="9" t="s">
        <v>38</v>
      </c>
      <c r="B21" s="10">
        <v>1258</v>
      </c>
      <c r="C21" s="10">
        <v>1176</v>
      </c>
      <c r="D21" s="10">
        <v>1258</v>
      </c>
      <c r="E21" s="10">
        <v>1176</v>
      </c>
      <c r="F21" s="11">
        <f t="shared" si="0"/>
        <v>-6.5182829888712206</v>
      </c>
      <c r="G21" s="1"/>
      <c r="H21" s="1"/>
      <c r="I21" s="1"/>
    </row>
    <row r="22" spans="1:9" x14ac:dyDescent="0.25">
      <c r="A22" s="12" t="s">
        <v>59</v>
      </c>
      <c r="B22" s="13">
        <v>26090</v>
      </c>
      <c r="C22" s="13">
        <v>27353</v>
      </c>
      <c r="D22" s="13">
        <v>26090</v>
      </c>
      <c r="E22" s="13">
        <v>27353</v>
      </c>
      <c r="F22" s="14">
        <f t="shared" si="0"/>
        <v>4.8409352242238413</v>
      </c>
      <c r="G22" s="1"/>
      <c r="H22" s="1"/>
      <c r="I22" s="1"/>
    </row>
    <row r="23" spans="1:9" x14ac:dyDescent="0.25">
      <c r="A23" s="9" t="s">
        <v>171</v>
      </c>
      <c r="B23" s="10">
        <v>2414</v>
      </c>
      <c r="C23" s="10">
        <v>2605</v>
      </c>
      <c r="D23" s="10">
        <v>2414</v>
      </c>
      <c r="E23" s="10">
        <v>2605</v>
      </c>
      <c r="F23" s="11">
        <f t="shared" si="0"/>
        <v>7.9121789560894769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8740</v>
      </c>
      <c r="C25" s="10">
        <v>9379</v>
      </c>
      <c r="D25" s="10">
        <v>8740</v>
      </c>
      <c r="E25" s="10">
        <v>9379</v>
      </c>
      <c r="F25" s="11">
        <f t="shared" si="0"/>
        <v>7.3112128146453159</v>
      </c>
      <c r="G25" s="1"/>
      <c r="H25" s="1"/>
      <c r="I25" s="1"/>
    </row>
    <row r="26" spans="1:9" x14ac:dyDescent="0.25">
      <c r="A26" s="12" t="s">
        <v>40</v>
      </c>
      <c r="B26" s="13">
        <v>3249</v>
      </c>
      <c r="C26" s="13">
        <v>3968</v>
      </c>
      <c r="D26" s="13">
        <v>3249</v>
      </c>
      <c r="E26" s="13">
        <v>3968</v>
      </c>
      <c r="F26" s="14">
        <f t="shared" si="0"/>
        <v>22.129886118805786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74473</v>
      </c>
      <c r="C28" s="13">
        <v>77622</v>
      </c>
      <c r="D28" s="13">
        <v>74473</v>
      </c>
      <c r="E28" s="13">
        <v>77622</v>
      </c>
      <c r="F28" s="14">
        <f t="shared" si="0"/>
        <v>4.2283780699045224</v>
      </c>
      <c r="G28" s="1"/>
      <c r="H28" s="1"/>
      <c r="I28" s="1"/>
    </row>
    <row r="29" spans="1:9" x14ac:dyDescent="0.25">
      <c r="A29" s="9" t="s">
        <v>43</v>
      </c>
      <c r="B29" s="10">
        <v>3629</v>
      </c>
      <c r="C29" s="10">
        <v>3054</v>
      </c>
      <c r="D29" s="10">
        <v>3629</v>
      </c>
      <c r="E29" s="10">
        <v>3054</v>
      </c>
      <c r="F29" s="11">
        <f t="shared" si="0"/>
        <v>-15.844585285202541</v>
      </c>
      <c r="G29" s="1"/>
      <c r="H29" s="1"/>
      <c r="I29" s="1"/>
    </row>
    <row r="30" spans="1:9" x14ac:dyDescent="0.25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/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/>
      <c r="G31" s="1"/>
      <c r="H31" s="1"/>
      <c r="I31" s="1"/>
    </row>
    <row r="32" spans="1:9" x14ac:dyDescent="0.25">
      <c r="A32" s="12" t="s">
        <v>46</v>
      </c>
      <c r="B32" s="13">
        <v>5155</v>
      </c>
      <c r="C32" s="13">
        <v>10103</v>
      </c>
      <c r="D32" s="13">
        <v>5155</v>
      </c>
      <c r="E32" s="13">
        <v>10103</v>
      </c>
      <c r="F32" s="14">
        <f t="shared" si="0"/>
        <v>95.984481086323967</v>
      </c>
      <c r="G32" s="1"/>
      <c r="H32" s="1"/>
      <c r="I32" s="1"/>
    </row>
    <row r="33" spans="1:9" x14ac:dyDescent="0.25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/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274817</v>
      </c>
      <c r="C35" s="16">
        <f t="shared" ref="C35:E35" si="1">SUM(C7:C34)</f>
        <v>285540</v>
      </c>
      <c r="D35" s="16">
        <f t="shared" si="1"/>
        <v>274817</v>
      </c>
      <c r="E35" s="16">
        <f t="shared" si="1"/>
        <v>285540</v>
      </c>
      <c r="F35" s="17">
        <f t="shared" ref="F35" si="2">((E35*100)/D35)-100</f>
        <v>3.9018692438968543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SANTA CRUZ DE TENERIFE</v>
      </c>
      <c r="F39" s="50">
        <f>LOOKUP(E39,$A$39:$A$66,$B$39:$B$66)</f>
        <v>77622</v>
      </c>
      <c r="G39" s="50">
        <f>LOOKUP(E39,$A$39:$A$66,$C$39:$C$66)</f>
        <v>74473</v>
      </c>
    </row>
    <row r="40" spans="1:9" x14ac:dyDescent="0.25">
      <c r="A40" s="50" t="str">
        <f t="shared" si="5"/>
        <v>ALICANTE</v>
      </c>
      <c r="B40" s="51">
        <f t="shared" si="3"/>
        <v>1588</v>
      </c>
      <c r="C40" s="51">
        <f t="shared" si="4"/>
        <v>2452</v>
      </c>
      <c r="D40" s="51">
        <f t="shared" ref="D40:D66" si="7">_xlfn.RANK.EQ(B40,$B$39:$B$66)+COUNTIF($B$39:$B$66,B40)-1</f>
        <v>14</v>
      </c>
      <c r="E40" s="50" t="str">
        <f t="shared" si="6"/>
        <v>BAHÍA DE ALGECIRAS</v>
      </c>
      <c r="F40" s="50">
        <f t="shared" ref="F40:F55" si="8">LOOKUP(E40,$A$39:$A$66,$B$39:$B$66)</f>
        <v>71883</v>
      </c>
      <c r="G40" s="50">
        <f t="shared" ref="G40:G66" si="9">LOOKUP(E40,$A$39:$A$66,$C$39:$C$66)</f>
        <v>74844</v>
      </c>
    </row>
    <row r="41" spans="1:9" x14ac:dyDescent="0.25">
      <c r="A41" s="50" t="str">
        <f t="shared" si="5"/>
        <v>ALMERÍA</v>
      </c>
      <c r="B41" s="51">
        <f t="shared" si="3"/>
        <v>7952</v>
      </c>
      <c r="C41" s="51">
        <f t="shared" si="4"/>
        <v>7089</v>
      </c>
      <c r="D41" s="51">
        <f t="shared" si="7"/>
        <v>9</v>
      </c>
      <c r="E41" s="50" t="str">
        <f t="shared" si="6"/>
        <v>BALEARES</v>
      </c>
      <c r="F41" s="50">
        <f t="shared" si="8"/>
        <v>27726</v>
      </c>
      <c r="G41" s="50">
        <f t="shared" si="9"/>
        <v>25522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27353</v>
      </c>
      <c r="G42" s="50">
        <f t="shared" si="9"/>
        <v>26090</v>
      </c>
    </row>
    <row r="43" spans="1:9" x14ac:dyDescent="0.25">
      <c r="A43" s="50" t="str">
        <f t="shared" si="5"/>
        <v>BAHÍA DE ALGECIRAS</v>
      </c>
      <c r="B43" s="51">
        <f t="shared" si="3"/>
        <v>71883</v>
      </c>
      <c r="C43" s="51">
        <f t="shared" si="4"/>
        <v>74844</v>
      </c>
      <c r="D43" s="51">
        <f t="shared" si="7"/>
        <v>2</v>
      </c>
      <c r="E43" s="50" t="str">
        <f t="shared" si="6"/>
        <v>CEUTA</v>
      </c>
      <c r="F43" s="50">
        <f t="shared" si="8"/>
        <v>23521</v>
      </c>
      <c r="G43" s="50">
        <f t="shared" si="9"/>
        <v>25788</v>
      </c>
    </row>
    <row r="44" spans="1:9" x14ac:dyDescent="0.25">
      <c r="A44" s="50" t="str">
        <f t="shared" si="5"/>
        <v>BAHÍA DE CÁDIZ</v>
      </c>
      <c r="B44" s="51">
        <f t="shared" si="3"/>
        <v>804</v>
      </c>
      <c r="C44" s="51">
        <f t="shared" si="4"/>
        <v>676</v>
      </c>
      <c r="D44" s="51">
        <f t="shared" si="7"/>
        <v>16</v>
      </c>
      <c r="E44" s="50" t="str">
        <f t="shared" si="6"/>
        <v>BARCELONA</v>
      </c>
      <c r="F44" s="50">
        <f t="shared" si="8"/>
        <v>14082</v>
      </c>
      <c r="G44" s="50">
        <f t="shared" si="9"/>
        <v>12076</v>
      </c>
    </row>
    <row r="45" spans="1:9" x14ac:dyDescent="0.25">
      <c r="A45" s="50" t="str">
        <f t="shared" si="5"/>
        <v>BALEARES</v>
      </c>
      <c r="B45" s="51">
        <f t="shared" si="3"/>
        <v>27726</v>
      </c>
      <c r="C45" s="51">
        <f t="shared" si="4"/>
        <v>25522</v>
      </c>
      <c r="D45" s="51">
        <f t="shared" si="7"/>
        <v>3</v>
      </c>
      <c r="E45" s="50" t="str">
        <f t="shared" si="6"/>
        <v>VALENCIA</v>
      </c>
      <c r="F45" s="50">
        <f t="shared" si="8"/>
        <v>10103</v>
      </c>
      <c r="G45" s="50">
        <f t="shared" si="9"/>
        <v>5155</v>
      </c>
    </row>
    <row r="46" spans="1:9" x14ac:dyDescent="0.25">
      <c r="A46" s="50" t="str">
        <f t="shared" si="5"/>
        <v>BARCELONA</v>
      </c>
      <c r="B46" s="51">
        <f t="shared" si="3"/>
        <v>14082</v>
      </c>
      <c r="C46" s="51">
        <f t="shared" si="4"/>
        <v>12076</v>
      </c>
      <c r="D46" s="51">
        <f t="shared" si="7"/>
        <v>6</v>
      </c>
      <c r="E46" s="50" t="str">
        <f t="shared" si="6"/>
        <v>MELILLA</v>
      </c>
      <c r="F46" s="50">
        <f t="shared" si="8"/>
        <v>9379</v>
      </c>
      <c r="G46" s="50">
        <f t="shared" si="9"/>
        <v>8740</v>
      </c>
    </row>
    <row r="47" spans="1:9" x14ac:dyDescent="0.25">
      <c r="A47" s="50" t="str">
        <f t="shared" si="5"/>
        <v>BILBAO</v>
      </c>
      <c r="B47" s="51">
        <f t="shared" si="3"/>
        <v>2724</v>
      </c>
      <c r="C47" s="51">
        <f t="shared" si="4"/>
        <v>1362</v>
      </c>
      <c r="D47" s="51">
        <f t="shared" si="7"/>
        <v>12</v>
      </c>
      <c r="E47" s="50" t="str">
        <f t="shared" si="6"/>
        <v>ALMERÍA</v>
      </c>
      <c r="F47" s="50">
        <f t="shared" si="8"/>
        <v>7952</v>
      </c>
      <c r="G47" s="50">
        <f t="shared" si="9"/>
        <v>7089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MOTRIL</v>
      </c>
      <c r="F48" s="50">
        <f t="shared" si="8"/>
        <v>3968</v>
      </c>
      <c r="G48" s="50">
        <f t="shared" si="9"/>
        <v>3249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SANTANDER</v>
      </c>
      <c r="F49" s="50">
        <f t="shared" si="8"/>
        <v>3054</v>
      </c>
      <c r="G49" s="50">
        <f t="shared" si="9"/>
        <v>3629</v>
      </c>
    </row>
    <row r="50" spans="1:7" x14ac:dyDescent="0.25">
      <c r="A50" s="50" t="str">
        <f t="shared" si="5"/>
        <v>CEUTA</v>
      </c>
      <c r="B50" s="51">
        <f t="shared" si="3"/>
        <v>23521</v>
      </c>
      <c r="C50" s="51">
        <f t="shared" si="4"/>
        <v>25788</v>
      </c>
      <c r="D50" s="51">
        <f t="shared" si="7"/>
        <v>5</v>
      </c>
      <c r="E50" s="50" t="str">
        <f t="shared" si="6"/>
        <v>BILBAO</v>
      </c>
      <c r="F50" s="50">
        <f t="shared" si="8"/>
        <v>2724</v>
      </c>
      <c r="G50" s="50">
        <f t="shared" si="9"/>
        <v>1362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MÁLAGA</v>
      </c>
      <c r="F51" s="50">
        <f t="shared" si="8"/>
        <v>2605</v>
      </c>
      <c r="G51" s="50">
        <f t="shared" si="9"/>
        <v>2414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ALICANTE</v>
      </c>
      <c r="F52" s="50">
        <f t="shared" si="8"/>
        <v>1588</v>
      </c>
      <c r="G52" s="50">
        <f t="shared" si="9"/>
        <v>2452</v>
      </c>
    </row>
    <row r="53" spans="1:7" x14ac:dyDescent="0.25">
      <c r="A53" s="50" t="str">
        <f t="shared" si="5"/>
        <v>HUELVA</v>
      </c>
      <c r="B53" s="51">
        <f t="shared" si="3"/>
        <v>1176</v>
      </c>
      <c r="C53" s="51">
        <f t="shared" si="4"/>
        <v>1258</v>
      </c>
      <c r="D53" s="51">
        <f t="shared" si="7"/>
        <v>15</v>
      </c>
      <c r="E53" s="50" t="str">
        <f t="shared" si="6"/>
        <v>HUELVA</v>
      </c>
      <c r="F53" s="50">
        <f t="shared" si="8"/>
        <v>1176</v>
      </c>
      <c r="G53" s="50">
        <f t="shared" si="9"/>
        <v>1258</v>
      </c>
    </row>
    <row r="54" spans="1:7" x14ac:dyDescent="0.25">
      <c r="A54" s="50" t="str">
        <f t="shared" si="5"/>
        <v>LAS PALMAS</v>
      </c>
      <c r="B54" s="51">
        <f t="shared" si="3"/>
        <v>27353</v>
      </c>
      <c r="C54" s="51">
        <f t="shared" si="4"/>
        <v>26090</v>
      </c>
      <c r="D54" s="51">
        <f t="shared" si="7"/>
        <v>4</v>
      </c>
      <c r="E54" s="50" t="str">
        <f t="shared" si="6"/>
        <v>BAHÍA DE CÁDIZ</v>
      </c>
      <c r="F54" s="50">
        <f t="shared" si="8"/>
        <v>804</v>
      </c>
      <c r="G54" s="50">
        <f t="shared" si="9"/>
        <v>676</v>
      </c>
    </row>
    <row r="55" spans="1:7" x14ac:dyDescent="0.25">
      <c r="A55" s="50" t="str">
        <f t="shared" si="5"/>
        <v>MÁLAGA</v>
      </c>
      <c r="B55" s="51">
        <f t="shared" si="3"/>
        <v>2605</v>
      </c>
      <c r="C55" s="51">
        <f t="shared" si="4"/>
        <v>2414</v>
      </c>
      <c r="D55" s="51">
        <f t="shared" si="7"/>
        <v>13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9379</v>
      </c>
      <c r="C57" s="51">
        <f t="shared" si="4"/>
        <v>8740</v>
      </c>
      <c r="D57" s="51">
        <f t="shared" si="7"/>
        <v>8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3968</v>
      </c>
      <c r="C58" s="51">
        <f t="shared" si="4"/>
        <v>3249</v>
      </c>
      <c r="D58" s="51">
        <f t="shared" si="7"/>
        <v>10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77622</v>
      </c>
      <c r="C60" s="51">
        <f t="shared" si="4"/>
        <v>74473</v>
      </c>
      <c r="D60" s="51">
        <f t="shared" si="7"/>
        <v>1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3054</v>
      </c>
      <c r="C61" s="51">
        <f t="shared" si="4"/>
        <v>3629</v>
      </c>
      <c r="D61" s="51">
        <f t="shared" si="7"/>
        <v>11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10103</v>
      </c>
      <c r="C64" s="51">
        <f t="shared" si="4"/>
        <v>5155</v>
      </c>
      <c r="D64" s="51">
        <f t="shared" si="7"/>
        <v>7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0</v>
      </c>
      <c r="C65" s="51">
        <f t="shared" si="4"/>
        <v>0</v>
      </c>
      <c r="D65" s="51">
        <f t="shared" si="7"/>
        <v>28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9"/>
  <sheetViews>
    <sheetView zoomScaleNormal="100" workbookViewId="0">
      <selection activeCell="B31" sqref="B31"/>
    </sheetView>
  </sheetViews>
  <sheetFormatPr baseColWidth="10" defaultRowHeight="15" x14ac:dyDescent="0.25"/>
  <cols>
    <col min="1" max="1" width="21.28515625" bestFit="1" customWidth="1"/>
    <col min="6" max="6" width="7.7109375" customWidth="1"/>
  </cols>
  <sheetData>
    <row r="1" spans="1:12" s="2" customFormat="1" ht="22.5" customHeight="1" x14ac:dyDescent="0.35">
      <c r="E1" s="48" t="s">
        <v>119</v>
      </c>
    </row>
    <row r="2" spans="1:12" s="2" customFormat="1" ht="21" x14ac:dyDescent="0.35">
      <c r="F2" s="3"/>
      <c r="H2" s="49" t="s">
        <v>58</v>
      </c>
    </row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172</v>
      </c>
      <c r="C8" s="45">
        <v>0</v>
      </c>
      <c r="D8" s="45">
        <v>172</v>
      </c>
      <c r="E8" s="45">
        <v>0</v>
      </c>
      <c r="F8" s="14"/>
      <c r="G8" s="1"/>
      <c r="H8" s="1"/>
      <c r="I8" s="1"/>
    </row>
    <row r="9" spans="1:12" x14ac:dyDescent="0.25">
      <c r="A9" s="9" t="s">
        <v>164</v>
      </c>
      <c r="B9" s="44">
        <v>27</v>
      </c>
      <c r="C9" s="44">
        <v>44</v>
      </c>
      <c r="D9" s="44">
        <v>27</v>
      </c>
      <c r="E9" s="44">
        <v>44</v>
      </c>
      <c r="F9" s="11">
        <f t="shared" ref="F9:F33" si="0">((E9*100)/D9)-100</f>
        <v>62.962962962962962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6</v>
      </c>
      <c r="C11" s="44">
        <v>1195</v>
      </c>
      <c r="D11" s="44">
        <v>6</v>
      </c>
      <c r="E11" s="44">
        <v>1195</v>
      </c>
      <c r="F11" s="11">
        <f t="shared" si="0"/>
        <v>19816.666666666668</v>
      </c>
      <c r="G11" s="1"/>
      <c r="H11" s="1"/>
      <c r="I11" s="1"/>
    </row>
    <row r="12" spans="1:12" x14ac:dyDescent="0.25">
      <c r="A12" s="12" t="s">
        <v>168</v>
      </c>
      <c r="B12" s="45">
        <v>830</v>
      </c>
      <c r="C12" s="45">
        <v>1175</v>
      </c>
      <c r="D12" s="45">
        <v>830</v>
      </c>
      <c r="E12" s="45">
        <v>1175</v>
      </c>
      <c r="F12" s="14">
        <f t="shared" si="0"/>
        <v>41.566265060240966</v>
      </c>
      <c r="G12" s="1"/>
      <c r="H12" s="1"/>
      <c r="I12" s="1"/>
    </row>
    <row r="13" spans="1:12" x14ac:dyDescent="0.25">
      <c r="A13" s="9" t="s">
        <v>32</v>
      </c>
      <c r="B13" s="44">
        <v>9036</v>
      </c>
      <c r="C13" s="44">
        <v>6201</v>
      </c>
      <c r="D13" s="44">
        <v>9036</v>
      </c>
      <c r="E13" s="44">
        <v>6201</v>
      </c>
      <c r="F13" s="11">
        <f t="shared" si="0"/>
        <v>-31.374501992031867</v>
      </c>
      <c r="G13" s="1"/>
      <c r="H13" s="1"/>
      <c r="I13" s="1"/>
    </row>
    <row r="14" spans="1:12" x14ac:dyDescent="0.25">
      <c r="A14" s="12" t="s">
        <v>33</v>
      </c>
      <c r="B14" s="45">
        <v>54553</v>
      </c>
      <c r="C14" s="45">
        <v>54427</v>
      </c>
      <c r="D14" s="45">
        <v>54553</v>
      </c>
      <c r="E14" s="45">
        <v>54427</v>
      </c>
      <c r="F14" s="14">
        <f t="shared" si="0"/>
        <v>-0.23096804941982896</v>
      </c>
      <c r="G14" s="1"/>
      <c r="H14" s="1"/>
      <c r="I14" s="1"/>
    </row>
    <row r="15" spans="1:12" x14ac:dyDescent="0.25">
      <c r="A15" s="9" t="s">
        <v>34</v>
      </c>
      <c r="B15" s="44">
        <v>43</v>
      </c>
      <c r="C15" s="44">
        <v>513</v>
      </c>
      <c r="D15" s="44">
        <v>43</v>
      </c>
      <c r="E15" s="44">
        <v>513</v>
      </c>
      <c r="F15" s="11">
        <f t="shared" si="0"/>
        <v>1093.0232558139535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65</v>
      </c>
      <c r="C18" s="45">
        <v>117</v>
      </c>
      <c r="D18" s="45">
        <v>65</v>
      </c>
      <c r="E18" s="45">
        <v>117</v>
      </c>
      <c r="F18" s="14">
        <f t="shared" si="0"/>
        <v>80</v>
      </c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1"/>
      <c r="G19" s="1"/>
      <c r="H19" s="1"/>
      <c r="I19" s="1"/>
    </row>
    <row r="20" spans="1:9" x14ac:dyDescent="0.25">
      <c r="A20" s="12" t="s">
        <v>170</v>
      </c>
      <c r="B20" s="45">
        <v>39</v>
      </c>
      <c r="C20" s="45">
        <v>0</v>
      </c>
      <c r="D20" s="45">
        <v>39</v>
      </c>
      <c r="E20" s="45">
        <v>0</v>
      </c>
      <c r="F20" s="14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2</v>
      </c>
      <c r="C21" s="44">
        <v>0</v>
      </c>
      <c r="D21" s="44">
        <v>2</v>
      </c>
      <c r="E21" s="44">
        <v>0</v>
      </c>
      <c r="F21" s="11">
        <f t="shared" si="0"/>
        <v>-100</v>
      </c>
      <c r="G21" s="1"/>
      <c r="H21" s="1"/>
      <c r="I21" s="1"/>
    </row>
    <row r="22" spans="1:9" x14ac:dyDescent="0.25">
      <c r="A22" s="12" t="s">
        <v>59</v>
      </c>
      <c r="B22" s="45">
        <v>5397</v>
      </c>
      <c r="C22" s="45">
        <v>7316</v>
      </c>
      <c r="D22" s="45">
        <v>5397</v>
      </c>
      <c r="E22" s="45">
        <v>7316</v>
      </c>
      <c r="F22" s="14">
        <f t="shared" si="0"/>
        <v>35.556790809709099</v>
      </c>
      <c r="G22" s="1"/>
      <c r="H22" s="1"/>
      <c r="I22" s="1"/>
    </row>
    <row r="23" spans="1:9" x14ac:dyDescent="0.25">
      <c r="A23" s="9" t="s">
        <v>171</v>
      </c>
      <c r="B23" s="44">
        <v>5202</v>
      </c>
      <c r="C23" s="44">
        <v>0</v>
      </c>
      <c r="D23" s="44">
        <v>5202</v>
      </c>
      <c r="E23" s="44">
        <v>0</v>
      </c>
      <c r="F23" s="11">
        <f t="shared" si="0"/>
        <v>-100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308</v>
      </c>
      <c r="C25" s="44">
        <v>113</v>
      </c>
      <c r="D25" s="44">
        <v>308</v>
      </c>
      <c r="E25" s="44">
        <v>113</v>
      </c>
      <c r="F25" s="11">
        <f t="shared" si="0"/>
        <v>-63.311688311688314</v>
      </c>
      <c r="G25" s="1"/>
      <c r="H25" s="1"/>
      <c r="I25" s="1"/>
    </row>
    <row r="26" spans="1:9" x14ac:dyDescent="0.25">
      <c r="A26" s="12" t="s">
        <v>40</v>
      </c>
      <c r="B26" s="45">
        <v>17</v>
      </c>
      <c r="C26" s="45">
        <v>56</v>
      </c>
      <c r="D26" s="45">
        <v>17</v>
      </c>
      <c r="E26" s="45">
        <v>56</v>
      </c>
      <c r="F26" s="14">
        <f t="shared" si="0"/>
        <v>229.41176470588238</v>
      </c>
      <c r="G26" s="1"/>
      <c r="H26" s="1"/>
      <c r="I26" s="1"/>
    </row>
    <row r="27" spans="1:9" x14ac:dyDescent="0.25">
      <c r="A27" s="9" t="s">
        <v>41</v>
      </c>
      <c r="B27" s="44">
        <v>19602</v>
      </c>
      <c r="C27" s="44">
        <v>14829</v>
      </c>
      <c r="D27" s="44">
        <v>19602</v>
      </c>
      <c r="E27" s="44">
        <v>14829</v>
      </c>
      <c r="F27" s="11">
        <f t="shared" si="0"/>
        <v>-24.349556167737987</v>
      </c>
      <c r="G27" s="1"/>
      <c r="H27" s="1"/>
      <c r="I27" s="1"/>
    </row>
    <row r="28" spans="1:9" x14ac:dyDescent="0.25">
      <c r="A28" s="12" t="s">
        <v>42</v>
      </c>
      <c r="B28" s="45">
        <v>4116</v>
      </c>
      <c r="C28" s="45">
        <v>5430</v>
      </c>
      <c r="D28" s="45">
        <v>4116</v>
      </c>
      <c r="E28" s="45">
        <v>5430</v>
      </c>
      <c r="F28" s="14">
        <f t="shared" si="0"/>
        <v>31.924198250728864</v>
      </c>
      <c r="G28" s="1"/>
      <c r="H28" s="1"/>
      <c r="I28" s="1"/>
    </row>
    <row r="29" spans="1:9" x14ac:dyDescent="0.25">
      <c r="A29" s="9" t="s">
        <v>43</v>
      </c>
      <c r="B29" s="44">
        <v>29129</v>
      </c>
      <c r="C29" s="44">
        <v>31551</v>
      </c>
      <c r="D29" s="44">
        <v>29129</v>
      </c>
      <c r="E29" s="44">
        <v>31551</v>
      </c>
      <c r="F29" s="11">
        <f t="shared" si="0"/>
        <v>8.3147378900751789</v>
      </c>
      <c r="G29" s="1"/>
      <c r="H29" s="1"/>
      <c r="I29" s="1"/>
    </row>
    <row r="30" spans="1:9" x14ac:dyDescent="0.25">
      <c r="A30" s="12" t="s">
        <v>44</v>
      </c>
      <c r="B30" s="45">
        <v>245</v>
      </c>
      <c r="C30" s="45">
        <v>123</v>
      </c>
      <c r="D30" s="45">
        <v>245</v>
      </c>
      <c r="E30" s="45">
        <v>123</v>
      </c>
      <c r="F30" s="14">
        <f t="shared" si="0"/>
        <v>-49.795918367346935</v>
      </c>
      <c r="G30" s="1"/>
      <c r="H30" s="1"/>
      <c r="I30" s="1"/>
    </row>
    <row r="31" spans="1:9" x14ac:dyDescent="0.25">
      <c r="A31" s="9" t="s">
        <v>45</v>
      </c>
      <c r="B31" s="44">
        <v>13079</v>
      </c>
      <c r="C31" s="44">
        <v>15932</v>
      </c>
      <c r="D31" s="44">
        <v>13079</v>
      </c>
      <c r="E31" s="44">
        <v>15932</v>
      </c>
      <c r="F31" s="11">
        <f t="shared" si="0"/>
        <v>21.813594311491698</v>
      </c>
      <c r="G31" s="1"/>
      <c r="H31" s="1"/>
      <c r="I31" s="1"/>
    </row>
    <row r="32" spans="1:9" x14ac:dyDescent="0.25">
      <c r="A32" s="12" t="s">
        <v>46</v>
      </c>
      <c r="B32" s="45">
        <v>49289</v>
      </c>
      <c r="C32" s="45">
        <v>51267</v>
      </c>
      <c r="D32" s="45">
        <v>49289</v>
      </c>
      <c r="E32" s="45">
        <v>51267</v>
      </c>
      <c r="F32" s="14">
        <f t="shared" si="0"/>
        <v>4.0130657956136275</v>
      </c>
      <c r="G32" s="1"/>
      <c r="H32" s="1"/>
      <c r="I32" s="1"/>
    </row>
    <row r="33" spans="1:9" x14ac:dyDescent="0.25">
      <c r="A33" s="9" t="s">
        <v>47</v>
      </c>
      <c r="B33" s="44">
        <v>32224</v>
      </c>
      <c r="C33" s="44">
        <v>28809</v>
      </c>
      <c r="D33" s="44">
        <v>32224</v>
      </c>
      <c r="E33" s="44">
        <v>28809</v>
      </c>
      <c r="F33" s="11">
        <f t="shared" si="0"/>
        <v>-10.597691161866933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223381</v>
      </c>
      <c r="C35" s="16">
        <f t="shared" ref="C35:E35" si="1">SUM(C7:C34)</f>
        <v>219098</v>
      </c>
      <c r="D35" s="16">
        <f t="shared" si="1"/>
        <v>223381</v>
      </c>
      <c r="E35" s="16">
        <f t="shared" si="1"/>
        <v>219098</v>
      </c>
      <c r="F35" s="17">
        <f t="shared" ref="F35" si="2">((E35*100)/D35)-100</f>
        <v>-1.9173519681620235</v>
      </c>
      <c r="G35" s="1"/>
      <c r="H35" s="1"/>
      <c r="I35" s="1"/>
    </row>
    <row r="36" spans="1:9" x14ac:dyDescent="0.25">
      <c r="A36" s="73" t="s">
        <v>128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BARCELONA</v>
      </c>
      <c r="F39" s="50">
        <f>LOOKUP(E39,$A$39:$A$66,$B$39:$B$66)</f>
        <v>54427</v>
      </c>
      <c r="G39" s="50">
        <f>LOOKUP(E39,$A$39:$A$66,$C$39:$C$66)</f>
        <v>54553</v>
      </c>
    </row>
    <row r="40" spans="1:9" x14ac:dyDescent="0.25">
      <c r="A40" s="50" t="str">
        <f t="shared" si="5"/>
        <v>ALICANTE</v>
      </c>
      <c r="B40" s="51">
        <f t="shared" si="3"/>
        <v>0</v>
      </c>
      <c r="C40" s="51">
        <f t="shared" si="4"/>
        <v>172</v>
      </c>
      <c r="D40" s="51">
        <f t="shared" ref="D40:D66" si="7">_xlfn.RANK.EQ(B40,$B$39:$B$66)+COUNTIF($B$39:$B$66,B40)-1</f>
        <v>28</v>
      </c>
      <c r="E40" s="50" t="str">
        <f t="shared" si="6"/>
        <v>VALENCIA</v>
      </c>
      <c r="F40" s="50">
        <f t="shared" ref="F40:F66" si="8">LOOKUP(E40,$A$39:$A$66,$B$39:$B$66)</f>
        <v>51267</v>
      </c>
      <c r="G40" s="50">
        <f t="shared" ref="G40:G66" si="9">LOOKUP(E40,$A$39:$A$66,$C$39:$C$66)</f>
        <v>49289</v>
      </c>
    </row>
    <row r="41" spans="1:9" x14ac:dyDescent="0.25">
      <c r="A41" s="50" t="str">
        <f t="shared" si="5"/>
        <v>ALMERÍA</v>
      </c>
      <c r="B41" s="51">
        <f t="shared" si="3"/>
        <v>44</v>
      </c>
      <c r="C41" s="51">
        <f t="shared" si="4"/>
        <v>27</v>
      </c>
      <c r="D41" s="51">
        <f t="shared" si="7"/>
        <v>17</v>
      </c>
      <c r="E41" s="50" t="str">
        <f t="shared" si="6"/>
        <v>SANTANDER</v>
      </c>
      <c r="F41" s="50">
        <f t="shared" si="8"/>
        <v>31551</v>
      </c>
      <c r="G41" s="50">
        <f t="shared" si="9"/>
        <v>29129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28809</v>
      </c>
      <c r="G42" s="50">
        <f t="shared" si="9"/>
        <v>32224</v>
      </c>
    </row>
    <row r="43" spans="1:9" x14ac:dyDescent="0.25">
      <c r="A43" s="50" t="str">
        <f t="shared" si="5"/>
        <v>BAHÍA DE ALGECIRAS</v>
      </c>
      <c r="B43" s="51">
        <f t="shared" si="3"/>
        <v>1195</v>
      </c>
      <c r="C43" s="51">
        <f t="shared" si="4"/>
        <v>6</v>
      </c>
      <c r="D43" s="51">
        <f t="shared" si="7"/>
        <v>10</v>
      </c>
      <c r="E43" s="50" t="str">
        <f t="shared" si="6"/>
        <v>TARRAGONA</v>
      </c>
      <c r="F43" s="50">
        <f t="shared" si="8"/>
        <v>15932</v>
      </c>
      <c r="G43" s="50">
        <f t="shared" si="9"/>
        <v>13079</v>
      </c>
    </row>
    <row r="44" spans="1:9" x14ac:dyDescent="0.25">
      <c r="A44" s="50" t="str">
        <f t="shared" si="5"/>
        <v>BAHÍA DE CÁDIZ</v>
      </c>
      <c r="B44" s="51">
        <f t="shared" si="3"/>
        <v>1175</v>
      </c>
      <c r="C44" s="51">
        <f t="shared" si="4"/>
        <v>830</v>
      </c>
      <c r="D44" s="51">
        <f t="shared" si="7"/>
        <v>11</v>
      </c>
      <c r="E44" s="50" t="str">
        <f t="shared" si="6"/>
        <v>PASAIA</v>
      </c>
      <c r="F44" s="50">
        <f t="shared" si="8"/>
        <v>14829</v>
      </c>
      <c r="G44" s="50">
        <f t="shared" si="9"/>
        <v>19602</v>
      </c>
    </row>
    <row r="45" spans="1:9" x14ac:dyDescent="0.25">
      <c r="A45" s="50" t="str">
        <f t="shared" si="5"/>
        <v>BALEARES</v>
      </c>
      <c r="B45" s="51">
        <f t="shared" si="3"/>
        <v>6201</v>
      </c>
      <c r="C45" s="51">
        <f t="shared" si="4"/>
        <v>9036</v>
      </c>
      <c r="D45" s="51">
        <f t="shared" si="7"/>
        <v>8</v>
      </c>
      <c r="E45" s="50" t="str">
        <f t="shared" si="6"/>
        <v>LAS PALMAS</v>
      </c>
      <c r="F45" s="50">
        <f t="shared" si="8"/>
        <v>7316</v>
      </c>
      <c r="G45" s="50">
        <f t="shared" si="9"/>
        <v>5397</v>
      </c>
    </row>
    <row r="46" spans="1:9" x14ac:dyDescent="0.25">
      <c r="A46" s="50" t="str">
        <f t="shared" si="5"/>
        <v>BARCELONA</v>
      </c>
      <c r="B46" s="51">
        <f t="shared" si="3"/>
        <v>54427</v>
      </c>
      <c r="C46" s="51">
        <f t="shared" si="4"/>
        <v>54553</v>
      </c>
      <c r="D46" s="51">
        <f t="shared" si="7"/>
        <v>1</v>
      </c>
      <c r="E46" s="50" t="str">
        <f t="shared" si="6"/>
        <v>BALEARES</v>
      </c>
      <c r="F46" s="50">
        <f t="shared" si="8"/>
        <v>6201</v>
      </c>
      <c r="G46" s="50">
        <f t="shared" si="9"/>
        <v>9036</v>
      </c>
    </row>
    <row r="47" spans="1:9" x14ac:dyDescent="0.25">
      <c r="A47" s="50" t="str">
        <f t="shared" si="5"/>
        <v>BILBAO</v>
      </c>
      <c r="B47" s="51">
        <f t="shared" si="3"/>
        <v>513</v>
      </c>
      <c r="C47" s="51">
        <f t="shared" si="4"/>
        <v>43</v>
      </c>
      <c r="D47" s="51">
        <f t="shared" si="7"/>
        <v>12</v>
      </c>
      <c r="E47" s="50" t="str">
        <f t="shared" si="6"/>
        <v>SANTA CRUZ DE TENERIFE</v>
      </c>
      <c r="F47" s="50">
        <f t="shared" si="8"/>
        <v>5430</v>
      </c>
      <c r="G47" s="50">
        <f t="shared" si="9"/>
        <v>4116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BAHÍA DE ALGECIRAS</v>
      </c>
      <c r="F48" s="50">
        <f t="shared" si="8"/>
        <v>1195</v>
      </c>
      <c r="G48" s="50">
        <f t="shared" si="9"/>
        <v>6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BAHÍA DE CÁDIZ</v>
      </c>
      <c r="F49" s="50">
        <f t="shared" si="8"/>
        <v>1175</v>
      </c>
      <c r="G49" s="50">
        <f t="shared" si="9"/>
        <v>830</v>
      </c>
    </row>
    <row r="50" spans="1:7" x14ac:dyDescent="0.25">
      <c r="A50" s="50" t="str">
        <f t="shared" si="5"/>
        <v>CEUTA</v>
      </c>
      <c r="B50" s="51">
        <f t="shared" si="3"/>
        <v>117</v>
      </c>
      <c r="C50" s="51">
        <f t="shared" si="4"/>
        <v>65</v>
      </c>
      <c r="D50" s="51">
        <f t="shared" si="7"/>
        <v>14</v>
      </c>
      <c r="E50" s="50" t="str">
        <f t="shared" si="6"/>
        <v>BILBAO</v>
      </c>
      <c r="F50" s="50">
        <f t="shared" si="8"/>
        <v>513</v>
      </c>
      <c r="G50" s="50">
        <f t="shared" si="9"/>
        <v>43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SEVILLA</v>
      </c>
      <c r="F51" s="50">
        <f t="shared" si="8"/>
        <v>123</v>
      </c>
      <c r="G51" s="50">
        <f t="shared" si="9"/>
        <v>245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39</v>
      </c>
      <c r="D52" s="51">
        <f t="shared" si="7"/>
        <v>28</v>
      </c>
      <c r="E52" s="50" t="str">
        <f t="shared" si="6"/>
        <v>CEUTA</v>
      </c>
      <c r="F52" s="50">
        <f t="shared" si="8"/>
        <v>117</v>
      </c>
      <c r="G52" s="50">
        <f t="shared" si="9"/>
        <v>65</v>
      </c>
    </row>
    <row r="53" spans="1:7" x14ac:dyDescent="0.25">
      <c r="A53" s="50" t="str">
        <f t="shared" si="5"/>
        <v>HUELVA</v>
      </c>
      <c r="B53" s="51">
        <f t="shared" si="3"/>
        <v>0</v>
      </c>
      <c r="C53" s="51">
        <f t="shared" si="4"/>
        <v>2</v>
      </c>
      <c r="D53" s="51">
        <f t="shared" si="7"/>
        <v>28</v>
      </c>
      <c r="E53" s="50" t="str">
        <f t="shared" si="6"/>
        <v>MELILLA</v>
      </c>
      <c r="F53" s="50">
        <f t="shared" si="8"/>
        <v>113</v>
      </c>
      <c r="G53" s="50">
        <f t="shared" si="9"/>
        <v>308</v>
      </c>
    </row>
    <row r="54" spans="1:7" x14ac:dyDescent="0.25">
      <c r="A54" s="50" t="str">
        <f t="shared" si="5"/>
        <v>LAS PALMAS</v>
      </c>
      <c r="B54" s="51">
        <f t="shared" si="3"/>
        <v>7316</v>
      </c>
      <c r="C54" s="51">
        <f t="shared" si="4"/>
        <v>5397</v>
      </c>
      <c r="D54" s="51">
        <f t="shared" si="7"/>
        <v>7</v>
      </c>
      <c r="E54" s="50" t="str">
        <f t="shared" si="6"/>
        <v>MOTRIL</v>
      </c>
      <c r="F54" s="50">
        <f t="shared" si="8"/>
        <v>56</v>
      </c>
      <c r="G54" s="50">
        <f t="shared" si="9"/>
        <v>17</v>
      </c>
    </row>
    <row r="55" spans="1:7" x14ac:dyDescent="0.25">
      <c r="A55" s="50" t="str">
        <f t="shared" si="5"/>
        <v>MÁLAGA</v>
      </c>
      <c r="B55" s="51">
        <f t="shared" si="3"/>
        <v>0</v>
      </c>
      <c r="C55" s="51">
        <f t="shared" si="4"/>
        <v>5202</v>
      </c>
      <c r="D55" s="51">
        <f t="shared" si="7"/>
        <v>28</v>
      </c>
      <c r="E55" s="50" t="str">
        <f t="shared" si="6"/>
        <v>ALMERÍA</v>
      </c>
      <c r="F55" s="50">
        <f t="shared" si="8"/>
        <v>44</v>
      </c>
      <c r="G55" s="50">
        <f t="shared" si="9"/>
        <v>27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si="8"/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113</v>
      </c>
      <c r="C57" s="51">
        <f t="shared" si="4"/>
        <v>308</v>
      </c>
      <c r="D57" s="51">
        <f t="shared" si="7"/>
        <v>15</v>
      </c>
      <c r="E57" s="50" t="e">
        <f t="shared" si="6"/>
        <v>#N/A</v>
      </c>
      <c r="F57" s="50" t="e">
        <f t="shared" si="8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56</v>
      </c>
      <c r="C58" s="51">
        <f t="shared" si="4"/>
        <v>17</v>
      </c>
      <c r="D58" s="51">
        <f t="shared" si="7"/>
        <v>16</v>
      </c>
      <c r="E58" s="50" t="e">
        <f t="shared" si="6"/>
        <v>#N/A</v>
      </c>
      <c r="F58" s="50" t="e">
        <f t="shared" si="8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14829</v>
      </c>
      <c r="C59" s="51">
        <f t="shared" si="4"/>
        <v>19602</v>
      </c>
      <c r="D59" s="51">
        <f t="shared" si="7"/>
        <v>6</v>
      </c>
      <c r="E59" s="50" t="e">
        <f t="shared" si="6"/>
        <v>#N/A</v>
      </c>
      <c r="F59" s="50" t="e">
        <f t="shared" si="8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5430</v>
      </c>
      <c r="C60" s="51">
        <f t="shared" si="4"/>
        <v>4116</v>
      </c>
      <c r="D60" s="51">
        <f t="shared" si="7"/>
        <v>9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31551</v>
      </c>
      <c r="C61" s="51">
        <f t="shared" si="4"/>
        <v>29129</v>
      </c>
      <c r="D61" s="51">
        <f t="shared" si="7"/>
        <v>3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123</v>
      </c>
      <c r="C62" s="51">
        <f t="shared" si="4"/>
        <v>245</v>
      </c>
      <c r="D62" s="51">
        <f t="shared" si="7"/>
        <v>13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15932</v>
      </c>
      <c r="C63" s="51">
        <f t="shared" si="4"/>
        <v>13079</v>
      </c>
      <c r="D63" s="51">
        <f t="shared" si="7"/>
        <v>5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51267</v>
      </c>
      <c r="C64" s="51">
        <f t="shared" si="4"/>
        <v>49289</v>
      </c>
      <c r="D64" s="51">
        <f t="shared" si="7"/>
        <v>2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28809</v>
      </c>
      <c r="C65" s="51">
        <f t="shared" si="4"/>
        <v>32224</v>
      </c>
      <c r="D65" s="51">
        <f t="shared" si="7"/>
        <v>4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8"/>
  <sheetViews>
    <sheetView workbookViewId="0">
      <selection activeCell="G40" sqref="G40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155</v>
      </c>
    </row>
    <row r="2" spans="1:12" s="2" customFormat="1" ht="21" x14ac:dyDescent="0.35">
      <c r="F2" s="3"/>
    </row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84</v>
      </c>
      <c r="C7" s="10">
        <v>87</v>
      </c>
      <c r="D7" s="10">
        <v>84</v>
      </c>
      <c r="E7" s="10">
        <v>87</v>
      </c>
      <c r="F7" s="11">
        <f>((E7*100)/D7)-100</f>
        <v>3.5714285714285694</v>
      </c>
      <c r="G7" s="1"/>
      <c r="H7" s="1"/>
      <c r="I7" s="1"/>
    </row>
    <row r="8" spans="1:12" x14ac:dyDescent="0.25">
      <c r="A8" s="12" t="s">
        <v>31</v>
      </c>
      <c r="B8" s="13">
        <v>61</v>
      </c>
      <c r="C8" s="13">
        <v>63</v>
      </c>
      <c r="D8" s="13">
        <v>61</v>
      </c>
      <c r="E8" s="13">
        <v>63</v>
      </c>
      <c r="F8" s="14">
        <f t="shared" ref="F8:F34" si="0">((E8*100)/D8)-100</f>
        <v>3.2786885245901658</v>
      </c>
      <c r="G8" s="1"/>
      <c r="H8" s="1"/>
      <c r="I8" s="1"/>
    </row>
    <row r="9" spans="1:12" x14ac:dyDescent="0.25">
      <c r="A9" s="9" t="s">
        <v>164</v>
      </c>
      <c r="B9" s="10">
        <v>98</v>
      </c>
      <c r="C9" s="10">
        <v>129</v>
      </c>
      <c r="D9" s="10">
        <v>98</v>
      </c>
      <c r="E9" s="10">
        <v>129</v>
      </c>
      <c r="F9" s="11">
        <f t="shared" si="0"/>
        <v>31.632653061224488</v>
      </c>
      <c r="G9" s="1"/>
      <c r="H9" s="1"/>
      <c r="I9" s="1"/>
    </row>
    <row r="10" spans="1:12" x14ac:dyDescent="0.25">
      <c r="A10" s="12" t="s">
        <v>166</v>
      </c>
      <c r="B10" s="13">
        <v>65</v>
      </c>
      <c r="C10" s="13">
        <v>76</v>
      </c>
      <c r="D10" s="13">
        <v>65</v>
      </c>
      <c r="E10" s="13">
        <v>76</v>
      </c>
      <c r="F10" s="14">
        <f t="shared" si="0"/>
        <v>16.92307692307692</v>
      </c>
      <c r="G10" s="1"/>
      <c r="H10" s="1"/>
      <c r="I10" s="1"/>
    </row>
    <row r="11" spans="1:12" x14ac:dyDescent="0.25">
      <c r="A11" s="9" t="s">
        <v>167</v>
      </c>
      <c r="B11" s="10">
        <v>2428</v>
      </c>
      <c r="C11" s="10">
        <v>2450</v>
      </c>
      <c r="D11" s="10">
        <v>2428</v>
      </c>
      <c r="E11" s="10">
        <v>2450</v>
      </c>
      <c r="F11" s="11">
        <f t="shared" si="0"/>
        <v>0.90609555189456614</v>
      </c>
      <c r="G11" s="1"/>
      <c r="H11" s="1"/>
      <c r="I11" s="1"/>
    </row>
    <row r="12" spans="1:12" x14ac:dyDescent="0.25">
      <c r="A12" s="12" t="s">
        <v>168</v>
      </c>
      <c r="B12" s="13">
        <v>47</v>
      </c>
      <c r="C12" s="13">
        <v>111</v>
      </c>
      <c r="D12" s="13">
        <v>47</v>
      </c>
      <c r="E12" s="13">
        <v>111</v>
      </c>
      <c r="F12" s="14">
        <f t="shared" si="0"/>
        <v>136.17021276595744</v>
      </c>
      <c r="G12" s="1"/>
      <c r="H12" s="1"/>
      <c r="I12" s="1"/>
    </row>
    <row r="13" spans="1:12" x14ac:dyDescent="0.25">
      <c r="A13" s="9" t="s">
        <v>32</v>
      </c>
      <c r="B13" s="10">
        <v>1694</v>
      </c>
      <c r="C13" s="10">
        <v>1929</v>
      </c>
      <c r="D13" s="10">
        <v>1694</v>
      </c>
      <c r="E13" s="10">
        <v>1929</v>
      </c>
      <c r="F13" s="11">
        <f t="shared" si="0"/>
        <v>13.872491145218419</v>
      </c>
      <c r="G13" s="1"/>
      <c r="H13" s="1"/>
      <c r="I13" s="1"/>
    </row>
    <row r="14" spans="1:12" x14ac:dyDescent="0.25">
      <c r="A14" s="12" t="s">
        <v>33</v>
      </c>
      <c r="B14" s="13">
        <v>578</v>
      </c>
      <c r="C14" s="13">
        <v>603</v>
      </c>
      <c r="D14" s="13">
        <v>578</v>
      </c>
      <c r="E14" s="13">
        <v>603</v>
      </c>
      <c r="F14" s="14">
        <f t="shared" si="0"/>
        <v>4.3252595155709344</v>
      </c>
      <c r="G14" s="1"/>
      <c r="H14" s="1"/>
      <c r="I14" s="1"/>
    </row>
    <row r="15" spans="1:12" x14ac:dyDescent="0.25">
      <c r="A15" s="9" t="s">
        <v>34</v>
      </c>
      <c r="B15" s="10">
        <v>196</v>
      </c>
      <c r="C15" s="10">
        <v>191</v>
      </c>
      <c r="D15" s="10">
        <v>196</v>
      </c>
      <c r="E15" s="10">
        <v>191</v>
      </c>
      <c r="F15" s="11">
        <f t="shared" si="0"/>
        <v>-2.5510204081632679</v>
      </c>
      <c r="G15" s="1"/>
      <c r="H15" s="1"/>
      <c r="I15" s="1"/>
    </row>
    <row r="16" spans="1:12" x14ac:dyDescent="0.25">
      <c r="A16" s="12" t="s">
        <v>35</v>
      </c>
      <c r="B16" s="13">
        <v>140</v>
      </c>
      <c r="C16" s="13">
        <v>141</v>
      </c>
      <c r="D16" s="13">
        <v>140</v>
      </c>
      <c r="E16" s="13">
        <v>141</v>
      </c>
      <c r="F16" s="14">
        <f t="shared" si="0"/>
        <v>0.7142857142857082</v>
      </c>
      <c r="G16" s="1"/>
      <c r="H16" s="1"/>
      <c r="I16" s="1"/>
    </row>
    <row r="17" spans="1:9" x14ac:dyDescent="0.25">
      <c r="A17" s="9" t="s">
        <v>169</v>
      </c>
      <c r="B17" s="10">
        <v>116</v>
      </c>
      <c r="C17" s="10">
        <v>131</v>
      </c>
      <c r="D17" s="10">
        <v>116</v>
      </c>
      <c r="E17" s="10">
        <v>131</v>
      </c>
      <c r="F17" s="11">
        <f t="shared" si="0"/>
        <v>12.931034482758619</v>
      </c>
      <c r="G17" s="1"/>
      <c r="H17" s="1"/>
      <c r="I17" s="1"/>
    </row>
    <row r="18" spans="1:9" x14ac:dyDescent="0.25">
      <c r="A18" s="12" t="s">
        <v>36</v>
      </c>
      <c r="B18" s="13">
        <v>886</v>
      </c>
      <c r="C18" s="13">
        <v>887</v>
      </c>
      <c r="D18" s="13">
        <v>886</v>
      </c>
      <c r="E18" s="13">
        <v>887</v>
      </c>
      <c r="F18" s="14">
        <f t="shared" si="0"/>
        <v>0.11286681715576208</v>
      </c>
      <c r="G18" s="1"/>
      <c r="H18" s="1"/>
      <c r="I18" s="1"/>
    </row>
    <row r="19" spans="1:9" x14ac:dyDescent="0.25">
      <c r="A19" s="9" t="s">
        <v>37</v>
      </c>
      <c r="B19" s="10">
        <v>74</v>
      </c>
      <c r="C19" s="10">
        <v>86</v>
      </c>
      <c r="D19" s="10">
        <v>74</v>
      </c>
      <c r="E19" s="10">
        <v>86</v>
      </c>
      <c r="F19" s="11">
        <f t="shared" si="0"/>
        <v>16.21621621621621</v>
      </c>
      <c r="G19" s="1"/>
      <c r="H19" s="1"/>
      <c r="I19" s="1"/>
    </row>
    <row r="20" spans="1:9" x14ac:dyDescent="0.25">
      <c r="A20" s="12" t="s">
        <v>170</v>
      </c>
      <c r="B20" s="13">
        <v>86</v>
      </c>
      <c r="C20" s="13">
        <v>98</v>
      </c>
      <c r="D20" s="13">
        <v>86</v>
      </c>
      <c r="E20" s="13">
        <v>98</v>
      </c>
      <c r="F20" s="14">
        <f t="shared" si="0"/>
        <v>13.95348837209302</v>
      </c>
      <c r="G20" s="1"/>
      <c r="H20" s="1"/>
      <c r="I20" s="1"/>
    </row>
    <row r="21" spans="1:9" x14ac:dyDescent="0.25">
      <c r="A21" s="9" t="s">
        <v>38</v>
      </c>
      <c r="B21" s="10">
        <v>179</v>
      </c>
      <c r="C21" s="10">
        <v>190</v>
      </c>
      <c r="D21" s="10">
        <v>179</v>
      </c>
      <c r="E21" s="10">
        <v>190</v>
      </c>
      <c r="F21" s="11">
        <f t="shared" si="0"/>
        <v>6.1452513966480495</v>
      </c>
      <c r="G21" s="1"/>
      <c r="H21" s="1"/>
      <c r="I21" s="1"/>
    </row>
    <row r="22" spans="1:9" x14ac:dyDescent="0.25">
      <c r="A22" s="12" t="s">
        <v>59</v>
      </c>
      <c r="B22" s="13">
        <v>1049</v>
      </c>
      <c r="C22" s="13">
        <v>997</v>
      </c>
      <c r="D22" s="13">
        <v>1049</v>
      </c>
      <c r="E22" s="13">
        <v>997</v>
      </c>
      <c r="F22" s="14">
        <f t="shared" si="0"/>
        <v>-4.957102001906577</v>
      </c>
      <c r="G22" s="1"/>
      <c r="H22" s="1"/>
      <c r="I22" s="1"/>
    </row>
    <row r="23" spans="1:9" x14ac:dyDescent="0.25">
      <c r="A23" s="9" t="s">
        <v>171</v>
      </c>
      <c r="B23" s="10">
        <v>95</v>
      </c>
      <c r="C23" s="10">
        <v>114</v>
      </c>
      <c r="D23" s="10">
        <v>95</v>
      </c>
      <c r="E23" s="10">
        <v>114</v>
      </c>
      <c r="F23" s="11">
        <f t="shared" si="0"/>
        <v>20</v>
      </c>
      <c r="G23" s="1"/>
      <c r="H23" s="1"/>
      <c r="I23" s="1"/>
    </row>
    <row r="24" spans="1:9" x14ac:dyDescent="0.25">
      <c r="A24" s="12" t="s">
        <v>173</v>
      </c>
      <c r="B24" s="13">
        <v>35</v>
      </c>
      <c r="C24" s="13">
        <v>45</v>
      </c>
      <c r="D24" s="13">
        <v>35</v>
      </c>
      <c r="E24" s="13">
        <v>45</v>
      </c>
      <c r="F24" s="14">
        <f t="shared" si="0"/>
        <v>28.571428571428584</v>
      </c>
      <c r="G24" s="1"/>
      <c r="H24" s="1"/>
      <c r="I24" s="1"/>
    </row>
    <row r="25" spans="1:9" x14ac:dyDescent="0.25">
      <c r="A25" s="9" t="s">
        <v>39</v>
      </c>
      <c r="B25" s="10">
        <v>121</v>
      </c>
      <c r="C25" s="10">
        <v>171</v>
      </c>
      <c r="D25" s="10">
        <v>121</v>
      </c>
      <c r="E25" s="10">
        <v>171</v>
      </c>
      <c r="F25" s="11">
        <f t="shared" si="0"/>
        <v>41.322314049586765</v>
      </c>
      <c r="G25" s="1"/>
      <c r="H25" s="1"/>
      <c r="I25" s="1"/>
    </row>
    <row r="26" spans="1:9" x14ac:dyDescent="0.25">
      <c r="A26" s="12" t="s">
        <v>40</v>
      </c>
      <c r="B26" s="13">
        <v>69</v>
      </c>
      <c r="C26" s="13">
        <v>98</v>
      </c>
      <c r="D26" s="13">
        <v>69</v>
      </c>
      <c r="E26" s="13">
        <v>98</v>
      </c>
      <c r="F26" s="14">
        <f t="shared" si="0"/>
        <v>42.028985507246375</v>
      </c>
      <c r="G26" s="1"/>
      <c r="H26" s="1"/>
      <c r="I26" s="1"/>
    </row>
    <row r="27" spans="1:9" x14ac:dyDescent="0.25">
      <c r="A27" s="9" t="s">
        <v>41</v>
      </c>
      <c r="B27" s="10">
        <v>75</v>
      </c>
      <c r="C27" s="10">
        <v>65</v>
      </c>
      <c r="D27" s="10">
        <v>75</v>
      </c>
      <c r="E27" s="10">
        <v>65</v>
      </c>
      <c r="F27" s="11">
        <f t="shared" si="0"/>
        <v>-13.333333333333329</v>
      </c>
      <c r="G27" s="1"/>
      <c r="H27" s="1"/>
      <c r="I27" s="1"/>
    </row>
    <row r="28" spans="1:9" x14ac:dyDescent="0.25">
      <c r="A28" s="12" t="s">
        <v>42</v>
      </c>
      <c r="B28" s="13">
        <v>1023</v>
      </c>
      <c r="C28" s="13">
        <v>1062</v>
      </c>
      <c r="D28" s="13">
        <v>1023</v>
      </c>
      <c r="E28" s="13">
        <v>1062</v>
      </c>
      <c r="F28" s="14">
        <f t="shared" si="0"/>
        <v>3.8123167155425222</v>
      </c>
      <c r="G28" s="1"/>
      <c r="H28" s="1"/>
      <c r="I28" s="1"/>
    </row>
    <row r="29" spans="1:9" x14ac:dyDescent="0.25">
      <c r="A29" s="9" t="s">
        <v>43</v>
      </c>
      <c r="B29" s="10">
        <v>81</v>
      </c>
      <c r="C29" s="10">
        <v>107</v>
      </c>
      <c r="D29" s="10">
        <v>81</v>
      </c>
      <c r="E29" s="10">
        <v>107</v>
      </c>
      <c r="F29" s="11">
        <f t="shared" si="0"/>
        <v>32.098765432098759</v>
      </c>
      <c r="G29" s="1"/>
      <c r="H29" s="1"/>
      <c r="I29" s="1"/>
    </row>
    <row r="30" spans="1:9" x14ac:dyDescent="0.25">
      <c r="A30" s="12" t="s">
        <v>44</v>
      </c>
      <c r="B30" s="13">
        <v>83</v>
      </c>
      <c r="C30" s="13">
        <v>67</v>
      </c>
      <c r="D30" s="13">
        <v>83</v>
      </c>
      <c r="E30" s="13">
        <v>67</v>
      </c>
      <c r="F30" s="14">
        <f t="shared" si="0"/>
        <v>-19.277108433734938</v>
      </c>
      <c r="G30" s="1"/>
      <c r="H30" s="1"/>
      <c r="I30" s="1"/>
    </row>
    <row r="31" spans="1:9" x14ac:dyDescent="0.25">
      <c r="A31" s="9" t="s">
        <v>45</v>
      </c>
      <c r="B31" s="10">
        <v>197</v>
      </c>
      <c r="C31" s="10">
        <v>222</v>
      </c>
      <c r="D31" s="10">
        <v>197</v>
      </c>
      <c r="E31" s="10">
        <v>222</v>
      </c>
      <c r="F31" s="11">
        <f t="shared" si="0"/>
        <v>12.690355329949242</v>
      </c>
      <c r="G31" s="1"/>
      <c r="H31" s="1"/>
      <c r="I31" s="1"/>
    </row>
    <row r="32" spans="1:9" x14ac:dyDescent="0.25">
      <c r="A32" s="12" t="s">
        <v>46</v>
      </c>
      <c r="B32" s="13">
        <v>595</v>
      </c>
      <c r="C32" s="13">
        <v>601</v>
      </c>
      <c r="D32" s="13">
        <v>595</v>
      </c>
      <c r="E32" s="13">
        <v>601</v>
      </c>
      <c r="F32" s="14">
        <f t="shared" si="0"/>
        <v>1.0084033613445342</v>
      </c>
      <c r="G32" s="1"/>
      <c r="H32" s="1"/>
      <c r="I32" s="1"/>
    </row>
    <row r="33" spans="1:9" x14ac:dyDescent="0.25">
      <c r="A33" s="9" t="s">
        <v>47</v>
      </c>
      <c r="B33" s="10">
        <v>100</v>
      </c>
      <c r="C33" s="10">
        <v>104</v>
      </c>
      <c r="D33" s="10">
        <v>100</v>
      </c>
      <c r="E33" s="10">
        <v>104</v>
      </c>
      <c r="F33" s="11">
        <f t="shared" si="0"/>
        <v>4</v>
      </c>
      <c r="G33" s="1"/>
      <c r="H33" s="1"/>
      <c r="I33" s="1"/>
    </row>
    <row r="34" spans="1:9" x14ac:dyDescent="0.25">
      <c r="A34" s="12" t="s">
        <v>172</v>
      </c>
      <c r="B34" s="13">
        <v>25</v>
      </c>
      <c r="C34" s="13">
        <v>23</v>
      </c>
      <c r="D34" s="13">
        <v>25</v>
      </c>
      <c r="E34" s="13">
        <v>23</v>
      </c>
      <c r="F34" s="14">
        <f t="shared" si="0"/>
        <v>-8</v>
      </c>
      <c r="G34" s="1"/>
      <c r="H34" s="1"/>
      <c r="I34" s="1"/>
    </row>
    <row r="35" spans="1:9" x14ac:dyDescent="0.25">
      <c r="A35" s="15" t="s">
        <v>48</v>
      </c>
      <c r="B35" s="16">
        <f>SUM(B7:B34)</f>
        <v>10280</v>
      </c>
      <c r="C35" s="16">
        <f t="shared" ref="C35:E35" si="1">SUM(C7:C34)</f>
        <v>10848</v>
      </c>
      <c r="D35" s="16">
        <f t="shared" si="1"/>
        <v>10280</v>
      </c>
      <c r="E35" s="16">
        <f t="shared" si="1"/>
        <v>10848</v>
      </c>
      <c r="F35" s="17">
        <f t="shared" ref="F35" si="2">((E35*100)/D35)-100</f>
        <v>5.5252918287937689</v>
      </c>
      <c r="G35" s="1"/>
      <c r="H35" s="1"/>
      <c r="I35" s="1"/>
    </row>
    <row r="36" spans="1:9" x14ac:dyDescent="0.25">
      <c r="A36" s="73" t="s">
        <v>129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87</v>
      </c>
      <c r="C39" s="51">
        <f t="shared" si="4"/>
        <v>84</v>
      </c>
      <c r="D39" s="51">
        <f>_xlfn.RANK.EQ(B39,$B$39:$B$66)+COUNTIF($B$39:$B$66,B39)-1</f>
        <v>21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2450</v>
      </c>
      <c r="G39" s="50">
        <f>LOOKUP(E39,$A$39:$A$66,$C$39:$C$66)</f>
        <v>2428</v>
      </c>
    </row>
    <row r="40" spans="1:9" x14ac:dyDescent="0.25">
      <c r="A40" s="50" t="str">
        <f t="shared" si="5"/>
        <v>ALICANTE</v>
      </c>
      <c r="B40" s="51">
        <f t="shared" si="3"/>
        <v>63</v>
      </c>
      <c r="C40" s="51">
        <f t="shared" si="4"/>
        <v>61</v>
      </c>
      <c r="D40" s="51">
        <f t="shared" ref="D40:D66" si="7">_xlfn.RANK.EQ(B40,$B$39:$B$66)+COUNTIF($B$39:$B$66,B40)-1</f>
        <v>26</v>
      </c>
      <c r="E40" s="50" t="str">
        <f t="shared" si="6"/>
        <v>BALEARES</v>
      </c>
      <c r="F40" s="50">
        <f t="shared" ref="F40:F55" si="8">LOOKUP(E40,$A$39:$A$66,$B$39:$B$66)</f>
        <v>1929</v>
      </c>
      <c r="G40" s="50">
        <f t="shared" ref="G40:G66" si="9">LOOKUP(E40,$A$39:$A$66,$C$39:$C$66)</f>
        <v>1694</v>
      </c>
    </row>
    <row r="41" spans="1:9" x14ac:dyDescent="0.25">
      <c r="A41" s="50" t="str">
        <f t="shared" si="5"/>
        <v>ALMERÍA</v>
      </c>
      <c r="B41" s="51">
        <f t="shared" si="3"/>
        <v>129</v>
      </c>
      <c r="C41" s="51">
        <f t="shared" si="4"/>
        <v>98</v>
      </c>
      <c r="D41" s="51">
        <f t="shared" si="7"/>
        <v>14</v>
      </c>
      <c r="E41" s="50" t="str">
        <f t="shared" si="6"/>
        <v>SANTA CRUZ DE TENERIFE</v>
      </c>
      <c r="F41" s="50">
        <f t="shared" si="8"/>
        <v>1062</v>
      </c>
      <c r="G41" s="50">
        <f t="shared" si="9"/>
        <v>1023</v>
      </c>
    </row>
    <row r="42" spans="1:9" x14ac:dyDescent="0.25">
      <c r="A42" s="50" t="str">
        <f t="shared" si="5"/>
        <v>AVILÉS</v>
      </c>
      <c r="B42" s="51">
        <f t="shared" si="3"/>
        <v>76</v>
      </c>
      <c r="C42" s="51">
        <f t="shared" si="4"/>
        <v>65</v>
      </c>
      <c r="D42" s="51">
        <f t="shared" si="7"/>
        <v>23</v>
      </c>
      <c r="E42" s="50" t="str">
        <f t="shared" si="6"/>
        <v>LAS PALMAS</v>
      </c>
      <c r="F42" s="50">
        <f t="shared" si="8"/>
        <v>997</v>
      </c>
      <c r="G42" s="50">
        <f t="shared" si="9"/>
        <v>1049</v>
      </c>
    </row>
    <row r="43" spans="1:9" x14ac:dyDescent="0.25">
      <c r="A43" s="50" t="str">
        <f t="shared" si="5"/>
        <v>BAHÍA DE ALGECIRAS</v>
      </c>
      <c r="B43" s="51">
        <f t="shared" si="3"/>
        <v>2450</v>
      </c>
      <c r="C43" s="51">
        <f t="shared" si="4"/>
        <v>2428</v>
      </c>
      <c r="D43" s="51">
        <f t="shared" si="7"/>
        <v>1</v>
      </c>
      <c r="E43" s="50" t="str">
        <f t="shared" si="6"/>
        <v>CEUTA</v>
      </c>
      <c r="F43" s="50">
        <f t="shared" si="8"/>
        <v>887</v>
      </c>
      <c r="G43" s="50">
        <f t="shared" si="9"/>
        <v>886</v>
      </c>
    </row>
    <row r="44" spans="1:9" x14ac:dyDescent="0.25">
      <c r="A44" s="50" t="str">
        <f t="shared" si="5"/>
        <v>BAHÍA DE CÁDIZ</v>
      </c>
      <c r="B44" s="51">
        <f t="shared" si="3"/>
        <v>111</v>
      </c>
      <c r="C44" s="51">
        <f t="shared" si="4"/>
        <v>47</v>
      </c>
      <c r="D44" s="51">
        <f t="shared" si="7"/>
        <v>16</v>
      </c>
      <c r="E44" s="50" t="str">
        <f t="shared" si="6"/>
        <v>BARCELONA</v>
      </c>
      <c r="F44" s="50">
        <f t="shared" si="8"/>
        <v>603</v>
      </c>
      <c r="G44" s="50">
        <f t="shared" si="9"/>
        <v>578</v>
      </c>
    </row>
    <row r="45" spans="1:9" x14ac:dyDescent="0.25">
      <c r="A45" s="50" t="str">
        <f t="shared" si="5"/>
        <v>BALEARES</v>
      </c>
      <c r="B45" s="51">
        <f t="shared" si="3"/>
        <v>1929</v>
      </c>
      <c r="C45" s="51">
        <f t="shared" si="4"/>
        <v>1694</v>
      </c>
      <c r="D45" s="51">
        <f t="shared" si="7"/>
        <v>2</v>
      </c>
      <c r="E45" s="50" t="str">
        <f t="shared" si="6"/>
        <v>VALENCIA</v>
      </c>
      <c r="F45" s="50">
        <f t="shared" si="8"/>
        <v>601</v>
      </c>
      <c r="G45" s="50">
        <f t="shared" si="9"/>
        <v>595</v>
      </c>
    </row>
    <row r="46" spans="1:9" x14ac:dyDescent="0.25">
      <c r="A46" s="50" t="str">
        <f t="shared" si="5"/>
        <v>BARCELONA</v>
      </c>
      <c r="B46" s="51">
        <f t="shared" si="3"/>
        <v>603</v>
      </c>
      <c r="C46" s="51">
        <f t="shared" si="4"/>
        <v>578</v>
      </c>
      <c r="D46" s="51">
        <f t="shared" si="7"/>
        <v>6</v>
      </c>
      <c r="E46" s="50" t="str">
        <f t="shared" si="6"/>
        <v>TARRAGONA</v>
      </c>
      <c r="F46" s="50">
        <f t="shared" si="8"/>
        <v>222</v>
      </c>
      <c r="G46" s="50">
        <f t="shared" si="9"/>
        <v>197</v>
      </c>
    </row>
    <row r="47" spans="1:9" x14ac:dyDescent="0.25">
      <c r="A47" s="50" t="str">
        <f t="shared" si="5"/>
        <v>BILBAO</v>
      </c>
      <c r="B47" s="51">
        <f t="shared" si="3"/>
        <v>191</v>
      </c>
      <c r="C47" s="51">
        <f t="shared" si="4"/>
        <v>196</v>
      </c>
      <c r="D47" s="51">
        <f t="shared" si="7"/>
        <v>9</v>
      </c>
      <c r="E47" s="50" t="str">
        <f t="shared" si="6"/>
        <v>BILBAO</v>
      </c>
      <c r="F47" s="50">
        <f t="shared" si="8"/>
        <v>191</v>
      </c>
      <c r="G47" s="50">
        <f t="shared" si="9"/>
        <v>196</v>
      </c>
    </row>
    <row r="48" spans="1:9" x14ac:dyDescent="0.25">
      <c r="A48" s="50" t="str">
        <f t="shared" si="5"/>
        <v>CARTAGENA</v>
      </c>
      <c r="B48" s="51">
        <f t="shared" si="3"/>
        <v>141</v>
      </c>
      <c r="C48" s="51">
        <f t="shared" si="4"/>
        <v>140</v>
      </c>
      <c r="D48" s="51">
        <f t="shared" si="7"/>
        <v>12</v>
      </c>
      <c r="E48" s="50" t="str">
        <f t="shared" si="6"/>
        <v>HUELVA</v>
      </c>
      <c r="F48" s="50">
        <f t="shared" si="8"/>
        <v>190</v>
      </c>
      <c r="G48" s="50">
        <f t="shared" si="9"/>
        <v>179</v>
      </c>
    </row>
    <row r="49" spans="1:7" x14ac:dyDescent="0.25">
      <c r="A49" s="50" t="str">
        <f t="shared" si="5"/>
        <v>CASTELLÓN</v>
      </c>
      <c r="B49" s="51">
        <f t="shared" si="3"/>
        <v>131</v>
      </c>
      <c r="C49" s="51">
        <f t="shared" si="4"/>
        <v>116</v>
      </c>
      <c r="D49" s="51">
        <f t="shared" si="7"/>
        <v>13</v>
      </c>
      <c r="E49" s="50" t="str">
        <f t="shared" si="6"/>
        <v>MELILLA</v>
      </c>
      <c r="F49" s="50">
        <f t="shared" si="8"/>
        <v>171</v>
      </c>
      <c r="G49" s="50">
        <f t="shared" si="9"/>
        <v>121</v>
      </c>
    </row>
    <row r="50" spans="1:7" x14ac:dyDescent="0.25">
      <c r="A50" s="50" t="str">
        <f t="shared" si="5"/>
        <v>CEUTA</v>
      </c>
      <c r="B50" s="51">
        <f t="shared" si="3"/>
        <v>887</v>
      </c>
      <c r="C50" s="51">
        <f t="shared" si="4"/>
        <v>886</v>
      </c>
      <c r="D50" s="51">
        <f t="shared" si="7"/>
        <v>5</v>
      </c>
      <c r="E50" s="50" t="str">
        <f t="shared" si="6"/>
        <v>CARTAGENA</v>
      </c>
      <c r="F50" s="50">
        <f t="shared" si="8"/>
        <v>141</v>
      </c>
      <c r="G50" s="50">
        <f t="shared" si="9"/>
        <v>140</v>
      </c>
    </row>
    <row r="51" spans="1:7" x14ac:dyDescent="0.25">
      <c r="A51" s="50" t="str">
        <f t="shared" si="5"/>
        <v>FERROL-SAN CIBRAO</v>
      </c>
      <c r="B51" s="51">
        <f t="shared" si="3"/>
        <v>86</v>
      </c>
      <c r="C51" s="51">
        <f t="shared" si="4"/>
        <v>74</v>
      </c>
      <c r="D51" s="51">
        <f t="shared" si="7"/>
        <v>22</v>
      </c>
      <c r="E51" s="50" t="str">
        <f t="shared" si="6"/>
        <v>CASTELLÓN</v>
      </c>
      <c r="F51" s="50">
        <f t="shared" si="8"/>
        <v>131</v>
      </c>
      <c r="G51" s="50">
        <f t="shared" si="9"/>
        <v>116</v>
      </c>
    </row>
    <row r="52" spans="1:7" x14ac:dyDescent="0.25">
      <c r="A52" s="50" t="str">
        <f t="shared" si="5"/>
        <v>GIJÓN</v>
      </c>
      <c r="B52" s="51">
        <f t="shared" si="3"/>
        <v>98</v>
      </c>
      <c r="C52" s="51">
        <f t="shared" si="4"/>
        <v>86</v>
      </c>
      <c r="D52" s="51">
        <f t="shared" si="7"/>
        <v>20</v>
      </c>
      <c r="E52" s="50" t="str">
        <f t="shared" si="6"/>
        <v>ALMERÍA</v>
      </c>
      <c r="F52" s="50">
        <f t="shared" si="8"/>
        <v>129</v>
      </c>
      <c r="G52" s="50">
        <f t="shared" si="9"/>
        <v>98</v>
      </c>
    </row>
    <row r="53" spans="1:7" x14ac:dyDescent="0.25">
      <c r="A53" s="50" t="str">
        <f t="shared" si="5"/>
        <v>HUELVA</v>
      </c>
      <c r="B53" s="51">
        <f t="shared" si="3"/>
        <v>190</v>
      </c>
      <c r="C53" s="51">
        <f t="shared" si="4"/>
        <v>179</v>
      </c>
      <c r="D53" s="51">
        <f t="shared" si="7"/>
        <v>10</v>
      </c>
      <c r="E53" s="50" t="str">
        <f t="shared" si="6"/>
        <v>MÁLAGA</v>
      </c>
      <c r="F53" s="50">
        <f t="shared" si="8"/>
        <v>114</v>
      </c>
      <c r="G53" s="50">
        <f t="shared" si="9"/>
        <v>95</v>
      </c>
    </row>
    <row r="54" spans="1:7" x14ac:dyDescent="0.25">
      <c r="A54" s="50" t="str">
        <f t="shared" si="5"/>
        <v>LAS PALMAS</v>
      </c>
      <c r="B54" s="51">
        <f t="shared" si="3"/>
        <v>997</v>
      </c>
      <c r="C54" s="51">
        <f t="shared" si="4"/>
        <v>1049</v>
      </c>
      <c r="D54" s="51">
        <f t="shared" si="7"/>
        <v>4</v>
      </c>
      <c r="E54" s="50" t="str">
        <f t="shared" si="6"/>
        <v>BAHÍA DE CÁDIZ</v>
      </c>
      <c r="F54" s="50">
        <f t="shared" si="8"/>
        <v>111</v>
      </c>
      <c r="G54" s="50">
        <f t="shared" si="9"/>
        <v>47</v>
      </c>
    </row>
    <row r="55" spans="1:7" x14ac:dyDescent="0.25">
      <c r="A55" s="50" t="str">
        <f t="shared" si="5"/>
        <v>MÁLAGA</v>
      </c>
      <c r="B55" s="51">
        <f t="shared" si="3"/>
        <v>114</v>
      </c>
      <c r="C55" s="51">
        <f t="shared" si="4"/>
        <v>95</v>
      </c>
      <c r="D55" s="51">
        <f t="shared" si="7"/>
        <v>15</v>
      </c>
      <c r="E55" s="50" t="str">
        <f t="shared" si="6"/>
        <v>SANTANDER</v>
      </c>
      <c r="F55" s="50">
        <f t="shared" si="8"/>
        <v>107</v>
      </c>
      <c r="G55" s="50">
        <f t="shared" si="9"/>
        <v>81</v>
      </c>
    </row>
    <row r="56" spans="1:7" x14ac:dyDescent="0.25">
      <c r="A56" s="50" t="str">
        <f t="shared" si="5"/>
        <v>MARÍN Y RÍA DE PONTEVEDRA</v>
      </c>
      <c r="B56" s="51">
        <f t="shared" si="3"/>
        <v>45</v>
      </c>
      <c r="C56" s="51">
        <f t="shared" si="4"/>
        <v>35</v>
      </c>
      <c r="D56" s="51">
        <f t="shared" si="7"/>
        <v>27</v>
      </c>
      <c r="E56" s="50" t="str">
        <f t="shared" si="6"/>
        <v>VIGO</v>
      </c>
      <c r="F56" s="50">
        <f t="shared" ref="F56:F66" si="10">LOOKUP(E56,$A$39:$A$66,$B$39:$B$66)</f>
        <v>104</v>
      </c>
      <c r="G56" s="50">
        <f t="shared" si="9"/>
        <v>100</v>
      </c>
    </row>
    <row r="57" spans="1:7" x14ac:dyDescent="0.25">
      <c r="A57" s="50" t="str">
        <f t="shared" si="5"/>
        <v>MELILLA</v>
      </c>
      <c r="B57" s="51">
        <f t="shared" si="3"/>
        <v>171</v>
      </c>
      <c r="C57" s="51">
        <f t="shared" si="4"/>
        <v>121</v>
      </c>
      <c r="D57" s="51">
        <f t="shared" si="7"/>
        <v>11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98</v>
      </c>
      <c r="C58" s="51">
        <f t="shared" si="4"/>
        <v>69</v>
      </c>
      <c r="D58" s="51">
        <f t="shared" si="7"/>
        <v>20</v>
      </c>
      <c r="E58" s="50" t="str">
        <f t="shared" si="6"/>
        <v>GIJÓN</v>
      </c>
      <c r="F58" s="50">
        <f t="shared" si="10"/>
        <v>98</v>
      </c>
      <c r="G58" s="50">
        <f t="shared" si="9"/>
        <v>86</v>
      </c>
    </row>
    <row r="59" spans="1:7" x14ac:dyDescent="0.25">
      <c r="A59" s="50" t="str">
        <f t="shared" si="5"/>
        <v>PASAIA</v>
      </c>
      <c r="B59" s="51">
        <f t="shared" si="3"/>
        <v>65</v>
      </c>
      <c r="C59" s="51">
        <f t="shared" si="4"/>
        <v>75</v>
      </c>
      <c r="D59" s="51">
        <f t="shared" si="7"/>
        <v>25</v>
      </c>
      <c r="E59" s="50" t="str">
        <f t="shared" si="6"/>
        <v>A CORUÑA</v>
      </c>
      <c r="F59" s="50">
        <f t="shared" si="10"/>
        <v>87</v>
      </c>
      <c r="G59" s="50">
        <f t="shared" si="9"/>
        <v>84</v>
      </c>
    </row>
    <row r="60" spans="1:7" x14ac:dyDescent="0.25">
      <c r="A60" s="50" t="str">
        <f t="shared" si="5"/>
        <v>SANTA CRUZ DE TENERIFE</v>
      </c>
      <c r="B60" s="51">
        <f t="shared" si="3"/>
        <v>1062</v>
      </c>
      <c r="C60" s="51">
        <f t="shared" si="4"/>
        <v>1023</v>
      </c>
      <c r="D60" s="51">
        <f t="shared" si="7"/>
        <v>3</v>
      </c>
      <c r="E60" s="50" t="str">
        <f t="shared" si="6"/>
        <v>FERROL-SAN CIBRAO</v>
      </c>
      <c r="F60" s="50">
        <f t="shared" si="10"/>
        <v>86</v>
      </c>
      <c r="G60" s="50">
        <f t="shared" si="9"/>
        <v>74</v>
      </c>
    </row>
    <row r="61" spans="1:7" x14ac:dyDescent="0.25">
      <c r="A61" s="50" t="str">
        <f t="shared" si="5"/>
        <v>SANTANDER</v>
      </c>
      <c r="B61" s="51">
        <f t="shared" si="3"/>
        <v>107</v>
      </c>
      <c r="C61" s="51">
        <f t="shared" si="4"/>
        <v>81</v>
      </c>
      <c r="D61" s="51">
        <f t="shared" si="7"/>
        <v>17</v>
      </c>
      <c r="E61" s="50" t="str">
        <f t="shared" si="6"/>
        <v>AVILÉS</v>
      </c>
      <c r="F61" s="50">
        <f t="shared" si="10"/>
        <v>76</v>
      </c>
      <c r="G61" s="50">
        <f t="shared" si="9"/>
        <v>65</v>
      </c>
    </row>
    <row r="62" spans="1:7" x14ac:dyDescent="0.25">
      <c r="A62" s="50" t="str">
        <f t="shared" si="5"/>
        <v>SEVILLA</v>
      </c>
      <c r="B62" s="51">
        <f t="shared" si="3"/>
        <v>67</v>
      </c>
      <c r="C62" s="51">
        <f t="shared" si="4"/>
        <v>83</v>
      </c>
      <c r="D62" s="51">
        <f t="shared" si="7"/>
        <v>24</v>
      </c>
      <c r="E62" s="50" t="str">
        <f t="shared" si="6"/>
        <v>SEVILLA</v>
      </c>
      <c r="F62" s="50">
        <f t="shared" si="10"/>
        <v>67</v>
      </c>
      <c r="G62" s="50">
        <f t="shared" si="9"/>
        <v>83</v>
      </c>
    </row>
    <row r="63" spans="1:7" x14ac:dyDescent="0.25">
      <c r="A63" s="50" t="str">
        <f t="shared" si="5"/>
        <v>TARRAGONA</v>
      </c>
      <c r="B63" s="51">
        <f t="shared" si="3"/>
        <v>222</v>
      </c>
      <c r="C63" s="51">
        <f t="shared" si="4"/>
        <v>197</v>
      </c>
      <c r="D63" s="51">
        <f t="shared" si="7"/>
        <v>8</v>
      </c>
      <c r="E63" s="50" t="str">
        <f t="shared" si="6"/>
        <v>PASAIA</v>
      </c>
      <c r="F63" s="50">
        <f t="shared" si="10"/>
        <v>65</v>
      </c>
      <c r="G63" s="50">
        <f t="shared" si="9"/>
        <v>75</v>
      </c>
    </row>
    <row r="64" spans="1:7" x14ac:dyDescent="0.25">
      <c r="A64" s="50" t="str">
        <f t="shared" si="5"/>
        <v>VALENCIA</v>
      </c>
      <c r="B64" s="51">
        <f t="shared" si="3"/>
        <v>601</v>
      </c>
      <c r="C64" s="51">
        <f t="shared" si="4"/>
        <v>595</v>
      </c>
      <c r="D64" s="51">
        <f t="shared" si="7"/>
        <v>7</v>
      </c>
      <c r="E64" s="50" t="str">
        <f t="shared" si="6"/>
        <v>ALICANTE</v>
      </c>
      <c r="F64" s="50">
        <f t="shared" si="10"/>
        <v>63</v>
      </c>
      <c r="G64" s="50">
        <f t="shared" si="9"/>
        <v>61</v>
      </c>
    </row>
    <row r="65" spans="1:7" x14ac:dyDescent="0.25">
      <c r="A65" s="50" t="str">
        <f t="shared" si="5"/>
        <v>VIGO</v>
      </c>
      <c r="B65" s="51">
        <f t="shared" si="3"/>
        <v>104</v>
      </c>
      <c r="C65" s="51">
        <f t="shared" si="4"/>
        <v>100</v>
      </c>
      <c r="D65" s="51">
        <f t="shared" si="7"/>
        <v>18</v>
      </c>
      <c r="E65" s="50" t="str">
        <f t="shared" si="6"/>
        <v>MARÍN Y RÍA DE PONTEVEDRA</v>
      </c>
      <c r="F65" s="50">
        <f t="shared" si="10"/>
        <v>45</v>
      </c>
      <c r="G65" s="50">
        <f t="shared" si="9"/>
        <v>35</v>
      </c>
    </row>
    <row r="66" spans="1:7" x14ac:dyDescent="0.25">
      <c r="A66" s="50" t="str">
        <f t="shared" si="5"/>
        <v>VILAGARCÍA</v>
      </c>
      <c r="B66" s="51">
        <f t="shared" si="3"/>
        <v>23</v>
      </c>
      <c r="C66" s="51">
        <f t="shared" si="4"/>
        <v>25</v>
      </c>
      <c r="D66" s="51">
        <f t="shared" si="7"/>
        <v>28</v>
      </c>
      <c r="E66" s="50" t="str">
        <f t="shared" si="6"/>
        <v>VILAGARCÍA</v>
      </c>
      <c r="F66" s="50">
        <f t="shared" si="10"/>
        <v>23</v>
      </c>
      <c r="G66" s="50">
        <f t="shared" si="9"/>
        <v>25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141</v>
      </c>
    </row>
    <row r="2" spans="1:12" s="2" customFormat="1" ht="21" x14ac:dyDescent="0.35">
      <c r="F2" s="3"/>
    </row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1133437</v>
      </c>
      <c r="C7" s="10">
        <v>1465713</v>
      </c>
      <c r="D7" s="10">
        <v>1133437</v>
      </c>
      <c r="E7" s="10">
        <v>1465713</v>
      </c>
      <c r="F7" s="11">
        <f>((E7*100)/D7)-100</f>
        <v>29.315789055765777</v>
      </c>
      <c r="G7" s="1"/>
      <c r="H7" s="1"/>
      <c r="I7" s="1"/>
    </row>
    <row r="8" spans="1:12" x14ac:dyDescent="0.25">
      <c r="A8" s="12" t="s">
        <v>31</v>
      </c>
      <c r="B8" s="13">
        <v>611205</v>
      </c>
      <c r="C8" s="13">
        <v>713188</v>
      </c>
      <c r="D8" s="13">
        <v>611205</v>
      </c>
      <c r="E8" s="13">
        <v>713188</v>
      </c>
      <c r="F8" s="14">
        <f t="shared" ref="F8:F34" si="0">((E8*100)/D8)-100</f>
        <v>16.685563763385446</v>
      </c>
      <c r="G8" s="1"/>
      <c r="H8" s="1"/>
      <c r="I8" s="1"/>
    </row>
    <row r="9" spans="1:12" x14ac:dyDescent="0.25">
      <c r="A9" s="9" t="s">
        <v>164</v>
      </c>
      <c r="B9" s="10">
        <v>1799272</v>
      </c>
      <c r="C9" s="10">
        <v>2110793</v>
      </c>
      <c r="D9" s="10">
        <v>1799272</v>
      </c>
      <c r="E9" s="10">
        <v>2110793</v>
      </c>
      <c r="F9" s="11">
        <f t="shared" si="0"/>
        <v>17.313724661974405</v>
      </c>
      <c r="G9" s="1"/>
      <c r="H9" s="1"/>
      <c r="I9" s="1"/>
    </row>
    <row r="10" spans="1:12" x14ac:dyDescent="0.25">
      <c r="A10" s="12" t="s">
        <v>166</v>
      </c>
      <c r="B10" s="13">
        <v>395765</v>
      </c>
      <c r="C10" s="13">
        <v>444423</v>
      </c>
      <c r="D10" s="13">
        <v>395765</v>
      </c>
      <c r="E10" s="13">
        <v>444423</v>
      </c>
      <c r="F10" s="14">
        <f t="shared" si="0"/>
        <v>12.294669816684149</v>
      </c>
      <c r="G10" s="1"/>
      <c r="H10" s="1"/>
      <c r="I10" s="1"/>
    </row>
    <row r="11" spans="1:12" x14ac:dyDescent="0.25">
      <c r="A11" s="9" t="s">
        <v>167</v>
      </c>
      <c r="B11" s="10">
        <v>36977315</v>
      </c>
      <c r="C11" s="10">
        <v>34597002</v>
      </c>
      <c r="D11" s="10">
        <v>36977315</v>
      </c>
      <c r="E11" s="10">
        <v>34597002</v>
      </c>
      <c r="F11" s="11">
        <f t="shared" si="0"/>
        <v>-6.4372250932767798</v>
      </c>
      <c r="G11" s="1"/>
      <c r="H11" s="1"/>
      <c r="I11" s="1"/>
    </row>
    <row r="12" spans="1:12" x14ac:dyDescent="0.25">
      <c r="A12" s="12" t="s">
        <v>168</v>
      </c>
      <c r="B12" s="13">
        <v>1024035</v>
      </c>
      <c r="C12" s="13">
        <v>1363106</v>
      </c>
      <c r="D12" s="13">
        <v>1024035</v>
      </c>
      <c r="E12" s="13">
        <v>1363106</v>
      </c>
      <c r="F12" s="14">
        <f t="shared" si="0"/>
        <v>33.111270610867791</v>
      </c>
      <c r="G12" s="1"/>
      <c r="H12" s="1"/>
      <c r="I12" s="1"/>
    </row>
    <row r="13" spans="1:12" x14ac:dyDescent="0.25">
      <c r="A13" s="9" t="s">
        <v>32</v>
      </c>
      <c r="B13" s="10">
        <v>11148622</v>
      </c>
      <c r="C13" s="10">
        <v>11938601</v>
      </c>
      <c r="D13" s="10">
        <v>11148622</v>
      </c>
      <c r="E13" s="10">
        <v>11938601</v>
      </c>
      <c r="F13" s="11">
        <f t="shared" si="0"/>
        <v>7.0858891798466175</v>
      </c>
      <c r="G13" s="1"/>
      <c r="H13" s="1"/>
      <c r="I13" s="1"/>
    </row>
    <row r="14" spans="1:12" x14ac:dyDescent="0.25">
      <c r="A14" s="12" t="s">
        <v>33</v>
      </c>
      <c r="B14" s="13">
        <v>19372078</v>
      </c>
      <c r="C14" s="13">
        <v>19277992</v>
      </c>
      <c r="D14" s="13">
        <v>19372078</v>
      </c>
      <c r="E14" s="13">
        <v>19277992</v>
      </c>
      <c r="F14" s="14">
        <f t="shared" si="0"/>
        <v>-0.48567840786104455</v>
      </c>
      <c r="G14" s="1"/>
      <c r="H14" s="1"/>
      <c r="I14" s="1"/>
    </row>
    <row r="15" spans="1:12" x14ac:dyDescent="0.25">
      <c r="A15" s="9" t="s">
        <v>34</v>
      </c>
      <c r="B15" s="10">
        <v>2922589</v>
      </c>
      <c r="C15" s="10">
        <v>3040695</v>
      </c>
      <c r="D15" s="10">
        <v>2922589</v>
      </c>
      <c r="E15" s="10">
        <v>3040695</v>
      </c>
      <c r="F15" s="11">
        <f t="shared" si="0"/>
        <v>4.0411429728915067</v>
      </c>
      <c r="G15" s="1"/>
      <c r="H15" s="1"/>
      <c r="I15" s="1"/>
    </row>
    <row r="16" spans="1:12" x14ac:dyDescent="0.25">
      <c r="A16" s="12" t="s">
        <v>35</v>
      </c>
      <c r="B16" s="13">
        <v>2513367</v>
      </c>
      <c r="C16" s="13">
        <v>2598579</v>
      </c>
      <c r="D16" s="13">
        <v>2513367</v>
      </c>
      <c r="E16" s="13">
        <v>2598579</v>
      </c>
      <c r="F16" s="14">
        <f t="shared" si="0"/>
        <v>3.390352463448437</v>
      </c>
      <c r="G16" s="1"/>
      <c r="H16" s="1"/>
      <c r="I16" s="1"/>
    </row>
    <row r="17" spans="1:9" x14ac:dyDescent="0.25">
      <c r="A17" s="9" t="s">
        <v>169</v>
      </c>
      <c r="B17" s="10">
        <v>1597575</v>
      </c>
      <c r="C17" s="10">
        <v>1966791</v>
      </c>
      <c r="D17" s="10">
        <v>1597575</v>
      </c>
      <c r="E17" s="10">
        <v>1966791</v>
      </c>
      <c r="F17" s="11">
        <f t="shared" si="0"/>
        <v>23.111027651283976</v>
      </c>
      <c r="G17" s="1"/>
      <c r="H17" s="1"/>
      <c r="I17" s="1"/>
    </row>
    <row r="18" spans="1:9" x14ac:dyDescent="0.25">
      <c r="A18" s="12" t="s">
        <v>36</v>
      </c>
      <c r="B18" s="13">
        <v>4919327</v>
      </c>
      <c r="C18" s="13">
        <v>5010682</v>
      </c>
      <c r="D18" s="13">
        <v>4919327</v>
      </c>
      <c r="E18" s="13">
        <v>5010682</v>
      </c>
      <c r="F18" s="14">
        <f t="shared" si="0"/>
        <v>1.8570629681661757</v>
      </c>
      <c r="G18" s="1"/>
      <c r="H18" s="1"/>
      <c r="I18" s="1"/>
    </row>
    <row r="19" spans="1:9" x14ac:dyDescent="0.25">
      <c r="A19" s="9" t="s">
        <v>37</v>
      </c>
      <c r="B19" s="10">
        <v>826545</v>
      </c>
      <c r="C19" s="10">
        <v>1287574</v>
      </c>
      <c r="D19" s="10">
        <v>826545</v>
      </c>
      <c r="E19" s="10">
        <v>1287574</v>
      </c>
      <c r="F19" s="11">
        <f t="shared" si="0"/>
        <v>55.777846336255124</v>
      </c>
      <c r="G19" s="1"/>
      <c r="H19" s="1"/>
      <c r="I19" s="1"/>
    </row>
    <row r="20" spans="1:9" x14ac:dyDescent="0.25">
      <c r="A20" s="12" t="s">
        <v>170</v>
      </c>
      <c r="B20" s="13">
        <v>1510641</v>
      </c>
      <c r="C20" s="13">
        <v>1546659</v>
      </c>
      <c r="D20" s="13">
        <v>1510641</v>
      </c>
      <c r="E20" s="13">
        <v>1546659</v>
      </c>
      <c r="F20" s="14">
        <f t="shared" si="0"/>
        <v>2.3842858759956869</v>
      </c>
      <c r="G20" s="1"/>
      <c r="H20" s="1"/>
      <c r="I20" s="1"/>
    </row>
    <row r="21" spans="1:9" x14ac:dyDescent="0.25">
      <c r="A21" s="9" t="s">
        <v>38</v>
      </c>
      <c r="B21" s="10">
        <v>2996488</v>
      </c>
      <c r="C21" s="10">
        <v>2813678</v>
      </c>
      <c r="D21" s="10">
        <v>2996488</v>
      </c>
      <c r="E21" s="10">
        <v>2813678</v>
      </c>
      <c r="F21" s="11">
        <f t="shared" si="0"/>
        <v>-6.1008086800280807</v>
      </c>
      <c r="G21" s="1"/>
      <c r="H21" s="1"/>
      <c r="I21" s="1"/>
    </row>
    <row r="22" spans="1:9" x14ac:dyDescent="0.25">
      <c r="A22" s="12" t="s">
        <v>59</v>
      </c>
      <c r="B22" s="13">
        <v>21703700</v>
      </c>
      <c r="C22" s="13">
        <v>19954093</v>
      </c>
      <c r="D22" s="13">
        <v>21703700</v>
      </c>
      <c r="E22" s="13">
        <v>19954093</v>
      </c>
      <c r="F22" s="14">
        <f t="shared" si="0"/>
        <v>-8.0613305565410514</v>
      </c>
      <c r="G22" s="1"/>
      <c r="H22" s="1"/>
      <c r="I22" s="1"/>
    </row>
    <row r="23" spans="1:9" x14ac:dyDescent="0.25">
      <c r="A23" s="9" t="s">
        <v>171</v>
      </c>
      <c r="B23" s="10">
        <v>2430370</v>
      </c>
      <c r="C23" s="10">
        <v>2255603</v>
      </c>
      <c r="D23" s="10">
        <v>2430370</v>
      </c>
      <c r="E23" s="10">
        <v>2255603</v>
      </c>
      <c r="F23" s="11">
        <f t="shared" si="0"/>
        <v>-7.1909626929232928</v>
      </c>
      <c r="G23" s="1"/>
      <c r="H23" s="1"/>
      <c r="I23" s="1"/>
    </row>
    <row r="24" spans="1:9" x14ac:dyDescent="0.25">
      <c r="A24" s="12" t="s">
        <v>173</v>
      </c>
      <c r="B24" s="13">
        <v>291748</v>
      </c>
      <c r="C24" s="13">
        <v>369569</v>
      </c>
      <c r="D24" s="13">
        <v>291748</v>
      </c>
      <c r="E24" s="13">
        <v>369569</v>
      </c>
      <c r="F24" s="14">
        <f t="shared" si="0"/>
        <v>26.674047465621015</v>
      </c>
      <c r="G24" s="1"/>
      <c r="H24" s="1"/>
      <c r="I24" s="1"/>
    </row>
    <row r="25" spans="1:9" x14ac:dyDescent="0.25">
      <c r="A25" s="9" t="s">
        <v>39</v>
      </c>
      <c r="B25" s="10">
        <v>2653504</v>
      </c>
      <c r="C25" s="10">
        <v>3341355</v>
      </c>
      <c r="D25" s="10">
        <v>2653504</v>
      </c>
      <c r="E25" s="10">
        <v>3341355</v>
      </c>
      <c r="F25" s="11">
        <f t="shared" si="0"/>
        <v>25.922365295096597</v>
      </c>
      <c r="G25" s="1"/>
      <c r="H25" s="1"/>
      <c r="I25" s="1"/>
    </row>
    <row r="26" spans="1:9" x14ac:dyDescent="0.25">
      <c r="A26" s="12" t="s">
        <v>40</v>
      </c>
      <c r="B26" s="13">
        <v>1299921</v>
      </c>
      <c r="C26" s="13">
        <v>1590784</v>
      </c>
      <c r="D26" s="13">
        <v>1299921</v>
      </c>
      <c r="E26" s="13">
        <v>1590784</v>
      </c>
      <c r="F26" s="14">
        <f t="shared" si="0"/>
        <v>22.375436661150943</v>
      </c>
      <c r="G26" s="1"/>
      <c r="H26" s="1"/>
      <c r="I26" s="1"/>
    </row>
    <row r="27" spans="1:9" x14ac:dyDescent="0.25">
      <c r="A27" s="9" t="s">
        <v>41</v>
      </c>
      <c r="B27" s="10">
        <v>513019</v>
      </c>
      <c r="C27" s="10">
        <v>432588</v>
      </c>
      <c r="D27" s="10">
        <v>513019</v>
      </c>
      <c r="E27" s="10">
        <v>432588</v>
      </c>
      <c r="F27" s="11">
        <f t="shared" si="0"/>
        <v>-15.677976839064442</v>
      </c>
      <c r="G27" s="1"/>
      <c r="H27" s="1"/>
      <c r="I27" s="1"/>
    </row>
    <row r="28" spans="1:9" x14ac:dyDescent="0.25">
      <c r="A28" s="12" t="s">
        <v>42</v>
      </c>
      <c r="B28" s="13">
        <v>15125656</v>
      </c>
      <c r="C28" s="13">
        <v>15150564</v>
      </c>
      <c r="D28" s="13">
        <v>15125656</v>
      </c>
      <c r="E28" s="13">
        <v>15150564</v>
      </c>
      <c r="F28" s="14">
        <f t="shared" si="0"/>
        <v>0.16467384951766917</v>
      </c>
      <c r="G28" s="1"/>
      <c r="H28" s="1"/>
      <c r="I28" s="1"/>
    </row>
    <row r="29" spans="1:9" x14ac:dyDescent="0.25">
      <c r="A29" s="9" t="s">
        <v>43</v>
      </c>
      <c r="B29" s="10">
        <v>1602428</v>
      </c>
      <c r="C29" s="10">
        <v>1771287</v>
      </c>
      <c r="D29" s="10">
        <v>1602428</v>
      </c>
      <c r="E29" s="10">
        <v>1771287</v>
      </c>
      <c r="F29" s="11">
        <f t="shared" si="0"/>
        <v>10.53769654549221</v>
      </c>
      <c r="G29" s="1"/>
      <c r="H29" s="1"/>
      <c r="I29" s="1"/>
    </row>
    <row r="30" spans="1:9" x14ac:dyDescent="0.25">
      <c r="A30" s="12" t="s">
        <v>44</v>
      </c>
      <c r="B30" s="13">
        <v>464621</v>
      </c>
      <c r="C30" s="13">
        <v>338852</v>
      </c>
      <c r="D30" s="13">
        <v>464621</v>
      </c>
      <c r="E30" s="13">
        <v>338852</v>
      </c>
      <c r="F30" s="14">
        <f t="shared" si="0"/>
        <v>-27.069159594594311</v>
      </c>
      <c r="G30" s="1"/>
      <c r="H30" s="1"/>
      <c r="I30" s="1"/>
    </row>
    <row r="31" spans="1:9" x14ac:dyDescent="0.25">
      <c r="A31" s="9" t="s">
        <v>45</v>
      </c>
      <c r="B31" s="10">
        <v>3870654</v>
      </c>
      <c r="C31" s="10">
        <v>4103720</v>
      </c>
      <c r="D31" s="10">
        <v>3870654</v>
      </c>
      <c r="E31" s="10">
        <v>4103720</v>
      </c>
      <c r="F31" s="11">
        <f t="shared" si="0"/>
        <v>6.0213596978701815</v>
      </c>
      <c r="G31" s="1"/>
      <c r="H31" s="1"/>
      <c r="I31" s="1"/>
    </row>
    <row r="32" spans="1:9" x14ac:dyDescent="0.25">
      <c r="A32" s="12" t="s">
        <v>46</v>
      </c>
      <c r="B32" s="13">
        <v>19365467</v>
      </c>
      <c r="C32" s="13">
        <v>19417134</v>
      </c>
      <c r="D32" s="13">
        <v>19365467</v>
      </c>
      <c r="E32" s="13">
        <v>19417134</v>
      </c>
      <c r="F32" s="14">
        <f t="shared" si="0"/>
        <v>0.26679965941436024</v>
      </c>
      <c r="G32" s="1"/>
      <c r="H32" s="1"/>
      <c r="I32" s="1"/>
    </row>
    <row r="33" spans="1:9" x14ac:dyDescent="0.25">
      <c r="A33" s="9" t="s">
        <v>47</v>
      </c>
      <c r="B33" s="10">
        <v>1739533</v>
      </c>
      <c r="C33" s="10">
        <v>1931595</v>
      </c>
      <c r="D33" s="10">
        <v>1739533</v>
      </c>
      <c r="E33" s="10">
        <v>1931595</v>
      </c>
      <c r="F33" s="11">
        <f t="shared" si="0"/>
        <v>11.041009282376365</v>
      </c>
      <c r="G33" s="1"/>
      <c r="H33" s="1"/>
      <c r="I33" s="1"/>
    </row>
    <row r="34" spans="1:9" x14ac:dyDescent="0.25">
      <c r="A34" s="12" t="s">
        <v>172</v>
      </c>
      <c r="B34" s="13">
        <v>153073</v>
      </c>
      <c r="C34" s="13">
        <v>136048</v>
      </c>
      <c r="D34" s="13">
        <v>153073</v>
      </c>
      <c r="E34" s="13">
        <v>136048</v>
      </c>
      <c r="F34" s="14">
        <f t="shared" si="0"/>
        <v>-11.122144336362396</v>
      </c>
      <c r="G34" s="1"/>
      <c r="H34" s="1"/>
      <c r="I34" s="1"/>
    </row>
    <row r="35" spans="1:9" x14ac:dyDescent="0.25">
      <c r="A35" s="15" t="s">
        <v>48</v>
      </c>
      <c r="B35" s="16">
        <f>SUM(B7:B34)</f>
        <v>160961955</v>
      </c>
      <c r="C35" s="16">
        <f t="shared" ref="C35:E35" si="1">SUM(C7:C34)</f>
        <v>160968668</v>
      </c>
      <c r="D35" s="16">
        <f t="shared" si="1"/>
        <v>160961955</v>
      </c>
      <c r="E35" s="16">
        <f t="shared" si="1"/>
        <v>160968668</v>
      </c>
      <c r="F35" s="17">
        <f t="shared" ref="F35" si="2">((E35*100)/D35)-100</f>
        <v>4.1705507366600614E-3</v>
      </c>
      <c r="G35" s="1"/>
      <c r="H35" s="1"/>
      <c r="I35" s="1"/>
    </row>
    <row r="36" spans="1:9" x14ac:dyDescent="0.25">
      <c r="A36" s="73" t="s">
        <v>130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1465713</v>
      </c>
      <c r="C39" s="51">
        <f t="shared" si="4"/>
        <v>1133437</v>
      </c>
      <c r="D39" s="51">
        <f>_xlfn.RANK.EQ(B39,$B$39:$B$66)+COUNTIF($B$39:$B$66,B39)-1</f>
        <v>20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34597002</v>
      </c>
      <c r="G39" s="50">
        <f>LOOKUP(E39,$A$39:$A$66,$C$39:$C$66)</f>
        <v>36977315</v>
      </c>
    </row>
    <row r="40" spans="1:9" x14ac:dyDescent="0.25">
      <c r="A40" s="50" t="str">
        <f t="shared" si="5"/>
        <v>ALICANTE</v>
      </c>
      <c r="B40" s="51">
        <f t="shared" si="3"/>
        <v>713188</v>
      </c>
      <c r="C40" s="51">
        <f t="shared" si="4"/>
        <v>611205</v>
      </c>
      <c r="D40" s="51">
        <f t="shared" ref="D40:D66" si="7">_xlfn.RANK.EQ(B40,$B$39:$B$66)+COUNTIF($B$39:$B$66,B40)-1</f>
        <v>23</v>
      </c>
      <c r="E40" s="50" t="str">
        <f t="shared" si="6"/>
        <v>LAS PALMAS</v>
      </c>
      <c r="F40" s="50">
        <f t="shared" ref="F40:F55" si="8">LOOKUP(E40,$A$39:$A$66,$B$39:$B$66)</f>
        <v>19954093</v>
      </c>
      <c r="G40" s="50">
        <f t="shared" ref="G40:G66" si="9">LOOKUP(E40,$A$39:$A$66,$C$39:$C$66)</f>
        <v>21703700</v>
      </c>
    </row>
    <row r="41" spans="1:9" x14ac:dyDescent="0.25">
      <c r="A41" s="50" t="str">
        <f t="shared" si="5"/>
        <v>ALMERÍA</v>
      </c>
      <c r="B41" s="51">
        <f t="shared" si="3"/>
        <v>2110793</v>
      </c>
      <c r="C41" s="51">
        <f t="shared" si="4"/>
        <v>1799272</v>
      </c>
      <c r="D41" s="51">
        <f t="shared" si="7"/>
        <v>14</v>
      </c>
      <c r="E41" s="50" t="str">
        <f t="shared" si="6"/>
        <v>VALENCIA</v>
      </c>
      <c r="F41" s="50">
        <f t="shared" si="8"/>
        <v>19417134</v>
      </c>
      <c r="G41" s="50">
        <f t="shared" si="9"/>
        <v>19365467</v>
      </c>
    </row>
    <row r="42" spans="1:9" x14ac:dyDescent="0.25">
      <c r="A42" s="50" t="str">
        <f t="shared" si="5"/>
        <v>AVILÉS</v>
      </c>
      <c r="B42" s="51">
        <f t="shared" si="3"/>
        <v>444423</v>
      </c>
      <c r="C42" s="51">
        <f t="shared" si="4"/>
        <v>395765</v>
      </c>
      <c r="D42" s="51">
        <f t="shared" si="7"/>
        <v>24</v>
      </c>
      <c r="E42" s="50" t="str">
        <f t="shared" si="6"/>
        <v>BARCELONA</v>
      </c>
      <c r="F42" s="50">
        <f t="shared" si="8"/>
        <v>19277992</v>
      </c>
      <c r="G42" s="50">
        <f t="shared" si="9"/>
        <v>19372078</v>
      </c>
    </row>
    <row r="43" spans="1:9" x14ac:dyDescent="0.25">
      <c r="A43" s="50" t="str">
        <f t="shared" si="5"/>
        <v>BAHÍA DE ALGECIRAS</v>
      </c>
      <c r="B43" s="51">
        <f t="shared" si="3"/>
        <v>34597002</v>
      </c>
      <c r="C43" s="51">
        <f t="shared" si="4"/>
        <v>36977315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15150564</v>
      </c>
      <c r="G43" s="50">
        <f t="shared" si="9"/>
        <v>15125656</v>
      </c>
    </row>
    <row r="44" spans="1:9" x14ac:dyDescent="0.25">
      <c r="A44" s="50" t="str">
        <f t="shared" si="5"/>
        <v>BAHÍA DE CÁDIZ</v>
      </c>
      <c r="B44" s="51">
        <f t="shared" si="3"/>
        <v>1363106</v>
      </c>
      <c r="C44" s="51">
        <f t="shared" si="4"/>
        <v>1024035</v>
      </c>
      <c r="D44" s="51">
        <f t="shared" si="7"/>
        <v>21</v>
      </c>
      <c r="E44" s="50" t="str">
        <f t="shared" si="6"/>
        <v>BALEARES</v>
      </c>
      <c r="F44" s="50">
        <f t="shared" si="8"/>
        <v>11938601</v>
      </c>
      <c r="G44" s="50">
        <f t="shared" si="9"/>
        <v>11148622</v>
      </c>
    </row>
    <row r="45" spans="1:9" x14ac:dyDescent="0.25">
      <c r="A45" s="50" t="str">
        <f t="shared" si="5"/>
        <v>BALEARES</v>
      </c>
      <c r="B45" s="51">
        <f t="shared" si="3"/>
        <v>11938601</v>
      </c>
      <c r="C45" s="51">
        <f t="shared" si="4"/>
        <v>11148622</v>
      </c>
      <c r="D45" s="51">
        <f t="shared" si="7"/>
        <v>6</v>
      </c>
      <c r="E45" s="50" t="str">
        <f t="shared" si="6"/>
        <v>CEUTA</v>
      </c>
      <c r="F45" s="50">
        <f t="shared" si="8"/>
        <v>5010682</v>
      </c>
      <c r="G45" s="50">
        <f t="shared" si="9"/>
        <v>4919327</v>
      </c>
    </row>
    <row r="46" spans="1:9" x14ac:dyDescent="0.25">
      <c r="A46" s="50" t="str">
        <f t="shared" si="5"/>
        <v>BARCELONA</v>
      </c>
      <c r="B46" s="51">
        <f t="shared" si="3"/>
        <v>19277992</v>
      </c>
      <c r="C46" s="51">
        <f t="shared" si="4"/>
        <v>19372078</v>
      </c>
      <c r="D46" s="51">
        <f t="shared" si="7"/>
        <v>4</v>
      </c>
      <c r="E46" s="50" t="str">
        <f t="shared" si="6"/>
        <v>TARRAGONA</v>
      </c>
      <c r="F46" s="50">
        <f t="shared" si="8"/>
        <v>4103720</v>
      </c>
      <c r="G46" s="50">
        <f t="shared" si="9"/>
        <v>3870654</v>
      </c>
    </row>
    <row r="47" spans="1:9" x14ac:dyDescent="0.25">
      <c r="A47" s="50" t="str">
        <f t="shared" si="5"/>
        <v>BILBAO</v>
      </c>
      <c r="B47" s="51">
        <f t="shared" si="3"/>
        <v>3040695</v>
      </c>
      <c r="C47" s="51">
        <f t="shared" si="4"/>
        <v>2922589</v>
      </c>
      <c r="D47" s="51">
        <f t="shared" si="7"/>
        <v>10</v>
      </c>
      <c r="E47" s="50" t="str">
        <f t="shared" si="6"/>
        <v>MELILLA</v>
      </c>
      <c r="F47" s="50">
        <f t="shared" si="8"/>
        <v>3341355</v>
      </c>
      <c r="G47" s="50">
        <f t="shared" si="9"/>
        <v>2653504</v>
      </c>
    </row>
    <row r="48" spans="1:9" x14ac:dyDescent="0.25">
      <c r="A48" s="50" t="str">
        <f t="shared" si="5"/>
        <v>CARTAGENA</v>
      </c>
      <c r="B48" s="51">
        <f t="shared" si="3"/>
        <v>2598579</v>
      </c>
      <c r="C48" s="51">
        <f t="shared" si="4"/>
        <v>2513367</v>
      </c>
      <c r="D48" s="51">
        <f t="shared" si="7"/>
        <v>12</v>
      </c>
      <c r="E48" s="50" t="str">
        <f t="shared" si="6"/>
        <v>BILBAO</v>
      </c>
      <c r="F48" s="50">
        <f t="shared" si="8"/>
        <v>3040695</v>
      </c>
      <c r="G48" s="50">
        <f t="shared" si="9"/>
        <v>2922589</v>
      </c>
    </row>
    <row r="49" spans="1:7" x14ac:dyDescent="0.25">
      <c r="A49" s="50" t="str">
        <f t="shared" si="5"/>
        <v>CASTELLÓN</v>
      </c>
      <c r="B49" s="51">
        <f t="shared" si="3"/>
        <v>1966791</v>
      </c>
      <c r="C49" s="51">
        <f t="shared" si="4"/>
        <v>1597575</v>
      </c>
      <c r="D49" s="51">
        <f t="shared" si="7"/>
        <v>15</v>
      </c>
      <c r="E49" s="50" t="str">
        <f t="shared" si="6"/>
        <v>HUELVA</v>
      </c>
      <c r="F49" s="50">
        <f t="shared" si="8"/>
        <v>2813678</v>
      </c>
      <c r="G49" s="50">
        <f t="shared" si="9"/>
        <v>2996488</v>
      </c>
    </row>
    <row r="50" spans="1:7" x14ac:dyDescent="0.25">
      <c r="A50" s="50" t="str">
        <f t="shared" si="5"/>
        <v>CEUTA</v>
      </c>
      <c r="B50" s="51">
        <f t="shared" si="3"/>
        <v>5010682</v>
      </c>
      <c r="C50" s="51">
        <f t="shared" si="4"/>
        <v>4919327</v>
      </c>
      <c r="D50" s="51">
        <f t="shared" si="7"/>
        <v>7</v>
      </c>
      <c r="E50" s="50" t="str">
        <f t="shared" si="6"/>
        <v>CARTAGENA</v>
      </c>
      <c r="F50" s="50">
        <f t="shared" si="8"/>
        <v>2598579</v>
      </c>
      <c r="G50" s="50">
        <f t="shared" si="9"/>
        <v>2513367</v>
      </c>
    </row>
    <row r="51" spans="1:7" x14ac:dyDescent="0.25">
      <c r="A51" s="50" t="str">
        <f t="shared" si="5"/>
        <v>FERROL-SAN CIBRAO</v>
      </c>
      <c r="B51" s="51">
        <f t="shared" si="3"/>
        <v>1287574</v>
      </c>
      <c r="C51" s="51">
        <f t="shared" si="4"/>
        <v>826545</v>
      </c>
      <c r="D51" s="51">
        <f t="shared" si="7"/>
        <v>22</v>
      </c>
      <c r="E51" s="50" t="str">
        <f t="shared" si="6"/>
        <v>MÁLAGA</v>
      </c>
      <c r="F51" s="50">
        <f t="shared" si="8"/>
        <v>2255603</v>
      </c>
      <c r="G51" s="50">
        <f t="shared" si="9"/>
        <v>2430370</v>
      </c>
    </row>
    <row r="52" spans="1:7" x14ac:dyDescent="0.25">
      <c r="A52" s="50" t="str">
        <f t="shared" si="5"/>
        <v>GIJÓN</v>
      </c>
      <c r="B52" s="51">
        <f t="shared" si="3"/>
        <v>1546659</v>
      </c>
      <c r="C52" s="51">
        <f t="shared" si="4"/>
        <v>1510641</v>
      </c>
      <c r="D52" s="51">
        <f t="shared" si="7"/>
        <v>19</v>
      </c>
      <c r="E52" s="50" t="str">
        <f t="shared" si="6"/>
        <v>ALMERÍA</v>
      </c>
      <c r="F52" s="50">
        <f t="shared" si="8"/>
        <v>2110793</v>
      </c>
      <c r="G52" s="50">
        <f t="shared" si="9"/>
        <v>1799272</v>
      </c>
    </row>
    <row r="53" spans="1:7" x14ac:dyDescent="0.25">
      <c r="A53" s="50" t="str">
        <f t="shared" si="5"/>
        <v>HUELVA</v>
      </c>
      <c r="B53" s="51">
        <f t="shared" si="3"/>
        <v>2813678</v>
      </c>
      <c r="C53" s="51">
        <f t="shared" si="4"/>
        <v>2996488</v>
      </c>
      <c r="D53" s="51">
        <f t="shared" si="7"/>
        <v>11</v>
      </c>
      <c r="E53" s="50" t="str">
        <f t="shared" si="6"/>
        <v>CASTELLÓN</v>
      </c>
      <c r="F53" s="50">
        <f t="shared" si="8"/>
        <v>1966791</v>
      </c>
      <c r="G53" s="50">
        <f t="shared" si="9"/>
        <v>1597575</v>
      </c>
    </row>
    <row r="54" spans="1:7" x14ac:dyDescent="0.25">
      <c r="A54" s="50" t="str">
        <f t="shared" si="5"/>
        <v>LAS PALMAS</v>
      </c>
      <c r="B54" s="51">
        <f t="shared" si="3"/>
        <v>19954093</v>
      </c>
      <c r="C54" s="51">
        <f t="shared" si="4"/>
        <v>21703700</v>
      </c>
      <c r="D54" s="51">
        <f t="shared" si="7"/>
        <v>2</v>
      </c>
      <c r="E54" s="50" t="str">
        <f t="shared" si="6"/>
        <v>VIGO</v>
      </c>
      <c r="F54" s="50">
        <f t="shared" si="8"/>
        <v>1931595</v>
      </c>
      <c r="G54" s="50">
        <f t="shared" si="9"/>
        <v>1739533</v>
      </c>
    </row>
    <row r="55" spans="1:7" x14ac:dyDescent="0.25">
      <c r="A55" s="50" t="str">
        <f t="shared" si="5"/>
        <v>MÁLAGA</v>
      </c>
      <c r="B55" s="51">
        <f t="shared" si="3"/>
        <v>2255603</v>
      </c>
      <c r="C55" s="51">
        <f t="shared" si="4"/>
        <v>2430370</v>
      </c>
      <c r="D55" s="51">
        <f t="shared" si="7"/>
        <v>13</v>
      </c>
      <c r="E55" s="50" t="str">
        <f t="shared" si="6"/>
        <v>SANTANDER</v>
      </c>
      <c r="F55" s="50">
        <f t="shared" si="8"/>
        <v>1771287</v>
      </c>
      <c r="G55" s="50">
        <f t="shared" si="9"/>
        <v>1602428</v>
      </c>
    </row>
    <row r="56" spans="1:7" x14ac:dyDescent="0.25">
      <c r="A56" s="50" t="str">
        <f t="shared" si="5"/>
        <v>MARÍN Y RÍA DE PONTEVEDRA</v>
      </c>
      <c r="B56" s="51">
        <f t="shared" si="3"/>
        <v>369569</v>
      </c>
      <c r="C56" s="51">
        <f t="shared" si="4"/>
        <v>291748</v>
      </c>
      <c r="D56" s="51">
        <f t="shared" si="7"/>
        <v>26</v>
      </c>
      <c r="E56" s="50" t="str">
        <f t="shared" si="6"/>
        <v>MOTRIL</v>
      </c>
      <c r="F56" s="50">
        <f t="shared" ref="F56:F66" si="10">LOOKUP(E56,$A$39:$A$66,$B$39:$B$66)</f>
        <v>1590784</v>
      </c>
      <c r="G56" s="50">
        <f t="shared" si="9"/>
        <v>1299921</v>
      </c>
    </row>
    <row r="57" spans="1:7" x14ac:dyDescent="0.25">
      <c r="A57" s="50" t="str">
        <f t="shared" si="5"/>
        <v>MELILLA</v>
      </c>
      <c r="B57" s="51">
        <f t="shared" si="3"/>
        <v>3341355</v>
      </c>
      <c r="C57" s="51">
        <f t="shared" si="4"/>
        <v>2653504</v>
      </c>
      <c r="D57" s="51">
        <f t="shared" si="7"/>
        <v>9</v>
      </c>
      <c r="E57" s="50" t="str">
        <f t="shared" si="6"/>
        <v>GIJÓN</v>
      </c>
      <c r="F57" s="50">
        <f t="shared" si="10"/>
        <v>1546659</v>
      </c>
      <c r="G57" s="50">
        <f t="shared" si="9"/>
        <v>1510641</v>
      </c>
    </row>
    <row r="58" spans="1:7" x14ac:dyDescent="0.25">
      <c r="A58" s="50" t="str">
        <f t="shared" si="5"/>
        <v>MOTRIL</v>
      </c>
      <c r="B58" s="51">
        <f t="shared" si="3"/>
        <v>1590784</v>
      </c>
      <c r="C58" s="51">
        <f t="shared" si="4"/>
        <v>1299921</v>
      </c>
      <c r="D58" s="51">
        <f t="shared" si="7"/>
        <v>18</v>
      </c>
      <c r="E58" s="50" t="str">
        <f t="shared" si="6"/>
        <v>A CORUÑA</v>
      </c>
      <c r="F58" s="50">
        <f t="shared" si="10"/>
        <v>1465713</v>
      </c>
      <c r="G58" s="50">
        <f t="shared" si="9"/>
        <v>1133437</v>
      </c>
    </row>
    <row r="59" spans="1:7" x14ac:dyDescent="0.25">
      <c r="A59" s="50" t="str">
        <f t="shared" si="5"/>
        <v>PASAIA</v>
      </c>
      <c r="B59" s="51">
        <f t="shared" si="3"/>
        <v>432588</v>
      </c>
      <c r="C59" s="51">
        <f t="shared" si="4"/>
        <v>513019</v>
      </c>
      <c r="D59" s="51">
        <f t="shared" si="7"/>
        <v>25</v>
      </c>
      <c r="E59" s="50" t="str">
        <f t="shared" si="6"/>
        <v>BAHÍA DE CÁDIZ</v>
      </c>
      <c r="F59" s="50">
        <f t="shared" si="10"/>
        <v>1363106</v>
      </c>
      <c r="G59" s="50">
        <f t="shared" si="9"/>
        <v>1024035</v>
      </c>
    </row>
    <row r="60" spans="1:7" x14ac:dyDescent="0.25">
      <c r="A60" s="50" t="str">
        <f t="shared" si="5"/>
        <v>SANTA CRUZ DE TENERIFE</v>
      </c>
      <c r="B60" s="51">
        <f t="shared" si="3"/>
        <v>15150564</v>
      </c>
      <c r="C60" s="51">
        <f t="shared" si="4"/>
        <v>15125656</v>
      </c>
      <c r="D60" s="51">
        <f t="shared" si="7"/>
        <v>5</v>
      </c>
      <c r="E60" s="50" t="str">
        <f t="shared" si="6"/>
        <v>FERROL-SAN CIBRAO</v>
      </c>
      <c r="F60" s="50">
        <f t="shared" si="10"/>
        <v>1287574</v>
      </c>
      <c r="G60" s="50">
        <f t="shared" si="9"/>
        <v>826545</v>
      </c>
    </row>
    <row r="61" spans="1:7" x14ac:dyDescent="0.25">
      <c r="A61" s="50" t="str">
        <f t="shared" si="5"/>
        <v>SANTANDER</v>
      </c>
      <c r="B61" s="51">
        <f t="shared" si="3"/>
        <v>1771287</v>
      </c>
      <c r="C61" s="51">
        <f t="shared" si="4"/>
        <v>1602428</v>
      </c>
      <c r="D61" s="51">
        <f t="shared" si="7"/>
        <v>17</v>
      </c>
      <c r="E61" s="50" t="str">
        <f t="shared" si="6"/>
        <v>ALICANTE</v>
      </c>
      <c r="F61" s="50">
        <f t="shared" si="10"/>
        <v>713188</v>
      </c>
      <c r="G61" s="50">
        <f t="shared" si="9"/>
        <v>611205</v>
      </c>
    </row>
    <row r="62" spans="1:7" x14ac:dyDescent="0.25">
      <c r="A62" s="50" t="str">
        <f t="shared" si="5"/>
        <v>SEVILLA</v>
      </c>
      <c r="B62" s="51">
        <f t="shared" si="3"/>
        <v>338852</v>
      </c>
      <c r="C62" s="51">
        <f t="shared" si="4"/>
        <v>464621</v>
      </c>
      <c r="D62" s="51">
        <f t="shared" si="7"/>
        <v>27</v>
      </c>
      <c r="E62" s="50" t="str">
        <f t="shared" si="6"/>
        <v>AVILÉS</v>
      </c>
      <c r="F62" s="50">
        <f t="shared" si="10"/>
        <v>444423</v>
      </c>
      <c r="G62" s="50">
        <f t="shared" si="9"/>
        <v>395765</v>
      </c>
    </row>
    <row r="63" spans="1:7" x14ac:dyDescent="0.25">
      <c r="A63" s="50" t="str">
        <f t="shared" si="5"/>
        <v>TARRAGONA</v>
      </c>
      <c r="B63" s="51">
        <f t="shared" si="3"/>
        <v>4103720</v>
      </c>
      <c r="C63" s="51">
        <f t="shared" si="4"/>
        <v>3870654</v>
      </c>
      <c r="D63" s="51">
        <f t="shared" si="7"/>
        <v>8</v>
      </c>
      <c r="E63" s="50" t="str">
        <f t="shared" si="6"/>
        <v>PASAIA</v>
      </c>
      <c r="F63" s="50">
        <f t="shared" si="10"/>
        <v>432588</v>
      </c>
      <c r="G63" s="50">
        <f t="shared" si="9"/>
        <v>513019</v>
      </c>
    </row>
    <row r="64" spans="1:7" x14ac:dyDescent="0.25">
      <c r="A64" s="50" t="str">
        <f t="shared" si="5"/>
        <v>VALENCIA</v>
      </c>
      <c r="B64" s="51">
        <f t="shared" si="3"/>
        <v>19417134</v>
      </c>
      <c r="C64" s="51">
        <f t="shared" si="4"/>
        <v>19365467</v>
      </c>
      <c r="D64" s="51">
        <f t="shared" si="7"/>
        <v>3</v>
      </c>
      <c r="E64" s="50" t="str">
        <f t="shared" si="6"/>
        <v>MARÍN Y RÍA DE PONTEVEDRA</v>
      </c>
      <c r="F64" s="50">
        <f t="shared" si="10"/>
        <v>369569</v>
      </c>
      <c r="G64" s="50">
        <f t="shared" si="9"/>
        <v>291748</v>
      </c>
    </row>
    <row r="65" spans="1:7" x14ac:dyDescent="0.25">
      <c r="A65" s="50" t="str">
        <f t="shared" si="5"/>
        <v>VIGO</v>
      </c>
      <c r="B65" s="51">
        <f t="shared" si="3"/>
        <v>1931595</v>
      </c>
      <c r="C65" s="51">
        <f t="shared" si="4"/>
        <v>1739533</v>
      </c>
      <c r="D65" s="51">
        <f t="shared" si="7"/>
        <v>16</v>
      </c>
      <c r="E65" s="50" t="str">
        <f t="shared" si="6"/>
        <v>SEVILLA</v>
      </c>
      <c r="F65" s="50">
        <f t="shared" si="10"/>
        <v>338852</v>
      </c>
      <c r="G65" s="50">
        <f t="shared" si="9"/>
        <v>464621</v>
      </c>
    </row>
    <row r="66" spans="1:7" x14ac:dyDescent="0.25">
      <c r="A66" s="50" t="str">
        <f t="shared" si="5"/>
        <v>VILAGARCÍA</v>
      </c>
      <c r="B66" s="51">
        <f t="shared" si="3"/>
        <v>136048</v>
      </c>
      <c r="C66" s="51">
        <f t="shared" si="4"/>
        <v>153073</v>
      </c>
      <c r="D66" s="51">
        <f t="shared" si="7"/>
        <v>28</v>
      </c>
      <c r="E66" s="50" t="str">
        <f t="shared" si="6"/>
        <v>VILAGARCÍA</v>
      </c>
      <c r="F66" s="50">
        <f t="shared" si="10"/>
        <v>136048</v>
      </c>
      <c r="G66" s="50">
        <f t="shared" si="9"/>
        <v>153073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68"/>
  <sheetViews>
    <sheetView workbookViewId="0">
      <selection activeCell="F36" sqref="F36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156</v>
      </c>
    </row>
    <row r="2" spans="1:12" s="2" customFormat="1" ht="21" x14ac:dyDescent="0.35">
      <c r="F2" s="3"/>
    </row>
    <row r="5" spans="1:12" x14ac:dyDescent="0.25">
      <c r="A5" s="112" t="s">
        <v>49</v>
      </c>
      <c r="B5" s="110" t="str">
        <f>'Resumen general'!D6</f>
        <v>Mes enero</v>
      </c>
      <c r="C5" s="111"/>
      <c r="D5" s="110" t="str">
        <f>'Resumen general'!F6</f>
        <v>Acumulado desde enero</v>
      </c>
      <c r="E5" s="111"/>
      <c r="F5" s="111"/>
      <c r="L5" s="4" t="str">
        <f>'Resumen general'!I4</f>
        <v>Fecha: 06/03/2018</v>
      </c>
    </row>
    <row r="6" spans="1:12" x14ac:dyDescent="0.25">
      <c r="A6" s="113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2</v>
      </c>
      <c r="C7" s="10">
        <v>3</v>
      </c>
      <c r="D7" s="10">
        <v>2</v>
      </c>
      <c r="E7" s="10">
        <v>3</v>
      </c>
      <c r="F7" s="11">
        <f>((E7*100)/D7)-100</f>
        <v>50</v>
      </c>
      <c r="G7" s="1"/>
      <c r="H7" s="1"/>
      <c r="I7" s="1"/>
    </row>
    <row r="8" spans="1:12" x14ac:dyDescent="0.25">
      <c r="A8" s="12" t="s">
        <v>31</v>
      </c>
      <c r="B8" s="13">
        <v>0</v>
      </c>
      <c r="C8" s="13">
        <v>1</v>
      </c>
      <c r="D8" s="13">
        <v>0</v>
      </c>
      <c r="E8" s="13">
        <v>1</v>
      </c>
      <c r="F8" s="14"/>
      <c r="G8" s="1"/>
      <c r="H8" s="1"/>
      <c r="I8" s="1"/>
    </row>
    <row r="9" spans="1:12" x14ac:dyDescent="0.25">
      <c r="A9" s="9" t="s">
        <v>164</v>
      </c>
      <c r="B9" s="10">
        <v>0</v>
      </c>
      <c r="C9" s="10">
        <v>0</v>
      </c>
      <c r="D9" s="10">
        <v>0</v>
      </c>
      <c r="E9" s="10">
        <v>0</v>
      </c>
      <c r="F9" s="11"/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4"/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0</v>
      </c>
      <c r="E11" s="10">
        <v>0</v>
      </c>
      <c r="F11" s="11"/>
      <c r="G11" s="1"/>
      <c r="H11" s="1"/>
      <c r="I11" s="1"/>
    </row>
    <row r="12" spans="1:12" x14ac:dyDescent="0.25">
      <c r="A12" s="12" t="s">
        <v>168</v>
      </c>
      <c r="B12" s="13">
        <v>5</v>
      </c>
      <c r="C12" s="13">
        <v>4</v>
      </c>
      <c r="D12" s="13">
        <v>5</v>
      </c>
      <c r="E12" s="13">
        <v>4</v>
      </c>
      <c r="F12" s="14">
        <f t="shared" ref="F12:F33" si="0">((E12*100)/D12)-100</f>
        <v>-20</v>
      </c>
      <c r="G12" s="1"/>
      <c r="H12" s="1"/>
      <c r="I12" s="1"/>
    </row>
    <row r="13" spans="1:12" x14ac:dyDescent="0.25">
      <c r="A13" s="9" t="s">
        <v>32</v>
      </c>
      <c r="B13" s="10">
        <v>8</v>
      </c>
      <c r="C13" s="10">
        <v>8</v>
      </c>
      <c r="D13" s="10">
        <v>8</v>
      </c>
      <c r="E13" s="10">
        <v>8</v>
      </c>
      <c r="F13" s="11">
        <f t="shared" si="0"/>
        <v>0</v>
      </c>
      <c r="G13" s="1"/>
      <c r="H13" s="1"/>
      <c r="I13" s="1"/>
    </row>
    <row r="14" spans="1:12" x14ac:dyDescent="0.25">
      <c r="A14" s="12" t="s">
        <v>33</v>
      </c>
      <c r="B14" s="13">
        <v>16</v>
      </c>
      <c r="C14" s="13">
        <v>15</v>
      </c>
      <c r="D14" s="13">
        <v>16</v>
      </c>
      <c r="E14" s="13">
        <v>15</v>
      </c>
      <c r="F14" s="14">
        <f t="shared" si="0"/>
        <v>-6.25</v>
      </c>
      <c r="G14" s="1"/>
      <c r="H14" s="1"/>
      <c r="I14" s="1"/>
    </row>
    <row r="15" spans="1:12" x14ac:dyDescent="0.25">
      <c r="A15" s="9" t="s">
        <v>34</v>
      </c>
      <c r="B15" s="10">
        <v>0</v>
      </c>
      <c r="C15" s="10">
        <v>0</v>
      </c>
      <c r="D15" s="10">
        <v>0</v>
      </c>
      <c r="E15" s="10">
        <v>0</v>
      </c>
      <c r="F15" s="11"/>
      <c r="G15" s="1"/>
      <c r="H15" s="1"/>
      <c r="I15" s="1"/>
    </row>
    <row r="16" spans="1:12" x14ac:dyDescent="0.25">
      <c r="A16" s="12" t="s">
        <v>35</v>
      </c>
      <c r="B16" s="13">
        <v>0</v>
      </c>
      <c r="C16" s="13">
        <v>1</v>
      </c>
      <c r="D16" s="13">
        <v>0</v>
      </c>
      <c r="E16" s="13">
        <v>1</v>
      </c>
      <c r="F16" s="14"/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1"/>
      <c r="G17" s="1"/>
      <c r="H17" s="1"/>
      <c r="I17" s="1"/>
    </row>
    <row r="18" spans="1:9" x14ac:dyDescent="0.25">
      <c r="A18" s="12" t="s">
        <v>36</v>
      </c>
      <c r="B18" s="13">
        <v>0</v>
      </c>
      <c r="C18" s="13">
        <v>0</v>
      </c>
      <c r="D18" s="13">
        <v>0</v>
      </c>
      <c r="E18" s="13">
        <v>0</v>
      </c>
      <c r="F18" s="14"/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1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0</v>
      </c>
      <c r="E20" s="13">
        <v>0</v>
      </c>
      <c r="F20" s="14"/>
      <c r="G20" s="1"/>
      <c r="H20" s="1"/>
      <c r="I20" s="1"/>
    </row>
    <row r="21" spans="1:9" x14ac:dyDescent="0.25">
      <c r="A21" s="9" t="s">
        <v>38</v>
      </c>
      <c r="B21" s="10">
        <v>0</v>
      </c>
      <c r="C21" s="10">
        <v>0</v>
      </c>
      <c r="D21" s="10">
        <v>0</v>
      </c>
      <c r="E21" s="10">
        <v>0</v>
      </c>
      <c r="F21" s="19"/>
      <c r="G21" s="1"/>
      <c r="H21" s="1"/>
      <c r="I21" s="1"/>
    </row>
    <row r="22" spans="1:9" x14ac:dyDescent="0.25">
      <c r="A22" s="12" t="s">
        <v>59</v>
      </c>
      <c r="B22" s="13">
        <v>63</v>
      </c>
      <c r="C22" s="13">
        <v>71</v>
      </c>
      <c r="D22" s="13">
        <v>63</v>
      </c>
      <c r="E22" s="13">
        <v>71</v>
      </c>
      <c r="F22" s="14">
        <f t="shared" si="0"/>
        <v>12.698412698412696</v>
      </c>
      <c r="G22" s="1"/>
      <c r="H22" s="1"/>
      <c r="I22" s="1"/>
    </row>
    <row r="23" spans="1:9" x14ac:dyDescent="0.25">
      <c r="A23" s="9" t="s">
        <v>171</v>
      </c>
      <c r="B23" s="10">
        <v>6</v>
      </c>
      <c r="C23" s="10">
        <v>6</v>
      </c>
      <c r="D23" s="10">
        <v>6</v>
      </c>
      <c r="E23" s="10">
        <v>6</v>
      </c>
      <c r="F23" s="11">
        <f t="shared" si="0"/>
        <v>0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/>
      <c r="G25" s="1"/>
      <c r="H25" s="1"/>
      <c r="I25" s="1"/>
    </row>
    <row r="26" spans="1:9" x14ac:dyDescent="0.25">
      <c r="A26" s="12" t="s">
        <v>40</v>
      </c>
      <c r="B26" s="13">
        <v>0</v>
      </c>
      <c r="C26" s="13">
        <v>0</v>
      </c>
      <c r="D26" s="13">
        <v>0</v>
      </c>
      <c r="E26" s="13">
        <v>0</v>
      </c>
      <c r="F26" s="14"/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53</v>
      </c>
      <c r="C28" s="13">
        <v>68</v>
      </c>
      <c r="D28" s="13">
        <v>53</v>
      </c>
      <c r="E28" s="13">
        <v>68</v>
      </c>
      <c r="F28" s="14">
        <f t="shared" si="0"/>
        <v>28.301886792452819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1"/>
      <c r="G29" s="1"/>
      <c r="H29" s="1"/>
      <c r="I29" s="1"/>
    </row>
    <row r="30" spans="1:9" x14ac:dyDescent="0.25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4"/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/>
      <c r="G31" s="1"/>
      <c r="H31" s="1"/>
      <c r="I31" s="1"/>
    </row>
    <row r="32" spans="1:9" x14ac:dyDescent="0.25">
      <c r="A32" s="12" t="s">
        <v>46</v>
      </c>
      <c r="B32" s="13">
        <v>2</v>
      </c>
      <c r="C32" s="13">
        <v>3</v>
      </c>
      <c r="D32" s="13">
        <v>2</v>
      </c>
      <c r="E32" s="13">
        <v>3</v>
      </c>
      <c r="F32" s="14">
        <f t="shared" si="0"/>
        <v>50</v>
      </c>
      <c r="G32" s="1"/>
      <c r="H32" s="1"/>
      <c r="I32" s="1"/>
    </row>
    <row r="33" spans="1:9" x14ac:dyDescent="0.25">
      <c r="A33" s="9" t="s">
        <v>47</v>
      </c>
      <c r="B33" s="10">
        <v>1</v>
      </c>
      <c r="C33" s="10">
        <v>1</v>
      </c>
      <c r="D33" s="10">
        <v>1</v>
      </c>
      <c r="E33" s="10">
        <v>1</v>
      </c>
      <c r="F33" s="11">
        <f t="shared" si="0"/>
        <v>0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156</v>
      </c>
      <c r="C35" s="16">
        <f t="shared" ref="C35:E35" si="1">SUM(C7:C34)</f>
        <v>181</v>
      </c>
      <c r="D35" s="16">
        <f t="shared" si="1"/>
        <v>156</v>
      </c>
      <c r="E35" s="16">
        <f t="shared" si="1"/>
        <v>181</v>
      </c>
      <c r="F35" s="17">
        <f t="shared" ref="F35" si="2">((E35*100)/D35)-100</f>
        <v>16.025641025641022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  <c r="I38" s="91"/>
    </row>
    <row r="39" spans="1:9" x14ac:dyDescent="0.25">
      <c r="A39" s="50" t="str">
        <f t="shared" ref="A39:A66" si="5">A7</f>
        <v>A CORUÑA</v>
      </c>
      <c r="B39" s="51">
        <f t="shared" si="3"/>
        <v>3</v>
      </c>
      <c r="C39" s="51">
        <f t="shared" si="4"/>
        <v>2</v>
      </c>
      <c r="D39" s="51">
        <f>_xlfn.RANK.EQ(B39,$B$39:$B$66)+COUNTIF($B$39:$B$66,B39)-1</f>
        <v>8</v>
      </c>
      <c r="E39" s="50" t="str">
        <f t="shared" ref="E39:E47" si="6">INDEX($A$39:$B$66,MATCH(ROW()-38,$D$39:$D$66,0),1)</f>
        <v>LAS PALMAS</v>
      </c>
      <c r="F39" s="50">
        <f>LOOKUP(E39,$A$39:$A$66,$B$39:$B$66)</f>
        <v>71</v>
      </c>
      <c r="G39" s="50">
        <f>LOOKUP(E39,$A$39:$A$66,$C$39:$C$66)</f>
        <v>63</v>
      </c>
      <c r="H39" s="91"/>
      <c r="I39" s="91"/>
    </row>
    <row r="40" spans="1:9" x14ac:dyDescent="0.25">
      <c r="A40" s="50" t="str">
        <f t="shared" si="5"/>
        <v>ALICANTE</v>
      </c>
      <c r="B40" s="51">
        <f t="shared" si="3"/>
        <v>1</v>
      </c>
      <c r="C40" s="51">
        <f t="shared" si="4"/>
        <v>0</v>
      </c>
      <c r="D40" s="51">
        <f t="shared" ref="D40:D66" si="7">_xlfn.RANK.EQ(B40,$B$39:$B$66)+COUNTIF($B$39:$B$66,B40)-1</f>
        <v>11</v>
      </c>
      <c r="E40" s="50" t="str">
        <f t="shared" si="6"/>
        <v>SANTA CRUZ DE TENERIFE</v>
      </c>
      <c r="F40" s="50">
        <f t="shared" ref="F40:F55" si="8">LOOKUP(E40,$A$39:$A$66,$B$39:$B$66)</f>
        <v>68</v>
      </c>
      <c r="G40" s="50">
        <f t="shared" ref="G40:G66" si="9">LOOKUP(E40,$A$39:$A$66,$C$39:$C$66)</f>
        <v>53</v>
      </c>
      <c r="H40" s="91"/>
      <c r="I40" s="91"/>
    </row>
    <row r="41" spans="1:9" x14ac:dyDescent="0.25">
      <c r="A41" s="50" t="str">
        <f t="shared" si="5"/>
        <v>ALMERÍA</v>
      </c>
      <c r="B41" s="51">
        <f t="shared" si="3"/>
        <v>0</v>
      </c>
      <c r="C41" s="51">
        <f t="shared" si="4"/>
        <v>0</v>
      </c>
      <c r="D41" s="51">
        <f t="shared" si="7"/>
        <v>28</v>
      </c>
      <c r="E41" s="50" t="str">
        <f t="shared" si="6"/>
        <v>BARCELONA</v>
      </c>
      <c r="F41" s="50">
        <f t="shared" si="8"/>
        <v>15</v>
      </c>
      <c r="G41" s="50">
        <f t="shared" si="9"/>
        <v>16</v>
      </c>
      <c r="H41" s="91"/>
      <c r="I41" s="91"/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BALEARES</v>
      </c>
      <c r="F42" s="50">
        <f t="shared" si="8"/>
        <v>8</v>
      </c>
      <c r="G42" s="50">
        <f t="shared" si="9"/>
        <v>8</v>
      </c>
      <c r="H42" s="91"/>
      <c r="I42" s="91"/>
    </row>
    <row r="43" spans="1:9" x14ac:dyDescent="0.25">
      <c r="A43" s="50" t="str">
        <f t="shared" si="5"/>
        <v>BAHÍA DE ALGECIRAS</v>
      </c>
      <c r="B43" s="51">
        <f t="shared" si="3"/>
        <v>0</v>
      </c>
      <c r="C43" s="51">
        <f t="shared" si="4"/>
        <v>0</v>
      </c>
      <c r="D43" s="51">
        <f t="shared" si="7"/>
        <v>28</v>
      </c>
      <c r="E43" s="50" t="str">
        <f t="shared" si="6"/>
        <v>MÁLAGA</v>
      </c>
      <c r="F43" s="50">
        <f t="shared" si="8"/>
        <v>6</v>
      </c>
      <c r="G43" s="50">
        <f t="shared" si="9"/>
        <v>6</v>
      </c>
      <c r="H43" s="91"/>
      <c r="I43" s="91"/>
    </row>
    <row r="44" spans="1:9" x14ac:dyDescent="0.25">
      <c r="A44" s="50" t="str">
        <f t="shared" si="5"/>
        <v>BAHÍA DE CÁDIZ</v>
      </c>
      <c r="B44" s="51">
        <f t="shared" si="3"/>
        <v>4</v>
      </c>
      <c r="C44" s="51">
        <f t="shared" si="4"/>
        <v>5</v>
      </c>
      <c r="D44" s="51">
        <f t="shared" si="7"/>
        <v>6</v>
      </c>
      <c r="E44" s="50" t="str">
        <f t="shared" si="6"/>
        <v>BAHÍA DE CÁDIZ</v>
      </c>
      <c r="F44" s="50">
        <f t="shared" si="8"/>
        <v>4</v>
      </c>
      <c r="G44" s="50">
        <f t="shared" si="9"/>
        <v>5</v>
      </c>
      <c r="H44" s="91"/>
      <c r="I44" s="91"/>
    </row>
    <row r="45" spans="1:9" x14ac:dyDescent="0.25">
      <c r="A45" s="50" t="str">
        <f t="shared" si="5"/>
        <v>BALEARES</v>
      </c>
      <c r="B45" s="51">
        <f t="shared" si="3"/>
        <v>8</v>
      </c>
      <c r="C45" s="51">
        <f t="shared" si="4"/>
        <v>8</v>
      </c>
      <c r="D45" s="51">
        <f t="shared" si="7"/>
        <v>4</v>
      </c>
      <c r="E45" s="50" t="e">
        <f t="shared" si="6"/>
        <v>#N/A</v>
      </c>
      <c r="F45" s="50" t="e">
        <f t="shared" si="8"/>
        <v>#N/A</v>
      </c>
      <c r="G45" s="50" t="e">
        <f t="shared" si="9"/>
        <v>#N/A</v>
      </c>
      <c r="H45" s="91"/>
      <c r="I45" s="91"/>
    </row>
    <row r="46" spans="1:9" x14ac:dyDescent="0.25">
      <c r="A46" s="50" t="str">
        <f t="shared" si="5"/>
        <v>BARCELONA</v>
      </c>
      <c r="B46" s="51">
        <f t="shared" si="3"/>
        <v>15</v>
      </c>
      <c r="C46" s="51">
        <f t="shared" si="4"/>
        <v>16</v>
      </c>
      <c r="D46" s="51">
        <f t="shared" si="7"/>
        <v>3</v>
      </c>
      <c r="E46" s="50" t="str">
        <f t="shared" si="6"/>
        <v>A CORUÑA</v>
      </c>
      <c r="F46" s="50">
        <f t="shared" si="8"/>
        <v>3</v>
      </c>
      <c r="G46" s="50">
        <f t="shared" si="9"/>
        <v>2</v>
      </c>
      <c r="H46" s="91"/>
      <c r="I46" s="91"/>
    </row>
    <row r="47" spans="1:9" x14ac:dyDescent="0.25">
      <c r="A47" s="50" t="str">
        <f t="shared" si="5"/>
        <v>BILBAO</v>
      </c>
      <c r="B47" s="51">
        <f t="shared" si="3"/>
        <v>0</v>
      </c>
      <c r="C47" s="51">
        <f t="shared" si="4"/>
        <v>0</v>
      </c>
      <c r="D47" s="51">
        <f t="shared" si="7"/>
        <v>28</v>
      </c>
      <c r="E47" s="50" t="e">
        <f t="shared" si="6"/>
        <v>#N/A</v>
      </c>
      <c r="F47" s="50" t="e">
        <f t="shared" si="8"/>
        <v>#N/A</v>
      </c>
      <c r="G47" s="50" t="e">
        <f t="shared" si="9"/>
        <v>#N/A</v>
      </c>
      <c r="H47" s="91"/>
      <c r="I47" s="91"/>
    </row>
    <row r="48" spans="1:9" x14ac:dyDescent="0.25">
      <c r="A48" s="50" t="str">
        <f t="shared" si="5"/>
        <v>CARTAGENA</v>
      </c>
      <c r="B48" s="51">
        <f t="shared" si="3"/>
        <v>1</v>
      </c>
      <c r="C48" s="51">
        <f t="shared" si="4"/>
        <v>0</v>
      </c>
      <c r="D48" s="51">
        <f t="shared" si="7"/>
        <v>11</v>
      </c>
      <c r="E48" s="50" t="s">
        <v>47</v>
      </c>
      <c r="F48" s="50">
        <f t="shared" si="8"/>
        <v>1</v>
      </c>
      <c r="G48" s="50">
        <f t="shared" si="9"/>
        <v>1</v>
      </c>
      <c r="H48" s="91"/>
      <c r="I48" s="91"/>
    </row>
    <row r="49" spans="1:9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ref="E49:E66" si="10">INDEX($A$39:$B$66,MATCH(ROW()-38,$D$39:$D$66,0),1)</f>
        <v>ALICANTE</v>
      </c>
      <c r="F49" s="50">
        <f t="shared" si="8"/>
        <v>1</v>
      </c>
      <c r="G49" s="50">
        <f t="shared" si="9"/>
        <v>0</v>
      </c>
      <c r="H49" s="91"/>
      <c r="I49" s="91"/>
    </row>
    <row r="50" spans="1:9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e">
        <f t="shared" si="10"/>
        <v>#N/A</v>
      </c>
      <c r="F50" s="50" t="e">
        <f t="shared" si="8"/>
        <v>#N/A</v>
      </c>
      <c r="G50" s="50" t="e">
        <f t="shared" si="9"/>
        <v>#N/A</v>
      </c>
      <c r="H50" s="91"/>
      <c r="I50" s="91"/>
    </row>
    <row r="51" spans="1:9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e">
        <f t="shared" si="10"/>
        <v>#N/A</v>
      </c>
      <c r="F51" s="50" t="e">
        <f t="shared" si="8"/>
        <v>#N/A</v>
      </c>
      <c r="G51" s="50" t="e">
        <f t="shared" si="9"/>
        <v>#N/A</v>
      </c>
      <c r="H51" s="91"/>
      <c r="I51" s="91"/>
    </row>
    <row r="52" spans="1:9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e">
        <f t="shared" si="10"/>
        <v>#N/A</v>
      </c>
      <c r="F52" s="50" t="e">
        <f t="shared" si="8"/>
        <v>#N/A</v>
      </c>
      <c r="G52" s="50" t="e">
        <f t="shared" si="9"/>
        <v>#N/A</v>
      </c>
      <c r="H52" s="91"/>
      <c r="I52" s="91"/>
    </row>
    <row r="53" spans="1:9" x14ac:dyDescent="0.25">
      <c r="A53" s="50" t="str">
        <f t="shared" si="5"/>
        <v>HUELVA</v>
      </c>
      <c r="B53" s="51">
        <f t="shared" si="3"/>
        <v>0</v>
      </c>
      <c r="C53" s="51">
        <f t="shared" si="4"/>
        <v>0</v>
      </c>
      <c r="D53" s="51">
        <f t="shared" si="7"/>
        <v>28</v>
      </c>
      <c r="E53" s="50" t="e">
        <f t="shared" si="10"/>
        <v>#N/A</v>
      </c>
      <c r="F53" s="50" t="e">
        <f t="shared" si="8"/>
        <v>#N/A</v>
      </c>
      <c r="G53" s="50" t="e">
        <f t="shared" si="9"/>
        <v>#N/A</v>
      </c>
      <c r="H53" s="91"/>
      <c r="I53" s="91"/>
    </row>
    <row r="54" spans="1:9" x14ac:dyDescent="0.25">
      <c r="A54" s="50" t="str">
        <f t="shared" si="5"/>
        <v>LAS PALMAS</v>
      </c>
      <c r="B54" s="51">
        <f t="shared" si="3"/>
        <v>71</v>
      </c>
      <c r="C54" s="51">
        <f t="shared" si="4"/>
        <v>63</v>
      </c>
      <c r="D54" s="51">
        <f t="shared" si="7"/>
        <v>1</v>
      </c>
      <c r="E54" s="50" t="e">
        <f t="shared" si="10"/>
        <v>#N/A</v>
      </c>
      <c r="F54" s="50" t="e">
        <f t="shared" si="8"/>
        <v>#N/A</v>
      </c>
      <c r="G54" s="50" t="e">
        <f t="shared" si="9"/>
        <v>#N/A</v>
      </c>
      <c r="H54" s="91"/>
      <c r="I54" s="91"/>
    </row>
    <row r="55" spans="1:9" x14ac:dyDescent="0.25">
      <c r="A55" s="50" t="str">
        <f t="shared" si="5"/>
        <v>MÁLAGA</v>
      </c>
      <c r="B55" s="51">
        <f t="shared" si="3"/>
        <v>6</v>
      </c>
      <c r="C55" s="51">
        <f t="shared" si="4"/>
        <v>6</v>
      </c>
      <c r="D55" s="51">
        <f t="shared" si="7"/>
        <v>5</v>
      </c>
      <c r="E55" s="50" t="e">
        <f t="shared" si="10"/>
        <v>#N/A</v>
      </c>
      <c r="F55" s="50" t="e">
        <f t="shared" si="8"/>
        <v>#N/A</v>
      </c>
      <c r="G55" s="50" t="e">
        <f t="shared" si="9"/>
        <v>#N/A</v>
      </c>
      <c r="H55" s="91"/>
      <c r="I55" s="91"/>
    </row>
    <row r="56" spans="1:9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10"/>
        <v>#N/A</v>
      </c>
      <c r="F56" s="50" t="e">
        <f t="shared" ref="F56:F66" si="11">LOOKUP(E56,$A$39:$A$66,$B$39:$B$66)</f>
        <v>#N/A</v>
      </c>
      <c r="G56" s="50" t="e">
        <f t="shared" si="9"/>
        <v>#N/A</v>
      </c>
      <c r="H56" s="91"/>
      <c r="I56" s="91"/>
    </row>
    <row r="57" spans="1:9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e">
        <f t="shared" si="10"/>
        <v>#N/A</v>
      </c>
      <c r="F57" s="50" t="e">
        <f t="shared" si="11"/>
        <v>#N/A</v>
      </c>
      <c r="G57" s="50" t="e">
        <f t="shared" si="9"/>
        <v>#N/A</v>
      </c>
      <c r="H57" s="91"/>
      <c r="I57" s="91"/>
    </row>
    <row r="58" spans="1:9" x14ac:dyDescent="0.25">
      <c r="A58" s="50" t="str">
        <f t="shared" si="5"/>
        <v>MOTRIL</v>
      </c>
      <c r="B58" s="51">
        <f t="shared" si="3"/>
        <v>0</v>
      </c>
      <c r="C58" s="51">
        <f t="shared" si="4"/>
        <v>0</v>
      </c>
      <c r="D58" s="51">
        <f t="shared" si="7"/>
        <v>28</v>
      </c>
      <c r="E58" s="50" t="e">
        <f t="shared" si="10"/>
        <v>#N/A</v>
      </c>
      <c r="F58" s="50" t="e">
        <f t="shared" si="11"/>
        <v>#N/A</v>
      </c>
      <c r="G58" s="50" t="e">
        <f t="shared" si="9"/>
        <v>#N/A</v>
      </c>
      <c r="H58" s="91"/>
      <c r="I58" s="91"/>
    </row>
    <row r="59" spans="1:9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10"/>
        <v>#N/A</v>
      </c>
      <c r="F59" s="50" t="e">
        <f t="shared" si="11"/>
        <v>#N/A</v>
      </c>
      <c r="G59" s="50" t="e">
        <f t="shared" si="9"/>
        <v>#N/A</v>
      </c>
      <c r="H59" s="91"/>
      <c r="I59" s="91"/>
    </row>
    <row r="60" spans="1:9" x14ac:dyDescent="0.25">
      <c r="A60" s="50" t="str">
        <f t="shared" si="5"/>
        <v>SANTA CRUZ DE TENERIFE</v>
      </c>
      <c r="B60" s="51">
        <f t="shared" si="3"/>
        <v>68</v>
      </c>
      <c r="C60" s="51">
        <f t="shared" si="4"/>
        <v>53</v>
      </c>
      <c r="D60" s="51">
        <f t="shared" si="7"/>
        <v>2</v>
      </c>
      <c r="E60" s="50" t="e">
        <f t="shared" si="10"/>
        <v>#N/A</v>
      </c>
      <c r="F60" s="50" t="e">
        <f t="shared" si="11"/>
        <v>#N/A</v>
      </c>
      <c r="G60" s="50" t="e">
        <f t="shared" si="9"/>
        <v>#N/A</v>
      </c>
      <c r="H60" s="91"/>
      <c r="I60" s="91"/>
    </row>
    <row r="61" spans="1:9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10"/>
        <v>#N/A</v>
      </c>
      <c r="F61" s="50" t="e">
        <f t="shared" si="11"/>
        <v>#N/A</v>
      </c>
      <c r="G61" s="50" t="e">
        <f t="shared" si="9"/>
        <v>#N/A</v>
      </c>
      <c r="H61" s="91"/>
      <c r="I61" s="91"/>
    </row>
    <row r="62" spans="1:9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10"/>
        <v>#N/A</v>
      </c>
      <c r="F62" s="50" t="e">
        <f t="shared" si="11"/>
        <v>#N/A</v>
      </c>
      <c r="G62" s="50" t="e">
        <f t="shared" si="9"/>
        <v>#N/A</v>
      </c>
      <c r="H62" s="91"/>
      <c r="I62" s="91"/>
    </row>
    <row r="63" spans="1:9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10"/>
        <v>#N/A</v>
      </c>
      <c r="F63" s="50" t="e">
        <f t="shared" si="11"/>
        <v>#N/A</v>
      </c>
      <c r="G63" s="50" t="e">
        <f t="shared" si="9"/>
        <v>#N/A</v>
      </c>
      <c r="H63" s="91"/>
      <c r="I63" s="91"/>
    </row>
    <row r="64" spans="1:9" x14ac:dyDescent="0.25">
      <c r="A64" s="50" t="str">
        <f t="shared" si="5"/>
        <v>VALENCIA</v>
      </c>
      <c r="B64" s="51">
        <f t="shared" si="3"/>
        <v>3</v>
      </c>
      <c r="C64" s="51">
        <f t="shared" si="4"/>
        <v>2</v>
      </c>
      <c r="D64" s="51">
        <f t="shared" si="7"/>
        <v>8</v>
      </c>
      <c r="E64" s="50" t="e">
        <f t="shared" si="10"/>
        <v>#N/A</v>
      </c>
      <c r="F64" s="50" t="e">
        <f t="shared" si="11"/>
        <v>#N/A</v>
      </c>
      <c r="G64" s="50" t="e">
        <f t="shared" si="9"/>
        <v>#N/A</v>
      </c>
      <c r="H64" s="91"/>
      <c r="I64" s="91"/>
    </row>
    <row r="65" spans="1:9" x14ac:dyDescent="0.25">
      <c r="A65" s="50" t="str">
        <f t="shared" si="5"/>
        <v>VIGO</v>
      </c>
      <c r="B65" s="51">
        <f t="shared" si="3"/>
        <v>1</v>
      </c>
      <c r="C65" s="51">
        <f t="shared" si="4"/>
        <v>1</v>
      </c>
      <c r="D65" s="51">
        <f t="shared" si="7"/>
        <v>11</v>
      </c>
      <c r="E65" s="50" t="e">
        <f t="shared" si="10"/>
        <v>#N/A</v>
      </c>
      <c r="F65" s="50" t="e">
        <f t="shared" si="11"/>
        <v>#N/A</v>
      </c>
      <c r="G65" s="50" t="e">
        <f t="shared" si="9"/>
        <v>#N/A</v>
      </c>
      <c r="H65" s="91"/>
      <c r="I65" s="91"/>
    </row>
    <row r="66" spans="1:9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10"/>
        <v>ALMERÍA</v>
      </c>
      <c r="F66" s="50">
        <f t="shared" si="11"/>
        <v>0</v>
      </c>
      <c r="G66" s="50">
        <f t="shared" si="9"/>
        <v>0</v>
      </c>
      <c r="H66" s="91"/>
      <c r="I66" s="91"/>
    </row>
    <row r="67" spans="1:9" x14ac:dyDescent="0.25">
      <c r="A67" s="91"/>
      <c r="B67" s="91"/>
      <c r="C67" s="91"/>
      <c r="D67" s="91"/>
      <c r="E67" s="91"/>
      <c r="F67" s="91"/>
      <c r="G67" s="91"/>
      <c r="H67" s="91"/>
      <c r="I67" s="91"/>
    </row>
    <row r="68" spans="1:9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12</A_x00f1_o>
  </documentManagement>
</p:properties>
</file>

<file path=customXml/itemProps1.xml><?xml version="1.0" encoding="utf-8"?>
<ds:datastoreItem xmlns:ds="http://schemas.openxmlformats.org/officeDocument/2006/customXml" ds:itemID="{8F13D8F0-BCCE-4427-8BBF-7545D0892834}"/>
</file>

<file path=customXml/itemProps2.xml><?xml version="1.0" encoding="utf-8"?>
<ds:datastoreItem xmlns:ds="http://schemas.openxmlformats.org/officeDocument/2006/customXml" ds:itemID="{DBD6C6AF-A9F9-4246-89E9-C0695967778F}"/>
</file>

<file path=customXml/itemProps3.xml><?xml version="1.0" encoding="utf-8"?>
<ds:datastoreItem xmlns:ds="http://schemas.openxmlformats.org/officeDocument/2006/customXml" ds:itemID="{1ABB9BB8-B979-4EB8-9973-FF649AEA07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2018-02-01T16:32:26Z</cp:lastPrinted>
  <dcterms:created xsi:type="dcterms:W3CDTF">2015-12-29T08:33:54Z</dcterms:created>
  <dcterms:modified xsi:type="dcterms:W3CDTF">2018-03-06T08:13:41Z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