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24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23" i="28" l="1"/>
  <c r="F21" i="28"/>
  <c r="F20" i="28"/>
  <c r="F33" i="28" l="1"/>
  <c r="F32" i="28"/>
  <c r="F31" i="28"/>
  <c r="F30" i="28"/>
  <c r="F29" i="28"/>
  <c r="F28" i="28"/>
  <c r="F27" i="28"/>
  <c r="F26" i="28"/>
  <c r="F25" i="28"/>
  <c r="F22" i="28"/>
  <c r="F18" i="28"/>
  <c r="F15" i="28"/>
  <c r="F14" i="28"/>
  <c r="F13" i="28"/>
  <c r="F12" i="28"/>
  <c r="F11" i="28"/>
  <c r="F9" i="28"/>
  <c r="F32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6" i="17"/>
  <c r="F24" i="17"/>
  <c r="F23" i="17"/>
  <c r="F22" i="17"/>
  <c r="F17" i="17"/>
  <c r="F15" i="17"/>
  <c r="F14" i="17"/>
  <c r="F12" i="17"/>
  <c r="F11" i="17"/>
  <c r="F8" i="17"/>
  <c r="F33" i="27"/>
  <c r="F32" i="27"/>
  <c r="F30" i="27"/>
  <c r="F29" i="27"/>
  <c r="F28" i="27"/>
  <c r="F26" i="27"/>
  <c r="F25" i="27"/>
  <c r="F23" i="27"/>
  <c r="F22" i="27"/>
  <c r="F21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6" i="13"/>
  <c r="F24" i="13"/>
  <c r="F23" i="13"/>
  <c r="F22" i="13"/>
  <c r="F17" i="13"/>
  <c r="F15" i="13"/>
  <c r="F14" i="13"/>
  <c r="F12" i="13"/>
  <c r="F11" i="13"/>
  <c r="F8" i="13"/>
  <c r="F28" i="33"/>
  <c r="F21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5" i="12"/>
  <c r="F14" i="12"/>
  <c r="F13" i="12"/>
  <c r="F12" i="12"/>
  <c r="F11" i="12"/>
  <c r="F10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7" i="19"/>
  <c r="F16" i="19"/>
  <c r="F15" i="19"/>
  <c r="F14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3" i="21"/>
  <c r="F32" i="21"/>
  <c r="F30" i="21"/>
  <c r="F29" i="21"/>
  <c r="F28" i="21"/>
  <c r="F27" i="21"/>
  <c r="F26" i="21"/>
  <c r="F25" i="21"/>
  <c r="F23" i="21"/>
  <c r="F22" i="21"/>
  <c r="F21" i="21"/>
  <c r="F18" i="21"/>
  <c r="F15" i="21"/>
  <c r="F14" i="21"/>
  <c r="F13" i="21"/>
  <c r="F12" i="21"/>
  <c r="F11" i="21"/>
  <c r="F9" i="21"/>
  <c r="F8" i="21"/>
  <c r="F33" i="22"/>
  <c r="F32" i="22"/>
  <c r="F30" i="22"/>
  <c r="F28" i="22"/>
  <c r="F23" i="22"/>
  <c r="F22" i="22"/>
  <c r="F14" i="22"/>
  <c r="F13" i="22"/>
  <c r="F12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0" i="26"/>
  <c r="F28" i="26"/>
  <c r="F23" i="26"/>
  <c r="F22" i="26"/>
  <c r="F14" i="26"/>
  <c r="F13" i="26"/>
  <c r="F12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F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8"/>
  <c r="F7" i="16"/>
  <c r="F7" i="14"/>
  <c r="F7" i="12"/>
  <c r="F7" i="11"/>
  <c r="F7" i="10"/>
  <c r="F7" i="9"/>
  <c r="F7" i="8"/>
  <c r="F7" i="7"/>
  <c r="F7" i="6"/>
  <c r="F7" i="5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F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7" i="28" l="1"/>
  <c r="G49" i="28"/>
  <c r="G54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3" i="27"/>
  <c r="F43" i="27"/>
  <c r="F64" i="27"/>
  <c r="F45" i="27" l="1"/>
  <c r="G42" i="27"/>
  <c r="F60" i="27"/>
  <c r="G49" i="27"/>
  <c r="G57" i="27"/>
  <c r="F39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7" i="4"/>
  <c r="H26" i="4"/>
  <c r="D16" i="4"/>
  <c r="D18" i="4" s="1"/>
  <c r="D10" i="4"/>
  <c r="G10" i="4"/>
  <c r="F13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<sst xmlns="http://schemas.openxmlformats.org/spreadsheetml/2006/main" count="973" uniqueCount="178">
  <si>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</si>
  <si>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</si>
  <si>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</si>
  <si>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</si>
  <si>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</si>
  <si>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</si>
  <si>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</si>
  <si>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</si>
  <si>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</si>
  <si>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</si>
  <si>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</si>
  <si>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</si>
  <si>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</si>
  <si>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</si>
  <si>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</si>
  <si>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</si>
  <si>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</si>
  <si>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</si>
  <si>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</si>
  <si>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</si>
  <si>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</si>
  <si>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</si>
  <si>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</si>
  <si>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</si>
  <si>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</si>
  <si>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</si>
  <si>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</si>
  <si>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</si>
  <si>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</si>
  <si>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</si>
  <si>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</si>
  <si>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</si>
  <si>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</si>
  <si>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</si>
  <si>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</si>
  <si>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</si>
  <si>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</si>
  <si>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</si>
  <si>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</si>
  <si>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</si>
  <si>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</si>
  <si>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</si>
  <si>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</si>
  <si>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</si>
  <si>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</si>
  <si>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</si>
  <si>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</si>
  <si>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</si>
  <si>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</si>
  <si>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</si>
  <si>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</si>
  <si>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</si>
  <si>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</si>
  <si>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</si>
  <si>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</si>
  <si>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</si>
  <si>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</si>
  <si>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</si>
  <si>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</si>
  <si>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</si>
  <si>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</si>
  <si>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</si>
  <si>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</si>
  <si>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</si>
  <si>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</si>
  <si>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</si>
  <si>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</si>
  <si>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</si>
  <si>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</si>
  <si>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</si>
  <si>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</si>
  <si>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</si>
  <si>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</si>
  <si>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</si>
  <si>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</si>
  <si>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</si>
  <si>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</si>
  <si>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</si>
  <si>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</si>
  <si>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</si>
  <si>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</si>
  <si>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</si>
  <si>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</si>
  <si>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</si>
  <si>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</si>
  <si>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</si>
  <si>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</si>
  <si>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</si>
  <si>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</si>
  <si>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</si>
  <si>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</si>
  <si>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</si>
  <si>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</si>
  <si>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</si>
  <si>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</si>
  <si>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</si>
  <si>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</si>
  <si>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</si>
  <si>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</si>
  <si>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</si>
  <si>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</si>
  <si>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</si>
  <si>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</si>
  <si>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</si>
  <si>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</si>
  <si>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</si>
  <si>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</si>
  <si>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</si>
  <si>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</si>
  <si>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</si>
  <si>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</si>
  <si>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</si>
  <si>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</si>
  <si>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</si>
  <si>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</si>
  <si>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</si>
  <si>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</si>
  <si>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</si>
  <si>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</si>
  <si>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</si>
  <si>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</si>
  <si>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</si>
  <si>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</si>
  <si>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</si>
  <si>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</si>
  <si>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</si>
  <si>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</si>
  <si>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</si>
  <si>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</si>
  <si>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</si>
  <si>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</si>
  <si>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</si>
  <si>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</si>
  <si>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</si>
  <si>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</si>
  <si>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</si>
  <si>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</si>
  <si>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</si>
  <si>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</si>
  <si>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</si>
  <si>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</si>
  <si>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</si>
  <si>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</si>
  <si>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</si>
  <si>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</si>
  <si>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</si>
  <si>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</si>
  <si>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</si>
  <si>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</si>
  <si>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</si>
  <si>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</si>
  <si>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</si>
  <si>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</si>
  <si>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</si>
  <si>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</si>
  <si>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</si>
  <si>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</si>
  <si>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</si>
  <si>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</si>
  <si>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</si>
  <si>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</si>
  <si>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</si>
  <si>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</si>
  <si>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</si>
  <si>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</si>
  <si>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</si>
  <si>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</si>
  <si>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</si>
  <si>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</si>
  <si>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</si>
  <si>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</si>
  <si>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</si>
  <si>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</si>
  <si>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</si>
  <si>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</si>
  <si>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febrero 2017</t>
  </si>
  <si>
    <t>Fecha: 07/02/2018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</si>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</sst>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TARRAGONA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15806322</c:v>
                </c:pt>
                <c:pt idx="1">
                  <c:v>11099777</c:v>
                </c:pt>
                <c:pt idx="2">
                  <c:v>8747796</c:v>
                </c:pt>
                <c:pt idx="3">
                  <c:v>5756903</c:v>
                </c:pt>
                <c:pt idx="4">
                  <c:v>5333069</c:v>
                </c:pt>
                <c:pt idx="5">
                  <c:v>5123097</c:v>
                </c:pt>
                <c:pt idx="6">
                  <c:v>4445608</c:v>
                </c:pt>
                <c:pt idx="7">
                  <c:v>3854345</c:v>
                </c:pt>
                <c:pt idx="8">
                  <c:v>3304521</c:v>
                </c:pt>
                <c:pt idx="9">
                  <c:v>2752500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TARRAGONA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16503517</c:v>
                </c:pt>
                <c:pt idx="1">
                  <c:v>11187735</c:v>
                </c:pt>
                <c:pt idx="2">
                  <c:v>6869976</c:v>
                </c:pt>
                <c:pt idx="3">
                  <c:v>5128879</c:v>
                </c:pt>
                <c:pt idx="4">
                  <c:v>4979820</c:v>
                </c:pt>
                <c:pt idx="5">
                  <c:v>5456448</c:v>
                </c:pt>
                <c:pt idx="6">
                  <c:v>4193314</c:v>
                </c:pt>
                <c:pt idx="7">
                  <c:v>3560640</c:v>
                </c:pt>
                <c:pt idx="8">
                  <c:v>3348369</c:v>
                </c:pt>
                <c:pt idx="9">
                  <c:v>2423653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TARRAGONA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14915504</c:v>
                </c:pt>
                <c:pt idx="1">
                  <c:v>11053005</c:v>
                </c:pt>
                <c:pt idx="2">
                  <c:v>8628156</c:v>
                </c:pt>
                <c:pt idx="3">
                  <c:v>5749964</c:v>
                </c:pt>
                <c:pt idx="4">
                  <c:v>5305007</c:v>
                </c:pt>
                <c:pt idx="5">
                  <c:v>5113424</c:v>
                </c:pt>
                <c:pt idx="6">
                  <c:v>4430164</c:v>
                </c:pt>
                <c:pt idx="7">
                  <c:v>3443389</c:v>
                </c:pt>
                <c:pt idx="8">
                  <c:v>3295017</c:v>
                </c:pt>
                <c:pt idx="9">
                  <c:v>2748829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TARRAGONA</c:v>
                </c:pt>
                <c:pt idx="6">
                  <c:v>BILBAO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15357543</c:v>
                </c:pt>
                <c:pt idx="1">
                  <c:v>11114713</c:v>
                </c:pt>
                <c:pt idx="2">
                  <c:v>6750483</c:v>
                </c:pt>
                <c:pt idx="3">
                  <c:v>5112002</c:v>
                </c:pt>
                <c:pt idx="4">
                  <c:v>4953359</c:v>
                </c:pt>
                <c:pt idx="5">
                  <c:v>5453628</c:v>
                </c:pt>
                <c:pt idx="6">
                  <c:v>4177440</c:v>
                </c:pt>
                <c:pt idx="7">
                  <c:v>3130366</c:v>
                </c:pt>
                <c:pt idx="8">
                  <c:v>3337786</c:v>
                </c:pt>
                <c:pt idx="9">
                  <c:v>2420135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4722669</c:v>
                </c:pt>
                <c:pt idx="1">
                  <c:v>4560141</c:v>
                </c:pt>
                <c:pt idx="2">
                  <c:v>4167135</c:v>
                </c:pt>
                <c:pt idx="3">
                  <c:v>3346795</c:v>
                </c:pt>
                <c:pt idx="4">
                  <c:v>2641676</c:v>
                </c:pt>
                <c:pt idx="5">
                  <c:v>2272002</c:v>
                </c:pt>
                <c:pt idx="6">
                  <c:v>1510946</c:v>
                </c:pt>
                <c:pt idx="7">
                  <c:v>1440347</c:v>
                </c:pt>
                <c:pt idx="8">
                  <c:v>1090691</c:v>
                </c:pt>
                <c:pt idx="9">
                  <c:v>965461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3982168</c:v>
                </c:pt>
                <c:pt idx="1">
                  <c:v>4307797</c:v>
                </c:pt>
                <c:pt idx="2">
                  <c:v>3990362</c:v>
                </c:pt>
                <c:pt idx="3">
                  <c:v>3676585</c:v>
                </c:pt>
                <c:pt idx="4">
                  <c:v>2316020</c:v>
                </c:pt>
                <c:pt idx="5">
                  <c:v>1684630</c:v>
                </c:pt>
                <c:pt idx="6">
                  <c:v>1155516</c:v>
                </c:pt>
                <c:pt idx="7">
                  <c:v>1293294</c:v>
                </c:pt>
                <c:pt idx="8">
                  <c:v>1057975</c:v>
                </c:pt>
                <c:pt idx="9">
                  <c:v>1041900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ALMERÍA</c:v>
                </c:pt>
                <c:pt idx="5">
                  <c:v>CARTAGENA</c:v>
                </c:pt>
                <c:pt idx="6">
                  <c:v>CASTELLÓN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2835509</c:v>
                </c:pt>
                <c:pt idx="1">
                  <c:v>2004860</c:v>
                </c:pt>
                <c:pt idx="2">
                  <c:v>1453551</c:v>
                </c:pt>
                <c:pt idx="3">
                  <c:v>1024317</c:v>
                </c:pt>
                <c:pt idx="4">
                  <c:v>860975</c:v>
                </c:pt>
                <c:pt idx="5">
                  <c:v>827677</c:v>
                </c:pt>
                <c:pt idx="6">
                  <c:v>732928</c:v>
                </c:pt>
                <c:pt idx="7">
                  <c:v>644354</c:v>
                </c:pt>
                <c:pt idx="8">
                  <c:v>544883</c:v>
                </c:pt>
                <c:pt idx="9">
                  <c:v>492017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ALMERÍA</c:v>
                </c:pt>
                <c:pt idx="5">
                  <c:v>CARTAGENA</c:v>
                </c:pt>
                <c:pt idx="6">
                  <c:v>CASTELLÓN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2966274</c:v>
                </c:pt>
                <c:pt idx="1">
                  <c:v>1322286</c:v>
                </c:pt>
                <c:pt idx="2">
                  <c:v>1475092</c:v>
                </c:pt>
                <c:pt idx="3">
                  <c:v>910236</c:v>
                </c:pt>
                <c:pt idx="4">
                  <c:v>756394</c:v>
                </c:pt>
                <c:pt idx="5">
                  <c:v>927295</c:v>
                </c:pt>
                <c:pt idx="6">
                  <c:v>659760</c:v>
                </c:pt>
                <c:pt idx="7">
                  <c:v>778510</c:v>
                </c:pt>
                <c:pt idx="8">
                  <c:v>592772</c:v>
                </c:pt>
                <c:pt idx="9">
                  <c:v>500753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9998401</c:v>
                </c:pt>
                <c:pt idx="1">
                  <c:v>9955923</c:v>
                </c:pt>
                <c:pt idx="2">
                  <c:v>5864137</c:v>
                </c:pt>
                <c:pt idx="3">
                  <c:v>2290036</c:v>
                </c:pt>
                <c:pt idx="4">
                  <c:v>1606385</c:v>
                </c:pt>
                <c:pt idx="5">
                  <c:v>1243605</c:v>
                </c:pt>
                <c:pt idx="6">
                  <c:v>1029855</c:v>
                </c:pt>
                <c:pt idx="7">
                  <c:v>575554</c:v>
                </c:pt>
                <c:pt idx="8">
                  <c:v>549567</c:v>
                </c:pt>
                <c:pt idx="9">
                  <c:v>313078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10617774</c:v>
                </c:pt>
                <c:pt idx="1">
                  <c:v>10282766</c:v>
                </c:pt>
                <c:pt idx="2">
                  <c:v>4565100</c:v>
                </c:pt>
                <c:pt idx="3">
                  <c:v>2002097</c:v>
                </c:pt>
                <c:pt idx="4">
                  <c:v>1461988</c:v>
                </c:pt>
                <c:pt idx="5">
                  <c:v>1268648</c:v>
                </c:pt>
                <c:pt idx="6">
                  <c:v>982803</c:v>
                </c:pt>
                <c:pt idx="7">
                  <c:v>467081</c:v>
                </c:pt>
                <c:pt idx="8">
                  <c:v>545164</c:v>
                </c:pt>
                <c:pt idx="9">
                  <c:v>301951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8562712</c:v>
                </c:pt>
                <c:pt idx="1">
                  <c:v>8225513</c:v>
                </c:pt>
                <c:pt idx="2">
                  <c:v>4301946</c:v>
                </c:pt>
                <c:pt idx="3">
                  <c:v>1658194</c:v>
                </c:pt>
                <c:pt idx="4">
                  <c:v>834564</c:v>
                </c:pt>
                <c:pt idx="5">
                  <c:v>531071</c:v>
                </c:pt>
                <c:pt idx="6">
                  <c:v>476941</c:v>
                </c:pt>
                <c:pt idx="7">
                  <c:v>406069</c:v>
                </c:pt>
                <c:pt idx="8">
                  <c:v>201001</c:v>
                </c:pt>
                <c:pt idx="9">
                  <c:v>160439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9209091</c:v>
                </c:pt>
                <c:pt idx="1">
                  <c:v>8608972</c:v>
                </c:pt>
                <c:pt idx="2">
                  <c:v>3068378</c:v>
                </c:pt>
                <c:pt idx="3">
                  <c:v>1350295</c:v>
                </c:pt>
                <c:pt idx="4">
                  <c:v>892716</c:v>
                </c:pt>
                <c:pt idx="5">
                  <c:v>428504</c:v>
                </c:pt>
                <c:pt idx="6">
                  <c:v>437363</c:v>
                </c:pt>
                <c:pt idx="7">
                  <c:v>413174</c:v>
                </c:pt>
                <c:pt idx="8">
                  <c:v>184875</c:v>
                </c:pt>
                <c:pt idx="9">
                  <c:v>184384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BARCELONA</c:v>
                </c:pt>
                <c:pt idx="7">
                  <c:v>SANTANDER</c:v>
                </c:pt>
                <c:pt idx="8">
                  <c:v>ALMERÍA</c:v>
                </c:pt>
                <c:pt idx="9">
                  <c:v>GIJÓN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10446</c:v>
                </c:pt>
                <c:pt idx="1">
                  <c:v>4124</c:v>
                </c:pt>
                <c:pt idx="2">
                  <c:v>4084</c:v>
                </c:pt>
                <c:pt idx="3">
                  <c:v>2250</c:v>
                </c:pt>
                <c:pt idx="4">
                  <c:v>1442</c:v>
                </c:pt>
                <c:pt idx="5">
                  <c:v>640</c:v>
                </c:pt>
                <c:pt idx="6">
                  <c:v>616</c:v>
                </c:pt>
                <c:pt idx="7">
                  <c:v>557</c:v>
                </c:pt>
                <c:pt idx="8">
                  <c:v>426</c:v>
                </c:pt>
                <c:pt idx="9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BARCELONA</c:v>
                </c:pt>
                <c:pt idx="7">
                  <c:v>SANTANDER</c:v>
                </c:pt>
                <c:pt idx="8">
                  <c:v>ALMERÍA</c:v>
                </c:pt>
                <c:pt idx="9">
                  <c:v>GIJÓN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9940</c:v>
                </c:pt>
                <c:pt idx="1">
                  <c:v>3877</c:v>
                </c:pt>
                <c:pt idx="2">
                  <c:v>4066</c:v>
                </c:pt>
                <c:pt idx="3">
                  <c:v>2116</c:v>
                </c:pt>
                <c:pt idx="4">
                  <c:v>1225</c:v>
                </c:pt>
                <c:pt idx="5">
                  <c:v>630</c:v>
                </c:pt>
                <c:pt idx="6">
                  <c:v>334</c:v>
                </c:pt>
                <c:pt idx="7">
                  <c:v>517</c:v>
                </c:pt>
                <c:pt idx="8">
                  <c:v>224</c:v>
                </c:pt>
                <c:pt idx="9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468615</c:v>
                </c:pt>
                <c:pt idx="1">
                  <c:v>410923</c:v>
                </c:pt>
                <c:pt idx="2">
                  <c:v>119024</c:v>
                </c:pt>
                <c:pt idx="3">
                  <c:v>109155</c:v>
                </c:pt>
                <c:pt idx="4">
                  <c:v>98506</c:v>
                </c:pt>
                <c:pt idx="5">
                  <c:v>46481</c:v>
                </c:pt>
                <c:pt idx="6">
                  <c:v>25846</c:v>
                </c:pt>
                <c:pt idx="7">
                  <c:v>22153</c:v>
                </c:pt>
                <c:pt idx="8">
                  <c:v>16172</c:v>
                </c:pt>
                <c:pt idx="9">
                  <c:v>15444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599059</c:v>
                </c:pt>
                <c:pt idx="1">
                  <c:v>430237</c:v>
                </c:pt>
                <c:pt idx="2">
                  <c:v>119159</c:v>
                </c:pt>
                <c:pt idx="3">
                  <c:v>105303</c:v>
                </c:pt>
                <c:pt idx="4">
                  <c:v>91354</c:v>
                </c:pt>
                <c:pt idx="5">
                  <c:v>72765</c:v>
                </c:pt>
                <c:pt idx="6">
                  <c:v>28253</c:v>
                </c:pt>
                <c:pt idx="7">
                  <c:v>19879</c:v>
                </c:pt>
                <c:pt idx="8">
                  <c:v>20483</c:v>
                </c:pt>
                <c:pt idx="9">
                  <c:v>15874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CEUTA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GIJÓN</c:v>
                </c:pt>
                <c:pt idx="9">
                  <c:v>BILBAO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443211</c:v>
                </c:pt>
                <c:pt idx="1">
                  <c:v>353659</c:v>
                </c:pt>
                <c:pt idx="2">
                  <c:v>94546</c:v>
                </c:pt>
                <c:pt idx="3">
                  <c:v>91975</c:v>
                </c:pt>
                <c:pt idx="4">
                  <c:v>74027</c:v>
                </c:pt>
                <c:pt idx="5">
                  <c:v>35185</c:v>
                </c:pt>
                <c:pt idx="6">
                  <c:v>19012</c:v>
                </c:pt>
                <c:pt idx="7">
                  <c:v>12823</c:v>
                </c:pt>
                <c:pt idx="8">
                  <c:v>9117</c:v>
                </c:pt>
                <c:pt idx="9">
                  <c:v>8958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CEUTA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GIJÓN</c:v>
                </c:pt>
                <c:pt idx="9">
                  <c:v>BILBAO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568367</c:v>
                </c:pt>
                <c:pt idx="1">
                  <c:v>379649</c:v>
                </c:pt>
                <c:pt idx="2">
                  <c:v>86683</c:v>
                </c:pt>
                <c:pt idx="3">
                  <c:v>99988</c:v>
                </c:pt>
                <c:pt idx="4">
                  <c:v>80156</c:v>
                </c:pt>
                <c:pt idx="5">
                  <c:v>61907</c:v>
                </c:pt>
                <c:pt idx="6">
                  <c:v>17619</c:v>
                </c:pt>
                <c:pt idx="7">
                  <c:v>12904</c:v>
                </c:pt>
                <c:pt idx="8">
                  <c:v>9954</c:v>
                </c:pt>
                <c:pt idx="9">
                  <c:v>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422109</c:v>
                </c:pt>
                <c:pt idx="1">
                  <c:v>43419</c:v>
                </c:pt>
                <c:pt idx="2">
                  <c:v>5616</c:v>
                </c:pt>
                <c:pt idx="3">
                  <c:v>233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546805</c:v>
                </c:pt>
                <c:pt idx="1">
                  <c:v>46062</c:v>
                </c:pt>
                <c:pt idx="2">
                  <c:v>6296</c:v>
                </c:pt>
                <c:pt idx="3">
                  <c:v>380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9903776</c:v>
                </c:pt>
                <c:pt idx="1">
                  <c:v>4960780</c:v>
                </c:pt>
                <c:pt idx="2">
                  <c:v>2372872</c:v>
                </c:pt>
                <c:pt idx="3">
                  <c:v>1333136</c:v>
                </c:pt>
                <c:pt idx="4">
                  <c:v>583098</c:v>
                </c:pt>
                <c:pt idx="5">
                  <c:v>348264</c:v>
                </c:pt>
                <c:pt idx="6">
                  <c:v>108134</c:v>
                </c:pt>
                <c:pt idx="7">
                  <c:v>93881</c:v>
                </c:pt>
                <c:pt idx="8">
                  <c:v>64799</c:v>
                </c:pt>
                <c:pt idx="9">
                  <c:v>44110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10335895</c:v>
                </c:pt>
                <c:pt idx="1">
                  <c:v>5331940</c:v>
                </c:pt>
                <c:pt idx="2">
                  <c:v>1182736</c:v>
                </c:pt>
                <c:pt idx="3">
                  <c:v>1120021</c:v>
                </c:pt>
                <c:pt idx="4">
                  <c:v>313903</c:v>
                </c:pt>
                <c:pt idx="5">
                  <c:v>526988</c:v>
                </c:pt>
                <c:pt idx="6">
                  <c:v>18530</c:v>
                </c:pt>
                <c:pt idx="7">
                  <c:v>185346</c:v>
                </c:pt>
                <c:pt idx="8">
                  <c:v>25209</c:v>
                </c:pt>
                <c:pt idx="9">
                  <c:v>21192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VIGO</c:v>
                </c:pt>
                <c:pt idx="6">
                  <c:v>MÁLAGA</c:v>
                </c:pt>
                <c:pt idx="7">
                  <c:v>TARRAGONA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7860118</c:v>
                </c:pt>
                <c:pt idx="1">
                  <c:v>4863504</c:v>
                </c:pt>
                <c:pt idx="2">
                  <c:v>1533555</c:v>
                </c:pt>
                <c:pt idx="3">
                  <c:v>1008625</c:v>
                </c:pt>
                <c:pt idx="4">
                  <c:v>102619</c:v>
                </c:pt>
                <c:pt idx="5">
                  <c:v>54487</c:v>
                </c:pt>
                <c:pt idx="6">
                  <c:v>41158</c:v>
                </c:pt>
                <c:pt idx="7">
                  <c:v>17789</c:v>
                </c:pt>
                <c:pt idx="8">
                  <c:v>7135</c:v>
                </c:pt>
                <c:pt idx="9">
                  <c:v>6529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VIGO</c:v>
                </c:pt>
                <c:pt idx="6">
                  <c:v>MÁLAGA</c:v>
                </c:pt>
                <c:pt idx="7">
                  <c:v>TARRAGONA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8560262</c:v>
                </c:pt>
                <c:pt idx="1">
                  <c:v>5310117</c:v>
                </c:pt>
                <c:pt idx="2">
                  <c:v>587653</c:v>
                </c:pt>
                <c:pt idx="3">
                  <c:v>754691</c:v>
                </c:pt>
                <c:pt idx="4">
                  <c:v>18530</c:v>
                </c:pt>
                <c:pt idx="5">
                  <c:v>18451</c:v>
                </c:pt>
                <c:pt idx="6">
                  <c:v>14007</c:v>
                </c:pt>
                <c:pt idx="7">
                  <c:v>33673</c:v>
                </c:pt>
                <c:pt idx="8">
                  <c:v>6998</c:v>
                </c:pt>
                <c:pt idx="9">
                  <c:v>6800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BAHÍA DE CÁDIZ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1593031</c:v>
                </c:pt>
                <c:pt idx="1">
                  <c:v>1456803</c:v>
                </c:pt>
                <c:pt idx="2">
                  <c:v>1375427</c:v>
                </c:pt>
                <c:pt idx="3">
                  <c:v>1328577</c:v>
                </c:pt>
                <c:pt idx="4">
                  <c:v>592132</c:v>
                </c:pt>
                <c:pt idx="5">
                  <c:v>509776</c:v>
                </c:pt>
                <c:pt idx="6">
                  <c:v>237162</c:v>
                </c:pt>
                <c:pt idx="7">
                  <c:v>165458</c:v>
                </c:pt>
                <c:pt idx="8">
                  <c:v>163640</c:v>
                </c:pt>
                <c:pt idx="9">
                  <c:v>155346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BAHÍA DE CÁDIZ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1445750</c:v>
                </c:pt>
                <c:pt idx="1">
                  <c:v>1352825</c:v>
                </c:pt>
                <c:pt idx="2">
                  <c:v>1363211</c:v>
                </c:pt>
                <c:pt idx="3">
                  <c:v>1382825</c:v>
                </c:pt>
                <c:pt idx="4">
                  <c:v>572051</c:v>
                </c:pt>
                <c:pt idx="5">
                  <c:v>509400</c:v>
                </c:pt>
                <c:pt idx="6">
                  <c:v>225002</c:v>
                </c:pt>
                <c:pt idx="7">
                  <c:v>166401</c:v>
                </c:pt>
                <c:pt idx="8">
                  <c:v>163129</c:v>
                </c:pt>
                <c:pt idx="9">
                  <c:v>121800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MÁLAGA</c:v>
                </c:pt>
                <c:pt idx="9">
                  <c:v>MOTRIL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38476</c:v>
                </c:pt>
                <c:pt idx="1">
                  <c:v>34739</c:v>
                </c:pt>
                <c:pt idx="2">
                  <c:v>31688</c:v>
                </c:pt>
                <c:pt idx="3">
                  <c:v>27929</c:v>
                </c:pt>
                <c:pt idx="4">
                  <c:v>21223</c:v>
                </c:pt>
                <c:pt idx="5">
                  <c:v>18394</c:v>
                </c:pt>
                <c:pt idx="6">
                  <c:v>4663</c:v>
                </c:pt>
                <c:pt idx="7">
                  <c:v>4173</c:v>
                </c:pt>
                <c:pt idx="8">
                  <c:v>3277</c:v>
                </c:pt>
                <c:pt idx="9">
                  <c:v>3200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MÁLAGA</c:v>
                </c:pt>
                <c:pt idx="9">
                  <c:v>MOTRIL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45116</c:v>
                </c:pt>
                <c:pt idx="1">
                  <c:v>32336</c:v>
                </c:pt>
                <c:pt idx="2">
                  <c:v>34164</c:v>
                </c:pt>
                <c:pt idx="3">
                  <c:v>25894</c:v>
                </c:pt>
                <c:pt idx="4">
                  <c:v>22127</c:v>
                </c:pt>
                <c:pt idx="5">
                  <c:v>22595</c:v>
                </c:pt>
                <c:pt idx="6">
                  <c:v>4944</c:v>
                </c:pt>
                <c:pt idx="7">
                  <c:v>3464</c:v>
                </c:pt>
                <c:pt idx="8">
                  <c:v>3718</c:v>
                </c:pt>
                <c:pt idx="9">
                  <c:v>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MÁLAGA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697163</c:v>
                </c:pt>
                <c:pt idx="1">
                  <c:v>679758</c:v>
                </c:pt>
                <c:pt idx="2">
                  <c:v>430306</c:v>
                </c:pt>
                <c:pt idx="3">
                  <c:v>153513</c:v>
                </c:pt>
                <c:pt idx="4">
                  <c:v>78790</c:v>
                </c:pt>
                <c:pt idx="5">
                  <c:v>60755</c:v>
                </c:pt>
                <c:pt idx="6">
                  <c:v>37481</c:v>
                </c:pt>
                <c:pt idx="7">
                  <c:v>27334</c:v>
                </c:pt>
                <c:pt idx="8">
                  <c:v>25576</c:v>
                </c:pt>
                <c:pt idx="9">
                  <c:v>18535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MÁLAGA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755748</c:v>
                </c:pt>
                <c:pt idx="1">
                  <c:v>739909</c:v>
                </c:pt>
                <c:pt idx="2">
                  <c:v>320554</c:v>
                </c:pt>
                <c:pt idx="3">
                  <c:v>135406</c:v>
                </c:pt>
                <c:pt idx="4">
                  <c:v>86308</c:v>
                </c:pt>
                <c:pt idx="5">
                  <c:v>56479</c:v>
                </c:pt>
                <c:pt idx="6">
                  <c:v>30656</c:v>
                </c:pt>
                <c:pt idx="7">
                  <c:v>28644</c:v>
                </c:pt>
                <c:pt idx="8">
                  <c:v>23102</c:v>
                </c:pt>
                <c:pt idx="9">
                  <c:v>8757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VIGO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623881</c:v>
                </c:pt>
                <c:pt idx="1">
                  <c:v>376391</c:v>
                </c:pt>
                <c:pt idx="2">
                  <c:v>128217</c:v>
                </c:pt>
                <c:pt idx="3">
                  <c:v>70379</c:v>
                </c:pt>
                <c:pt idx="4">
                  <c:v>13723</c:v>
                </c:pt>
                <c:pt idx="5">
                  <c:v>5950</c:v>
                </c:pt>
                <c:pt idx="6">
                  <c:v>3316</c:v>
                </c:pt>
                <c:pt idx="7">
                  <c:v>1473</c:v>
                </c:pt>
                <c:pt idx="8">
                  <c:v>837</c:v>
                </c:pt>
                <c:pt idx="9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VIGO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684533</c:v>
                </c:pt>
                <c:pt idx="1">
                  <c:v>413392</c:v>
                </c:pt>
                <c:pt idx="2">
                  <c:v>58777</c:v>
                </c:pt>
                <c:pt idx="3">
                  <c:v>58076</c:v>
                </c:pt>
                <c:pt idx="4">
                  <c:v>3640</c:v>
                </c:pt>
                <c:pt idx="5">
                  <c:v>1198</c:v>
                </c:pt>
                <c:pt idx="6">
                  <c:v>1060</c:v>
                </c:pt>
                <c:pt idx="7">
                  <c:v>2657</c:v>
                </c:pt>
                <c:pt idx="8">
                  <c:v>29</c:v>
                </c:pt>
                <c:pt idx="9">
                  <c:v>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BAHÍA DE CÁDIZ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70891</c:v>
                </c:pt>
                <c:pt idx="1">
                  <c:v>53577</c:v>
                </c:pt>
                <c:pt idx="2">
                  <c:v>36852</c:v>
                </c:pt>
                <c:pt idx="3">
                  <c:v>27913</c:v>
                </c:pt>
                <c:pt idx="4">
                  <c:v>21995</c:v>
                </c:pt>
                <c:pt idx="5">
                  <c:v>16651</c:v>
                </c:pt>
                <c:pt idx="6">
                  <c:v>16172</c:v>
                </c:pt>
                <c:pt idx="7">
                  <c:v>9575</c:v>
                </c:pt>
                <c:pt idx="8">
                  <c:v>8737</c:v>
                </c:pt>
                <c:pt idx="9">
                  <c:v>7261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BAHÍA DE CÁDIZ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64571</c:v>
                </c:pt>
                <c:pt idx="1">
                  <c:v>49093</c:v>
                </c:pt>
                <c:pt idx="2">
                  <c:v>32506</c:v>
                </c:pt>
                <c:pt idx="3">
                  <c:v>29463</c:v>
                </c:pt>
                <c:pt idx="4">
                  <c:v>20686</c:v>
                </c:pt>
                <c:pt idx="5">
                  <c:v>17098</c:v>
                </c:pt>
                <c:pt idx="6">
                  <c:v>24553</c:v>
                </c:pt>
                <c:pt idx="7">
                  <c:v>6371</c:v>
                </c:pt>
                <c:pt idx="8">
                  <c:v>9721</c:v>
                </c:pt>
                <c:pt idx="9">
                  <c:v>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292859</c:v>
                </c:pt>
                <c:pt idx="1">
                  <c:v>265237</c:v>
                </c:pt>
                <c:pt idx="2">
                  <c:v>69607</c:v>
                </c:pt>
                <c:pt idx="3">
                  <c:v>54859</c:v>
                </c:pt>
                <c:pt idx="4">
                  <c:v>31262</c:v>
                </c:pt>
                <c:pt idx="5">
                  <c:v>20882</c:v>
                </c:pt>
                <c:pt idx="6">
                  <c:v>12238</c:v>
                </c:pt>
                <c:pt idx="7">
                  <c:v>11342</c:v>
                </c:pt>
                <c:pt idx="8">
                  <c:v>9435</c:v>
                </c:pt>
                <c:pt idx="9">
                  <c:v>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312893</c:v>
                </c:pt>
                <c:pt idx="1">
                  <c:v>229272</c:v>
                </c:pt>
                <c:pt idx="2">
                  <c:v>76098</c:v>
                </c:pt>
                <c:pt idx="3">
                  <c:v>55169</c:v>
                </c:pt>
                <c:pt idx="4">
                  <c:v>28866</c:v>
                </c:pt>
                <c:pt idx="5">
                  <c:v>23158</c:v>
                </c:pt>
                <c:pt idx="6">
                  <c:v>12757</c:v>
                </c:pt>
                <c:pt idx="7">
                  <c:v>5868</c:v>
                </c:pt>
                <c:pt idx="8">
                  <c:v>9890</c:v>
                </c:pt>
                <c:pt idx="9">
                  <c:v>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ALICANTE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320772</c:v>
                </c:pt>
                <c:pt idx="1">
                  <c:v>302089</c:v>
                </c:pt>
                <c:pt idx="2">
                  <c:v>83134</c:v>
                </c:pt>
                <c:pt idx="3">
                  <c:v>78344</c:v>
                </c:pt>
                <c:pt idx="4">
                  <c:v>60179</c:v>
                </c:pt>
                <c:pt idx="5">
                  <c:v>55877</c:v>
                </c:pt>
                <c:pt idx="6">
                  <c:v>31531</c:v>
                </c:pt>
                <c:pt idx="7">
                  <c:v>25279</c:v>
                </c:pt>
                <c:pt idx="8">
                  <c:v>24018</c:v>
                </c:pt>
                <c:pt idx="9">
                  <c:v>16651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ALICANTE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342356</c:v>
                </c:pt>
                <c:pt idx="1">
                  <c:v>261778</c:v>
                </c:pt>
                <c:pt idx="2">
                  <c:v>77330</c:v>
                </c:pt>
                <c:pt idx="3">
                  <c:v>85819</c:v>
                </c:pt>
                <c:pt idx="4">
                  <c:v>55667</c:v>
                </c:pt>
                <c:pt idx="5">
                  <c:v>55376</c:v>
                </c:pt>
                <c:pt idx="6">
                  <c:v>29458</c:v>
                </c:pt>
                <c:pt idx="7">
                  <c:v>22864</c:v>
                </c:pt>
                <c:pt idx="8">
                  <c:v>27584</c:v>
                </c:pt>
                <c:pt idx="9">
                  <c:v>17098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852112</c:v>
                </c:pt>
                <c:pt idx="1">
                  <c:v>626489</c:v>
                </c:pt>
                <c:pt idx="2">
                  <c:v>411950</c:v>
                </c:pt>
                <c:pt idx="3">
                  <c:v>377278</c:v>
                </c:pt>
                <c:pt idx="4">
                  <c:v>236223</c:v>
                </c:pt>
                <c:pt idx="5">
                  <c:v>221383</c:v>
                </c:pt>
                <c:pt idx="6">
                  <c:v>93854</c:v>
                </c:pt>
                <c:pt idx="7">
                  <c:v>76146</c:v>
                </c:pt>
                <c:pt idx="8">
                  <c:v>69165</c:v>
                </c:pt>
                <c:pt idx="9">
                  <c:v>58147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850090</c:v>
                </c:pt>
                <c:pt idx="1">
                  <c:v>653905</c:v>
                </c:pt>
                <c:pt idx="2">
                  <c:v>443060</c:v>
                </c:pt>
                <c:pt idx="3">
                  <c:v>368291</c:v>
                </c:pt>
                <c:pt idx="4">
                  <c:v>267208</c:v>
                </c:pt>
                <c:pt idx="5">
                  <c:v>237397</c:v>
                </c:pt>
                <c:pt idx="6">
                  <c:v>90492</c:v>
                </c:pt>
                <c:pt idx="7">
                  <c:v>58332</c:v>
                </c:pt>
                <c:pt idx="8">
                  <c:v>64323</c:v>
                </c:pt>
                <c:pt idx="9">
                  <c:v>67246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266874</c:v>
                </c:pt>
                <c:pt idx="1">
                  <c:v>185637</c:v>
                </c:pt>
                <c:pt idx="2">
                  <c:v>125366</c:v>
                </c:pt>
                <c:pt idx="3">
                  <c:v>45505</c:v>
                </c:pt>
                <c:pt idx="4">
                  <c:v>18536</c:v>
                </c:pt>
                <c:pt idx="5">
                  <c:v>10747</c:v>
                </c:pt>
                <c:pt idx="6">
                  <c:v>10452</c:v>
                </c:pt>
                <c:pt idx="7">
                  <c:v>9701</c:v>
                </c:pt>
                <c:pt idx="8">
                  <c:v>4264</c:v>
                </c:pt>
                <c:pt idx="9">
                  <c:v>2648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294074</c:v>
                </c:pt>
                <c:pt idx="1">
                  <c:v>187292</c:v>
                </c:pt>
                <c:pt idx="2">
                  <c:v>154794</c:v>
                </c:pt>
                <c:pt idx="3">
                  <c:v>58965</c:v>
                </c:pt>
                <c:pt idx="4">
                  <c:v>31938</c:v>
                </c:pt>
                <c:pt idx="5">
                  <c:v>13118</c:v>
                </c:pt>
                <c:pt idx="6">
                  <c:v>10348</c:v>
                </c:pt>
                <c:pt idx="7">
                  <c:v>5891</c:v>
                </c:pt>
                <c:pt idx="8">
                  <c:v>377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154061</c:v>
                </c:pt>
                <c:pt idx="1">
                  <c:v>131114</c:v>
                </c:pt>
                <c:pt idx="2">
                  <c:v>51488</c:v>
                </c:pt>
                <c:pt idx="3">
                  <c:v>50972</c:v>
                </c:pt>
                <c:pt idx="4">
                  <c:v>41239</c:v>
                </c:pt>
                <c:pt idx="5">
                  <c:v>24968</c:v>
                </c:pt>
                <c:pt idx="6">
                  <c:v>17047</c:v>
                </c:pt>
                <c:pt idx="7">
                  <c:v>15876</c:v>
                </c:pt>
                <c:pt idx="8">
                  <c:v>14428</c:v>
                </c:pt>
                <c:pt idx="9">
                  <c:v>6721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147556</c:v>
                </c:pt>
                <c:pt idx="1">
                  <c:v>133684</c:v>
                </c:pt>
                <c:pt idx="2">
                  <c:v>45793</c:v>
                </c:pt>
                <c:pt idx="3">
                  <c:v>49624</c:v>
                </c:pt>
                <c:pt idx="4">
                  <c:v>47080</c:v>
                </c:pt>
                <c:pt idx="5">
                  <c:v>21671</c:v>
                </c:pt>
                <c:pt idx="6">
                  <c:v>9124</c:v>
                </c:pt>
                <c:pt idx="7">
                  <c:v>15009</c:v>
                </c:pt>
                <c:pt idx="8">
                  <c:v>12365</c:v>
                </c:pt>
                <c:pt idx="9">
                  <c:v>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ALGECIRAS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125120</c:v>
                </c:pt>
                <c:pt idx="1">
                  <c:v>113165</c:v>
                </c:pt>
                <c:pt idx="2">
                  <c:v>80846</c:v>
                </c:pt>
                <c:pt idx="3">
                  <c:v>70059</c:v>
                </c:pt>
                <c:pt idx="4">
                  <c:v>38236</c:v>
                </c:pt>
                <c:pt idx="5">
                  <c:v>34335</c:v>
                </c:pt>
                <c:pt idx="6">
                  <c:v>16722</c:v>
                </c:pt>
                <c:pt idx="7">
                  <c:v>13038</c:v>
                </c:pt>
                <c:pt idx="8">
                  <c:v>9854</c:v>
                </c:pt>
                <c:pt idx="9">
                  <c:v>2352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ALGECIRAS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123440</c:v>
                </c:pt>
                <c:pt idx="1">
                  <c:v>117911</c:v>
                </c:pt>
                <c:pt idx="2">
                  <c:v>70276</c:v>
                </c:pt>
                <c:pt idx="3">
                  <c:v>71620</c:v>
                </c:pt>
                <c:pt idx="4">
                  <c:v>41747</c:v>
                </c:pt>
                <c:pt idx="5">
                  <c:v>27178</c:v>
                </c:pt>
                <c:pt idx="6">
                  <c:v>23748</c:v>
                </c:pt>
                <c:pt idx="7">
                  <c:v>11082</c:v>
                </c:pt>
                <c:pt idx="8">
                  <c:v>8470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4351</c:v>
                </c:pt>
                <c:pt idx="1">
                  <c:v>3927</c:v>
                </c:pt>
                <c:pt idx="2">
                  <c:v>2027</c:v>
                </c:pt>
                <c:pt idx="3">
                  <c:v>1908</c:v>
                </c:pt>
                <c:pt idx="4">
                  <c:v>1652</c:v>
                </c:pt>
                <c:pt idx="5">
                  <c:v>1211</c:v>
                </c:pt>
                <c:pt idx="6">
                  <c:v>1156</c:v>
                </c:pt>
                <c:pt idx="7">
                  <c:v>420</c:v>
                </c:pt>
                <c:pt idx="8">
                  <c:v>396</c:v>
                </c:pt>
                <c:pt idx="9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4324</c:v>
                </c:pt>
                <c:pt idx="1">
                  <c:v>3338</c:v>
                </c:pt>
                <c:pt idx="2">
                  <c:v>2006</c:v>
                </c:pt>
                <c:pt idx="3">
                  <c:v>1978</c:v>
                </c:pt>
                <c:pt idx="4">
                  <c:v>1644</c:v>
                </c:pt>
                <c:pt idx="5">
                  <c:v>1170</c:v>
                </c:pt>
                <c:pt idx="6">
                  <c:v>1191</c:v>
                </c:pt>
                <c:pt idx="7">
                  <c:v>398</c:v>
                </c:pt>
                <c:pt idx="8">
                  <c:v>407</c:v>
                </c:pt>
                <c:pt idx="9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63941998</c:v>
                </c:pt>
                <c:pt idx="1">
                  <c:v>39970246</c:v>
                </c:pt>
                <c:pt idx="2">
                  <c:v>38522941</c:v>
                </c:pt>
                <c:pt idx="3">
                  <c:v>37092990</c:v>
                </c:pt>
                <c:pt idx="4">
                  <c:v>28605122</c:v>
                </c:pt>
                <c:pt idx="5">
                  <c:v>23240062</c:v>
                </c:pt>
                <c:pt idx="6">
                  <c:v>9751675</c:v>
                </c:pt>
                <c:pt idx="7">
                  <c:v>7759005</c:v>
                </c:pt>
                <c:pt idx="8">
                  <c:v>6247540</c:v>
                </c:pt>
                <c:pt idx="9">
                  <c:v>6044978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MELILLA</c:v>
                </c:pt>
                <c:pt idx="9">
                  <c:v>BILBAO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68550713</c:v>
                </c:pt>
                <c:pt idx="1">
                  <c:v>39063393</c:v>
                </c:pt>
                <c:pt idx="2">
                  <c:v>40927377</c:v>
                </c:pt>
                <c:pt idx="3">
                  <c:v>38570652</c:v>
                </c:pt>
                <c:pt idx="4">
                  <c:v>29379310</c:v>
                </c:pt>
                <c:pt idx="5">
                  <c:v>22419129</c:v>
                </c:pt>
                <c:pt idx="6">
                  <c:v>9426715</c:v>
                </c:pt>
                <c:pt idx="7">
                  <c:v>7501820</c:v>
                </c:pt>
                <c:pt idx="8">
                  <c:v>4971632</c:v>
                </c:pt>
                <c:pt idx="9">
                  <c:v>5554979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#N/A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124</c:v>
                </c:pt>
                <c:pt idx="1">
                  <c:v>116</c:v>
                </c:pt>
                <c:pt idx="2">
                  <c:v>34</c:v>
                </c:pt>
                <c:pt idx="3">
                  <c:v>14</c:v>
                </c:pt>
                <c:pt idx="4">
                  <c:v>8</c:v>
                </c:pt>
                <c:pt idx="5">
                  <c:v>#N/A</c:v>
                </c:pt>
                <c:pt idx="6">
                  <c:v>7</c:v>
                </c:pt>
                <c:pt idx="7">
                  <c:v>5</c:v>
                </c:pt>
                <c:pt idx="8">
                  <c:v>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#N/A</c:v>
                </c:pt>
                <c:pt idx="6">
                  <c:v>BAHÍA DE CÁDIZ</c:v>
                </c:pt>
                <c:pt idx="7">
                  <c:v>A CORUÑA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116</c:v>
                </c:pt>
                <c:pt idx="1">
                  <c:v>104</c:v>
                </c:pt>
                <c:pt idx="2">
                  <c:v>35</c:v>
                </c:pt>
                <c:pt idx="3">
                  <c:v>19</c:v>
                </c:pt>
                <c:pt idx="4">
                  <c:v>11</c:v>
                </c:pt>
                <c:pt idx="5">
                  <c:v>#N/A</c:v>
                </c:pt>
                <c:pt idx="6">
                  <c:v>9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D7" sqref="D7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176</v>
      </c>
    </row>
    <row r="6" spans="1:13" x14ac:dyDescent="0.25">
      <c r="A6" s="106" t="s">
        <v>28</v>
      </c>
      <c r="B6" s="107"/>
      <c r="C6" s="107"/>
      <c r="D6" s="103" t="s">
        <v>177</v>
      </c>
      <c r="E6" s="104"/>
      <c r="F6" s="103" t="s">
        <v>157</v>
      </c>
      <c r="G6" s="104"/>
      <c r="H6" s="105" t="s">
        <v>27</v>
      </c>
      <c r="I6" s="104"/>
    </row>
    <row r="7" spans="1:13" x14ac:dyDescent="0.25">
      <c r="A7" s="108"/>
      <c r="B7" s="108"/>
      <c r="C7" s="108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7" t="s">
        <v>10</v>
      </c>
      <c r="B8" s="97" t="s">
        <v>11</v>
      </c>
      <c r="C8" s="57" t="s">
        <v>12</v>
      </c>
      <c r="D8" s="58">
        <f>Líquidos!B35</f>
        <v>12777278</v>
      </c>
      <c r="E8" s="58">
        <f>Líquidos!C35</f>
        <v>14567050</v>
      </c>
      <c r="F8" s="58">
        <f>Líquidos!D35</f>
        <v>26378884</v>
      </c>
      <c r="G8" s="58">
        <f>Líquidos!E35</f>
        <v>28936965</v>
      </c>
      <c r="H8" s="58">
        <f>G8-F8</f>
        <v>2558081</v>
      </c>
      <c r="I8" s="59">
        <f>((G8*100/F8)-100)</f>
        <v>9.6974572540673023</v>
      </c>
    </row>
    <row r="9" spans="1:13" x14ac:dyDescent="0.25">
      <c r="A9" s="98"/>
      <c r="B9" s="100"/>
      <c r="C9" s="57" t="s">
        <v>13</v>
      </c>
      <c r="D9" s="58">
        <f>Sólidos!B35</f>
        <v>6953585</v>
      </c>
      <c r="E9" s="58">
        <f>Sólidos!C35</f>
        <v>6931137</v>
      </c>
      <c r="F9" s="58">
        <f>Sólidos!D35</f>
        <v>14578569</v>
      </c>
      <c r="G9" s="58">
        <f>Sólidos!E35</f>
        <v>14702860</v>
      </c>
      <c r="H9" s="58">
        <f t="shared" ref="H9:H19" si="0">G9-F9</f>
        <v>124291</v>
      </c>
      <c r="I9" s="59">
        <f t="shared" ref="I9:I19" si="1">((G9*100/F9)-100)</f>
        <v>0.85255967166598623</v>
      </c>
    </row>
    <row r="10" spans="1:13" x14ac:dyDescent="0.25">
      <c r="A10" s="98"/>
      <c r="B10" s="97" t="s">
        <v>14</v>
      </c>
      <c r="C10" s="57" t="s">
        <v>15</v>
      </c>
      <c r="D10" s="58">
        <f>D12-D11</f>
        <v>5216254</v>
      </c>
      <c r="E10" s="58">
        <f t="shared" ref="E10:G10" si="2">E12-E11</f>
        <v>5353302</v>
      </c>
      <c r="F10" s="58">
        <f t="shared" si="2"/>
        <v>9846592</v>
      </c>
      <c r="G10" s="58">
        <f t="shared" si="2"/>
        <v>10354624</v>
      </c>
      <c r="H10" s="58">
        <f t="shared" si="0"/>
        <v>508032</v>
      </c>
      <c r="I10" s="59">
        <f t="shared" si="1"/>
        <v>5.1594704035670418</v>
      </c>
    </row>
    <row r="11" spans="1:13" x14ac:dyDescent="0.25">
      <c r="A11" s="98"/>
      <c r="B11" s="98"/>
      <c r="C11" s="57" t="s">
        <v>16</v>
      </c>
      <c r="D11" s="58">
        <f>'Mercancías contenedores'!B35</f>
        <v>12912650</v>
      </c>
      <c r="E11" s="58">
        <f>'Mercancías contenedores'!C35</f>
        <v>12503628</v>
      </c>
      <c r="F11" s="58">
        <f>'Mercancías contenedores'!D35</f>
        <v>25673723</v>
      </c>
      <c r="G11" s="58">
        <f>'Mercancías contenedores'!E35</f>
        <v>26396956</v>
      </c>
      <c r="H11" s="58">
        <f t="shared" si="0"/>
        <v>723233</v>
      </c>
      <c r="I11" s="59">
        <f t="shared" si="1"/>
        <v>2.817016449075183</v>
      </c>
    </row>
    <row r="12" spans="1:13" x14ac:dyDescent="0.25">
      <c r="A12" s="100"/>
      <c r="B12" s="100"/>
      <c r="C12" s="57" t="s">
        <v>1</v>
      </c>
      <c r="D12" s="58">
        <f>'Mercancía general'!B35</f>
        <v>18128904</v>
      </c>
      <c r="E12" s="58">
        <f>'Mercancía general'!C35</f>
        <v>17856930</v>
      </c>
      <c r="F12" s="58">
        <f>'Mercancía general'!D35</f>
        <v>35520315</v>
      </c>
      <c r="G12" s="58">
        <f>'Mercancía general'!E35</f>
        <v>36751580</v>
      </c>
      <c r="H12" s="58">
        <f t="shared" si="0"/>
        <v>1231265</v>
      </c>
      <c r="I12" s="59">
        <f t="shared" si="1"/>
        <v>3.4663684711129434</v>
      </c>
    </row>
    <row r="13" spans="1:13" x14ac:dyDescent="0.25">
      <c r="A13" s="60"/>
      <c r="B13" s="60"/>
      <c r="C13" s="95" t="s">
        <v>1</v>
      </c>
      <c r="D13" s="61">
        <f>+D8+D9+D12</f>
        <v>37859767</v>
      </c>
      <c r="E13" s="61">
        <f t="shared" ref="E13:G13" si="3">+E8+E9+E12</f>
        <v>39355117</v>
      </c>
      <c r="F13" s="61">
        <f t="shared" si="3"/>
        <v>76477768</v>
      </c>
      <c r="G13" s="61">
        <f t="shared" si="3"/>
        <v>80391405</v>
      </c>
      <c r="H13" s="61">
        <f t="shared" si="0"/>
        <v>3913637</v>
      </c>
      <c r="I13" s="62">
        <f t="shared" si="1"/>
        <v>5.1173525357068428</v>
      </c>
    </row>
    <row r="14" spans="1:13" x14ac:dyDescent="0.25">
      <c r="A14" s="97" t="s">
        <v>3</v>
      </c>
      <c r="B14" s="63" t="s">
        <v>4</v>
      </c>
      <c r="C14" s="57" t="s">
        <v>5</v>
      </c>
      <c r="D14" s="58">
        <f>Pesca!B35</f>
        <v>14512</v>
      </c>
      <c r="E14" s="58">
        <f>Pesca!C35</f>
        <v>13520</v>
      </c>
      <c r="F14" s="58">
        <f>Pesca!D35</f>
        <v>26158</v>
      </c>
      <c r="G14" s="58">
        <f>Pesca!E35</f>
        <v>27239</v>
      </c>
      <c r="H14" s="58">
        <f>G14-F14</f>
        <v>1081</v>
      </c>
      <c r="I14" s="59">
        <f t="shared" si="1"/>
        <v>4.1325789433442992</v>
      </c>
    </row>
    <row r="15" spans="1:13" x14ac:dyDescent="0.25">
      <c r="A15" s="98"/>
      <c r="B15" s="97" t="s">
        <v>6</v>
      </c>
      <c r="C15" s="72" t="s">
        <v>174</v>
      </c>
      <c r="D15" s="58">
        <f>'Avit. combustibles'!B35</f>
        <v>624209</v>
      </c>
      <c r="E15" s="58">
        <f>'Avit. combustibles'!C35</f>
        <v>565637</v>
      </c>
      <c r="F15" s="58">
        <f>'Avit. combustibles'!D35</f>
        <v>1353982</v>
      </c>
      <c r="G15" s="58">
        <f>'Avit. combustibles'!E35</f>
        <v>1177038</v>
      </c>
      <c r="H15" s="58">
        <f>G15-F15</f>
        <v>-176944</v>
      </c>
      <c r="I15" s="59">
        <f t="shared" si="1"/>
        <v>-13.068415975987861</v>
      </c>
      <c r="J15" s="64"/>
      <c r="K15" s="64"/>
      <c r="L15" s="64"/>
      <c r="M15" s="64"/>
    </row>
    <row r="16" spans="1:13" x14ac:dyDescent="0.25">
      <c r="A16" s="98"/>
      <c r="B16" s="100"/>
      <c r="C16" s="57" t="s">
        <v>7</v>
      </c>
      <c r="D16" s="58">
        <f>Avituallamiento!B35-'Resumen general'!D15</f>
        <v>118041</v>
      </c>
      <c r="E16" s="58">
        <f>Avituallamiento!C35-'Resumen general'!E15</f>
        <v>123161</v>
      </c>
      <c r="F16" s="58">
        <f>Avituallamiento!D35-'Resumen general'!F15</f>
        <v>245438</v>
      </c>
      <c r="G16" s="58">
        <f>Avituallamiento!E35-'Resumen general'!G15</f>
        <v>254414</v>
      </c>
      <c r="H16" s="58">
        <f>G16-F16</f>
        <v>8976</v>
      </c>
      <c r="I16" s="59">
        <f t="shared" si="1"/>
        <v>3.657135406905212</v>
      </c>
    </row>
    <row r="17" spans="1:9" x14ac:dyDescent="0.25">
      <c r="A17" s="100"/>
      <c r="B17" s="63" t="s">
        <v>8</v>
      </c>
      <c r="C17" s="57" t="s">
        <v>9</v>
      </c>
      <c r="D17" s="58">
        <f>'Tráfico interior'!B35</f>
        <v>268940</v>
      </c>
      <c r="E17" s="58">
        <f>'Tráfico interior'!C35</f>
        <v>216399</v>
      </c>
      <c r="F17" s="58">
        <f>'Tráfico interior'!D35</f>
        <v>599627</v>
      </c>
      <c r="G17" s="58">
        <f>'Tráfico interior'!E35</f>
        <v>471377</v>
      </c>
      <c r="H17" s="58">
        <f t="shared" si="0"/>
        <v>-128250</v>
      </c>
      <c r="I17" s="59">
        <f t="shared" si="1"/>
        <v>-21.388296390923017</v>
      </c>
    </row>
    <row r="18" spans="1:9" x14ac:dyDescent="0.25">
      <c r="A18" s="65"/>
      <c r="B18" s="65"/>
      <c r="C18" s="95" t="s">
        <v>1</v>
      </c>
      <c r="D18" s="61">
        <f>+D14+D15+D16+D17</f>
        <v>1025702</v>
      </c>
      <c r="E18" s="61">
        <f t="shared" ref="E18:F18" si="4">+E14+E15+E16+E17</f>
        <v>918717</v>
      </c>
      <c r="F18" s="61">
        <f t="shared" si="4"/>
        <v>2225205</v>
      </c>
      <c r="G18" s="61">
        <f>+G14+G15+G16+G17</f>
        <v>1930068</v>
      </c>
      <c r="H18" s="61">
        <f t="shared" si="0"/>
        <v>-295137</v>
      </c>
      <c r="I18" s="62">
        <f t="shared" si="1"/>
        <v>-13.263362252017231</v>
      </c>
    </row>
    <row r="19" spans="1:9" x14ac:dyDescent="0.25">
      <c r="A19" s="66"/>
      <c r="B19" s="66"/>
      <c r="C19" s="71" t="s">
        <v>112</v>
      </c>
      <c r="D19" s="67">
        <f>+D13+D18</f>
        <v>38885469</v>
      </c>
      <c r="E19" s="67">
        <f t="shared" ref="E19:F19" si="5">+E13+E18</f>
        <v>40273834</v>
      </c>
      <c r="F19" s="67">
        <f t="shared" si="5"/>
        <v>78702973</v>
      </c>
      <c r="G19" s="67">
        <f>+G13+G18</f>
        <v>82321473</v>
      </c>
      <c r="H19" s="67">
        <f t="shared" si="0"/>
        <v>3618500</v>
      </c>
      <c r="I19" s="68">
        <f t="shared" si="1"/>
        <v>4.5976662152267096</v>
      </c>
    </row>
    <row r="20" spans="1:9" x14ac:dyDescent="0.25">
      <c r="A20" s="65"/>
      <c r="B20" s="65"/>
      <c r="I20" s="69"/>
    </row>
    <row r="21" spans="1:9" x14ac:dyDescent="0.25">
      <c r="A21" s="97" t="s">
        <v>17</v>
      </c>
      <c r="B21" s="97" t="s">
        <v>18</v>
      </c>
      <c r="C21" s="57" t="s">
        <v>19</v>
      </c>
      <c r="D21" s="58">
        <f>'Mercancías tránsito'!B35</f>
        <v>9340839</v>
      </c>
      <c r="E21" s="58">
        <f>'Mercancías tránsito'!C35</f>
        <v>9175838</v>
      </c>
      <c r="F21" s="58">
        <f>'Mercancías tránsito'!D35</f>
        <v>19142302</v>
      </c>
      <c r="G21" s="58">
        <f>'Mercancías tránsito'!E35</f>
        <v>19862519</v>
      </c>
      <c r="H21" s="58">
        <f>G21-F21</f>
        <v>720217</v>
      </c>
      <c r="I21" s="59">
        <f t="shared" ref="I21:I36" si="6">((G21*100/F21)-100)</f>
        <v>3.7624367226052584</v>
      </c>
    </row>
    <row r="22" spans="1:9" x14ac:dyDescent="0.25">
      <c r="A22" s="98"/>
      <c r="B22" s="100"/>
      <c r="C22" s="57" t="s">
        <v>20</v>
      </c>
      <c r="D22" s="58">
        <f>'Mercan. contene. tránsito'!B35</f>
        <v>7483844</v>
      </c>
      <c r="E22" s="58">
        <f>'Mercan. contene. tránsito'!C35</f>
        <v>7014928</v>
      </c>
      <c r="F22" s="58">
        <f>'Mercan. contene. tránsito'!D35</f>
        <v>15316164</v>
      </c>
      <c r="G22" s="58">
        <f>'Mercan. contene. tránsito'!E35</f>
        <v>15503094</v>
      </c>
      <c r="H22" s="58">
        <f>G22-F22</f>
        <v>186930</v>
      </c>
      <c r="I22" s="59">
        <f t="shared" si="6"/>
        <v>1.2204753096140735</v>
      </c>
    </row>
    <row r="23" spans="1:9" x14ac:dyDescent="0.25">
      <c r="A23" s="98"/>
      <c r="B23" s="97" t="s">
        <v>21</v>
      </c>
      <c r="C23" s="57" t="s">
        <v>22</v>
      </c>
      <c r="D23" s="58">
        <f>'Ro-Ro'!B35</f>
        <v>4218833</v>
      </c>
      <c r="E23" s="58">
        <f>'Ro-Ro'!C35</f>
        <v>4353903</v>
      </c>
      <c r="F23" s="58">
        <f>'Ro-Ro'!D35</f>
        <v>8003665</v>
      </c>
      <c r="G23" s="58">
        <f>'Ro-Ro'!E35</f>
        <v>8334185</v>
      </c>
      <c r="H23" s="58">
        <f t="shared" ref="H23:H36" si="7">G23-F23</f>
        <v>330520</v>
      </c>
      <c r="I23" s="59">
        <f t="shared" si="6"/>
        <v>4.1296081232785298</v>
      </c>
    </row>
    <row r="24" spans="1:9" x14ac:dyDescent="0.25">
      <c r="A24" s="98"/>
      <c r="B24" s="100"/>
      <c r="C24" s="72" t="s">
        <v>159</v>
      </c>
      <c r="D24" s="58">
        <f>'Ro-Ro remolques'!B35</f>
        <v>114418</v>
      </c>
      <c r="E24" s="58">
        <f>'Ro-Ro remolques'!C35</f>
        <v>105078</v>
      </c>
      <c r="F24" s="58">
        <f>'Ro-Ro remolques'!D35</f>
        <v>219327</v>
      </c>
      <c r="G24" s="58">
        <f>'Ro-Ro remolques'!E35</f>
        <v>203893</v>
      </c>
      <c r="H24" s="58">
        <f t="shared" si="7"/>
        <v>-15434</v>
      </c>
      <c r="I24" s="59">
        <f t="shared" ref="I24" si="8">((G24*100/F24)-100)</f>
        <v>-7.0369813110105071</v>
      </c>
    </row>
    <row r="25" spans="1:9" x14ac:dyDescent="0.25">
      <c r="A25" s="98"/>
      <c r="B25" s="101" t="s">
        <v>143</v>
      </c>
      <c r="C25" s="72" t="s">
        <v>142</v>
      </c>
      <c r="D25" s="58">
        <f>TEUS!B35</f>
        <v>1169734</v>
      </c>
      <c r="E25" s="58">
        <f>TEUS!C35</f>
        <v>1108059</v>
      </c>
      <c r="F25" s="58">
        <f>TEUS!D35</f>
        <v>2299744</v>
      </c>
      <c r="G25" s="58">
        <f>TEUS!E35</f>
        <v>2331143</v>
      </c>
      <c r="H25" s="58">
        <f t="shared" si="7"/>
        <v>31399</v>
      </c>
      <c r="I25" s="59">
        <f t="shared" si="6"/>
        <v>1.3653258797500882</v>
      </c>
    </row>
    <row r="26" spans="1:9" x14ac:dyDescent="0.25">
      <c r="A26" s="98"/>
      <c r="B26" s="98"/>
      <c r="C26" s="57" t="s">
        <v>144</v>
      </c>
      <c r="D26" s="58">
        <f>'TEUS tránsito'!B35</f>
        <v>608922</v>
      </c>
      <c r="E26" s="58">
        <f>'TEUS tránsito'!C35</f>
        <v>557060</v>
      </c>
      <c r="F26" s="58">
        <f>'TEUS tránsito'!D35</f>
        <v>1224951</v>
      </c>
      <c r="G26" s="58">
        <f>'TEUS tránsito'!E35</f>
        <v>1225512</v>
      </c>
      <c r="H26" s="58">
        <f t="shared" si="7"/>
        <v>561</v>
      </c>
      <c r="I26" s="59">
        <f t="shared" si="6"/>
        <v>4.5797750277358773E-2</v>
      </c>
    </row>
    <row r="27" spans="1:9" x14ac:dyDescent="0.25">
      <c r="A27" s="98"/>
      <c r="B27" s="98"/>
      <c r="C27" s="57" t="s">
        <v>145</v>
      </c>
      <c r="D27" s="58">
        <f>'TEUS nacional'!B35</f>
        <v>146783</v>
      </c>
      <c r="E27" s="58">
        <f>'TEUS nacional'!C35</f>
        <v>146261</v>
      </c>
      <c r="F27" s="58">
        <f>'TEUS nacional'!D35</f>
        <v>284431</v>
      </c>
      <c r="G27" s="58">
        <f>'TEUS nacional'!E35</f>
        <v>297418</v>
      </c>
      <c r="H27" s="58">
        <f t="shared" si="7"/>
        <v>12987</v>
      </c>
      <c r="I27" s="59">
        <f t="shared" si="6"/>
        <v>4.5659580003586058</v>
      </c>
    </row>
    <row r="28" spans="1:9" x14ac:dyDescent="0.25">
      <c r="A28" s="98"/>
      <c r="B28" s="98"/>
      <c r="C28" s="57" t="s">
        <v>146</v>
      </c>
      <c r="D28" s="58">
        <f>'TEUS exterior'!B35</f>
        <v>414029</v>
      </c>
      <c r="E28" s="58">
        <f>'TEUS exterior'!C35</f>
        <v>404738</v>
      </c>
      <c r="F28" s="58">
        <f>'TEUS exterior'!D35</f>
        <v>790361</v>
      </c>
      <c r="G28" s="58">
        <f>'TEUS exterior'!E35</f>
        <v>808208</v>
      </c>
      <c r="H28" s="58">
        <f t="shared" si="7"/>
        <v>17847</v>
      </c>
      <c r="I28" s="59">
        <f t="shared" si="6"/>
        <v>2.2580820662962822</v>
      </c>
    </row>
    <row r="29" spans="1:9" x14ac:dyDescent="0.25">
      <c r="A29" s="98"/>
      <c r="B29" s="100"/>
      <c r="C29" s="57" t="s">
        <v>147</v>
      </c>
      <c r="D29" s="58">
        <f>'TEUS nacional y exterior'!B35</f>
        <v>560814</v>
      </c>
      <c r="E29" s="58">
        <f>'TEUS nacional y exterior'!C35</f>
        <v>550999</v>
      </c>
      <c r="F29" s="58">
        <f>'TEUS nacional y exterior'!D35</f>
        <v>1074794</v>
      </c>
      <c r="G29" s="58">
        <f>'TEUS nacional y exterior'!E35</f>
        <v>1105631</v>
      </c>
      <c r="H29" s="58">
        <f t="shared" si="7"/>
        <v>30837</v>
      </c>
      <c r="I29" s="59">
        <f t="shared" si="6"/>
        <v>2.8691079406844437</v>
      </c>
    </row>
    <row r="30" spans="1:9" x14ac:dyDescent="0.25">
      <c r="A30" s="98"/>
      <c r="B30" s="97" t="s">
        <v>23</v>
      </c>
      <c r="C30" s="72" t="s">
        <v>149</v>
      </c>
      <c r="D30" s="58">
        <f>'Pasajeros total'!B35</f>
        <v>1514830</v>
      </c>
      <c r="E30" s="58">
        <f>'Pasajeros total'!C35</f>
        <v>1475450</v>
      </c>
      <c r="F30" s="58">
        <f>'Pasajeros total'!D35</f>
        <v>3182636</v>
      </c>
      <c r="G30" s="58">
        <f>'Pasajeros total'!E35</f>
        <v>3118786</v>
      </c>
      <c r="H30" s="58">
        <f t="shared" si="7"/>
        <v>-63850</v>
      </c>
      <c r="I30" s="59">
        <f t="shared" si="6"/>
        <v>-2.0061986353450436</v>
      </c>
    </row>
    <row r="31" spans="1:9" x14ac:dyDescent="0.25">
      <c r="A31" s="98"/>
      <c r="B31" s="100"/>
      <c r="C31" s="72" t="s">
        <v>148</v>
      </c>
      <c r="D31" s="58">
        <f>'Pasajeros crucero'!B35</f>
        <v>371695</v>
      </c>
      <c r="E31" s="58">
        <f>'Pasajeros crucero'!C35</f>
        <v>317932</v>
      </c>
      <c r="F31" s="58">
        <f>'Pasajeros crucero'!D35</f>
        <v>758445</v>
      </c>
      <c r="G31" s="58">
        <f>'Pasajeros crucero'!E35</f>
        <v>682251</v>
      </c>
      <c r="H31" s="58">
        <f t="shared" si="7"/>
        <v>-76194</v>
      </c>
      <c r="I31" s="59">
        <f t="shared" si="6"/>
        <v>-10.046081126515432</v>
      </c>
    </row>
    <row r="32" spans="1:9" x14ac:dyDescent="0.25">
      <c r="A32" s="98"/>
      <c r="B32" s="101" t="s">
        <v>160</v>
      </c>
      <c r="C32" s="57" t="s">
        <v>150</v>
      </c>
      <c r="D32" s="58">
        <f>'Automóviles régimen pasaje'!B35</f>
        <v>233749</v>
      </c>
      <c r="E32" s="58">
        <f>'Automóviles régimen pasaje'!C35</f>
        <v>243800</v>
      </c>
      <c r="F32" s="58">
        <f>'Automóviles régimen pasaje'!D35</f>
        <v>508566</v>
      </c>
      <c r="G32" s="58">
        <f>'Automóviles régimen pasaje'!E35</f>
        <v>529340</v>
      </c>
      <c r="H32" s="58">
        <f t="shared" si="7"/>
        <v>20774</v>
      </c>
      <c r="I32" s="59">
        <f t="shared" si="6"/>
        <v>4.0848188828981904</v>
      </c>
    </row>
    <row r="33" spans="1:9" x14ac:dyDescent="0.25">
      <c r="A33" s="98"/>
      <c r="B33" s="100"/>
      <c r="C33" s="72" t="s">
        <v>120</v>
      </c>
      <c r="D33" s="58">
        <f>'Automóviles régimen mercancía'!B35</f>
        <v>287475</v>
      </c>
      <c r="E33" s="58">
        <f>'Automóviles régimen mercancía'!C35</f>
        <v>288309</v>
      </c>
      <c r="F33" s="58">
        <f>'Automóviles régimen mercancía'!D35</f>
        <v>511016</v>
      </c>
      <c r="G33" s="58">
        <f>'Automóviles régimen mercancía'!E35</f>
        <v>507407</v>
      </c>
      <c r="H33" s="58">
        <f t="shared" si="7"/>
        <v>-3609</v>
      </c>
      <c r="I33" s="59">
        <f t="shared" ref="I33" si="9">((G33*100/F33)-100)</f>
        <v>-0.70624011772625295</v>
      </c>
    </row>
    <row r="34" spans="1:9" x14ac:dyDescent="0.25">
      <c r="A34" s="98"/>
      <c r="B34" s="97" t="s">
        <v>24</v>
      </c>
      <c r="C34" s="57" t="s">
        <v>151</v>
      </c>
      <c r="D34" s="58">
        <f>'Buques número'!B35</f>
        <v>9479</v>
      </c>
      <c r="E34" s="58">
        <f>'Buques número'!C35</f>
        <v>9870</v>
      </c>
      <c r="F34" s="58">
        <f>'Buques número'!D35</f>
        <v>19759</v>
      </c>
      <c r="G34" s="58">
        <f>'Buques número'!E35</f>
        <v>20718</v>
      </c>
      <c r="H34" s="58">
        <f t="shared" si="7"/>
        <v>959</v>
      </c>
      <c r="I34" s="59">
        <f t="shared" si="6"/>
        <v>4.8534844880813779</v>
      </c>
    </row>
    <row r="35" spans="1:9" x14ac:dyDescent="0.25">
      <c r="A35" s="98"/>
      <c r="B35" s="98"/>
      <c r="C35" s="57" t="s">
        <v>25</v>
      </c>
      <c r="D35" s="58">
        <f>'Buques GT'!B35</f>
        <v>151080290</v>
      </c>
      <c r="E35" s="58">
        <f>'Buques GT'!C35</f>
        <v>149941062</v>
      </c>
      <c r="F35" s="58">
        <f>'Buques GT'!D35</f>
        <v>312042245</v>
      </c>
      <c r="G35" s="58">
        <f>'Buques GT'!E35</f>
        <v>310909730</v>
      </c>
      <c r="H35" s="58">
        <f t="shared" si="7"/>
        <v>-1132515</v>
      </c>
      <c r="I35" s="59">
        <f t="shared" si="6"/>
        <v>-0.3629364350971116</v>
      </c>
    </row>
    <row r="36" spans="1:9" x14ac:dyDescent="0.25">
      <c r="A36" s="99"/>
      <c r="B36" s="102"/>
      <c r="C36" s="57" t="s">
        <v>152</v>
      </c>
      <c r="D36" s="58">
        <f>Cruceros!B35</f>
        <v>154</v>
      </c>
      <c r="E36" s="58">
        <f>Cruceros!C35</f>
        <v>144</v>
      </c>
      <c r="F36" s="58">
        <f>Cruceros!D35</f>
        <v>310</v>
      </c>
      <c r="G36" s="58">
        <f>Cruceros!E35</f>
        <v>325</v>
      </c>
      <c r="H36" s="58">
        <f t="shared" si="7"/>
        <v>15</v>
      </c>
      <c r="I36" s="59">
        <f t="shared" si="6"/>
        <v>4.8387096774193594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F40" sqref="F4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1073560</v>
      </c>
      <c r="C7" s="20">
        <v>1053813</v>
      </c>
      <c r="D7" s="20">
        <v>2134361</v>
      </c>
      <c r="E7" s="20">
        <v>2340333</v>
      </c>
      <c r="F7" s="11">
        <f>((E7*100)/D7)-100</f>
        <v>9.6502887749541912</v>
      </c>
      <c r="G7" s="1"/>
      <c r="H7" s="1"/>
      <c r="I7" s="1"/>
    </row>
    <row r="8" spans="1:12" x14ac:dyDescent="0.25">
      <c r="A8" s="12" t="s">
        <v>31</v>
      </c>
      <c r="B8" s="21">
        <v>310509</v>
      </c>
      <c r="C8" s="21">
        <v>270197</v>
      </c>
      <c r="D8" s="21">
        <v>553544</v>
      </c>
      <c r="E8" s="21">
        <v>498932</v>
      </c>
      <c r="F8" s="14">
        <f t="shared" ref="F8:F35" si="0">((E8*100)/D8)-100</f>
        <v>-9.8658823869466516</v>
      </c>
      <c r="G8" s="1"/>
      <c r="H8" s="1"/>
      <c r="I8" s="1"/>
    </row>
    <row r="9" spans="1:12" x14ac:dyDescent="0.25">
      <c r="A9" s="9" t="s">
        <v>164</v>
      </c>
      <c r="B9" s="20">
        <v>465015</v>
      </c>
      <c r="C9" s="20">
        <v>592963</v>
      </c>
      <c r="D9" s="20">
        <v>861498</v>
      </c>
      <c r="E9" s="20">
        <v>963158</v>
      </c>
      <c r="F9" s="11">
        <f t="shared" si="0"/>
        <v>11.800375624783811</v>
      </c>
      <c r="G9" s="1"/>
      <c r="H9" s="1"/>
      <c r="I9" s="1"/>
    </row>
    <row r="10" spans="1:12" x14ac:dyDescent="0.25">
      <c r="A10" s="12" t="s">
        <v>166</v>
      </c>
      <c r="B10" s="21">
        <v>281730</v>
      </c>
      <c r="C10" s="21">
        <v>284086</v>
      </c>
      <c r="D10" s="21">
        <v>631900</v>
      </c>
      <c r="E10" s="21">
        <v>677313</v>
      </c>
      <c r="F10" s="14">
        <f t="shared" si="0"/>
        <v>7.1867384079759518</v>
      </c>
      <c r="G10" s="1"/>
      <c r="H10" s="1"/>
      <c r="I10" s="1"/>
    </row>
    <row r="11" spans="1:12" x14ac:dyDescent="0.25">
      <c r="A11" s="9" t="s">
        <v>167</v>
      </c>
      <c r="B11" s="20">
        <v>8006949</v>
      </c>
      <c r="C11" s="20">
        <v>7045490</v>
      </c>
      <c r="D11" s="20">
        <v>16503517</v>
      </c>
      <c r="E11" s="20">
        <v>15806322</v>
      </c>
      <c r="F11" s="11">
        <f t="shared" si="0"/>
        <v>-4.2245237787799965</v>
      </c>
      <c r="G11" s="1"/>
      <c r="H11" s="1"/>
      <c r="I11" s="1"/>
    </row>
    <row r="12" spans="1:12" x14ac:dyDescent="0.25">
      <c r="A12" s="12" t="s">
        <v>168</v>
      </c>
      <c r="B12" s="21">
        <v>355787</v>
      </c>
      <c r="C12" s="21">
        <v>406426</v>
      </c>
      <c r="D12" s="21">
        <v>690752</v>
      </c>
      <c r="E12" s="21">
        <v>739529</v>
      </c>
      <c r="F12" s="14">
        <f t="shared" si="0"/>
        <v>7.0614344945798138</v>
      </c>
      <c r="G12" s="1"/>
      <c r="H12" s="1"/>
      <c r="I12" s="1"/>
    </row>
    <row r="13" spans="1:12" x14ac:dyDescent="0.25">
      <c r="A13" s="9" t="s">
        <v>32</v>
      </c>
      <c r="B13" s="20">
        <v>1003600</v>
      </c>
      <c r="C13" s="20">
        <v>1064007</v>
      </c>
      <c r="D13" s="20">
        <v>1788226</v>
      </c>
      <c r="E13" s="20">
        <v>1994166</v>
      </c>
      <c r="F13" s="11">
        <f t="shared" si="0"/>
        <v>11.516441434136397</v>
      </c>
      <c r="G13" s="1"/>
      <c r="H13" s="1"/>
      <c r="I13" s="1"/>
    </row>
    <row r="14" spans="1:12" x14ac:dyDescent="0.25">
      <c r="A14" s="12" t="s">
        <v>33</v>
      </c>
      <c r="B14" s="21">
        <v>3409516</v>
      </c>
      <c r="C14" s="21">
        <v>5082832</v>
      </c>
      <c r="D14" s="21">
        <v>6869976</v>
      </c>
      <c r="E14" s="21">
        <v>8747796</v>
      </c>
      <c r="F14" s="14">
        <f t="shared" si="0"/>
        <v>27.333719943126439</v>
      </c>
      <c r="G14" s="1"/>
      <c r="H14" s="1"/>
      <c r="I14" s="1"/>
    </row>
    <row r="15" spans="1:12" x14ac:dyDescent="0.25">
      <c r="A15" s="9" t="s">
        <v>34</v>
      </c>
      <c r="B15" s="20">
        <v>2262581</v>
      </c>
      <c r="C15" s="20">
        <v>2172301</v>
      </c>
      <c r="D15" s="20">
        <v>4193314</v>
      </c>
      <c r="E15" s="20">
        <v>4445608</v>
      </c>
      <c r="F15" s="11">
        <f t="shared" si="0"/>
        <v>6.0165778188802506</v>
      </c>
      <c r="G15" s="1"/>
      <c r="H15" s="1"/>
      <c r="I15" s="1"/>
    </row>
    <row r="16" spans="1:12" x14ac:dyDescent="0.25">
      <c r="A16" s="12" t="s">
        <v>35</v>
      </c>
      <c r="B16" s="21">
        <v>2547913</v>
      </c>
      <c r="C16" s="21">
        <v>2833733</v>
      </c>
      <c r="D16" s="21">
        <v>5128879</v>
      </c>
      <c r="E16" s="21">
        <v>5756903</v>
      </c>
      <c r="F16" s="14">
        <f t="shared" si="0"/>
        <v>12.244858964307795</v>
      </c>
      <c r="G16" s="1"/>
      <c r="H16" s="1"/>
      <c r="I16" s="1"/>
    </row>
    <row r="17" spans="1:9" x14ac:dyDescent="0.25">
      <c r="A17" s="9" t="s">
        <v>169</v>
      </c>
      <c r="B17" s="20">
        <v>1238434</v>
      </c>
      <c r="C17" s="20">
        <v>1292531</v>
      </c>
      <c r="D17" s="20">
        <v>2423653</v>
      </c>
      <c r="E17" s="20">
        <v>2752500</v>
      </c>
      <c r="F17" s="11">
        <f t="shared" si="0"/>
        <v>13.568237697393144</v>
      </c>
      <c r="G17" s="1"/>
      <c r="H17" s="1"/>
      <c r="I17" s="1"/>
    </row>
    <row r="18" spans="1:9" x14ac:dyDescent="0.25">
      <c r="A18" s="12" t="s">
        <v>36</v>
      </c>
      <c r="B18" s="21">
        <v>180287</v>
      </c>
      <c r="C18" s="21">
        <v>251688</v>
      </c>
      <c r="D18" s="21">
        <v>414235</v>
      </c>
      <c r="E18" s="21">
        <v>436816</v>
      </c>
      <c r="F18" s="14">
        <f t="shared" si="0"/>
        <v>5.4512535155165551</v>
      </c>
      <c r="G18" s="1"/>
      <c r="H18" s="1"/>
      <c r="I18" s="1"/>
    </row>
    <row r="19" spans="1:9" x14ac:dyDescent="0.25">
      <c r="A19" s="9" t="s">
        <v>37</v>
      </c>
      <c r="B19" s="20">
        <v>1012096</v>
      </c>
      <c r="C19" s="20">
        <v>1213985</v>
      </c>
      <c r="D19" s="20">
        <v>1766906</v>
      </c>
      <c r="E19" s="20">
        <v>2536458</v>
      </c>
      <c r="F19" s="11">
        <f t="shared" si="0"/>
        <v>43.553646883309028</v>
      </c>
      <c r="G19" s="1"/>
      <c r="H19" s="1"/>
      <c r="I19" s="1"/>
    </row>
    <row r="20" spans="1:9" x14ac:dyDescent="0.25">
      <c r="A20" s="12" t="s">
        <v>170</v>
      </c>
      <c r="B20" s="21">
        <v>1604234</v>
      </c>
      <c r="C20" s="21">
        <v>1691579</v>
      </c>
      <c r="D20" s="21">
        <v>3348369</v>
      </c>
      <c r="E20" s="21">
        <v>3304521</v>
      </c>
      <c r="F20" s="14">
        <f t="shared" si="0"/>
        <v>-1.3095330890950123</v>
      </c>
      <c r="G20" s="1"/>
      <c r="H20" s="1"/>
      <c r="I20" s="1"/>
    </row>
    <row r="21" spans="1:9" x14ac:dyDescent="0.25">
      <c r="A21" s="9" t="s">
        <v>38</v>
      </c>
      <c r="B21" s="20">
        <v>2087395</v>
      </c>
      <c r="C21" s="20">
        <v>2646362</v>
      </c>
      <c r="D21" s="20">
        <v>4979820</v>
      </c>
      <c r="E21" s="20">
        <v>5333069</v>
      </c>
      <c r="F21" s="11">
        <f t="shared" si="0"/>
        <v>7.0936098091898856</v>
      </c>
      <c r="G21" s="1"/>
      <c r="H21" s="1"/>
      <c r="I21" s="1"/>
    </row>
    <row r="22" spans="1:9" x14ac:dyDescent="0.25">
      <c r="A22" s="12" t="s">
        <v>59</v>
      </c>
      <c r="B22" s="21">
        <v>1722078</v>
      </c>
      <c r="C22" s="21">
        <v>1877965</v>
      </c>
      <c r="D22" s="21">
        <v>3560640</v>
      </c>
      <c r="E22" s="21">
        <v>3854345</v>
      </c>
      <c r="F22" s="14">
        <f t="shared" si="0"/>
        <v>8.2486575447110653</v>
      </c>
      <c r="G22" s="1"/>
      <c r="H22" s="1"/>
      <c r="I22" s="1"/>
    </row>
    <row r="23" spans="1:9" x14ac:dyDescent="0.25">
      <c r="A23" s="9" t="s">
        <v>171</v>
      </c>
      <c r="B23" s="20">
        <v>221669</v>
      </c>
      <c r="C23" s="20">
        <v>180785</v>
      </c>
      <c r="D23" s="20">
        <v>384586</v>
      </c>
      <c r="E23" s="20">
        <v>332484</v>
      </c>
      <c r="F23" s="11">
        <f t="shared" si="0"/>
        <v>-13.547555033204532</v>
      </c>
      <c r="G23" s="1"/>
      <c r="H23" s="1"/>
      <c r="I23" s="1"/>
    </row>
    <row r="24" spans="1:9" x14ac:dyDescent="0.25">
      <c r="A24" s="12" t="s">
        <v>173</v>
      </c>
      <c r="B24" s="21">
        <v>162180</v>
      </c>
      <c r="C24" s="21">
        <v>190065</v>
      </c>
      <c r="D24" s="21">
        <v>299714</v>
      </c>
      <c r="E24" s="21">
        <v>381555</v>
      </c>
      <c r="F24" s="14">
        <f t="shared" si="0"/>
        <v>27.306365401682939</v>
      </c>
      <c r="G24" s="1"/>
      <c r="H24" s="1"/>
      <c r="I24" s="1"/>
    </row>
    <row r="25" spans="1:9" x14ac:dyDescent="0.25">
      <c r="A25" s="9" t="s">
        <v>39</v>
      </c>
      <c r="B25" s="20">
        <v>79954</v>
      </c>
      <c r="C25" s="20">
        <v>79835</v>
      </c>
      <c r="D25" s="20">
        <v>166551</v>
      </c>
      <c r="E25" s="20">
        <v>168437</v>
      </c>
      <c r="F25" s="11">
        <f t="shared" si="0"/>
        <v>1.1323858757978087</v>
      </c>
      <c r="G25" s="1"/>
      <c r="H25" s="1"/>
      <c r="I25" s="1"/>
    </row>
    <row r="26" spans="1:9" x14ac:dyDescent="0.25">
      <c r="A26" s="12" t="s">
        <v>40</v>
      </c>
      <c r="B26" s="21">
        <v>199162</v>
      </c>
      <c r="C26" s="21">
        <v>200885</v>
      </c>
      <c r="D26" s="21">
        <v>352812</v>
      </c>
      <c r="E26" s="21">
        <v>335718</v>
      </c>
      <c r="F26" s="14">
        <f t="shared" si="0"/>
        <v>-4.8450732968266408</v>
      </c>
      <c r="G26" s="1"/>
      <c r="H26" s="1"/>
      <c r="I26" s="1"/>
    </row>
    <row r="27" spans="1:9" x14ac:dyDescent="0.25">
      <c r="A27" s="9" t="s">
        <v>41</v>
      </c>
      <c r="B27" s="20">
        <v>293140</v>
      </c>
      <c r="C27" s="20">
        <v>209757</v>
      </c>
      <c r="D27" s="20">
        <v>552441</v>
      </c>
      <c r="E27" s="20">
        <v>427860</v>
      </c>
      <c r="F27" s="11">
        <f t="shared" si="0"/>
        <v>-22.551005446735488</v>
      </c>
      <c r="G27" s="1"/>
      <c r="H27" s="1"/>
      <c r="I27" s="1"/>
    </row>
    <row r="28" spans="1:9" x14ac:dyDescent="0.25">
      <c r="A28" s="12" t="s">
        <v>42</v>
      </c>
      <c r="B28" s="21">
        <v>965376</v>
      </c>
      <c r="C28" s="21">
        <v>1048964</v>
      </c>
      <c r="D28" s="21">
        <v>2206993</v>
      </c>
      <c r="E28" s="21">
        <v>2163307</v>
      </c>
      <c r="F28" s="14">
        <f t="shared" si="0"/>
        <v>-1.9794353674887049</v>
      </c>
      <c r="G28" s="1"/>
      <c r="H28" s="1"/>
      <c r="I28" s="1"/>
    </row>
    <row r="29" spans="1:9" x14ac:dyDescent="0.25">
      <c r="A29" s="9" t="s">
        <v>43</v>
      </c>
      <c r="B29" s="20">
        <v>457615</v>
      </c>
      <c r="C29" s="20">
        <v>314351</v>
      </c>
      <c r="D29" s="20">
        <v>710956</v>
      </c>
      <c r="E29" s="20">
        <v>707554</v>
      </c>
      <c r="F29" s="11">
        <f t="shared" si="0"/>
        <v>-0.478510625130113</v>
      </c>
      <c r="G29" s="1"/>
      <c r="H29" s="1"/>
      <c r="I29" s="1"/>
    </row>
    <row r="30" spans="1:9" x14ac:dyDescent="0.25">
      <c r="A30" s="12" t="s">
        <v>44</v>
      </c>
      <c r="B30" s="21">
        <v>399391</v>
      </c>
      <c r="C30" s="21">
        <v>304415</v>
      </c>
      <c r="D30" s="21">
        <v>767965</v>
      </c>
      <c r="E30" s="21">
        <v>608982</v>
      </c>
      <c r="F30" s="14">
        <f t="shared" si="0"/>
        <v>-20.701854902241635</v>
      </c>
      <c r="G30" s="1"/>
      <c r="H30" s="1"/>
      <c r="I30" s="1"/>
    </row>
    <row r="31" spans="1:9" x14ac:dyDescent="0.25">
      <c r="A31" s="9" t="s">
        <v>45</v>
      </c>
      <c r="B31" s="20">
        <v>2437615</v>
      </c>
      <c r="C31" s="20">
        <v>2329817</v>
      </c>
      <c r="D31" s="20">
        <v>5456448</v>
      </c>
      <c r="E31" s="20">
        <v>5123097</v>
      </c>
      <c r="F31" s="11">
        <f t="shared" si="0"/>
        <v>-6.1093040747387306</v>
      </c>
      <c r="G31" s="1"/>
      <c r="H31" s="1"/>
      <c r="I31" s="1"/>
    </row>
    <row r="32" spans="1:9" x14ac:dyDescent="0.25">
      <c r="A32" s="12" t="s">
        <v>46</v>
      </c>
      <c r="B32" s="21">
        <v>5704715</v>
      </c>
      <c r="C32" s="21">
        <v>5230045</v>
      </c>
      <c r="D32" s="21">
        <v>11187735</v>
      </c>
      <c r="E32" s="21">
        <v>11099777</v>
      </c>
      <c r="F32" s="14">
        <f t="shared" si="0"/>
        <v>-0.78620024517920228</v>
      </c>
      <c r="G32" s="1"/>
      <c r="H32" s="1"/>
      <c r="I32" s="1"/>
    </row>
    <row r="33" spans="1:9" x14ac:dyDescent="0.25">
      <c r="A33" s="9" t="s">
        <v>47</v>
      </c>
      <c r="B33" s="20">
        <v>333355</v>
      </c>
      <c r="C33" s="20">
        <v>333248</v>
      </c>
      <c r="D33" s="20">
        <v>613162</v>
      </c>
      <c r="E33" s="20">
        <v>629697</v>
      </c>
      <c r="F33" s="11">
        <f t="shared" si="0"/>
        <v>2.696677223963647</v>
      </c>
      <c r="G33" s="1"/>
      <c r="H33" s="1"/>
      <c r="I33" s="1"/>
    </row>
    <row r="34" spans="1:9" x14ac:dyDescent="0.25">
      <c r="A34" s="12" t="s">
        <v>172</v>
      </c>
      <c r="B34" s="21">
        <v>69613</v>
      </c>
      <c r="C34" s="21">
        <v>71709</v>
      </c>
      <c r="D34" s="21">
        <v>154020</v>
      </c>
      <c r="E34" s="21">
        <v>155236</v>
      </c>
      <c r="F34" s="14">
        <f t="shared" si="0"/>
        <v>0.78950785612258301</v>
      </c>
      <c r="G34" s="1"/>
      <c r="H34" s="1"/>
      <c r="I34" s="1"/>
    </row>
    <row r="35" spans="1:9" x14ac:dyDescent="0.25">
      <c r="A35" s="15" t="s">
        <v>48</v>
      </c>
      <c r="B35" s="16">
        <f>SUM(B7:B34)</f>
        <v>38885469</v>
      </c>
      <c r="C35" s="16">
        <f t="shared" ref="C35:E35" si="1">SUM(C7:C34)</f>
        <v>40273834</v>
      </c>
      <c r="D35" s="16">
        <f t="shared" si="1"/>
        <v>78702973</v>
      </c>
      <c r="E35" s="16">
        <f t="shared" si="1"/>
        <v>82321473</v>
      </c>
      <c r="F35" s="17">
        <f t="shared" si="0"/>
        <v>4.5976662152267096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2340333</v>
      </c>
      <c r="C39" s="51">
        <f t="shared" si="3"/>
        <v>2134361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15806322</v>
      </c>
      <c r="G39" s="50">
        <f>LOOKUP(E39,$A$39:$A$66,$C$39:$C$66)</f>
        <v>16503517</v>
      </c>
    </row>
    <row r="40" spans="1:9" x14ac:dyDescent="0.25">
      <c r="A40" s="50" t="str">
        <f t="shared" si="4"/>
        <v>ALICANTE</v>
      </c>
      <c r="B40" s="51">
        <f t="shared" si="2"/>
        <v>498932</v>
      </c>
      <c r="C40" s="51">
        <f t="shared" si="3"/>
        <v>553544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11099777</v>
      </c>
      <c r="G40" s="50">
        <f t="shared" ref="G40:G66" si="8">LOOKUP(E40,$A$39:$A$66,$C$39:$C$66)</f>
        <v>11187735</v>
      </c>
    </row>
    <row r="41" spans="1:9" x14ac:dyDescent="0.25">
      <c r="A41" s="50" t="str">
        <f t="shared" si="4"/>
        <v>ALMERÍA</v>
      </c>
      <c r="B41" s="51">
        <f t="shared" si="2"/>
        <v>963158</v>
      </c>
      <c r="C41" s="51">
        <f t="shared" si="3"/>
        <v>861498</v>
      </c>
      <c r="D41" s="51">
        <f t="shared" si="6"/>
        <v>15</v>
      </c>
      <c r="E41" s="50" t="str">
        <f t="shared" si="5"/>
        <v>BARCELONA</v>
      </c>
      <c r="F41" s="50">
        <f t="shared" si="7"/>
        <v>8747796</v>
      </c>
      <c r="G41" s="50">
        <f t="shared" si="8"/>
        <v>6869976</v>
      </c>
    </row>
    <row r="42" spans="1:9" x14ac:dyDescent="0.25">
      <c r="A42" s="50" t="str">
        <f t="shared" si="4"/>
        <v>AVILÉS</v>
      </c>
      <c r="B42" s="51">
        <f t="shared" si="2"/>
        <v>677313</v>
      </c>
      <c r="C42" s="51">
        <f t="shared" si="3"/>
        <v>631900</v>
      </c>
      <c r="D42" s="51">
        <f t="shared" si="6"/>
        <v>18</v>
      </c>
      <c r="E42" s="50" t="str">
        <f t="shared" si="5"/>
        <v>CARTAGENA</v>
      </c>
      <c r="F42" s="50">
        <f t="shared" si="7"/>
        <v>5756903</v>
      </c>
      <c r="G42" s="50">
        <f t="shared" si="8"/>
        <v>5128879</v>
      </c>
    </row>
    <row r="43" spans="1:9" x14ac:dyDescent="0.25">
      <c r="A43" s="50" t="str">
        <f t="shared" si="4"/>
        <v>BAHÍA DE ALGECIRAS</v>
      </c>
      <c r="B43" s="51">
        <f t="shared" si="2"/>
        <v>15806322</v>
      </c>
      <c r="C43" s="51">
        <f t="shared" si="3"/>
        <v>16503517</v>
      </c>
      <c r="D43" s="51">
        <f t="shared" si="6"/>
        <v>1</v>
      </c>
      <c r="E43" s="50" t="str">
        <f t="shared" si="5"/>
        <v>HUELVA</v>
      </c>
      <c r="F43" s="50">
        <f t="shared" si="7"/>
        <v>5333069</v>
      </c>
      <c r="G43" s="50">
        <f t="shared" si="8"/>
        <v>4979820</v>
      </c>
    </row>
    <row r="44" spans="1:9" x14ac:dyDescent="0.25">
      <c r="A44" s="50" t="str">
        <f t="shared" si="4"/>
        <v>BAHÍA DE CÁDIZ</v>
      </c>
      <c r="B44" s="51">
        <f t="shared" si="2"/>
        <v>739529</v>
      </c>
      <c r="C44" s="51">
        <f t="shared" si="3"/>
        <v>690752</v>
      </c>
      <c r="D44" s="51">
        <f t="shared" si="6"/>
        <v>16</v>
      </c>
      <c r="E44" s="50" t="str">
        <f t="shared" si="5"/>
        <v>TARRAGONA</v>
      </c>
      <c r="F44" s="50">
        <f t="shared" si="7"/>
        <v>5123097</v>
      </c>
      <c r="G44" s="50">
        <f t="shared" si="8"/>
        <v>5456448</v>
      </c>
    </row>
    <row r="45" spans="1:9" x14ac:dyDescent="0.25">
      <c r="A45" s="50" t="str">
        <f t="shared" si="4"/>
        <v>BALEARES</v>
      </c>
      <c r="B45" s="51">
        <f t="shared" si="2"/>
        <v>1994166</v>
      </c>
      <c r="C45" s="51">
        <f t="shared" si="3"/>
        <v>1788226</v>
      </c>
      <c r="D45" s="51">
        <f t="shared" si="6"/>
        <v>14</v>
      </c>
      <c r="E45" s="50" t="str">
        <f t="shared" si="5"/>
        <v>BILBAO</v>
      </c>
      <c r="F45" s="50">
        <f t="shared" si="7"/>
        <v>4445608</v>
      </c>
      <c r="G45" s="50">
        <f t="shared" si="8"/>
        <v>4193314</v>
      </c>
    </row>
    <row r="46" spans="1:9" x14ac:dyDescent="0.25">
      <c r="A46" s="50" t="str">
        <f t="shared" si="4"/>
        <v>BARCELONA</v>
      </c>
      <c r="B46" s="51">
        <f t="shared" si="2"/>
        <v>8747796</v>
      </c>
      <c r="C46" s="51">
        <f t="shared" si="3"/>
        <v>6869976</v>
      </c>
      <c r="D46" s="51">
        <f t="shared" si="6"/>
        <v>3</v>
      </c>
      <c r="E46" s="50" t="str">
        <f t="shared" si="5"/>
        <v>LAS PALMAS</v>
      </c>
      <c r="F46" s="50">
        <f t="shared" si="7"/>
        <v>3854345</v>
      </c>
      <c r="G46" s="50">
        <f t="shared" si="8"/>
        <v>3560640</v>
      </c>
    </row>
    <row r="47" spans="1:9" x14ac:dyDescent="0.25">
      <c r="A47" s="50" t="str">
        <f t="shared" si="4"/>
        <v>BILBAO</v>
      </c>
      <c r="B47" s="51">
        <f t="shared" si="2"/>
        <v>4445608</v>
      </c>
      <c r="C47" s="51">
        <f t="shared" si="3"/>
        <v>4193314</v>
      </c>
      <c r="D47" s="51">
        <f t="shared" si="6"/>
        <v>7</v>
      </c>
      <c r="E47" s="50" t="str">
        <f t="shared" si="5"/>
        <v>GIJÓN</v>
      </c>
      <c r="F47" s="50">
        <f t="shared" si="7"/>
        <v>3304521</v>
      </c>
      <c r="G47" s="50">
        <f t="shared" si="8"/>
        <v>3348369</v>
      </c>
    </row>
    <row r="48" spans="1:9" x14ac:dyDescent="0.25">
      <c r="A48" s="50" t="str">
        <f t="shared" si="4"/>
        <v>CARTAGENA</v>
      </c>
      <c r="B48" s="51">
        <f t="shared" si="2"/>
        <v>5756903</v>
      </c>
      <c r="C48" s="51">
        <f t="shared" si="3"/>
        <v>5128879</v>
      </c>
      <c r="D48" s="51">
        <f t="shared" si="6"/>
        <v>4</v>
      </c>
      <c r="E48" s="50" t="str">
        <f t="shared" si="5"/>
        <v>CASTELLÓN</v>
      </c>
      <c r="F48" s="50">
        <f t="shared" si="7"/>
        <v>2752500</v>
      </c>
      <c r="G48" s="50">
        <f t="shared" si="8"/>
        <v>2423653</v>
      </c>
    </row>
    <row r="49" spans="1:7" x14ac:dyDescent="0.25">
      <c r="A49" s="50" t="str">
        <f t="shared" si="4"/>
        <v>CASTELLÓN</v>
      </c>
      <c r="B49" s="51">
        <f t="shared" si="2"/>
        <v>2752500</v>
      </c>
      <c r="C49" s="51">
        <f t="shared" si="3"/>
        <v>2423653</v>
      </c>
      <c r="D49" s="51">
        <f t="shared" si="6"/>
        <v>10</v>
      </c>
      <c r="E49" s="50" t="str">
        <f t="shared" si="5"/>
        <v>FERROL-SAN CIBRAO</v>
      </c>
      <c r="F49" s="50">
        <f t="shared" si="7"/>
        <v>2536458</v>
      </c>
      <c r="G49" s="50">
        <f t="shared" si="8"/>
        <v>1766906</v>
      </c>
    </row>
    <row r="50" spans="1:7" x14ac:dyDescent="0.25">
      <c r="A50" s="50" t="str">
        <f t="shared" si="4"/>
        <v>CEUTA</v>
      </c>
      <c r="B50" s="51">
        <f t="shared" si="2"/>
        <v>436816</v>
      </c>
      <c r="C50" s="51">
        <f t="shared" si="3"/>
        <v>414235</v>
      </c>
      <c r="D50" s="51">
        <f t="shared" si="6"/>
        <v>22</v>
      </c>
      <c r="E50" s="50" t="str">
        <f t="shared" si="5"/>
        <v>A CORUÑA</v>
      </c>
      <c r="F50" s="50">
        <f t="shared" si="7"/>
        <v>2340333</v>
      </c>
      <c r="G50" s="50">
        <f t="shared" si="8"/>
        <v>2134361</v>
      </c>
    </row>
    <row r="51" spans="1:7" x14ac:dyDescent="0.25">
      <c r="A51" s="50" t="str">
        <f t="shared" si="4"/>
        <v>FERROL-SAN CIBRAO</v>
      </c>
      <c r="B51" s="51">
        <f t="shared" si="2"/>
        <v>2536458</v>
      </c>
      <c r="C51" s="51">
        <f t="shared" si="3"/>
        <v>1766906</v>
      </c>
      <c r="D51" s="51">
        <f t="shared" si="6"/>
        <v>11</v>
      </c>
      <c r="E51" s="50" t="str">
        <f t="shared" si="5"/>
        <v>SANTA CRUZ DE TENERIFE</v>
      </c>
      <c r="F51" s="50">
        <f t="shared" si="7"/>
        <v>2163307</v>
      </c>
      <c r="G51" s="50">
        <f t="shared" si="8"/>
        <v>2206993</v>
      </c>
    </row>
    <row r="52" spans="1:7" x14ac:dyDescent="0.25">
      <c r="A52" s="50" t="str">
        <f t="shared" si="4"/>
        <v>GIJÓN</v>
      </c>
      <c r="B52" s="51">
        <f t="shared" si="2"/>
        <v>3304521</v>
      </c>
      <c r="C52" s="51">
        <f t="shared" si="3"/>
        <v>3348369</v>
      </c>
      <c r="D52" s="51">
        <f t="shared" si="6"/>
        <v>9</v>
      </c>
      <c r="E52" s="50" t="str">
        <f t="shared" si="5"/>
        <v>BALEARES</v>
      </c>
      <c r="F52" s="50">
        <f t="shared" si="7"/>
        <v>1994166</v>
      </c>
      <c r="G52" s="50">
        <f t="shared" si="8"/>
        <v>1788226</v>
      </c>
    </row>
    <row r="53" spans="1:7" x14ac:dyDescent="0.25">
      <c r="A53" s="50" t="str">
        <f t="shared" si="4"/>
        <v>HUELVA</v>
      </c>
      <c r="B53" s="51">
        <f t="shared" si="2"/>
        <v>5333069</v>
      </c>
      <c r="C53" s="51">
        <f t="shared" si="3"/>
        <v>4979820</v>
      </c>
      <c r="D53" s="51">
        <f t="shared" si="6"/>
        <v>5</v>
      </c>
      <c r="E53" s="50" t="str">
        <f t="shared" si="5"/>
        <v>ALMERÍA</v>
      </c>
      <c r="F53" s="50">
        <f t="shared" si="7"/>
        <v>963158</v>
      </c>
      <c r="G53" s="50">
        <f t="shared" si="8"/>
        <v>861498</v>
      </c>
    </row>
    <row r="54" spans="1:7" x14ac:dyDescent="0.25">
      <c r="A54" s="50" t="str">
        <f t="shared" si="4"/>
        <v>LAS PALMAS</v>
      </c>
      <c r="B54" s="51">
        <f t="shared" si="2"/>
        <v>3854345</v>
      </c>
      <c r="C54" s="51">
        <f t="shared" si="3"/>
        <v>3560640</v>
      </c>
      <c r="D54" s="51">
        <f t="shared" si="6"/>
        <v>8</v>
      </c>
      <c r="E54" s="50" t="str">
        <f t="shared" si="5"/>
        <v>BAHÍA DE CÁDIZ</v>
      </c>
      <c r="F54" s="50">
        <f t="shared" si="7"/>
        <v>739529</v>
      </c>
      <c r="G54" s="50">
        <f t="shared" si="8"/>
        <v>690752</v>
      </c>
    </row>
    <row r="55" spans="1:7" x14ac:dyDescent="0.25">
      <c r="A55" s="50" t="str">
        <f t="shared" si="4"/>
        <v>MÁLAGA</v>
      </c>
      <c r="B55" s="51">
        <f t="shared" si="2"/>
        <v>332484</v>
      </c>
      <c r="C55" s="51">
        <f t="shared" si="3"/>
        <v>384586</v>
      </c>
      <c r="D55" s="51">
        <f t="shared" si="6"/>
        <v>26</v>
      </c>
      <c r="E55" s="50" t="str">
        <f t="shared" si="5"/>
        <v>SANTANDER</v>
      </c>
      <c r="F55" s="50">
        <f t="shared" si="7"/>
        <v>707554</v>
      </c>
      <c r="G55" s="50">
        <f t="shared" si="8"/>
        <v>710956</v>
      </c>
    </row>
    <row r="56" spans="1:7" x14ac:dyDescent="0.25">
      <c r="A56" s="50" t="str">
        <f t="shared" si="4"/>
        <v>MARÍN Y RÍA DE PONTEVEDRA</v>
      </c>
      <c r="B56" s="51">
        <f t="shared" si="2"/>
        <v>381555</v>
      </c>
      <c r="C56" s="51">
        <f t="shared" si="3"/>
        <v>299714</v>
      </c>
      <c r="D56" s="51">
        <f t="shared" si="6"/>
        <v>24</v>
      </c>
      <c r="E56" s="50" t="str">
        <f t="shared" si="5"/>
        <v>AVILÉS</v>
      </c>
      <c r="F56" s="50">
        <f t="shared" si="7"/>
        <v>677313</v>
      </c>
      <c r="G56" s="50">
        <f t="shared" si="8"/>
        <v>631900</v>
      </c>
    </row>
    <row r="57" spans="1:7" x14ac:dyDescent="0.25">
      <c r="A57" s="50" t="str">
        <f t="shared" si="4"/>
        <v>MELILLA</v>
      </c>
      <c r="B57" s="51">
        <f t="shared" si="2"/>
        <v>168437</v>
      </c>
      <c r="C57" s="51">
        <f t="shared" si="3"/>
        <v>166551</v>
      </c>
      <c r="D57" s="51">
        <f t="shared" si="6"/>
        <v>27</v>
      </c>
      <c r="E57" s="50" t="str">
        <f t="shared" si="5"/>
        <v>VIGO</v>
      </c>
      <c r="F57" s="50">
        <f t="shared" si="7"/>
        <v>629697</v>
      </c>
      <c r="G57" s="50">
        <f t="shared" si="8"/>
        <v>613162</v>
      </c>
    </row>
    <row r="58" spans="1:7" x14ac:dyDescent="0.25">
      <c r="A58" s="50" t="str">
        <f t="shared" si="4"/>
        <v>MOTRIL</v>
      </c>
      <c r="B58" s="51">
        <f t="shared" si="2"/>
        <v>335718</v>
      </c>
      <c r="C58" s="51">
        <f t="shared" si="3"/>
        <v>352812</v>
      </c>
      <c r="D58" s="51">
        <f t="shared" si="6"/>
        <v>25</v>
      </c>
      <c r="E58" s="50" t="str">
        <f t="shared" si="5"/>
        <v>SEVILLA</v>
      </c>
      <c r="F58" s="50">
        <f t="shared" si="7"/>
        <v>608982</v>
      </c>
      <c r="G58" s="50">
        <f t="shared" si="8"/>
        <v>767965</v>
      </c>
    </row>
    <row r="59" spans="1:7" x14ac:dyDescent="0.25">
      <c r="A59" s="50" t="str">
        <f t="shared" si="4"/>
        <v>PASAIA</v>
      </c>
      <c r="B59" s="51">
        <f t="shared" si="2"/>
        <v>427860</v>
      </c>
      <c r="C59" s="51">
        <f t="shared" si="3"/>
        <v>552441</v>
      </c>
      <c r="D59" s="51">
        <f t="shared" si="6"/>
        <v>23</v>
      </c>
      <c r="E59" s="50" t="str">
        <f t="shared" si="5"/>
        <v>ALICANTE</v>
      </c>
      <c r="F59" s="50">
        <f t="shared" si="7"/>
        <v>498932</v>
      </c>
      <c r="G59" s="50">
        <f t="shared" si="8"/>
        <v>553544</v>
      </c>
    </row>
    <row r="60" spans="1:7" x14ac:dyDescent="0.25">
      <c r="A60" s="50" t="str">
        <f t="shared" si="4"/>
        <v>SANTA CRUZ DE TENERIFE</v>
      </c>
      <c r="B60" s="51">
        <f t="shared" si="2"/>
        <v>2163307</v>
      </c>
      <c r="C60" s="51">
        <f t="shared" si="3"/>
        <v>2206993</v>
      </c>
      <c r="D60" s="51">
        <f t="shared" si="6"/>
        <v>13</v>
      </c>
      <c r="E60" s="50" t="str">
        <f t="shared" si="5"/>
        <v>CEUTA</v>
      </c>
      <c r="F60" s="50">
        <f t="shared" si="7"/>
        <v>436816</v>
      </c>
      <c r="G60" s="50">
        <f t="shared" si="8"/>
        <v>414235</v>
      </c>
    </row>
    <row r="61" spans="1:7" x14ac:dyDescent="0.25">
      <c r="A61" s="50" t="str">
        <f t="shared" si="4"/>
        <v>SANTANDER</v>
      </c>
      <c r="B61" s="51">
        <f t="shared" si="2"/>
        <v>707554</v>
      </c>
      <c r="C61" s="51">
        <f t="shared" si="3"/>
        <v>710956</v>
      </c>
      <c r="D61" s="51">
        <f t="shared" si="6"/>
        <v>17</v>
      </c>
      <c r="E61" s="50" t="str">
        <f t="shared" si="5"/>
        <v>PASAIA</v>
      </c>
      <c r="F61" s="50">
        <f t="shared" si="7"/>
        <v>427860</v>
      </c>
      <c r="G61" s="50">
        <f t="shared" si="8"/>
        <v>552441</v>
      </c>
    </row>
    <row r="62" spans="1:7" x14ac:dyDescent="0.25">
      <c r="A62" s="50" t="str">
        <f t="shared" si="4"/>
        <v>SEVILLA</v>
      </c>
      <c r="B62" s="51">
        <f t="shared" si="2"/>
        <v>608982</v>
      </c>
      <c r="C62" s="51">
        <f t="shared" si="3"/>
        <v>767965</v>
      </c>
      <c r="D62" s="51">
        <f t="shared" si="6"/>
        <v>20</v>
      </c>
      <c r="E62" s="50" t="str">
        <f t="shared" si="5"/>
        <v>MARÍN Y RÍA DE PONTEVEDRA</v>
      </c>
      <c r="F62" s="50">
        <f t="shared" si="7"/>
        <v>381555</v>
      </c>
      <c r="G62" s="50">
        <f t="shared" si="8"/>
        <v>299714</v>
      </c>
    </row>
    <row r="63" spans="1:7" x14ac:dyDescent="0.25">
      <c r="A63" s="50" t="str">
        <f t="shared" si="4"/>
        <v>TARRAGONA</v>
      </c>
      <c r="B63" s="51">
        <f t="shared" si="2"/>
        <v>5123097</v>
      </c>
      <c r="C63" s="51">
        <f t="shared" si="3"/>
        <v>5456448</v>
      </c>
      <c r="D63" s="51">
        <f t="shared" si="6"/>
        <v>6</v>
      </c>
      <c r="E63" s="50" t="str">
        <f t="shared" si="5"/>
        <v>MOTRIL</v>
      </c>
      <c r="F63" s="50">
        <f t="shared" si="7"/>
        <v>335718</v>
      </c>
      <c r="G63" s="50">
        <f t="shared" si="8"/>
        <v>352812</v>
      </c>
    </row>
    <row r="64" spans="1:7" x14ac:dyDescent="0.25">
      <c r="A64" s="50" t="str">
        <f t="shared" si="4"/>
        <v>VALENCIA</v>
      </c>
      <c r="B64" s="51">
        <f t="shared" si="2"/>
        <v>11099777</v>
      </c>
      <c r="C64" s="51">
        <f t="shared" si="3"/>
        <v>11187735</v>
      </c>
      <c r="D64" s="51">
        <f t="shared" si="6"/>
        <v>2</v>
      </c>
      <c r="E64" s="50" t="str">
        <f t="shared" si="5"/>
        <v>MÁLAGA</v>
      </c>
      <c r="F64" s="50">
        <f t="shared" si="7"/>
        <v>332484</v>
      </c>
      <c r="G64" s="50">
        <f t="shared" si="8"/>
        <v>384586</v>
      </c>
    </row>
    <row r="65" spans="1:7" x14ac:dyDescent="0.25">
      <c r="A65" s="50" t="str">
        <f t="shared" si="4"/>
        <v>VIGO</v>
      </c>
      <c r="B65" s="51">
        <f t="shared" si="2"/>
        <v>629697</v>
      </c>
      <c r="C65" s="51">
        <f t="shared" si="3"/>
        <v>613162</v>
      </c>
      <c r="D65" s="51">
        <f t="shared" si="6"/>
        <v>19</v>
      </c>
      <c r="E65" s="50" t="str">
        <f t="shared" si="5"/>
        <v>MELILLA</v>
      </c>
      <c r="F65" s="50">
        <f t="shared" si="7"/>
        <v>168437</v>
      </c>
      <c r="G65" s="50">
        <f t="shared" si="8"/>
        <v>166551</v>
      </c>
    </row>
    <row r="66" spans="1:7" x14ac:dyDescent="0.25">
      <c r="A66" s="50" t="str">
        <f t="shared" si="4"/>
        <v>VILAGARCÍA</v>
      </c>
      <c r="B66" s="51">
        <f t="shared" si="2"/>
        <v>155236</v>
      </c>
      <c r="C66" s="51">
        <f t="shared" si="3"/>
        <v>154020</v>
      </c>
      <c r="D66" s="51">
        <f t="shared" si="6"/>
        <v>28</v>
      </c>
      <c r="E66" s="50" t="str">
        <f t="shared" si="5"/>
        <v>VILAGARCÍA</v>
      </c>
      <c r="F66" s="50">
        <f t="shared" si="7"/>
        <v>155236</v>
      </c>
      <c r="G66" s="50">
        <f t="shared" si="8"/>
        <v>154020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H35" sqref="H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1043737</v>
      </c>
      <c r="C7" s="22">
        <v>1029988</v>
      </c>
      <c r="D7" s="22">
        <v>2079279</v>
      </c>
      <c r="E7" s="22">
        <v>2288146</v>
      </c>
      <c r="F7" s="11">
        <f>((E7*100)/D7)-100</f>
        <v>10.04516469410791</v>
      </c>
      <c r="G7" s="1"/>
      <c r="H7" s="1"/>
      <c r="I7" s="1"/>
    </row>
    <row r="8" spans="1:12" x14ac:dyDescent="0.25">
      <c r="A8" s="12" t="s">
        <v>31</v>
      </c>
      <c r="B8" s="23">
        <v>308969</v>
      </c>
      <c r="C8" s="23">
        <v>268583</v>
      </c>
      <c r="D8" s="23">
        <v>550730</v>
      </c>
      <c r="E8" s="23">
        <v>496028</v>
      </c>
      <c r="F8" s="14">
        <f t="shared" ref="F8:F35" si="0">((E8*100)/D8)-100</f>
        <v>-9.9326348664499875</v>
      </c>
      <c r="G8" s="1"/>
      <c r="H8" s="1"/>
      <c r="I8" s="1"/>
    </row>
    <row r="9" spans="1:12" x14ac:dyDescent="0.25">
      <c r="A9" s="9" t="s">
        <v>164</v>
      </c>
      <c r="B9" s="22">
        <v>459159</v>
      </c>
      <c r="C9" s="22">
        <v>587742</v>
      </c>
      <c r="D9" s="22">
        <v>850622</v>
      </c>
      <c r="E9" s="22">
        <v>952104</v>
      </c>
      <c r="F9" s="11">
        <f t="shared" si="0"/>
        <v>11.93032863010832</v>
      </c>
      <c r="G9" s="1"/>
      <c r="H9" s="1"/>
      <c r="I9" s="1"/>
    </row>
    <row r="10" spans="1:12" x14ac:dyDescent="0.25">
      <c r="A10" s="12" t="s">
        <v>166</v>
      </c>
      <c r="B10" s="23">
        <v>278312</v>
      </c>
      <c r="C10" s="23">
        <v>281006</v>
      </c>
      <c r="D10" s="23">
        <v>625693</v>
      </c>
      <c r="E10" s="23">
        <v>670135</v>
      </c>
      <c r="F10" s="14">
        <f t="shared" si="0"/>
        <v>7.1028443661667922</v>
      </c>
      <c r="G10" s="1"/>
      <c r="H10" s="1"/>
      <c r="I10" s="1"/>
    </row>
    <row r="11" spans="1:12" x14ac:dyDescent="0.25">
      <c r="A11" s="9" t="s">
        <v>167</v>
      </c>
      <c r="B11" s="22">
        <v>7508634</v>
      </c>
      <c r="C11" s="22">
        <v>6625885</v>
      </c>
      <c r="D11" s="22">
        <v>15357543</v>
      </c>
      <c r="E11" s="22">
        <v>14915504</v>
      </c>
      <c r="F11" s="11">
        <f t="shared" si="0"/>
        <v>-2.8783184914409787</v>
      </c>
      <c r="G11" s="1"/>
      <c r="H11" s="1"/>
      <c r="I11" s="1"/>
    </row>
    <row r="12" spans="1:12" x14ac:dyDescent="0.25">
      <c r="A12" s="12" t="s">
        <v>168</v>
      </c>
      <c r="B12" s="23">
        <v>345739</v>
      </c>
      <c r="C12" s="23">
        <v>397097</v>
      </c>
      <c r="D12" s="23">
        <v>668153</v>
      </c>
      <c r="E12" s="23">
        <v>721107</v>
      </c>
      <c r="F12" s="14">
        <f t="shared" si="0"/>
        <v>7.9254302532503829</v>
      </c>
      <c r="G12" s="1"/>
      <c r="H12" s="1"/>
      <c r="I12" s="1"/>
    </row>
    <row r="13" spans="1:12" x14ac:dyDescent="0.25">
      <c r="A13" s="9" t="s">
        <v>32</v>
      </c>
      <c r="B13" s="22">
        <v>997112</v>
      </c>
      <c r="C13" s="22">
        <v>1059915</v>
      </c>
      <c r="D13" s="22">
        <v>1777028</v>
      </c>
      <c r="E13" s="22">
        <v>1985095</v>
      </c>
      <c r="F13" s="11">
        <f t="shared" si="0"/>
        <v>11.708706897133865</v>
      </c>
      <c r="G13" s="1"/>
      <c r="H13" s="1"/>
      <c r="I13" s="1"/>
    </row>
    <row r="14" spans="1:12" x14ac:dyDescent="0.25">
      <c r="A14" s="12" t="s">
        <v>33</v>
      </c>
      <c r="B14" s="23">
        <v>3347295</v>
      </c>
      <c r="C14" s="23">
        <v>5021815</v>
      </c>
      <c r="D14" s="23">
        <v>6750483</v>
      </c>
      <c r="E14" s="23">
        <v>8628156</v>
      </c>
      <c r="F14" s="14">
        <f t="shared" si="0"/>
        <v>27.815387432277063</v>
      </c>
      <c r="G14" s="1"/>
      <c r="H14" s="1"/>
      <c r="I14" s="1"/>
    </row>
    <row r="15" spans="1:12" x14ac:dyDescent="0.25">
      <c r="A15" s="9" t="s">
        <v>34</v>
      </c>
      <c r="B15" s="22">
        <v>2254351</v>
      </c>
      <c r="C15" s="22">
        <v>2164306</v>
      </c>
      <c r="D15" s="22">
        <v>4177440</v>
      </c>
      <c r="E15" s="22">
        <v>4430164</v>
      </c>
      <c r="F15" s="11">
        <f t="shared" si="0"/>
        <v>6.0497338082653442</v>
      </c>
      <c r="G15" s="1"/>
      <c r="H15" s="1"/>
      <c r="I15" s="1"/>
    </row>
    <row r="16" spans="1:12" x14ac:dyDescent="0.25">
      <c r="A16" s="12" t="s">
        <v>35</v>
      </c>
      <c r="B16" s="23">
        <v>2539293</v>
      </c>
      <c r="C16" s="23">
        <v>2830338</v>
      </c>
      <c r="D16" s="23">
        <v>5112002</v>
      </c>
      <c r="E16" s="23">
        <v>5749964</v>
      </c>
      <c r="F16" s="14">
        <f t="shared" si="0"/>
        <v>12.479689953172951</v>
      </c>
      <c r="G16" s="1"/>
      <c r="H16" s="1"/>
      <c r="I16" s="1"/>
    </row>
    <row r="17" spans="1:9" x14ac:dyDescent="0.25">
      <c r="A17" s="9" t="s">
        <v>169</v>
      </c>
      <c r="B17" s="22">
        <v>1236500</v>
      </c>
      <c r="C17" s="22">
        <v>1290996</v>
      </c>
      <c r="D17" s="22">
        <v>2420135</v>
      </c>
      <c r="E17" s="22">
        <v>2748829</v>
      </c>
      <c r="F17" s="11">
        <f t="shared" si="0"/>
        <v>13.581639040797313</v>
      </c>
      <c r="G17" s="1"/>
      <c r="H17" s="1"/>
      <c r="I17" s="1"/>
    </row>
    <row r="18" spans="1:9" x14ac:dyDescent="0.25">
      <c r="A18" s="12" t="s">
        <v>36</v>
      </c>
      <c r="B18" s="23">
        <v>135464</v>
      </c>
      <c r="C18" s="23">
        <v>204343</v>
      </c>
      <c r="D18" s="23">
        <v>322881</v>
      </c>
      <c r="E18" s="23">
        <v>338310</v>
      </c>
      <c r="F18" s="14">
        <f t="shared" si="0"/>
        <v>4.7785407007535241</v>
      </c>
      <c r="G18" s="1"/>
      <c r="H18" s="1"/>
      <c r="I18" s="1"/>
    </row>
    <row r="19" spans="1:9" x14ac:dyDescent="0.25">
      <c r="A19" s="9" t="s">
        <v>37</v>
      </c>
      <c r="B19" s="22">
        <v>1010970</v>
      </c>
      <c r="C19" s="22">
        <v>1213058</v>
      </c>
      <c r="D19" s="22">
        <v>1765379</v>
      </c>
      <c r="E19" s="22">
        <v>2534633</v>
      </c>
      <c r="F19" s="11">
        <f t="shared" si="0"/>
        <v>43.574439256386313</v>
      </c>
      <c r="G19" s="1"/>
      <c r="H19" s="1"/>
      <c r="I19" s="1"/>
    </row>
    <row r="20" spans="1:9" x14ac:dyDescent="0.25">
      <c r="A20" s="12" t="s">
        <v>170</v>
      </c>
      <c r="B20" s="23">
        <v>1598987</v>
      </c>
      <c r="C20" s="23">
        <v>1686940</v>
      </c>
      <c r="D20" s="23">
        <v>3337786</v>
      </c>
      <c r="E20" s="23">
        <v>3295017</v>
      </c>
      <c r="F20" s="14">
        <f t="shared" si="0"/>
        <v>-1.2813583615007076</v>
      </c>
      <c r="G20" s="1"/>
      <c r="H20" s="1"/>
      <c r="I20" s="1"/>
    </row>
    <row r="21" spans="1:9" x14ac:dyDescent="0.25">
      <c r="A21" s="9" t="s">
        <v>38</v>
      </c>
      <c r="B21" s="22">
        <v>2073469</v>
      </c>
      <c r="C21" s="22">
        <v>2629396</v>
      </c>
      <c r="D21" s="22">
        <v>4953359</v>
      </c>
      <c r="E21" s="22">
        <v>5305007</v>
      </c>
      <c r="F21" s="11">
        <f t="shared" si="0"/>
        <v>7.0991825950834624</v>
      </c>
      <c r="G21" s="1"/>
      <c r="H21" s="1"/>
      <c r="I21" s="1"/>
    </row>
    <row r="22" spans="1:9" x14ac:dyDescent="0.25">
      <c r="A22" s="12" t="s">
        <v>59</v>
      </c>
      <c r="B22" s="23">
        <v>1528364</v>
      </c>
      <c r="C22" s="23">
        <v>1679046</v>
      </c>
      <c r="D22" s="23">
        <v>3130366</v>
      </c>
      <c r="E22" s="23">
        <v>3443389</v>
      </c>
      <c r="F22" s="14">
        <f t="shared" si="0"/>
        <v>9.9995655460096344</v>
      </c>
      <c r="G22" s="1"/>
      <c r="H22" s="1"/>
      <c r="I22" s="1"/>
    </row>
    <row r="23" spans="1:9" x14ac:dyDescent="0.25">
      <c r="A23" s="9" t="s">
        <v>171</v>
      </c>
      <c r="B23" s="22">
        <v>218100</v>
      </c>
      <c r="C23" s="22">
        <v>175356</v>
      </c>
      <c r="D23" s="22">
        <v>376038</v>
      </c>
      <c r="E23" s="22">
        <v>319741</v>
      </c>
      <c r="F23" s="11">
        <f t="shared" si="0"/>
        <v>-14.971093346948976</v>
      </c>
      <c r="G23" s="1"/>
      <c r="H23" s="1"/>
      <c r="I23" s="1"/>
    </row>
    <row r="24" spans="1:9" x14ac:dyDescent="0.25">
      <c r="A24" s="12" t="s">
        <v>173</v>
      </c>
      <c r="B24" s="23">
        <v>160959</v>
      </c>
      <c r="C24" s="23">
        <v>188193</v>
      </c>
      <c r="D24" s="23">
        <v>296287</v>
      </c>
      <c r="E24" s="23">
        <v>377208</v>
      </c>
      <c r="F24" s="14">
        <f t="shared" si="0"/>
        <v>27.311694404411938</v>
      </c>
      <c r="G24" s="1"/>
      <c r="H24" s="1"/>
      <c r="I24" s="1"/>
    </row>
    <row r="25" spans="1:9" x14ac:dyDescent="0.25">
      <c r="A25" s="9" t="s">
        <v>39</v>
      </c>
      <c r="B25" s="22">
        <v>79934</v>
      </c>
      <c r="C25" s="22">
        <v>79834</v>
      </c>
      <c r="D25" s="22">
        <v>166499</v>
      </c>
      <c r="E25" s="22">
        <v>168436</v>
      </c>
      <c r="F25" s="11">
        <f t="shared" si="0"/>
        <v>1.1633703505726771</v>
      </c>
      <c r="G25" s="1"/>
      <c r="H25" s="1"/>
      <c r="I25" s="1"/>
    </row>
    <row r="26" spans="1:9" x14ac:dyDescent="0.25">
      <c r="A26" s="12" t="s">
        <v>40</v>
      </c>
      <c r="B26" s="23">
        <v>197202</v>
      </c>
      <c r="C26" s="23">
        <v>198121</v>
      </c>
      <c r="D26" s="23">
        <v>348738</v>
      </c>
      <c r="E26" s="23">
        <v>330390</v>
      </c>
      <c r="F26" s="14">
        <f t="shared" si="0"/>
        <v>-5.261256301292093</v>
      </c>
      <c r="G26" s="1"/>
      <c r="H26" s="1"/>
      <c r="I26" s="1"/>
    </row>
    <row r="27" spans="1:9" x14ac:dyDescent="0.25">
      <c r="A27" s="9" t="s">
        <v>41</v>
      </c>
      <c r="B27" s="22">
        <v>288857</v>
      </c>
      <c r="C27" s="22">
        <v>205867</v>
      </c>
      <c r="D27" s="22">
        <v>544161</v>
      </c>
      <c r="E27" s="22">
        <v>420272</v>
      </c>
      <c r="F27" s="11">
        <f t="shared" si="0"/>
        <v>-22.766975215055837</v>
      </c>
      <c r="G27" s="1"/>
      <c r="H27" s="1"/>
      <c r="I27" s="1"/>
    </row>
    <row r="28" spans="1:9" x14ac:dyDescent="0.25">
      <c r="A28" s="12" t="s">
        <v>42</v>
      </c>
      <c r="B28" s="23">
        <v>904070</v>
      </c>
      <c r="C28" s="23">
        <v>995120</v>
      </c>
      <c r="D28" s="23">
        <v>2100680</v>
      </c>
      <c r="E28" s="23">
        <v>2053279</v>
      </c>
      <c r="F28" s="14">
        <f t="shared" si="0"/>
        <v>-2.2564598130129241</v>
      </c>
      <c r="G28" s="1"/>
      <c r="H28" s="1"/>
      <c r="I28" s="1"/>
    </row>
    <row r="29" spans="1:9" x14ac:dyDescent="0.25">
      <c r="A29" s="9" t="s">
        <v>43</v>
      </c>
      <c r="B29" s="22">
        <v>454184</v>
      </c>
      <c r="C29" s="22">
        <v>308949</v>
      </c>
      <c r="D29" s="22">
        <v>704560</v>
      </c>
      <c r="E29" s="22">
        <v>698906</v>
      </c>
      <c r="F29" s="11">
        <f t="shared" si="0"/>
        <v>-0.80248665833995858</v>
      </c>
      <c r="G29" s="1"/>
      <c r="H29" s="1"/>
      <c r="I29" s="1"/>
    </row>
    <row r="30" spans="1:9" x14ac:dyDescent="0.25">
      <c r="A30" s="12" t="s">
        <v>44</v>
      </c>
      <c r="B30" s="23">
        <v>398524</v>
      </c>
      <c r="C30" s="23">
        <v>303531</v>
      </c>
      <c r="D30" s="23">
        <v>765633</v>
      </c>
      <c r="E30" s="23">
        <v>607498</v>
      </c>
      <c r="F30" s="14">
        <f t="shared" si="0"/>
        <v>-20.654151532130925</v>
      </c>
      <c r="G30" s="1"/>
      <c r="H30" s="1"/>
      <c r="I30" s="1"/>
    </row>
    <row r="31" spans="1:9" x14ac:dyDescent="0.25">
      <c r="A31" s="9" t="s">
        <v>45</v>
      </c>
      <c r="B31" s="22">
        <v>2436155</v>
      </c>
      <c r="C31" s="22">
        <v>2324732</v>
      </c>
      <c r="D31" s="22">
        <v>5453628</v>
      </c>
      <c r="E31" s="22">
        <v>5113424</v>
      </c>
      <c r="F31" s="11">
        <f t="shared" si="0"/>
        <v>-6.2381225855522189</v>
      </c>
      <c r="G31" s="1"/>
      <c r="H31" s="1"/>
      <c r="I31" s="1"/>
    </row>
    <row r="32" spans="1:9" x14ac:dyDescent="0.25">
      <c r="A32" s="12" t="s">
        <v>46</v>
      </c>
      <c r="B32" s="23">
        <v>5670014</v>
      </c>
      <c r="C32" s="23">
        <v>5217288</v>
      </c>
      <c r="D32" s="23">
        <v>11114713</v>
      </c>
      <c r="E32" s="23">
        <v>11053005</v>
      </c>
      <c r="F32" s="14">
        <f t="shared" si="0"/>
        <v>-0.55519202340177287</v>
      </c>
      <c r="G32" s="1"/>
      <c r="H32" s="1"/>
      <c r="I32" s="1"/>
    </row>
    <row r="33" spans="1:9" x14ac:dyDescent="0.25">
      <c r="A33" s="9" t="s">
        <v>47</v>
      </c>
      <c r="B33" s="22">
        <v>316227</v>
      </c>
      <c r="C33" s="22">
        <v>316359</v>
      </c>
      <c r="D33" s="22">
        <v>574969</v>
      </c>
      <c r="E33" s="22">
        <v>593405</v>
      </c>
      <c r="F33" s="11">
        <f t="shared" si="0"/>
        <v>3.2064337381667514</v>
      </c>
      <c r="G33" s="1"/>
      <c r="H33" s="1"/>
      <c r="I33" s="1"/>
    </row>
    <row r="34" spans="1:9" x14ac:dyDescent="0.25">
      <c r="A34" s="12" t="s">
        <v>172</v>
      </c>
      <c r="B34" s="23">
        <v>69186</v>
      </c>
      <c r="C34" s="23">
        <v>71313</v>
      </c>
      <c r="D34" s="23">
        <v>152983</v>
      </c>
      <c r="E34" s="23">
        <v>154253</v>
      </c>
      <c r="F34" s="14">
        <f t="shared" si="0"/>
        <v>0.83015759921036647</v>
      </c>
      <c r="G34" s="1"/>
      <c r="H34" s="1"/>
      <c r="I34" s="1"/>
    </row>
    <row r="35" spans="1:9" x14ac:dyDescent="0.25">
      <c r="A35" s="15" t="s">
        <v>48</v>
      </c>
      <c r="B35" s="16">
        <f>SUM(B7:B34)</f>
        <v>37859767</v>
      </c>
      <c r="C35" s="16">
        <f t="shared" ref="C35:E35" si="1">SUM(C7:C34)</f>
        <v>39355117</v>
      </c>
      <c r="D35" s="16">
        <f t="shared" si="1"/>
        <v>76477768</v>
      </c>
      <c r="E35" s="16">
        <f t="shared" si="1"/>
        <v>80391405</v>
      </c>
      <c r="F35" s="17">
        <f t="shared" si="0"/>
        <v>5.1173525357068428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2288146</v>
      </c>
      <c r="C39" s="51">
        <f t="shared" si="3"/>
        <v>2079279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14915504</v>
      </c>
      <c r="G39" s="50">
        <f>LOOKUP(E39,$A$39:$A$66,$C$39:$C$66)</f>
        <v>15357543</v>
      </c>
    </row>
    <row r="40" spans="1:9" x14ac:dyDescent="0.25">
      <c r="A40" s="50" t="str">
        <f t="shared" si="4"/>
        <v>ALICANTE</v>
      </c>
      <c r="B40" s="51">
        <f t="shared" si="2"/>
        <v>496028</v>
      </c>
      <c r="C40" s="51">
        <f t="shared" si="3"/>
        <v>550730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11053005</v>
      </c>
      <c r="G40" s="50">
        <f t="shared" ref="G40:G66" si="8">LOOKUP(E40,$A$39:$A$66,$C$39:$C$66)</f>
        <v>11114713</v>
      </c>
    </row>
    <row r="41" spans="1:9" x14ac:dyDescent="0.25">
      <c r="A41" s="50" t="str">
        <f t="shared" si="4"/>
        <v>ALMERÍA</v>
      </c>
      <c r="B41" s="51">
        <f t="shared" si="2"/>
        <v>952104</v>
      </c>
      <c r="C41" s="51">
        <f t="shared" si="3"/>
        <v>850622</v>
      </c>
      <c r="D41" s="51">
        <f t="shared" si="6"/>
        <v>15</v>
      </c>
      <c r="E41" s="50" t="str">
        <f t="shared" si="5"/>
        <v>BARCELONA</v>
      </c>
      <c r="F41" s="50">
        <f t="shared" si="7"/>
        <v>8628156</v>
      </c>
      <c r="G41" s="50">
        <f t="shared" si="8"/>
        <v>6750483</v>
      </c>
    </row>
    <row r="42" spans="1:9" x14ac:dyDescent="0.25">
      <c r="A42" s="50" t="str">
        <f t="shared" si="4"/>
        <v>AVILÉS</v>
      </c>
      <c r="B42" s="51">
        <f t="shared" si="2"/>
        <v>670135</v>
      </c>
      <c r="C42" s="51">
        <f t="shared" si="3"/>
        <v>625693</v>
      </c>
      <c r="D42" s="51">
        <f t="shared" si="6"/>
        <v>18</v>
      </c>
      <c r="E42" s="50" t="str">
        <f t="shared" si="5"/>
        <v>CARTAGENA</v>
      </c>
      <c r="F42" s="50">
        <f t="shared" si="7"/>
        <v>5749964</v>
      </c>
      <c r="G42" s="50">
        <f t="shared" si="8"/>
        <v>5112002</v>
      </c>
    </row>
    <row r="43" spans="1:9" x14ac:dyDescent="0.25">
      <c r="A43" s="50" t="str">
        <f t="shared" si="4"/>
        <v>BAHÍA DE ALGECIRAS</v>
      </c>
      <c r="B43" s="51">
        <f t="shared" si="2"/>
        <v>14915504</v>
      </c>
      <c r="C43" s="51">
        <f t="shared" si="3"/>
        <v>15357543</v>
      </c>
      <c r="D43" s="51">
        <f t="shared" si="6"/>
        <v>1</v>
      </c>
      <c r="E43" s="50" t="str">
        <f t="shared" si="5"/>
        <v>HUELVA</v>
      </c>
      <c r="F43" s="50">
        <f t="shared" si="7"/>
        <v>5305007</v>
      </c>
      <c r="G43" s="50">
        <f t="shared" si="8"/>
        <v>4953359</v>
      </c>
    </row>
    <row r="44" spans="1:9" x14ac:dyDescent="0.25">
      <c r="A44" s="50" t="str">
        <f t="shared" si="4"/>
        <v>BAHÍA DE CÁDIZ</v>
      </c>
      <c r="B44" s="51">
        <f t="shared" si="2"/>
        <v>721107</v>
      </c>
      <c r="C44" s="51">
        <f t="shared" si="3"/>
        <v>668153</v>
      </c>
      <c r="D44" s="51">
        <f t="shared" si="6"/>
        <v>16</v>
      </c>
      <c r="E44" s="50" t="str">
        <f t="shared" si="5"/>
        <v>TARRAGONA</v>
      </c>
      <c r="F44" s="50">
        <f t="shared" si="7"/>
        <v>5113424</v>
      </c>
      <c r="G44" s="50">
        <f t="shared" si="8"/>
        <v>5453628</v>
      </c>
    </row>
    <row r="45" spans="1:9" x14ac:dyDescent="0.25">
      <c r="A45" s="50" t="str">
        <f t="shared" si="4"/>
        <v>BALEARES</v>
      </c>
      <c r="B45" s="51">
        <f t="shared" si="2"/>
        <v>1985095</v>
      </c>
      <c r="C45" s="51">
        <f t="shared" si="3"/>
        <v>1777028</v>
      </c>
      <c r="D45" s="51">
        <f t="shared" si="6"/>
        <v>14</v>
      </c>
      <c r="E45" s="50" t="str">
        <f t="shared" si="5"/>
        <v>BILBAO</v>
      </c>
      <c r="F45" s="50">
        <f t="shared" si="7"/>
        <v>4430164</v>
      </c>
      <c r="G45" s="50">
        <f t="shared" si="8"/>
        <v>4177440</v>
      </c>
    </row>
    <row r="46" spans="1:9" x14ac:dyDescent="0.25">
      <c r="A46" s="50" t="str">
        <f t="shared" si="4"/>
        <v>BARCELONA</v>
      </c>
      <c r="B46" s="51">
        <f t="shared" si="2"/>
        <v>8628156</v>
      </c>
      <c r="C46" s="51">
        <f t="shared" si="3"/>
        <v>6750483</v>
      </c>
      <c r="D46" s="51">
        <f t="shared" si="6"/>
        <v>3</v>
      </c>
      <c r="E46" s="50" t="str">
        <f t="shared" si="5"/>
        <v>LAS PALMAS</v>
      </c>
      <c r="F46" s="50">
        <f t="shared" si="7"/>
        <v>3443389</v>
      </c>
      <c r="G46" s="50">
        <f t="shared" si="8"/>
        <v>3130366</v>
      </c>
    </row>
    <row r="47" spans="1:9" x14ac:dyDescent="0.25">
      <c r="A47" s="50" t="str">
        <f t="shared" si="4"/>
        <v>BILBAO</v>
      </c>
      <c r="B47" s="51">
        <f t="shared" si="2"/>
        <v>4430164</v>
      </c>
      <c r="C47" s="51">
        <f t="shared" si="3"/>
        <v>4177440</v>
      </c>
      <c r="D47" s="51">
        <f t="shared" si="6"/>
        <v>7</v>
      </c>
      <c r="E47" s="50" t="str">
        <f t="shared" si="5"/>
        <v>GIJÓN</v>
      </c>
      <c r="F47" s="50">
        <f t="shared" si="7"/>
        <v>3295017</v>
      </c>
      <c r="G47" s="50">
        <f t="shared" si="8"/>
        <v>3337786</v>
      </c>
    </row>
    <row r="48" spans="1:9" x14ac:dyDescent="0.25">
      <c r="A48" s="50" t="str">
        <f t="shared" si="4"/>
        <v>CARTAGENA</v>
      </c>
      <c r="B48" s="51">
        <f t="shared" si="2"/>
        <v>5749964</v>
      </c>
      <c r="C48" s="51">
        <f t="shared" si="3"/>
        <v>5112002</v>
      </c>
      <c r="D48" s="51">
        <f t="shared" si="6"/>
        <v>4</v>
      </c>
      <c r="E48" s="50" t="str">
        <f t="shared" si="5"/>
        <v>CASTELLÓN</v>
      </c>
      <c r="F48" s="50">
        <f t="shared" si="7"/>
        <v>2748829</v>
      </c>
      <c r="G48" s="50">
        <f t="shared" si="8"/>
        <v>2420135</v>
      </c>
    </row>
    <row r="49" spans="1:7" x14ac:dyDescent="0.25">
      <c r="A49" s="50" t="str">
        <f t="shared" si="4"/>
        <v>CASTELLÓN</v>
      </c>
      <c r="B49" s="51">
        <f t="shared" si="2"/>
        <v>2748829</v>
      </c>
      <c r="C49" s="51">
        <f t="shared" si="3"/>
        <v>2420135</v>
      </c>
      <c r="D49" s="51">
        <f t="shared" si="6"/>
        <v>10</v>
      </c>
      <c r="E49" s="50" t="str">
        <f t="shared" si="5"/>
        <v>FERROL-SAN CIBRAO</v>
      </c>
      <c r="F49" s="50">
        <f t="shared" si="7"/>
        <v>2534633</v>
      </c>
      <c r="G49" s="50">
        <f t="shared" si="8"/>
        <v>1765379</v>
      </c>
    </row>
    <row r="50" spans="1:7" x14ac:dyDescent="0.25">
      <c r="A50" s="50" t="str">
        <f t="shared" si="4"/>
        <v>CEUTA</v>
      </c>
      <c r="B50" s="51">
        <f t="shared" si="2"/>
        <v>338310</v>
      </c>
      <c r="C50" s="51">
        <f t="shared" si="3"/>
        <v>322881</v>
      </c>
      <c r="D50" s="51">
        <f t="shared" si="6"/>
        <v>24</v>
      </c>
      <c r="E50" s="50" t="str">
        <f t="shared" si="5"/>
        <v>A CORUÑA</v>
      </c>
      <c r="F50" s="50">
        <f t="shared" si="7"/>
        <v>2288146</v>
      </c>
      <c r="G50" s="50">
        <f t="shared" si="8"/>
        <v>2079279</v>
      </c>
    </row>
    <row r="51" spans="1:7" x14ac:dyDescent="0.25">
      <c r="A51" s="50" t="str">
        <f t="shared" si="4"/>
        <v>FERROL-SAN CIBRAO</v>
      </c>
      <c r="B51" s="51">
        <f t="shared" si="2"/>
        <v>2534633</v>
      </c>
      <c r="C51" s="51">
        <f t="shared" si="3"/>
        <v>1765379</v>
      </c>
      <c r="D51" s="51">
        <f t="shared" si="6"/>
        <v>11</v>
      </c>
      <c r="E51" s="50" t="str">
        <f t="shared" si="5"/>
        <v>SANTA CRUZ DE TENERIFE</v>
      </c>
      <c r="F51" s="50">
        <f t="shared" si="7"/>
        <v>2053279</v>
      </c>
      <c r="G51" s="50">
        <f t="shared" si="8"/>
        <v>2100680</v>
      </c>
    </row>
    <row r="52" spans="1:7" x14ac:dyDescent="0.25">
      <c r="A52" s="50" t="str">
        <f t="shared" si="4"/>
        <v>GIJÓN</v>
      </c>
      <c r="B52" s="51">
        <f t="shared" si="2"/>
        <v>3295017</v>
      </c>
      <c r="C52" s="51">
        <f t="shared" si="3"/>
        <v>3337786</v>
      </c>
      <c r="D52" s="51">
        <f t="shared" si="6"/>
        <v>9</v>
      </c>
      <c r="E52" s="50" t="str">
        <f t="shared" si="5"/>
        <v>BALEARES</v>
      </c>
      <c r="F52" s="50">
        <f t="shared" si="7"/>
        <v>1985095</v>
      </c>
      <c r="G52" s="50">
        <f t="shared" si="8"/>
        <v>1777028</v>
      </c>
    </row>
    <row r="53" spans="1:7" x14ac:dyDescent="0.25">
      <c r="A53" s="50" t="str">
        <f t="shared" si="4"/>
        <v>HUELVA</v>
      </c>
      <c r="B53" s="51">
        <f t="shared" si="2"/>
        <v>5305007</v>
      </c>
      <c r="C53" s="51">
        <f t="shared" si="3"/>
        <v>4953359</v>
      </c>
      <c r="D53" s="51">
        <f t="shared" si="6"/>
        <v>5</v>
      </c>
      <c r="E53" s="50" t="str">
        <f t="shared" si="5"/>
        <v>ALMERÍA</v>
      </c>
      <c r="F53" s="50">
        <f t="shared" si="7"/>
        <v>952104</v>
      </c>
      <c r="G53" s="50">
        <f t="shared" si="8"/>
        <v>850622</v>
      </c>
    </row>
    <row r="54" spans="1:7" x14ac:dyDescent="0.25">
      <c r="A54" s="50" t="str">
        <f t="shared" si="4"/>
        <v>LAS PALMAS</v>
      </c>
      <c r="B54" s="51">
        <f t="shared" si="2"/>
        <v>3443389</v>
      </c>
      <c r="C54" s="51">
        <f t="shared" si="3"/>
        <v>3130366</v>
      </c>
      <c r="D54" s="51">
        <f t="shared" si="6"/>
        <v>8</v>
      </c>
      <c r="E54" s="50" t="str">
        <f t="shared" si="5"/>
        <v>BAHÍA DE CÁDIZ</v>
      </c>
      <c r="F54" s="50">
        <f t="shared" si="7"/>
        <v>721107</v>
      </c>
      <c r="G54" s="50">
        <f t="shared" si="8"/>
        <v>668153</v>
      </c>
    </row>
    <row r="55" spans="1:7" x14ac:dyDescent="0.25">
      <c r="A55" s="50" t="str">
        <f t="shared" si="4"/>
        <v>MÁLAGA</v>
      </c>
      <c r="B55" s="51">
        <f t="shared" si="2"/>
        <v>319741</v>
      </c>
      <c r="C55" s="51">
        <f t="shared" si="3"/>
        <v>376038</v>
      </c>
      <c r="D55" s="51">
        <f t="shared" si="6"/>
        <v>26</v>
      </c>
      <c r="E55" s="50" t="str">
        <f t="shared" si="5"/>
        <v>SANTANDER</v>
      </c>
      <c r="F55" s="50">
        <f t="shared" si="7"/>
        <v>698906</v>
      </c>
      <c r="G55" s="50">
        <f t="shared" si="8"/>
        <v>704560</v>
      </c>
    </row>
    <row r="56" spans="1:7" x14ac:dyDescent="0.25">
      <c r="A56" s="50" t="str">
        <f t="shared" si="4"/>
        <v>MARÍN Y RÍA DE PONTEVEDRA</v>
      </c>
      <c r="B56" s="51">
        <f t="shared" si="2"/>
        <v>377208</v>
      </c>
      <c r="C56" s="51">
        <f t="shared" si="3"/>
        <v>296287</v>
      </c>
      <c r="D56" s="51">
        <f t="shared" si="6"/>
        <v>23</v>
      </c>
      <c r="E56" s="50" t="str">
        <f t="shared" si="5"/>
        <v>AVILÉS</v>
      </c>
      <c r="F56" s="50">
        <f t="shared" ref="F56:F66" si="9">LOOKUP(E56,$A$39:$A$66,$B$39:$B$66)</f>
        <v>670135</v>
      </c>
      <c r="G56" s="50">
        <f t="shared" si="8"/>
        <v>625693</v>
      </c>
    </row>
    <row r="57" spans="1:7" x14ac:dyDescent="0.25">
      <c r="A57" s="50" t="str">
        <f t="shared" si="4"/>
        <v>MELILLA</v>
      </c>
      <c r="B57" s="51">
        <f t="shared" si="2"/>
        <v>168436</v>
      </c>
      <c r="C57" s="51">
        <f t="shared" si="3"/>
        <v>166499</v>
      </c>
      <c r="D57" s="51">
        <f t="shared" si="6"/>
        <v>27</v>
      </c>
      <c r="E57" s="50" t="str">
        <f t="shared" si="5"/>
        <v>SEVILLA</v>
      </c>
      <c r="F57" s="50">
        <f t="shared" si="9"/>
        <v>607498</v>
      </c>
      <c r="G57" s="50">
        <f t="shared" si="8"/>
        <v>765633</v>
      </c>
    </row>
    <row r="58" spans="1:7" x14ac:dyDescent="0.25">
      <c r="A58" s="50" t="str">
        <f t="shared" si="4"/>
        <v>MOTRIL</v>
      </c>
      <c r="B58" s="51">
        <f t="shared" si="2"/>
        <v>330390</v>
      </c>
      <c r="C58" s="51">
        <f t="shared" si="3"/>
        <v>348738</v>
      </c>
      <c r="D58" s="51">
        <f t="shared" si="6"/>
        <v>25</v>
      </c>
      <c r="E58" s="50" t="str">
        <f t="shared" si="5"/>
        <v>VIGO</v>
      </c>
      <c r="F58" s="50">
        <f t="shared" si="9"/>
        <v>593405</v>
      </c>
      <c r="G58" s="50">
        <f t="shared" si="8"/>
        <v>574969</v>
      </c>
    </row>
    <row r="59" spans="1:7" x14ac:dyDescent="0.25">
      <c r="A59" s="50" t="str">
        <f t="shared" si="4"/>
        <v>PASAIA</v>
      </c>
      <c r="B59" s="51">
        <f t="shared" si="2"/>
        <v>420272</v>
      </c>
      <c r="C59" s="51">
        <f t="shared" si="3"/>
        <v>544161</v>
      </c>
      <c r="D59" s="51">
        <f t="shared" si="6"/>
        <v>22</v>
      </c>
      <c r="E59" s="50" t="str">
        <f t="shared" si="5"/>
        <v>ALICANTE</v>
      </c>
      <c r="F59" s="50">
        <f t="shared" si="9"/>
        <v>496028</v>
      </c>
      <c r="G59" s="50">
        <f t="shared" si="8"/>
        <v>550730</v>
      </c>
    </row>
    <row r="60" spans="1:7" x14ac:dyDescent="0.25">
      <c r="A60" s="50" t="str">
        <f t="shared" si="4"/>
        <v>SANTA CRUZ DE TENERIFE</v>
      </c>
      <c r="B60" s="51">
        <f t="shared" si="2"/>
        <v>2053279</v>
      </c>
      <c r="C60" s="51">
        <f t="shared" si="3"/>
        <v>2100680</v>
      </c>
      <c r="D60" s="51">
        <f t="shared" si="6"/>
        <v>13</v>
      </c>
      <c r="E60" s="50" t="str">
        <f t="shared" si="5"/>
        <v>PASAIA</v>
      </c>
      <c r="F60" s="50">
        <f t="shared" si="9"/>
        <v>420272</v>
      </c>
      <c r="G60" s="50">
        <f t="shared" si="8"/>
        <v>544161</v>
      </c>
    </row>
    <row r="61" spans="1:7" x14ac:dyDescent="0.25">
      <c r="A61" s="50" t="str">
        <f t="shared" si="4"/>
        <v>SANTANDER</v>
      </c>
      <c r="B61" s="51">
        <f t="shared" si="2"/>
        <v>698906</v>
      </c>
      <c r="C61" s="51">
        <f t="shared" si="3"/>
        <v>704560</v>
      </c>
      <c r="D61" s="51">
        <f t="shared" si="6"/>
        <v>17</v>
      </c>
      <c r="E61" s="50" t="str">
        <f t="shared" si="5"/>
        <v>MARÍN Y RÍA DE PONTEVEDRA</v>
      </c>
      <c r="F61" s="50">
        <f t="shared" si="9"/>
        <v>377208</v>
      </c>
      <c r="G61" s="50">
        <f t="shared" si="8"/>
        <v>296287</v>
      </c>
    </row>
    <row r="62" spans="1:7" x14ac:dyDescent="0.25">
      <c r="A62" s="50" t="str">
        <f t="shared" si="4"/>
        <v>SEVILLA</v>
      </c>
      <c r="B62" s="51">
        <f t="shared" si="2"/>
        <v>607498</v>
      </c>
      <c r="C62" s="51">
        <f t="shared" si="3"/>
        <v>765633</v>
      </c>
      <c r="D62" s="51">
        <f t="shared" si="6"/>
        <v>19</v>
      </c>
      <c r="E62" s="50" t="str">
        <f t="shared" si="5"/>
        <v>CEUTA</v>
      </c>
      <c r="F62" s="50">
        <f t="shared" si="9"/>
        <v>338310</v>
      </c>
      <c r="G62" s="50">
        <f t="shared" si="8"/>
        <v>322881</v>
      </c>
    </row>
    <row r="63" spans="1:7" x14ac:dyDescent="0.25">
      <c r="A63" s="50" t="str">
        <f t="shared" si="4"/>
        <v>TARRAGONA</v>
      </c>
      <c r="B63" s="51">
        <f t="shared" si="2"/>
        <v>5113424</v>
      </c>
      <c r="C63" s="51">
        <f t="shared" si="3"/>
        <v>5453628</v>
      </c>
      <c r="D63" s="51">
        <f t="shared" si="6"/>
        <v>6</v>
      </c>
      <c r="E63" s="50" t="str">
        <f t="shared" si="5"/>
        <v>MOTRIL</v>
      </c>
      <c r="F63" s="50">
        <f t="shared" si="9"/>
        <v>330390</v>
      </c>
      <c r="G63" s="50">
        <f t="shared" si="8"/>
        <v>348738</v>
      </c>
    </row>
    <row r="64" spans="1:7" x14ac:dyDescent="0.25">
      <c r="A64" s="50" t="str">
        <f t="shared" si="4"/>
        <v>VALENCIA</v>
      </c>
      <c r="B64" s="51">
        <f t="shared" si="2"/>
        <v>11053005</v>
      </c>
      <c r="C64" s="51">
        <f t="shared" si="3"/>
        <v>11114713</v>
      </c>
      <c r="D64" s="51">
        <f t="shared" si="6"/>
        <v>2</v>
      </c>
      <c r="E64" s="50" t="str">
        <f t="shared" si="5"/>
        <v>MÁLAGA</v>
      </c>
      <c r="F64" s="50">
        <f t="shared" si="9"/>
        <v>319741</v>
      </c>
      <c r="G64" s="50">
        <f t="shared" si="8"/>
        <v>376038</v>
      </c>
    </row>
    <row r="65" spans="1:7" x14ac:dyDescent="0.25">
      <c r="A65" s="50" t="str">
        <f t="shared" si="4"/>
        <v>VIGO</v>
      </c>
      <c r="B65" s="51">
        <f t="shared" si="2"/>
        <v>593405</v>
      </c>
      <c r="C65" s="51">
        <f t="shared" si="3"/>
        <v>574969</v>
      </c>
      <c r="D65" s="51">
        <f t="shared" si="6"/>
        <v>20</v>
      </c>
      <c r="E65" s="50" t="str">
        <f t="shared" si="5"/>
        <v>MELILLA</v>
      </c>
      <c r="F65" s="50">
        <f t="shared" si="9"/>
        <v>168436</v>
      </c>
      <c r="G65" s="50">
        <f t="shared" si="8"/>
        <v>166499</v>
      </c>
    </row>
    <row r="66" spans="1:7" x14ac:dyDescent="0.25">
      <c r="A66" s="50" t="str">
        <f t="shared" si="4"/>
        <v>VILAGARCÍA</v>
      </c>
      <c r="B66" s="51">
        <f t="shared" si="2"/>
        <v>154253</v>
      </c>
      <c r="C66" s="51">
        <f t="shared" si="3"/>
        <v>152983</v>
      </c>
      <c r="D66" s="51">
        <f t="shared" si="6"/>
        <v>28</v>
      </c>
      <c r="E66" s="50" t="str">
        <f t="shared" si="5"/>
        <v>VILAGARCÍA</v>
      </c>
      <c r="F66" s="50">
        <f t="shared" si="9"/>
        <v>154253</v>
      </c>
      <c r="G66" s="50">
        <f t="shared" si="8"/>
        <v>152983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G28" sqref="G2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606996</v>
      </c>
      <c r="C7" s="24">
        <v>648137</v>
      </c>
      <c r="D7" s="24">
        <v>1155516</v>
      </c>
      <c r="E7" s="24">
        <v>1510946</v>
      </c>
      <c r="F7" s="11">
        <f>((E7*100)/D7)-100</f>
        <v>30.759418303165006</v>
      </c>
      <c r="G7" s="1"/>
      <c r="H7" s="1"/>
      <c r="I7" s="1"/>
    </row>
    <row r="8" spans="1:12" x14ac:dyDescent="0.25">
      <c r="A8" s="12" t="s">
        <v>31</v>
      </c>
      <c r="B8" s="25">
        <v>5032</v>
      </c>
      <c r="C8" s="25">
        <v>0</v>
      </c>
      <c r="D8" s="25">
        <v>5032</v>
      </c>
      <c r="E8" s="25">
        <v>4313</v>
      </c>
      <c r="F8" s="14">
        <f t="shared" ref="F8:F35" si="0">((E8*100)/D8)-100</f>
        <v>-14.288553259141494</v>
      </c>
      <c r="G8" s="1"/>
      <c r="H8" s="1"/>
      <c r="I8" s="1"/>
    </row>
    <row r="9" spans="1:12" x14ac:dyDescent="0.25">
      <c r="A9" s="9" t="s">
        <v>164</v>
      </c>
      <c r="B9" s="24">
        <v>0</v>
      </c>
      <c r="C9" s="24">
        <v>2902</v>
      </c>
      <c r="D9" s="24">
        <v>5004</v>
      </c>
      <c r="E9" s="24">
        <v>5903</v>
      </c>
      <c r="F9" s="11">
        <f t="shared" si="0"/>
        <v>17.965627498001595</v>
      </c>
      <c r="G9" s="1"/>
      <c r="H9" s="1"/>
      <c r="I9" s="1"/>
    </row>
    <row r="10" spans="1:12" x14ac:dyDescent="0.25">
      <c r="A10" s="12" t="s">
        <v>166</v>
      </c>
      <c r="B10" s="25">
        <v>41147</v>
      </c>
      <c r="C10" s="25">
        <v>40759</v>
      </c>
      <c r="D10" s="25">
        <v>106747</v>
      </c>
      <c r="E10" s="25">
        <v>89600</v>
      </c>
      <c r="F10" s="14">
        <f t="shared" si="0"/>
        <v>-16.063214891285</v>
      </c>
      <c r="G10" s="1"/>
      <c r="H10" s="1"/>
      <c r="I10" s="1"/>
    </row>
    <row r="11" spans="1:12" x14ac:dyDescent="0.25">
      <c r="A11" s="9" t="s">
        <v>167</v>
      </c>
      <c r="B11" s="24">
        <v>2155988</v>
      </c>
      <c r="C11" s="24">
        <v>2166411</v>
      </c>
      <c r="D11" s="24">
        <v>4307797</v>
      </c>
      <c r="E11" s="24">
        <v>4560141</v>
      </c>
      <c r="F11" s="11">
        <f t="shared" si="0"/>
        <v>5.8578433477714924</v>
      </c>
      <c r="G11" s="1"/>
      <c r="H11" s="1"/>
      <c r="I11" s="1"/>
    </row>
    <row r="12" spans="1:12" x14ac:dyDescent="0.25">
      <c r="A12" s="12" t="s">
        <v>168</v>
      </c>
      <c r="B12" s="25">
        <v>83001</v>
      </c>
      <c r="C12" s="25">
        <v>25067</v>
      </c>
      <c r="D12" s="25">
        <v>120148</v>
      </c>
      <c r="E12" s="25">
        <v>73969</v>
      </c>
      <c r="F12" s="14">
        <f t="shared" si="0"/>
        <v>-38.435096714052669</v>
      </c>
      <c r="G12" s="1"/>
      <c r="H12" s="1"/>
      <c r="I12" s="1"/>
    </row>
    <row r="13" spans="1:12" x14ac:dyDescent="0.25">
      <c r="A13" s="9" t="s">
        <v>32</v>
      </c>
      <c r="B13" s="24">
        <v>92593</v>
      </c>
      <c r="C13" s="24">
        <v>71823</v>
      </c>
      <c r="D13" s="24">
        <v>134496</v>
      </c>
      <c r="E13" s="24">
        <v>162805</v>
      </c>
      <c r="F13" s="11">
        <f t="shared" si="0"/>
        <v>21.048209612181779</v>
      </c>
      <c r="G13" s="1"/>
      <c r="H13" s="1"/>
      <c r="I13" s="1"/>
    </row>
    <row r="14" spans="1:12" x14ac:dyDescent="0.25">
      <c r="A14" s="12" t="s">
        <v>33</v>
      </c>
      <c r="B14" s="25">
        <v>800046</v>
      </c>
      <c r="C14" s="25">
        <v>1345555</v>
      </c>
      <c r="D14" s="25">
        <v>1684630</v>
      </c>
      <c r="E14" s="25">
        <v>2272002</v>
      </c>
      <c r="F14" s="14">
        <f t="shared" si="0"/>
        <v>34.866528555231724</v>
      </c>
      <c r="G14" s="1"/>
      <c r="H14" s="1"/>
      <c r="I14" s="1"/>
    </row>
    <row r="15" spans="1:12" x14ac:dyDescent="0.25">
      <c r="A15" s="9" t="s">
        <v>34</v>
      </c>
      <c r="B15" s="24">
        <v>1129017</v>
      </c>
      <c r="C15" s="24">
        <v>1282267</v>
      </c>
      <c r="D15" s="24">
        <v>2316020</v>
      </c>
      <c r="E15" s="24">
        <v>2641676</v>
      </c>
      <c r="F15" s="11">
        <f t="shared" si="0"/>
        <v>14.061018471343075</v>
      </c>
      <c r="G15" s="1"/>
      <c r="H15" s="1"/>
      <c r="I15" s="1"/>
    </row>
    <row r="16" spans="1:12" x14ac:dyDescent="0.25">
      <c r="A16" s="12" t="s">
        <v>35</v>
      </c>
      <c r="B16" s="25">
        <v>2048080</v>
      </c>
      <c r="C16" s="25">
        <v>2372534</v>
      </c>
      <c r="D16" s="25">
        <v>3982168</v>
      </c>
      <c r="E16" s="25">
        <v>4722669</v>
      </c>
      <c r="F16" s="14">
        <f t="shared" si="0"/>
        <v>18.595423397506082</v>
      </c>
      <c r="G16" s="1"/>
      <c r="H16" s="1"/>
      <c r="I16" s="1"/>
    </row>
    <row r="17" spans="1:9" x14ac:dyDescent="0.25">
      <c r="A17" s="9" t="s">
        <v>169</v>
      </c>
      <c r="B17" s="24">
        <v>707807</v>
      </c>
      <c r="C17" s="24">
        <v>751135</v>
      </c>
      <c r="D17" s="24">
        <v>1293294</v>
      </c>
      <c r="E17" s="24">
        <v>1440347</v>
      </c>
      <c r="F17" s="11">
        <f t="shared" si="0"/>
        <v>11.370423121115536</v>
      </c>
      <c r="G17" s="1"/>
      <c r="H17" s="1"/>
      <c r="I17" s="1"/>
    </row>
    <row r="18" spans="1:9" x14ac:dyDescent="0.25">
      <c r="A18" s="12" t="s">
        <v>36</v>
      </c>
      <c r="B18" s="25">
        <v>48744</v>
      </c>
      <c r="C18" s="25">
        <v>119820</v>
      </c>
      <c r="D18" s="25">
        <v>154258</v>
      </c>
      <c r="E18" s="25">
        <v>166491</v>
      </c>
      <c r="F18" s="14">
        <f t="shared" si="0"/>
        <v>7.9302207989212832</v>
      </c>
      <c r="G18" s="1"/>
      <c r="H18" s="1"/>
      <c r="I18" s="1"/>
    </row>
    <row r="19" spans="1:9" x14ac:dyDescent="0.25">
      <c r="A19" s="9" t="s">
        <v>37</v>
      </c>
      <c r="B19" s="24">
        <v>189165</v>
      </c>
      <c r="C19" s="24">
        <v>255905</v>
      </c>
      <c r="D19" s="24">
        <v>339285</v>
      </c>
      <c r="E19" s="24">
        <v>449754</v>
      </c>
      <c r="F19" s="11">
        <f t="shared" si="0"/>
        <v>32.559352756532121</v>
      </c>
      <c r="G19" s="1"/>
      <c r="H19" s="1"/>
      <c r="I19" s="1"/>
    </row>
    <row r="20" spans="1:9" x14ac:dyDescent="0.25">
      <c r="A20" s="12" t="s">
        <v>170</v>
      </c>
      <c r="B20" s="25">
        <v>75421</v>
      </c>
      <c r="C20" s="25">
        <v>146980</v>
      </c>
      <c r="D20" s="25">
        <v>151725</v>
      </c>
      <c r="E20" s="25">
        <v>194399</v>
      </c>
      <c r="F20" s="14">
        <f t="shared" si="0"/>
        <v>28.125885648376993</v>
      </c>
      <c r="G20" s="1"/>
      <c r="H20" s="1"/>
      <c r="I20" s="1"/>
    </row>
    <row r="21" spans="1:9" x14ac:dyDescent="0.25">
      <c r="A21" s="9" t="s">
        <v>38</v>
      </c>
      <c r="B21" s="24">
        <v>1749823</v>
      </c>
      <c r="C21" s="24">
        <v>2144106</v>
      </c>
      <c r="D21" s="24">
        <v>3990362</v>
      </c>
      <c r="E21" s="24">
        <v>4167135</v>
      </c>
      <c r="F21" s="11">
        <f t="shared" si="0"/>
        <v>4.4299990827899762</v>
      </c>
      <c r="G21" s="1"/>
      <c r="H21" s="1"/>
      <c r="I21" s="1"/>
    </row>
    <row r="22" spans="1:9" x14ac:dyDescent="0.25">
      <c r="A22" s="12" t="s">
        <v>59</v>
      </c>
      <c r="B22" s="25">
        <v>490858</v>
      </c>
      <c r="C22" s="25">
        <v>493008</v>
      </c>
      <c r="D22" s="25">
        <v>1057975</v>
      </c>
      <c r="E22" s="25">
        <v>1090691</v>
      </c>
      <c r="F22" s="14">
        <f t="shared" si="0"/>
        <v>3.0923225974148778</v>
      </c>
      <c r="G22" s="1"/>
      <c r="H22" s="1"/>
      <c r="I22" s="1"/>
    </row>
    <row r="23" spans="1:9" x14ac:dyDescent="0.25">
      <c r="A23" s="9" t="s">
        <v>171</v>
      </c>
      <c r="B23" s="24">
        <v>16862</v>
      </c>
      <c r="C23" s="24">
        <v>10002</v>
      </c>
      <c r="D23" s="24">
        <v>32654</v>
      </c>
      <c r="E23" s="24">
        <v>20222</v>
      </c>
      <c r="F23" s="11">
        <f t="shared" si="0"/>
        <v>-38.071905432718808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4315</v>
      </c>
      <c r="C25" s="24">
        <v>3650</v>
      </c>
      <c r="D25" s="24">
        <v>11605</v>
      </c>
      <c r="E25" s="24">
        <v>10994</v>
      </c>
      <c r="F25" s="11">
        <f t="shared" si="0"/>
        <v>-5.2649719948298213</v>
      </c>
      <c r="G25" s="1"/>
      <c r="H25" s="1"/>
      <c r="I25" s="1"/>
    </row>
    <row r="26" spans="1:9" x14ac:dyDescent="0.25">
      <c r="A26" s="12" t="s">
        <v>40</v>
      </c>
      <c r="B26" s="25">
        <v>117490</v>
      </c>
      <c r="C26" s="25">
        <v>104240</v>
      </c>
      <c r="D26" s="25">
        <v>201773</v>
      </c>
      <c r="E26" s="25">
        <v>156094</v>
      </c>
      <c r="F26" s="14">
        <f t="shared" si="0"/>
        <v>-22.638806976156374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378944</v>
      </c>
      <c r="C28" s="25">
        <v>460108</v>
      </c>
      <c r="D28" s="25">
        <v>1041900</v>
      </c>
      <c r="E28" s="25">
        <v>965461</v>
      </c>
      <c r="F28" s="14">
        <f t="shared" si="0"/>
        <v>-7.3365006238602604</v>
      </c>
      <c r="G28" s="1"/>
      <c r="H28" s="1"/>
      <c r="I28" s="1"/>
    </row>
    <row r="29" spans="1:9" x14ac:dyDescent="0.25">
      <c r="A29" s="9" t="s">
        <v>43</v>
      </c>
      <c r="B29" s="24">
        <v>17311</v>
      </c>
      <c r="C29" s="24">
        <v>3202</v>
      </c>
      <c r="D29" s="24">
        <v>26330</v>
      </c>
      <c r="E29" s="24">
        <v>11799</v>
      </c>
      <c r="F29" s="11">
        <f t="shared" si="0"/>
        <v>-55.187998480820355</v>
      </c>
      <c r="G29" s="1"/>
      <c r="H29" s="1"/>
      <c r="I29" s="1"/>
    </row>
    <row r="30" spans="1:9" x14ac:dyDescent="0.25">
      <c r="A30" s="12" t="s">
        <v>44</v>
      </c>
      <c r="B30" s="25">
        <v>30546</v>
      </c>
      <c r="C30" s="25">
        <v>39078</v>
      </c>
      <c r="D30" s="25">
        <v>40731</v>
      </c>
      <c r="E30" s="25">
        <v>59859</v>
      </c>
      <c r="F30" s="14">
        <f t="shared" si="0"/>
        <v>46.961773587685059</v>
      </c>
      <c r="G30" s="1"/>
      <c r="H30" s="1"/>
      <c r="I30" s="1"/>
    </row>
    <row r="31" spans="1:9" x14ac:dyDescent="0.25">
      <c r="A31" s="9" t="s">
        <v>45</v>
      </c>
      <c r="B31" s="24">
        <v>1768242</v>
      </c>
      <c r="C31" s="24">
        <v>1624298</v>
      </c>
      <c r="D31" s="24">
        <v>3676585</v>
      </c>
      <c r="E31" s="24">
        <v>3346795</v>
      </c>
      <c r="F31" s="11">
        <f t="shared" si="0"/>
        <v>-8.9700088533244866</v>
      </c>
      <c r="G31" s="1"/>
      <c r="H31" s="1"/>
      <c r="I31" s="1"/>
    </row>
    <row r="32" spans="1:9" x14ac:dyDescent="0.25">
      <c r="A32" s="12" t="s">
        <v>46</v>
      </c>
      <c r="B32" s="25">
        <v>205870</v>
      </c>
      <c r="C32" s="25">
        <v>439003</v>
      </c>
      <c r="D32" s="25">
        <v>512981</v>
      </c>
      <c r="E32" s="25">
        <v>782394</v>
      </c>
      <c r="F32" s="14">
        <f t="shared" si="0"/>
        <v>52.519099147921651</v>
      </c>
      <c r="G32" s="1"/>
      <c r="H32" s="1"/>
      <c r="I32" s="1"/>
    </row>
    <row r="33" spans="1:9" x14ac:dyDescent="0.25">
      <c r="A33" s="9" t="s">
        <v>47</v>
      </c>
      <c r="B33" s="24">
        <v>7031</v>
      </c>
      <c r="C33" s="24">
        <v>7710</v>
      </c>
      <c r="D33" s="24">
        <v>7031</v>
      </c>
      <c r="E33" s="24">
        <v>11175</v>
      </c>
      <c r="F33" s="11">
        <f t="shared" si="0"/>
        <v>58.938984497226556</v>
      </c>
      <c r="G33" s="1"/>
      <c r="H33" s="1"/>
      <c r="I33" s="1"/>
    </row>
    <row r="34" spans="1:9" x14ac:dyDescent="0.25">
      <c r="A34" s="12" t="s">
        <v>172</v>
      </c>
      <c r="B34" s="25">
        <v>6949</v>
      </c>
      <c r="C34" s="25">
        <v>9350</v>
      </c>
      <c r="D34" s="25">
        <v>22837</v>
      </c>
      <c r="E34" s="25">
        <v>19331</v>
      </c>
      <c r="F34" s="14">
        <f t="shared" si="0"/>
        <v>-15.352279196041508</v>
      </c>
      <c r="G34" s="1"/>
      <c r="H34" s="1"/>
      <c r="I34" s="1"/>
    </row>
    <row r="35" spans="1:9" x14ac:dyDescent="0.25">
      <c r="A35" s="15" t="s">
        <v>48</v>
      </c>
      <c r="B35" s="16">
        <f>SUM(B7:B34)</f>
        <v>12777278</v>
      </c>
      <c r="C35" s="16">
        <f t="shared" ref="C35:E35" si="1">SUM(C7:C34)</f>
        <v>14567050</v>
      </c>
      <c r="D35" s="16">
        <f t="shared" si="1"/>
        <v>26378884</v>
      </c>
      <c r="E35" s="16">
        <f t="shared" si="1"/>
        <v>28936965</v>
      </c>
      <c r="F35" s="17">
        <f t="shared" si="0"/>
        <v>9.6974572540673023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1510946</v>
      </c>
      <c r="C39" s="51">
        <f t="shared" si="3"/>
        <v>1155516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CARTAGENA</v>
      </c>
      <c r="F39" s="50">
        <f>LOOKUP(E39,$A$39:$A$66,$B$39:$B$66)</f>
        <v>4722669</v>
      </c>
      <c r="G39" s="50">
        <f>LOOKUP(E39,$A$39:$A$66,$C$39:$C$66)</f>
        <v>3982168</v>
      </c>
    </row>
    <row r="40" spans="1:9" x14ac:dyDescent="0.25">
      <c r="A40" s="50" t="str">
        <f t="shared" si="4"/>
        <v>ALICANTE</v>
      </c>
      <c r="B40" s="51">
        <f t="shared" si="2"/>
        <v>4313</v>
      </c>
      <c r="C40" s="51">
        <f t="shared" si="3"/>
        <v>5032</v>
      </c>
      <c r="D40" s="51">
        <f t="shared" ref="D40:D66" si="6">_xlfn.RANK.EQ(B40,$B$39:$B$66)+COUNTIF($B$39:$B$66,B40)-1</f>
        <v>26</v>
      </c>
      <c r="E40" s="50" t="str">
        <f t="shared" si="5"/>
        <v>BAHÍA DE ALGECIRAS</v>
      </c>
      <c r="F40" s="50">
        <f t="shared" ref="F40:F55" si="7">LOOKUP(E40,$A$39:$A$66,$B$39:$B$66)</f>
        <v>4560141</v>
      </c>
      <c r="G40" s="50">
        <f t="shared" ref="G40:G66" si="8">LOOKUP(E40,$A$39:$A$66,$C$39:$C$66)</f>
        <v>4307797</v>
      </c>
    </row>
    <row r="41" spans="1:9" x14ac:dyDescent="0.25">
      <c r="A41" s="50" t="str">
        <f t="shared" si="4"/>
        <v>ALMERÍA</v>
      </c>
      <c r="B41" s="51">
        <f t="shared" si="2"/>
        <v>5903</v>
      </c>
      <c r="C41" s="51">
        <f t="shared" si="3"/>
        <v>5004</v>
      </c>
      <c r="D41" s="51">
        <f t="shared" si="6"/>
        <v>25</v>
      </c>
      <c r="E41" s="50" t="str">
        <f t="shared" si="5"/>
        <v>HUELVA</v>
      </c>
      <c r="F41" s="50">
        <f t="shared" si="7"/>
        <v>4167135</v>
      </c>
      <c r="G41" s="50">
        <f t="shared" si="8"/>
        <v>3990362</v>
      </c>
    </row>
    <row r="42" spans="1:9" x14ac:dyDescent="0.25">
      <c r="A42" s="50" t="str">
        <f t="shared" si="4"/>
        <v>AVILÉS</v>
      </c>
      <c r="B42" s="51">
        <f t="shared" si="2"/>
        <v>89600</v>
      </c>
      <c r="C42" s="51">
        <f t="shared" si="3"/>
        <v>106747</v>
      </c>
      <c r="D42" s="51">
        <f t="shared" si="6"/>
        <v>17</v>
      </c>
      <c r="E42" s="50" t="str">
        <f t="shared" si="5"/>
        <v>TARRAGONA</v>
      </c>
      <c r="F42" s="50">
        <f t="shared" si="7"/>
        <v>3346795</v>
      </c>
      <c r="G42" s="50">
        <f t="shared" si="8"/>
        <v>3676585</v>
      </c>
    </row>
    <row r="43" spans="1:9" x14ac:dyDescent="0.25">
      <c r="A43" s="50" t="str">
        <f t="shared" si="4"/>
        <v>BAHÍA DE ALGECIRAS</v>
      </c>
      <c r="B43" s="51">
        <f t="shared" si="2"/>
        <v>4560141</v>
      </c>
      <c r="C43" s="51">
        <f t="shared" si="3"/>
        <v>4307797</v>
      </c>
      <c r="D43" s="51">
        <f t="shared" si="6"/>
        <v>2</v>
      </c>
      <c r="E43" s="50" t="str">
        <f t="shared" si="5"/>
        <v>BILBAO</v>
      </c>
      <c r="F43" s="50">
        <f t="shared" si="7"/>
        <v>2641676</v>
      </c>
      <c r="G43" s="50">
        <f t="shared" si="8"/>
        <v>2316020</v>
      </c>
    </row>
    <row r="44" spans="1:9" x14ac:dyDescent="0.25">
      <c r="A44" s="50" t="str">
        <f t="shared" si="4"/>
        <v>BAHÍA DE CÁDIZ</v>
      </c>
      <c r="B44" s="51">
        <f t="shared" si="2"/>
        <v>73969</v>
      </c>
      <c r="C44" s="51">
        <f t="shared" si="3"/>
        <v>120148</v>
      </c>
      <c r="D44" s="51">
        <f t="shared" si="6"/>
        <v>18</v>
      </c>
      <c r="E44" s="50" t="str">
        <f t="shared" si="5"/>
        <v>BARCELONA</v>
      </c>
      <c r="F44" s="50">
        <f t="shared" si="7"/>
        <v>2272002</v>
      </c>
      <c r="G44" s="50">
        <f t="shared" si="8"/>
        <v>1684630</v>
      </c>
    </row>
    <row r="45" spans="1:9" x14ac:dyDescent="0.25">
      <c r="A45" s="50" t="str">
        <f t="shared" si="4"/>
        <v>BALEARES</v>
      </c>
      <c r="B45" s="51">
        <f t="shared" si="2"/>
        <v>162805</v>
      </c>
      <c r="C45" s="51">
        <f t="shared" si="3"/>
        <v>134496</v>
      </c>
      <c r="D45" s="51">
        <f t="shared" si="6"/>
        <v>15</v>
      </c>
      <c r="E45" s="50" t="str">
        <f t="shared" si="5"/>
        <v>A CORUÑA</v>
      </c>
      <c r="F45" s="50">
        <f t="shared" si="7"/>
        <v>1510946</v>
      </c>
      <c r="G45" s="50">
        <f t="shared" si="8"/>
        <v>1155516</v>
      </c>
    </row>
    <row r="46" spans="1:9" x14ac:dyDescent="0.25">
      <c r="A46" s="50" t="str">
        <f t="shared" si="4"/>
        <v>BARCELONA</v>
      </c>
      <c r="B46" s="51">
        <f t="shared" si="2"/>
        <v>2272002</v>
      </c>
      <c r="C46" s="51">
        <f t="shared" si="3"/>
        <v>1684630</v>
      </c>
      <c r="D46" s="51">
        <f t="shared" si="6"/>
        <v>6</v>
      </c>
      <c r="E46" s="50" t="str">
        <f t="shared" si="5"/>
        <v>CASTELLÓN</v>
      </c>
      <c r="F46" s="50">
        <f t="shared" si="7"/>
        <v>1440347</v>
      </c>
      <c r="G46" s="50">
        <f t="shared" si="8"/>
        <v>1293294</v>
      </c>
    </row>
    <row r="47" spans="1:9" x14ac:dyDescent="0.25">
      <c r="A47" s="50" t="str">
        <f t="shared" si="4"/>
        <v>BILBAO</v>
      </c>
      <c r="B47" s="51">
        <f t="shared" si="2"/>
        <v>2641676</v>
      </c>
      <c r="C47" s="51">
        <f t="shared" si="3"/>
        <v>2316020</v>
      </c>
      <c r="D47" s="51">
        <f t="shared" si="6"/>
        <v>5</v>
      </c>
      <c r="E47" s="50" t="str">
        <f t="shared" si="5"/>
        <v>LAS PALMAS</v>
      </c>
      <c r="F47" s="50">
        <f t="shared" si="7"/>
        <v>1090691</v>
      </c>
      <c r="G47" s="50">
        <f t="shared" si="8"/>
        <v>1057975</v>
      </c>
    </row>
    <row r="48" spans="1:9" x14ac:dyDescent="0.25">
      <c r="A48" s="50" t="str">
        <f t="shared" si="4"/>
        <v>CARTAGENA</v>
      </c>
      <c r="B48" s="51">
        <f t="shared" si="2"/>
        <v>4722669</v>
      </c>
      <c r="C48" s="51">
        <f t="shared" si="3"/>
        <v>3982168</v>
      </c>
      <c r="D48" s="51">
        <f t="shared" si="6"/>
        <v>1</v>
      </c>
      <c r="E48" s="50" t="str">
        <f t="shared" si="5"/>
        <v>SANTA CRUZ DE TENERIFE</v>
      </c>
      <c r="F48" s="50">
        <f t="shared" si="7"/>
        <v>965461</v>
      </c>
      <c r="G48" s="50">
        <f t="shared" si="8"/>
        <v>1041900</v>
      </c>
    </row>
    <row r="49" spans="1:7" x14ac:dyDescent="0.25">
      <c r="A49" s="50" t="str">
        <f t="shared" si="4"/>
        <v>CASTELLÓN</v>
      </c>
      <c r="B49" s="51">
        <f t="shared" si="2"/>
        <v>1440347</v>
      </c>
      <c r="C49" s="51">
        <f t="shared" si="3"/>
        <v>1293294</v>
      </c>
      <c r="D49" s="51">
        <f t="shared" si="6"/>
        <v>8</v>
      </c>
      <c r="E49" s="50" t="str">
        <f t="shared" si="5"/>
        <v>VALENCIA</v>
      </c>
      <c r="F49" s="50">
        <f t="shared" si="7"/>
        <v>782394</v>
      </c>
      <c r="G49" s="50">
        <f t="shared" si="8"/>
        <v>512981</v>
      </c>
    </row>
    <row r="50" spans="1:7" x14ac:dyDescent="0.25">
      <c r="A50" s="50" t="str">
        <f t="shared" si="4"/>
        <v>CEUTA</v>
      </c>
      <c r="B50" s="51">
        <f t="shared" si="2"/>
        <v>166491</v>
      </c>
      <c r="C50" s="51">
        <f t="shared" si="3"/>
        <v>154258</v>
      </c>
      <c r="D50" s="51">
        <f t="shared" si="6"/>
        <v>14</v>
      </c>
      <c r="E50" s="50" t="str">
        <f t="shared" si="5"/>
        <v>FERROL-SAN CIBRAO</v>
      </c>
      <c r="F50" s="50">
        <f t="shared" si="7"/>
        <v>449754</v>
      </c>
      <c r="G50" s="50">
        <f t="shared" si="8"/>
        <v>339285</v>
      </c>
    </row>
    <row r="51" spans="1:7" x14ac:dyDescent="0.25">
      <c r="A51" s="50" t="str">
        <f t="shared" si="4"/>
        <v>FERROL-SAN CIBRAO</v>
      </c>
      <c r="B51" s="51">
        <f t="shared" si="2"/>
        <v>449754</v>
      </c>
      <c r="C51" s="51">
        <f t="shared" si="3"/>
        <v>339285</v>
      </c>
      <c r="D51" s="51">
        <f t="shared" si="6"/>
        <v>12</v>
      </c>
      <c r="E51" s="50" t="str">
        <f t="shared" si="5"/>
        <v>GIJÓN</v>
      </c>
      <c r="F51" s="50">
        <f t="shared" si="7"/>
        <v>194399</v>
      </c>
      <c r="G51" s="50">
        <f t="shared" si="8"/>
        <v>151725</v>
      </c>
    </row>
    <row r="52" spans="1:7" x14ac:dyDescent="0.25">
      <c r="A52" s="50" t="str">
        <f t="shared" si="4"/>
        <v>GIJÓN</v>
      </c>
      <c r="B52" s="51">
        <f t="shared" si="2"/>
        <v>194399</v>
      </c>
      <c r="C52" s="51">
        <f t="shared" si="3"/>
        <v>151725</v>
      </c>
      <c r="D52" s="51">
        <f t="shared" si="6"/>
        <v>13</v>
      </c>
      <c r="E52" s="50" t="str">
        <f t="shared" si="5"/>
        <v>CEUTA</v>
      </c>
      <c r="F52" s="50">
        <f t="shared" si="7"/>
        <v>166491</v>
      </c>
      <c r="G52" s="50">
        <f t="shared" si="8"/>
        <v>154258</v>
      </c>
    </row>
    <row r="53" spans="1:7" x14ac:dyDescent="0.25">
      <c r="A53" s="50" t="str">
        <f t="shared" si="4"/>
        <v>HUELVA</v>
      </c>
      <c r="B53" s="51">
        <f t="shared" si="2"/>
        <v>4167135</v>
      </c>
      <c r="C53" s="51">
        <f t="shared" si="3"/>
        <v>3990362</v>
      </c>
      <c r="D53" s="51">
        <f t="shared" si="6"/>
        <v>3</v>
      </c>
      <c r="E53" s="50" t="str">
        <f t="shared" si="5"/>
        <v>BALEARES</v>
      </c>
      <c r="F53" s="50">
        <f t="shared" si="7"/>
        <v>162805</v>
      </c>
      <c r="G53" s="50">
        <f t="shared" si="8"/>
        <v>134496</v>
      </c>
    </row>
    <row r="54" spans="1:7" x14ac:dyDescent="0.25">
      <c r="A54" s="50" t="str">
        <f t="shared" si="4"/>
        <v>LAS PALMAS</v>
      </c>
      <c r="B54" s="51">
        <f t="shared" si="2"/>
        <v>1090691</v>
      </c>
      <c r="C54" s="51">
        <f t="shared" si="3"/>
        <v>1057975</v>
      </c>
      <c r="D54" s="51">
        <f t="shared" si="6"/>
        <v>9</v>
      </c>
      <c r="E54" s="50" t="str">
        <f t="shared" si="5"/>
        <v>MOTRIL</v>
      </c>
      <c r="F54" s="50">
        <f t="shared" si="7"/>
        <v>156094</v>
      </c>
      <c r="G54" s="50">
        <f t="shared" si="8"/>
        <v>201773</v>
      </c>
    </row>
    <row r="55" spans="1:7" x14ac:dyDescent="0.25">
      <c r="A55" s="50" t="str">
        <f t="shared" si="4"/>
        <v>MÁLAGA</v>
      </c>
      <c r="B55" s="51">
        <f t="shared" si="2"/>
        <v>20222</v>
      </c>
      <c r="C55" s="51">
        <f t="shared" si="3"/>
        <v>32654</v>
      </c>
      <c r="D55" s="51">
        <f t="shared" si="6"/>
        <v>20</v>
      </c>
      <c r="E55" s="50" t="str">
        <f t="shared" si="5"/>
        <v>AVILÉS</v>
      </c>
      <c r="F55" s="50">
        <f t="shared" si="7"/>
        <v>89600</v>
      </c>
      <c r="G55" s="50">
        <f t="shared" si="8"/>
        <v>106747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73969</v>
      </c>
      <c r="G56" s="50">
        <f t="shared" si="8"/>
        <v>120148</v>
      </c>
    </row>
    <row r="57" spans="1:7" x14ac:dyDescent="0.25">
      <c r="A57" s="50" t="str">
        <f t="shared" si="4"/>
        <v>MELILLA</v>
      </c>
      <c r="B57" s="51">
        <f t="shared" si="2"/>
        <v>10994</v>
      </c>
      <c r="C57" s="51">
        <f t="shared" si="3"/>
        <v>11605</v>
      </c>
      <c r="D57" s="51">
        <f t="shared" si="6"/>
        <v>24</v>
      </c>
      <c r="E57" s="50" t="str">
        <f t="shared" si="5"/>
        <v>SEVILLA</v>
      </c>
      <c r="F57" s="50">
        <f t="shared" si="9"/>
        <v>59859</v>
      </c>
      <c r="G57" s="50">
        <f t="shared" si="8"/>
        <v>40731</v>
      </c>
    </row>
    <row r="58" spans="1:7" x14ac:dyDescent="0.25">
      <c r="A58" s="50" t="str">
        <f t="shared" si="4"/>
        <v>MOTRIL</v>
      </c>
      <c r="B58" s="51">
        <f t="shared" si="2"/>
        <v>156094</v>
      </c>
      <c r="C58" s="51">
        <f t="shared" si="3"/>
        <v>201773</v>
      </c>
      <c r="D58" s="51">
        <f t="shared" si="6"/>
        <v>16</v>
      </c>
      <c r="E58" s="50" t="str">
        <f t="shared" si="5"/>
        <v>MÁLAGA</v>
      </c>
      <c r="F58" s="50">
        <f t="shared" si="9"/>
        <v>20222</v>
      </c>
      <c r="G58" s="50">
        <f t="shared" si="8"/>
        <v>32654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19331</v>
      </c>
      <c r="G59" s="50">
        <f t="shared" si="8"/>
        <v>22837</v>
      </c>
    </row>
    <row r="60" spans="1:7" x14ac:dyDescent="0.25">
      <c r="A60" s="50" t="str">
        <f t="shared" si="4"/>
        <v>SANTA CRUZ DE TENERIFE</v>
      </c>
      <c r="B60" s="51">
        <f t="shared" si="2"/>
        <v>965461</v>
      </c>
      <c r="C60" s="51">
        <f t="shared" si="3"/>
        <v>1041900</v>
      </c>
      <c r="D60" s="51">
        <f t="shared" si="6"/>
        <v>10</v>
      </c>
      <c r="E60" s="50" t="str">
        <f t="shared" si="5"/>
        <v>SANTANDER</v>
      </c>
      <c r="F60" s="50">
        <f t="shared" si="9"/>
        <v>11799</v>
      </c>
      <c r="G60" s="50">
        <f t="shared" si="8"/>
        <v>26330</v>
      </c>
    </row>
    <row r="61" spans="1:7" x14ac:dyDescent="0.25">
      <c r="A61" s="50" t="str">
        <f t="shared" si="4"/>
        <v>SANTANDER</v>
      </c>
      <c r="B61" s="51">
        <f t="shared" si="2"/>
        <v>11799</v>
      </c>
      <c r="C61" s="51">
        <f t="shared" si="3"/>
        <v>26330</v>
      </c>
      <c r="D61" s="51">
        <f t="shared" si="6"/>
        <v>22</v>
      </c>
      <c r="E61" s="50" t="str">
        <f t="shared" si="5"/>
        <v>VIGO</v>
      </c>
      <c r="F61" s="50">
        <f t="shared" si="9"/>
        <v>11175</v>
      </c>
      <c r="G61" s="50">
        <f t="shared" si="8"/>
        <v>7031</v>
      </c>
    </row>
    <row r="62" spans="1:7" x14ac:dyDescent="0.25">
      <c r="A62" s="50" t="str">
        <f t="shared" si="4"/>
        <v>SEVILLA</v>
      </c>
      <c r="B62" s="51">
        <f t="shared" si="2"/>
        <v>59859</v>
      </c>
      <c r="C62" s="51">
        <f t="shared" si="3"/>
        <v>40731</v>
      </c>
      <c r="D62" s="51">
        <f t="shared" si="6"/>
        <v>19</v>
      </c>
      <c r="E62" s="50" t="str">
        <f t="shared" si="5"/>
        <v>MELILLA</v>
      </c>
      <c r="F62" s="50">
        <f t="shared" si="9"/>
        <v>10994</v>
      </c>
      <c r="G62" s="50">
        <f t="shared" si="8"/>
        <v>11605</v>
      </c>
    </row>
    <row r="63" spans="1:7" x14ac:dyDescent="0.25">
      <c r="A63" s="50" t="str">
        <f t="shared" si="4"/>
        <v>TARRAGONA</v>
      </c>
      <c r="B63" s="51">
        <f t="shared" si="2"/>
        <v>3346795</v>
      </c>
      <c r="C63" s="51">
        <f t="shared" si="3"/>
        <v>3676585</v>
      </c>
      <c r="D63" s="51">
        <f t="shared" si="6"/>
        <v>4</v>
      </c>
      <c r="E63" s="50" t="str">
        <f t="shared" si="5"/>
        <v>ALMERÍA</v>
      </c>
      <c r="F63" s="50">
        <f t="shared" si="9"/>
        <v>5903</v>
      </c>
      <c r="G63" s="50">
        <f t="shared" si="8"/>
        <v>5004</v>
      </c>
    </row>
    <row r="64" spans="1:7" x14ac:dyDescent="0.25">
      <c r="A64" s="50" t="str">
        <f t="shared" si="4"/>
        <v>VALENCIA</v>
      </c>
      <c r="B64" s="51">
        <f t="shared" si="2"/>
        <v>782394</v>
      </c>
      <c r="C64" s="51">
        <f t="shared" si="3"/>
        <v>512981</v>
      </c>
      <c r="D64" s="51">
        <f t="shared" si="6"/>
        <v>11</v>
      </c>
      <c r="E64" s="50" t="str">
        <f t="shared" si="5"/>
        <v>ALICANTE</v>
      </c>
      <c r="F64" s="50">
        <f t="shared" si="9"/>
        <v>4313</v>
      </c>
      <c r="G64" s="50">
        <f t="shared" si="8"/>
        <v>5032</v>
      </c>
    </row>
    <row r="65" spans="1:7" x14ac:dyDescent="0.25">
      <c r="A65" s="50" t="str">
        <f t="shared" si="4"/>
        <v>VIGO</v>
      </c>
      <c r="B65" s="51">
        <f t="shared" si="2"/>
        <v>11175</v>
      </c>
      <c r="C65" s="51">
        <f t="shared" si="3"/>
        <v>7031</v>
      </c>
      <c r="D65" s="51">
        <f t="shared" si="6"/>
        <v>23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19331</v>
      </c>
      <c r="C66" s="51">
        <f t="shared" si="3"/>
        <v>22837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G36" sqref="G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355160</v>
      </c>
      <c r="C7" s="26">
        <v>321226</v>
      </c>
      <c r="D7" s="26">
        <v>778510</v>
      </c>
      <c r="E7" s="26">
        <v>644354</v>
      </c>
      <c r="F7" s="11">
        <f>((E7*100)/D7)-100</f>
        <v>-17.23240549254345</v>
      </c>
      <c r="G7" s="1"/>
      <c r="H7" s="1"/>
      <c r="I7" s="1"/>
    </row>
    <row r="8" spans="1:12" x14ac:dyDescent="0.25">
      <c r="A8" s="12" t="s">
        <v>31</v>
      </c>
      <c r="B8" s="27">
        <v>190543</v>
      </c>
      <c r="C8" s="27">
        <v>148102</v>
      </c>
      <c r="D8" s="27">
        <v>330204</v>
      </c>
      <c r="E8" s="27">
        <v>251392</v>
      </c>
      <c r="F8" s="14">
        <f t="shared" ref="F8:F35" si="0">((E8*100)/D8)-100</f>
        <v>-23.867669682983859</v>
      </c>
      <c r="G8" s="1"/>
      <c r="H8" s="1"/>
      <c r="I8" s="1"/>
    </row>
    <row r="9" spans="1:12" x14ac:dyDescent="0.25">
      <c r="A9" s="9" t="s">
        <v>164</v>
      </c>
      <c r="B9" s="26">
        <v>406545</v>
      </c>
      <c r="C9" s="26">
        <v>544220</v>
      </c>
      <c r="D9" s="26">
        <v>756394</v>
      </c>
      <c r="E9" s="26">
        <v>860975</v>
      </c>
      <c r="F9" s="11">
        <f t="shared" si="0"/>
        <v>13.826259859279688</v>
      </c>
      <c r="G9" s="1"/>
      <c r="H9" s="1"/>
      <c r="I9" s="1"/>
    </row>
    <row r="10" spans="1:12" x14ac:dyDescent="0.25">
      <c r="A10" s="12" t="s">
        <v>166</v>
      </c>
      <c r="B10" s="27">
        <v>151141</v>
      </c>
      <c r="C10" s="27">
        <v>165542</v>
      </c>
      <c r="D10" s="27">
        <v>356866</v>
      </c>
      <c r="E10" s="27">
        <v>389723</v>
      </c>
      <c r="F10" s="14">
        <f t="shared" si="0"/>
        <v>9.2070973418594093</v>
      </c>
      <c r="G10" s="1"/>
      <c r="H10" s="1"/>
      <c r="I10" s="1"/>
    </row>
    <row r="11" spans="1:12" x14ac:dyDescent="0.25">
      <c r="A11" s="9" t="s">
        <v>167</v>
      </c>
      <c r="B11" s="26">
        <v>218686</v>
      </c>
      <c r="C11" s="26">
        <v>143168</v>
      </c>
      <c r="D11" s="26">
        <v>431972</v>
      </c>
      <c r="E11" s="26">
        <v>356962</v>
      </c>
      <c r="F11" s="11">
        <f t="shared" si="0"/>
        <v>-17.364551406109655</v>
      </c>
      <c r="G11" s="1"/>
      <c r="H11" s="1"/>
      <c r="I11" s="1"/>
    </row>
    <row r="12" spans="1:12" x14ac:dyDescent="0.25">
      <c r="A12" s="12" t="s">
        <v>168</v>
      </c>
      <c r="B12" s="27">
        <v>173000</v>
      </c>
      <c r="C12" s="27">
        <v>214712</v>
      </c>
      <c r="D12" s="27">
        <v>374133</v>
      </c>
      <c r="E12" s="27">
        <v>375329</v>
      </c>
      <c r="F12" s="14">
        <f t="shared" si="0"/>
        <v>0.31967241595903317</v>
      </c>
      <c r="G12" s="1"/>
      <c r="H12" s="1"/>
      <c r="I12" s="1"/>
    </row>
    <row r="13" spans="1:12" x14ac:dyDescent="0.25">
      <c r="A13" s="9" t="s">
        <v>32</v>
      </c>
      <c r="B13" s="26">
        <v>102029</v>
      </c>
      <c r="C13" s="26">
        <v>102496</v>
      </c>
      <c r="D13" s="26">
        <v>180544</v>
      </c>
      <c r="E13" s="26">
        <v>215905</v>
      </c>
      <c r="F13" s="11">
        <f t="shared" si="0"/>
        <v>19.585807337823468</v>
      </c>
      <c r="G13" s="1"/>
      <c r="H13" s="1"/>
      <c r="I13" s="1"/>
    </row>
    <row r="14" spans="1:12" x14ac:dyDescent="0.25">
      <c r="A14" s="12" t="s">
        <v>33</v>
      </c>
      <c r="B14" s="27">
        <v>233588</v>
      </c>
      <c r="C14" s="27">
        <v>293347</v>
      </c>
      <c r="D14" s="27">
        <v>500753</v>
      </c>
      <c r="E14" s="27">
        <v>492017</v>
      </c>
      <c r="F14" s="14">
        <f t="shared" si="0"/>
        <v>-1.744572673553634</v>
      </c>
      <c r="G14" s="1"/>
      <c r="H14" s="1"/>
      <c r="I14" s="1"/>
    </row>
    <row r="15" spans="1:12" x14ac:dyDescent="0.25">
      <c r="A15" s="9" t="s">
        <v>34</v>
      </c>
      <c r="B15" s="26">
        <v>317868</v>
      </c>
      <c r="C15" s="26">
        <v>242229</v>
      </c>
      <c r="D15" s="26">
        <v>592772</v>
      </c>
      <c r="E15" s="26">
        <v>544883</v>
      </c>
      <c r="F15" s="11">
        <f t="shared" si="0"/>
        <v>-8.0788228863711566</v>
      </c>
      <c r="G15" s="1"/>
      <c r="H15" s="1"/>
      <c r="I15" s="1"/>
    </row>
    <row r="16" spans="1:12" x14ac:dyDescent="0.25">
      <c r="A16" s="12" t="s">
        <v>35</v>
      </c>
      <c r="B16" s="27">
        <v>393977</v>
      </c>
      <c r="C16" s="27">
        <v>361614</v>
      </c>
      <c r="D16" s="27">
        <v>927295</v>
      </c>
      <c r="E16" s="27">
        <v>827677</v>
      </c>
      <c r="F16" s="14">
        <f t="shared" si="0"/>
        <v>-10.742859607783927</v>
      </c>
      <c r="G16" s="1"/>
      <c r="H16" s="1"/>
      <c r="I16" s="1"/>
    </row>
    <row r="17" spans="1:9" x14ac:dyDescent="0.25">
      <c r="A17" s="9" t="s">
        <v>169</v>
      </c>
      <c r="B17" s="26">
        <v>281954</v>
      </c>
      <c r="C17" s="26">
        <v>256892</v>
      </c>
      <c r="D17" s="26">
        <v>659760</v>
      </c>
      <c r="E17" s="26">
        <v>732928</v>
      </c>
      <c r="F17" s="11">
        <f t="shared" si="0"/>
        <v>11.090093367285078</v>
      </c>
      <c r="G17" s="1"/>
      <c r="H17" s="1"/>
      <c r="I17" s="1"/>
    </row>
    <row r="18" spans="1:9" x14ac:dyDescent="0.25">
      <c r="A18" s="12" t="s">
        <v>36</v>
      </c>
      <c r="B18" s="27">
        <v>1500</v>
      </c>
      <c r="C18" s="27">
        <v>8232</v>
      </c>
      <c r="D18" s="27">
        <v>5338</v>
      </c>
      <c r="E18" s="27">
        <v>8232</v>
      </c>
      <c r="F18" s="14">
        <f t="shared" si="0"/>
        <v>54.215061820906698</v>
      </c>
      <c r="G18" s="1"/>
      <c r="H18" s="1"/>
      <c r="I18" s="1"/>
    </row>
    <row r="19" spans="1:9" x14ac:dyDescent="0.25">
      <c r="A19" s="9" t="s">
        <v>37</v>
      </c>
      <c r="B19" s="26">
        <v>769073</v>
      </c>
      <c r="C19" s="26">
        <v>924939</v>
      </c>
      <c r="D19" s="26">
        <v>1322286</v>
      </c>
      <c r="E19" s="26">
        <v>2004860</v>
      </c>
      <c r="F19" s="11">
        <f t="shared" si="0"/>
        <v>51.620753755239036</v>
      </c>
      <c r="G19" s="1"/>
      <c r="H19" s="1"/>
      <c r="I19" s="1"/>
    </row>
    <row r="20" spans="1:9" x14ac:dyDescent="0.25">
      <c r="A20" s="12" t="s">
        <v>170</v>
      </c>
      <c r="B20" s="27">
        <v>1420040</v>
      </c>
      <c r="C20" s="27">
        <v>1422152</v>
      </c>
      <c r="D20" s="27">
        <v>2966274</v>
      </c>
      <c r="E20" s="27">
        <v>2835509</v>
      </c>
      <c r="F20" s="14">
        <f t="shared" si="0"/>
        <v>-4.4083924816116138</v>
      </c>
      <c r="G20" s="1"/>
      <c r="H20" s="1"/>
      <c r="I20" s="1"/>
    </row>
    <row r="21" spans="1:9" x14ac:dyDescent="0.25">
      <c r="A21" s="9" t="s">
        <v>38</v>
      </c>
      <c r="B21" s="26">
        <v>297549</v>
      </c>
      <c r="C21" s="26">
        <v>431472</v>
      </c>
      <c r="D21" s="26">
        <v>910236</v>
      </c>
      <c r="E21" s="26">
        <v>1024317</v>
      </c>
      <c r="F21" s="11">
        <f t="shared" si="0"/>
        <v>12.533123277919131</v>
      </c>
      <c r="G21" s="1"/>
      <c r="H21" s="1"/>
      <c r="I21" s="1"/>
    </row>
    <row r="22" spans="1:9" x14ac:dyDescent="0.25">
      <c r="A22" s="12" t="s">
        <v>59</v>
      </c>
      <c r="B22" s="27">
        <v>16584</v>
      </c>
      <c r="C22" s="27">
        <v>29873</v>
      </c>
      <c r="D22" s="27">
        <v>70294</v>
      </c>
      <c r="E22" s="27">
        <v>62662</v>
      </c>
      <c r="F22" s="14">
        <f t="shared" si="0"/>
        <v>-10.857256664864707</v>
      </c>
      <c r="G22" s="1"/>
      <c r="H22" s="1"/>
      <c r="I22" s="1"/>
    </row>
    <row r="23" spans="1:9" x14ac:dyDescent="0.25">
      <c r="A23" s="9" t="s">
        <v>171</v>
      </c>
      <c r="B23" s="26">
        <v>143095</v>
      </c>
      <c r="C23" s="26">
        <v>70069</v>
      </c>
      <c r="D23" s="26">
        <v>220348</v>
      </c>
      <c r="E23" s="26">
        <v>142151</v>
      </c>
      <c r="F23" s="11">
        <f t="shared" si="0"/>
        <v>-35.487955415978362</v>
      </c>
      <c r="G23" s="1"/>
      <c r="H23" s="1"/>
      <c r="I23" s="1"/>
    </row>
    <row r="24" spans="1:9" x14ac:dyDescent="0.25">
      <c r="A24" s="12" t="s">
        <v>173</v>
      </c>
      <c r="B24" s="27">
        <v>82616</v>
      </c>
      <c r="C24" s="27">
        <v>87431</v>
      </c>
      <c r="D24" s="27">
        <v>146968</v>
      </c>
      <c r="E24" s="27">
        <v>138650</v>
      </c>
      <c r="F24" s="14">
        <f t="shared" si="0"/>
        <v>-5.6597354526155357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1501</v>
      </c>
      <c r="D25" s="26">
        <v>2475</v>
      </c>
      <c r="E25" s="26">
        <v>1501</v>
      </c>
      <c r="F25" s="11">
        <f t="shared" si="0"/>
        <v>-39.353535353535356</v>
      </c>
      <c r="G25" s="1"/>
      <c r="H25" s="1"/>
      <c r="I25" s="1"/>
    </row>
    <row r="26" spans="1:9" x14ac:dyDescent="0.25">
      <c r="A26" s="12" t="s">
        <v>40</v>
      </c>
      <c r="B26" s="27">
        <v>49178</v>
      </c>
      <c r="C26" s="27">
        <v>40734</v>
      </c>
      <c r="D26" s="27">
        <v>87072</v>
      </c>
      <c r="E26" s="27">
        <v>74382</v>
      </c>
      <c r="F26" s="14">
        <f t="shared" si="0"/>
        <v>-14.57414553472988</v>
      </c>
      <c r="G26" s="1"/>
      <c r="H26" s="1"/>
      <c r="I26" s="1"/>
    </row>
    <row r="27" spans="1:9" x14ac:dyDescent="0.25">
      <c r="A27" s="9" t="s">
        <v>41</v>
      </c>
      <c r="B27" s="26">
        <v>122525</v>
      </c>
      <c r="C27" s="26">
        <v>56325</v>
      </c>
      <c r="D27" s="26">
        <v>206996</v>
      </c>
      <c r="E27" s="26">
        <v>117748</v>
      </c>
      <c r="F27" s="11">
        <f t="shared" si="0"/>
        <v>-43.115809001140121</v>
      </c>
      <c r="G27" s="1"/>
      <c r="H27" s="1"/>
      <c r="I27" s="1"/>
    </row>
    <row r="28" spans="1:9" x14ac:dyDescent="0.25">
      <c r="A28" s="12" t="s">
        <v>42</v>
      </c>
      <c r="B28" s="27">
        <v>32673</v>
      </c>
      <c r="C28" s="27">
        <v>39516</v>
      </c>
      <c r="D28" s="27">
        <v>75977</v>
      </c>
      <c r="E28" s="27">
        <v>57963</v>
      </c>
      <c r="F28" s="14">
        <f t="shared" si="0"/>
        <v>-23.709806915250667</v>
      </c>
      <c r="G28" s="1"/>
      <c r="H28" s="1"/>
      <c r="I28" s="1"/>
    </row>
    <row r="29" spans="1:9" x14ac:dyDescent="0.25">
      <c r="A29" s="9" t="s">
        <v>43</v>
      </c>
      <c r="B29" s="26">
        <v>298036</v>
      </c>
      <c r="C29" s="26">
        <v>152728</v>
      </c>
      <c r="D29" s="26">
        <v>421033</v>
      </c>
      <c r="E29" s="26">
        <v>402720</v>
      </c>
      <c r="F29" s="11">
        <f t="shared" si="0"/>
        <v>-4.3495402973163664</v>
      </c>
      <c r="G29" s="1"/>
      <c r="H29" s="1"/>
      <c r="I29" s="1"/>
    </row>
    <row r="30" spans="1:9" x14ac:dyDescent="0.25">
      <c r="A30" s="12" t="s">
        <v>44</v>
      </c>
      <c r="B30" s="27">
        <v>213604</v>
      </c>
      <c r="C30" s="27">
        <v>120667</v>
      </c>
      <c r="D30" s="27">
        <v>404588</v>
      </c>
      <c r="E30" s="27">
        <v>295215</v>
      </c>
      <c r="F30" s="14">
        <f t="shared" si="0"/>
        <v>-27.033179431915926</v>
      </c>
      <c r="G30" s="1"/>
      <c r="H30" s="1"/>
      <c r="I30" s="1"/>
    </row>
    <row r="31" spans="1:9" x14ac:dyDescent="0.25">
      <c r="A31" s="9" t="s">
        <v>45</v>
      </c>
      <c r="B31" s="26">
        <v>502301</v>
      </c>
      <c r="C31" s="26">
        <v>554747</v>
      </c>
      <c r="D31" s="26">
        <v>1475092</v>
      </c>
      <c r="E31" s="26">
        <v>1453551</v>
      </c>
      <c r="F31" s="11">
        <f t="shared" si="0"/>
        <v>-1.4603156955633949</v>
      </c>
      <c r="G31" s="1"/>
      <c r="H31" s="1"/>
      <c r="I31" s="1"/>
    </row>
    <row r="32" spans="1:9" x14ac:dyDescent="0.25">
      <c r="A32" s="12" t="s">
        <v>46</v>
      </c>
      <c r="B32" s="27">
        <v>150177</v>
      </c>
      <c r="C32" s="27">
        <v>159330</v>
      </c>
      <c r="D32" s="27">
        <v>318966</v>
      </c>
      <c r="E32" s="27">
        <v>314688</v>
      </c>
      <c r="F32" s="14">
        <f t="shared" si="0"/>
        <v>-1.3412087808732025</v>
      </c>
      <c r="G32" s="1"/>
      <c r="H32" s="1"/>
      <c r="I32" s="1"/>
    </row>
    <row r="33" spans="1:9" x14ac:dyDescent="0.25">
      <c r="A33" s="9" t="s">
        <v>47</v>
      </c>
      <c r="B33" s="26">
        <v>13405</v>
      </c>
      <c r="C33" s="26">
        <v>14232</v>
      </c>
      <c r="D33" s="26">
        <v>22774</v>
      </c>
      <c r="E33" s="26">
        <v>32663</v>
      </c>
      <c r="F33" s="11">
        <f t="shared" si="0"/>
        <v>43.422323702467736</v>
      </c>
      <c r="G33" s="1"/>
      <c r="H33" s="1"/>
      <c r="I33" s="1"/>
    </row>
    <row r="34" spans="1:9" x14ac:dyDescent="0.25">
      <c r="A34" s="12" t="s">
        <v>172</v>
      </c>
      <c r="B34" s="27">
        <v>16738</v>
      </c>
      <c r="C34" s="27">
        <v>23641</v>
      </c>
      <c r="D34" s="27">
        <v>32649</v>
      </c>
      <c r="E34" s="27">
        <v>43903</v>
      </c>
      <c r="F34" s="14">
        <f t="shared" si="0"/>
        <v>34.469662164231664</v>
      </c>
      <c r="G34" s="1"/>
      <c r="H34" s="1"/>
      <c r="I34" s="1"/>
    </row>
    <row r="35" spans="1:9" x14ac:dyDescent="0.25">
      <c r="A35" s="15" t="s">
        <v>48</v>
      </c>
      <c r="B35" s="16">
        <f>SUM(B7:B34)</f>
        <v>6953585</v>
      </c>
      <c r="C35" s="16">
        <f t="shared" ref="C35:E35" si="1">SUM(C7:C34)</f>
        <v>6931137</v>
      </c>
      <c r="D35" s="16">
        <f t="shared" si="1"/>
        <v>14578569</v>
      </c>
      <c r="E35" s="16">
        <f t="shared" si="1"/>
        <v>14702860</v>
      </c>
      <c r="F35" s="17">
        <f t="shared" si="0"/>
        <v>0.85255967166598623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644354</v>
      </c>
      <c r="C39" s="51">
        <f t="shared" si="3"/>
        <v>778510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2835509</v>
      </c>
      <c r="G39" s="50">
        <f>LOOKUP(E39,$A$39:$A$66,$C$39:$C$66)</f>
        <v>2966274</v>
      </c>
    </row>
    <row r="40" spans="1:9" x14ac:dyDescent="0.25">
      <c r="A40" s="50" t="str">
        <f t="shared" si="4"/>
        <v>ALICANTE</v>
      </c>
      <c r="B40" s="51">
        <f t="shared" si="2"/>
        <v>251392</v>
      </c>
      <c r="C40" s="51">
        <f t="shared" si="3"/>
        <v>330204</v>
      </c>
      <c r="D40" s="51">
        <f t="shared" ref="D40:D66" si="6">_xlfn.RANK.EQ(B40,$B$39:$B$66)+COUNTIF($B$39:$B$66,B40)-1</f>
        <v>17</v>
      </c>
      <c r="E40" s="50" t="str">
        <f t="shared" si="5"/>
        <v>FERROL-SAN CIBRAO</v>
      </c>
      <c r="F40" s="50">
        <f t="shared" ref="F40:F55" si="7">LOOKUP(E40,$A$39:$A$66,$B$39:$B$66)</f>
        <v>2004860</v>
      </c>
      <c r="G40" s="50">
        <f t="shared" ref="G40:G66" si="8">LOOKUP(E40,$A$39:$A$66,$C$39:$C$66)</f>
        <v>1322286</v>
      </c>
    </row>
    <row r="41" spans="1:9" x14ac:dyDescent="0.25">
      <c r="A41" s="50" t="str">
        <f t="shared" si="4"/>
        <v>ALMERÍA</v>
      </c>
      <c r="B41" s="51">
        <f t="shared" si="2"/>
        <v>860975</v>
      </c>
      <c r="C41" s="51">
        <f t="shared" si="3"/>
        <v>756394</v>
      </c>
      <c r="D41" s="51">
        <f t="shared" si="6"/>
        <v>5</v>
      </c>
      <c r="E41" s="50" t="str">
        <f t="shared" si="5"/>
        <v>TARRAGONA</v>
      </c>
      <c r="F41" s="50">
        <f t="shared" si="7"/>
        <v>1453551</v>
      </c>
      <c r="G41" s="50">
        <f t="shared" si="8"/>
        <v>1475092</v>
      </c>
    </row>
    <row r="42" spans="1:9" x14ac:dyDescent="0.25">
      <c r="A42" s="50" t="str">
        <f t="shared" si="4"/>
        <v>AVILÉS</v>
      </c>
      <c r="B42" s="51">
        <f t="shared" si="2"/>
        <v>389723</v>
      </c>
      <c r="C42" s="51">
        <f t="shared" si="3"/>
        <v>356866</v>
      </c>
      <c r="D42" s="51">
        <f t="shared" si="6"/>
        <v>12</v>
      </c>
      <c r="E42" s="50" t="str">
        <f t="shared" si="5"/>
        <v>HUELVA</v>
      </c>
      <c r="F42" s="50">
        <f t="shared" si="7"/>
        <v>1024317</v>
      </c>
      <c r="G42" s="50">
        <f t="shared" si="8"/>
        <v>910236</v>
      </c>
    </row>
    <row r="43" spans="1:9" x14ac:dyDescent="0.25">
      <c r="A43" s="50" t="str">
        <f t="shared" si="4"/>
        <v>BAHÍA DE ALGECIRAS</v>
      </c>
      <c r="B43" s="51">
        <f t="shared" si="2"/>
        <v>356962</v>
      </c>
      <c r="C43" s="51">
        <f t="shared" si="3"/>
        <v>431972</v>
      </c>
      <c r="D43" s="51">
        <f t="shared" si="6"/>
        <v>14</v>
      </c>
      <c r="E43" s="50" t="str">
        <f t="shared" si="5"/>
        <v>ALMERÍA</v>
      </c>
      <c r="F43" s="50">
        <f t="shared" si="7"/>
        <v>860975</v>
      </c>
      <c r="G43" s="50">
        <f t="shared" si="8"/>
        <v>756394</v>
      </c>
    </row>
    <row r="44" spans="1:9" x14ac:dyDescent="0.25">
      <c r="A44" s="50" t="str">
        <f t="shared" si="4"/>
        <v>BAHÍA DE CÁDIZ</v>
      </c>
      <c r="B44" s="51">
        <f t="shared" si="2"/>
        <v>375329</v>
      </c>
      <c r="C44" s="51">
        <f t="shared" si="3"/>
        <v>374133</v>
      </c>
      <c r="D44" s="51">
        <f t="shared" si="6"/>
        <v>13</v>
      </c>
      <c r="E44" s="50" t="str">
        <f t="shared" si="5"/>
        <v>CARTAGENA</v>
      </c>
      <c r="F44" s="50">
        <f t="shared" si="7"/>
        <v>827677</v>
      </c>
      <c r="G44" s="50">
        <f t="shared" si="8"/>
        <v>927295</v>
      </c>
    </row>
    <row r="45" spans="1:9" x14ac:dyDescent="0.25">
      <c r="A45" s="50" t="str">
        <f t="shared" si="4"/>
        <v>BALEARES</v>
      </c>
      <c r="B45" s="51">
        <f t="shared" si="2"/>
        <v>215905</v>
      </c>
      <c r="C45" s="51">
        <f t="shared" si="3"/>
        <v>180544</v>
      </c>
      <c r="D45" s="51">
        <f t="shared" si="6"/>
        <v>18</v>
      </c>
      <c r="E45" s="50" t="str">
        <f t="shared" si="5"/>
        <v>CASTELLÓN</v>
      </c>
      <c r="F45" s="50">
        <f t="shared" si="7"/>
        <v>732928</v>
      </c>
      <c r="G45" s="50">
        <f t="shared" si="8"/>
        <v>659760</v>
      </c>
    </row>
    <row r="46" spans="1:9" x14ac:dyDescent="0.25">
      <c r="A46" s="50" t="str">
        <f t="shared" si="4"/>
        <v>BARCELONA</v>
      </c>
      <c r="B46" s="51">
        <f t="shared" si="2"/>
        <v>492017</v>
      </c>
      <c r="C46" s="51">
        <f t="shared" si="3"/>
        <v>500753</v>
      </c>
      <c r="D46" s="51">
        <f t="shared" si="6"/>
        <v>10</v>
      </c>
      <c r="E46" s="50" t="str">
        <f t="shared" si="5"/>
        <v>A CORUÑA</v>
      </c>
      <c r="F46" s="50">
        <f t="shared" si="7"/>
        <v>644354</v>
      </c>
      <c r="G46" s="50">
        <f t="shared" si="8"/>
        <v>778510</v>
      </c>
    </row>
    <row r="47" spans="1:9" x14ac:dyDescent="0.25">
      <c r="A47" s="50" t="str">
        <f t="shared" si="4"/>
        <v>BILBAO</v>
      </c>
      <c r="B47" s="51">
        <f t="shared" si="2"/>
        <v>544883</v>
      </c>
      <c r="C47" s="51">
        <f t="shared" si="3"/>
        <v>592772</v>
      </c>
      <c r="D47" s="51">
        <f t="shared" si="6"/>
        <v>9</v>
      </c>
      <c r="E47" s="50" t="str">
        <f t="shared" si="5"/>
        <v>BILBAO</v>
      </c>
      <c r="F47" s="50">
        <f t="shared" si="7"/>
        <v>544883</v>
      </c>
      <c r="G47" s="50">
        <f t="shared" si="8"/>
        <v>592772</v>
      </c>
    </row>
    <row r="48" spans="1:9" x14ac:dyDescent="0.25">
      <c r="A48" s="50" t="str">
        <f t="shared" si="4"/>
        <v>CARTAGENA</v>
      </c>
      <c r="B48" s="51">
        <f t="shared" si="2"/>
        <v>827677</v>
      </c>
      <c r="C48" s="51">
        <f t="shared" si="3"/>
        <v>927295</v>
      </c>
      <c r="D48" s="51">
        <f t="shared" si="6"/>
        <v>6</v>
      </c>
      <c r="E48" s="50" t="str">
        <f t="shared" si="5"/>
        <v>BARCELONA</v>
      </c>
      <c r="F48" s="50">
        <f t="shared" si="7"/>
        <v>492017</v>
      </c>
      <c r="G48" s="50">
        <f t="shared" si="8"/>
        <v>500753</v>
      </c>
    </row>
    <row r="49" spans="1:7" x14ac:dyDescent="0.25">
      <c r="A49" s="50" t="str">
        <f t="shared" si="4"/>
        <v>CASTELLÓN</v>
      </c>
      <c r="B49" s="51">
        <f t="shared" si="2"/>
        <v>732928</v>
      </c>
      <c r="C49" s="51">
        <f t="shared" si="3"/>
        <v>659760</v>
      </c>
      <c r="D49" s="51">
        <f t="shared" si="6"/>
        <v>7</v>
      </c>
      <c r="E49" s="50" t="str">
        <f t="shared" si="5"/>
        <v>SANTANDER</v>
      </c>
      <c r="F49" s="50">
        <f t="shared" si="7"/>
        <v>402720</v>
      </c>
      <c r="G49" s="50">
        <f t="shared" si="8"/>
        <v>421033</v>
      </c>
    </row>
    <row r="50" spans="1:7" x14ac:dyDescent="0.25">
      <c r="A50" s="50" t="str">
        <f t="shared" si="4"/>
        <v>CEUTA</v>
      </c>
      <c r="B50" s="51">
        <f t="shared" si="2"/>
        <v>8232</v>
      </c>
      <c r="C50" s="51">
        <f t="shared" si="3"/>
        <v>5338</v>
      </c>
      <c r="D50" s="51">
        <f t="shared" si="6"/>
        <v>27</v>
      </c>
      <c r="E50" s="50" t="str">
        <f t="shared" si="5"/>
        <v>AVILÉS</v>
      </c>
      <c r="F50" s="50">
        <f t="shared" si="7"/>
        <v>389723</v>
      </c>
      <c r="G50" s="50">
        <f t="shared" si="8"/>
        <v>356866</v>
      </c>
    </row>
    <row r="51" spans="1:7" x14ac:dyDescent="0.25">
      <c r="A51" s="50" t="str">
        <f t="shared" si="4"/>
        <v>FERROL-SAN CIBRAO</v>
      </c>
      <c r="B51" s="51">
        <f t="shared" si="2"/>
        <v>2004860</v>
      </c>
      <c r="C51" s="51">
        <f t="shared" si="3"/>
        <v>1322286</v>
      </c>
      <c r="D51" s="51">
        <f t="shared" si="6"/>
        <v>2</v>
      </c>
      <c r="E51" s="50" t="str">
        <f t="shared" si="5"/>
        <v>BAHÍA DE CÁDIZ</v>
      </c>
      <c r="F51" s="50">
        <f t="shared" si="7"/>
        <v>375329</v>
      </c>
      <c r="G51" s="50">
        <f t="shared" si="8"/>
        <v>374133</v>
      </c>
    </row>
    <row r="52" spans="1:7" x14ac:dyDescent="0.25">
      <c r="A52" s="50" t="str">
        <f t="shared" si="4"/>
        <v>GIJÓN</v>
      </c>
      <c r="B52" s="51">
        <f t="shared" si="2"/>
        <v>2835509</v>
      </c>
      <c r="C52" s="51">
        <f t="shared" si="3"/>
        <v>2966274</v>
      </c>
      <c r="D52" s="51">
        <f t="shared" si="6"/>
        <v>1</v>
      </c>
      <c r="E52" s="50" t="str">
        <f t="shared" si="5"/>
        <v>BAHÍA DE ALGECIRAS</v>
      </c>
      <c r="F52" s="50">
        <f t="shared" si="7"/>
        <v>356962</v>
      </c>
      <c r="G52" s="50">
        <f t="shared" si="8"/>
        <v>431972</v>
      </c>
    </row>
    <row r="53" spans="1:7" x14ac:dyDescent="0.25">
      <c r="A53" s="50" t="str">
        <f t="shared" si="4"/>
        <v>HUELVA</v>
      </c>
      <c r="B53" s="51">
        <f t="shared" si="2"/>
        <v>1024317</v>
      </c>
      <c r="C53" s="51">
        <f t="shared" si="3"/>
        <v>910236</v>
      </c>
      <c r="D53" s="51">
        <f t="shared" si="6"/>
        <v>4</v>
      </c>
      <c r="E53" s="50" t="str">
        <f t="shared" si="5"/>
        <v>VALENCIA</v>
      </c>
      <c r="F53" s="50">
        <f t="shared" si="7"/>
        <v>314688</v>
      </c>
      <c r="G53" s="50">
        <f t="shared" si="8"/>
        <v>318966</v>
      </c>
    </row>
    <row r="54" spans="1:7" x14ac:dyDescent="0.25">
      <c r="A54" s="50" t="str">
        <f t="shared" si="4"/>
        <v>LAS PALMAS</v>
      </c>
      <c r="B54" s="51">
        <f t="shared" si="2"/>
        <v>62662</v>
      </c>
      <c r="C54" s="51">
        <f t="shared" si="3"/>
        <v>70294</v>
      </c>
      <c r="D54" s="51">
        <f t="shared" si="6"/>
        <v>23</v>
      </c>
      <c r="E54" s="50" t="str">
        <f t="shared" si="5"/>
        <v>SEVILLA</v>
      </c>
      <c r="F54" s="50">
        <f t="shared" si="7"/>
        <v>295215</v>
      </c>
      <c r="G54" s="50">
        <f t="shared" si="8"/>
        <v>404588</v>
      </c>
    </row>
    <row r="55" spans="1:7" x14ac:dyDescent="0.25">
      <c r="A55" s="50" t="str">
        <f t="shared" si="4"/>
        <v>MÁLAGA</v>
      </c>
      <c r="B55" s="51">
        <f t="shared" si="2"/>
        <v>142151</v>
      </c>
      <c r="C55" s="51">
        <f t="shared" si="3"/>
        <v>220348</v>
      </c>
      <c r="D55" s="51">
        <f t="shared" si="6"/>
        <v>19</v>
      </c>
      <c r="E55" s="50" t="str">
        <f t="shared" si="5"/>
        <v>ALICANTE</v>
      </c>
      <c r="F55" s="50">
        <f t="shared" si="7"/>
        <v>251392</v>
      </c>
      <c r="G55" s="50">
        <f t="shared" si="8"/>
        <v>330204</v>
      </c>
    </row>
    <row r="56" spans="1:7" x14ac:dyDescent="0.25">
      <c r="A56" s="50" t="str">
        <f t="shared" si="4"/>
        <v>MARÍN Y RÍA DE PONTEVEDRA</v>
      </c>
      <c r="B56" s="51">
        <f t="shared" si="2"/>
        <v>138650</v>
      </c>
      <c r="C56" s="51">
        <f t="shared" si="3"/>
        <v>146968</v>
      </c>
      <c r="D56" s="51">
        <f t="shared" si="6"/>
        <v>20</v>
      </c>
      <c r="E56" s="50" t="str">
        <f t="shared" si="5"/>
        <v>BALEARES</v>
      </c>
      <c r="F56" s="50">
        <f t="shared" ref="F56:F66" si="9">LOOKUP(E56,$A$39:$A$66,$B$39:$B$66)</f>
        <v>215905</v>
      </c>
      <c r="G56" s="50">
        <f t="shared" si="8"/>
        <v>180544</v>
      </c>
    </row>
    <row r="57" spans="1:7" x14ac:dyDescent="0.25">
      <c r="A57" s="50" t="str">
        <f t="shared" si="4"/>
        <v>MELILLA</v>
      </c>
      <c r="B57" s="51">
        <f t="shared" si="2"/>
        <v>1501</v>
      </c>
      <c r="C57" s="51">
        <f t="shared" si="3"/>
        <v>2475</v>
      </c>
      <c r="D57" s="51">
        <f t="shared" si="6"/>
        <v>28</v>
      </c>
      <c r="E57" s="50" t="str">
        <f t="shared" si="5"/>
        <v>MÁLAGA</v>
      </c>
      <c r="F57" s="50">
        <f t="shared" si="9"/>
        <v>142151</v>
      </c>
      <c r="G57" s="50">
        <f t="shared" si="8"/>
        <v>220348</v>
      </c>
    </row>
    <row r="58" spans="1:7" x14ac:dyDescent="0.25">
      <c r="A58" s="50" t="str">
        <f t="shared" si="4"/>
        <v>MOTRIL</v>
      </c>
      <c r="B58" s="51">
        <f t="shared" si="2"/>
        <v>74382</v>
      </c>
      <c r="C58" s="51">
        <f t="shared" si="3"/>
        <v>87072</v>
      </c>
      <c r="D58" s="51">
        <f t="shared" si="6"/>
        <v>22</v>
      </c>
      <c r="E58" s="50" t="str">
        <f t="shared" si="5"/>
        <v>MARÍN Y RÍA DE PONTEVEDRA</v>
      </c>
      <c r="F58" s="50">
        <f t="shared" si="9"/>
        <v>138650</v>
      </c>
      <c r="G58" s="50">
        <f t="shared" si="8"/>
        <v>146968</v>
      </c>
    </row>
    <row r="59" spans="1:7" x14ac:dyDescent="0.25">
      <c r="A59" s="50" t="str">
        <f t="shared" si="4"/>
        <v>PASAIA</v>
      </c>
      <c r="B59" s="51">
        <f t="shared" si="2"/>
        <v>117748</v>
      </c>
      <c r="C59" s="51">
        <f t="shared" si="3"/>
        <v>206996</v>
      </c>
      <c r="D59" s="51">
        <f t="shared" si="6"/>
        <v>21</v>
      </c>
      <c r="E59" s="50" t="str">
        <f t="shared" si="5"/>
        <v>PASAIA</v>
      </c>
      <c r="F59" s="50">
        <f t="shared" si="9"/>
        <v>117748</v>
      </c>
      <c r="G59" s="50">
        <f t="shared" si="8"/>
        <v>206996</v>
      </c>
    </row>
    <row r="60" spans="1:7" x14ac:dyDescent="0.25">
      <c r="A60" s="50" t="str">
        <f t="shared" si="4"/>
        <v>SANTA CRUZ DE TENERIFE</v>
      </c>
      <c r="B60" s="51">
        <f t="shared" si="2"/>
        <v>57963</v>
      </c>
      <c r="C60" s="51">
        <f t="shared" si="3"/>
        <v>75977</v>
      </c>
      <c r="D60" s="51">
        <f t="shared" si="6"/>
        <v>24</v>
      </c>
      <c r="E60" s="50" t="str">
        <f t="shared" si="5"/>
        <v>MOTRIL</v>
      </c>
      <c r="F60" s="50">
        <f t="shared" si="9"/>
        <v>74382</v>
      </c>
      <c r="G60" s="50">
        <f t="shared" si="8"/>
        <v>87072</v>
      </c>
    </row>
    <row r="61" spans="1:7" x14ac:dyDescent="0.25">
      <c r="A61" s="50" t="str">
        <f t="shared" si="4"/>
        <v>SANTANDER</v>
      </c>
      <c r="B61" s="51">
        <f t="shared" si="2"/>
        <v>402720</v>
      </c>
      <c r="C61" s="51">
        <f t="shared" si="3"/>
        <v>421033</v>
      </c>
      <c r="D61" s="51">
        <f t="shared" si="6"/>
        <v>11</v>
      </c>
      <c r="E61" s="50" t="str">
        <f t="shared" si="5"/>
        <v>LAS PALMAS</v>
      </c>
      <c r="F61" s="50">
        <f t="shared" si="9"/>
        <v>62662</v>
      </c>
      <c r="G61" s="50">
        <f t="shared" si="8"/>
        <v>70294</v>
      </c>
    </row>
    <row r="62" spans="1:7" x14ac:dyDescent="0.25">
      <c r="A62" s="50" t="str">
        <f t="shared" si="4"/>
        <v>SEVILLA</v>
      </c>
      <c r="B62" s="51">
        <f t="shared" si="2"/>
        <v>295215</v>
      </c>
      <c r="C62" s="51">
        <f t="shared" si="3"/>
        <v>404588</v>
      </c>
      <c r="D62" s="51">
        <f t="shared" si="6"/>
        <v>16</v>
      </c>
      <c r="E62" s="50" t="str">
        <f t="shared" si="5"/>
        <v>SANTA CRUZ DE TENERIFE</v>
      </c>
      <c r="F62" s="50">
        <f t="shared" si="9"/>
        <v>57963</v>
      </c>
      <c r="G62" s="50">
        <f t="shared" si="8"/>
        <v>75977</v>
      </c>
    </row>
    <row r="63" spans="1:7" x14ac:dyDescent="0.25">
      <c r="A63" s="50" t="str">
        <f t="shared" si="4"/>
        <v>TARRAGONA</v>
      </c>
      <c r="B63" s="51">
        <f t="shared" si="2"/>
        <v>1453551</v>
      </c>
      <c r="C63" s="51">
        <f t="shared" si="3"/>
        <v>1475092</v>
      </c>
      <c r="D63" s="51">
        <f t="shared" si="6"/>
        <v>3</v>
      </c>
      <c r="E63" s="50" t="str">
        <f t="shared" si="5"/>
        <v>VILAGARCÍA</v>
      </c>
      <c r="F63" s="50">
        <f t="shared" si="9"/>
        <v>43903</v>
      </c>
      <c r="G63" s="50">
        <f t="shared" si="8"/>
        <v>32649</v>
      </c>
    </row>
    <row r="64" spans="1:7" x14ac:dyDescent="0.25">
      <c r="A64" s="50" t="str">
        <f t="shared" si="4"/>
        <v>VALENCIA</v>
      </c>
      <c r="B64" s="51">
        <f t="shared" si="2"/>
        <v>314688</v>
      </c>
      <c r="C64" s="51">
        <f t="shared" si="3"/>
        <v>318966</v>
      </c>
      <c r="D64" s="51">
        <f t="shared" si="6"/>
        <v>15</v>
      </c>
      <c r="E64" s="50" t="str">
        <f t="shared" si="5"/>
        <v>VIGO</v>
      </c>
      <c r="F64" s="50">
        <f t="shared" si="9"/>
        <v>32663</v>
      </c>
      <c r="G64" s="50">
        <f t="shared" si="8"/>
        <v>22774</v>
      </c>
    </row>
    <row r="65" spans="1:7" x14ac:dyDescent="0.25">
      <c r="A65" s="50" t="str">
        <f t="shared" si="4"/>
        <v>VIGO</v>
      </c>
      <c r="B65" s="51">
        <f t="shared" si="2"/>
        <v>32663</v>
      </c>
      <c r="C65" s="51">
        <f t="shared" si="3"/>
        <v>22774</v>
      </c>
      <c r="D65" s="51">
        <f t="shared" si="6"/>
        <v>26</v>
      </c>
      <c r="E65" s="50" t="str">
        <f t="shared" si="5"/>
        <v>CEUTA</v>
      </c>
      <c r="F65" s="50">
        <f t="shared" si="9"/>
        <v>8232</v>
      </c>
      <c r="G65" s="50">
        <f t="shared" si="8"/>
        <v>5338</v>
      </c>
    </row>
    <row r="66" spans="1:7" x14ac:dyDescent="0.25">
      <c r="A66" s="50" t="str">
        <f t="shared" si="4"/>
        <v>VILAGARCÍA</v>
      </c>
      <c r="B66" s="51">
        <f t="shared" si="2"/>
        <v>43903</v>
      </c>
      <c r="C66" s="51">
        <f t="shared" si="3"/>
        <v>32649</v>
      </c>
      <c r="D66" s="51">
        <f t="shared" si="6"/>
        <v>25</v>
      </c>
      <c r="E66" s="50" t="str">
        <f t="shared" si="5"/>
        <v>MELILLA</v>
      </c>
      <c r="F66" s="50">
        <f t="shared" si="9"/>
        <v>1501</v>
      </c>
      <c r="G66" s="50">
        <f t="shared" si="8"/>
        <v>2475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G34" sqref="G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81581</v>
      </c>
      <c r="C7" s="28">
        <v>60625</v>
      </c>
      <c r="D7" s="28">
        <v>145253</v>
      </c>
      <c r="E7" s="28">
        <v>132846</v>
      </c>
      <c r="F7" s="11">
        <f>((E7*100)/D7)-100</f>
        <v>-8.5416480210391512</v>
      </c>
      <c r="G7" s="1"/>
      <c r="H7" s="1"/>
      <c r="I7" s="1"/>
    </row>
    <row r="8" spans="1:12" x14ac:dyDescent="0.25">
      <c r="A8" s="12" t="s">
        <v>31</v>
      </c>
      <c r="B8" s="29">
        <v>113394</v>
      </c>
      <c r="C8" s="29">
        <v>120481</v>
      </c>
      <c r="D8" s="29">
        <v>215494</v>
      </c>
      <c r="E8" s="29">
        <v>240323</v>
      </c>
      <c r="F8" s="14">
        <f t="shared" ref="F8:F35" si="0">((E8*100)/D8)-100</f>
        <v>11.521898521536556</v>
      </c>
      <c r="G8" s="1"/>
      <c r="H8" s="1"/>
      <c r="I8" s="1"/>
    </row>
    <row r="9" spans="1:12" x14ac:dyDescent="0.25">
      <c r="A9" s="9" t="s">
        <v>164</v>
      </c>
      <c r="B9" s="28">
        <v>52614</v>
      </c>
      <c r="C9" s="28">
        <v>40620</v>
      </c>
      <c r="D9" s="28">
        <v>89224</v>
      </c>
      <c r="E9" s="28">
        <v>85226</v>
      </c>
      <c r="F9" s="11">
        <f t="shared" si="0"/>
        <v>-4.4808571684748557</v>
      </c>
      <c r="G9" s="1"/>
      <c r="H9" s="1"/>
      <c r="I9" s="1"/>
    </row>
    <row r="10" spans="1:12" x14ac:dyDescent="0.25">
      <c r="A10" s="12" t="s">
        <v>166</v>
      </c>
      <c r="B10" s="29">
        <v>86024</v>
      </c>
      <c r="C10" s="29">
        <v>74705</v>
      </c>
      <c r="D10" s="29">
        <v>162080</v>
      </c>
      <c r="E10" s="29">
        <v>190812</v>
      </c>
      <c r="F10" s="14">
        <f t="shared" si="0"/>
        <v>17.727048371174732</v>
      </c>
      <c r="G10" s="1"/>
      <c r="H10" s="1"/>
      <c r="I10" s="1"/>
    </row>
    <row r="11" spans="1:12" x14ac:dyDescent="0.25">
      <c r="A11" s="9" t="s">
        <v>167</v>
      </c>
      <c r="B11" s="28">
        <v>5133960</v>
      </c>
      <c r="C11" s="28">
        <v>4316306</v>
      </c>
      <c r="D11" s="28">
        <v>10617774</v>
      </c>
      <c r="E11" s="28">
        <v>9998401</v>
      </c>
      <c r="F11" s="11">
        <f t="shared" si="0"/>
        <v>-5.83336017511769</v>
      </c>
      <c r="G11" s="1"/>
      <c r="H11" s="1"/>
      <c r="I11" s="1"/>
    </row>
    <row r="12" spans="1:12" x14ac:dyDescent="0.25">
      <c r="A12" s="12" t="s">
        <v>168</v>
      </c>
      <c r="B12" s="29">
        <v>89738</v>
      </c>
      <c r="C12" s="29">
        <v>157318</v>
      </c>
      <c r="D12" s="29">
        <v>173872</v>
      </c>
      <c r="E12" s="29">
        <v>271809</v>
      </c>
      <c r="F12" s="14">
        <f t="shared" si="0"/>
        <v>56.327068188092397</v>
      </c>
      <c r="G12" s="1"/>
      <c r="H12" s="1"/>
      <c r="I12" s="1"/>
    </row>
    <row r="13" spans="1:12" x14ac:dyDescent="0.25">
      <c r="A13" s="9" t="s">
        <v>32</v>
      </c>
      <c r="B13" s="28">
        <v>802490</v>
      </c>
      <c r="C13" s="28">
        <v>885596</v>
      </c>
      <c r="D13" s="28">
        <v>1461988</v>
      </c>
      <c r="E13" s="28">
        <v>1606385</v>
      </c>
      <c r="F13" s="11">
        <f t="shared" si="0"/>
        <v>9.8767568543654249</v>
      </c>
      <c r="G13" s="1"/>
      <c r="H13" s="1"/>
      <c r="I13" s="1"/>
    </row>
    <row r="14" spans="1:12" x14ac:dyDescent="0.25">
      <c r="A14" s="12" t="s">
        <v>33</v>
      </c>
      <c r="B14" s="29">
        <v>2313661</v>
      </c>
      <c r="C14" s="29">
        <v>3382913</v>
      </c>
      <c r="D14" s="29">
        <v>4565100</v>
      </c>
      <c r="E14" s="29">
        <v>5864137</v>
      </c>
      <c r="F14" s="14">
        <f t="shared" si="0"/>
        <v>28.45582791176534</v>
      </c>
      <c r="G14" s="1"/>
      <c r="H14" s="1"/>
      <c r="I14" s="1"/>
    </row>
    <row r="15" spans="1:12" x14ac:dyDescent="0.25">
      <c r="A15" s="9" t="s">
        <v>34</v>
      </c>
      <c r="B15" s="28">
        <v>807466</v>
      </c>
      <c r="C15" s="28">
        <v>639810</v>
      </c>
      <c r="D15" s="28">
        <v>1268648</v>
      </c>
      <c r="E15" s="28">
        <v>1243605</v>
      </c>
      <c r="F15" s="11">
        <f t="shared" si="0"/>
        <v>-1.9739912095396051</v>
      </c>
      <c r="G15" s="1"/>
      <c r="H15" s="1"/>
      <c r="I15" s="1"/>
    </row>
    <row r="16" spans="1:12" x14ac:dyDescent="0.25">
      <c r="A16" s="12" t="s">
        <v>35</v>
      </c>
      <c r="B16" s="29">
        <v>97236</v>
      </c>
      <c r="C16" s="29">
        <v>96190</v>
      </c>
      <c r="D16" s="29">
        <v>202539</v>
      </c>
      <c r="E16" s="29">
        <v>199618</v>
      </c>
      <c r="F16" s="14">
        <f t="shared" si="0"/>
        <v>-1.4421913804254984</v>
      </c>
      <c r="G16" s="1"/>
      <c r="H16" s="1"/>
      <c r="I16" s="1"/>
    </row>
    <row r="17" spans="1:9" x14ac:dyDescent="0.25">
      <c r="A17" s="9" t="s">
        <v>169</v>
      </c>
      <c r="B17" s="28">
        <v>246739</v>
      </c>
      <c r="C17" s="28">
        <v>282969</v>
      </c>
      <c r="D17" s="28">
        <v>467081</v>
      </c>
      <c r="E17" s="28">
        <v>575554</v>
      </c>
      <c r="F17" s="11">
        <f t="shared" si="0"/>
        <v>23.223595050965457</v>
      </c>
      <c r="G17" s="1"/>
      <c r="H17" s="1"/>
      <c r="I17" s="1"/>
    </row>
    <row r="18" spans="1:9" x14ac:dyDescent="0.25">
      <c r="A18" s="12" t="s">
        <v>36</v>
      </c>
      <c r="B18" s="29">
        <v>85220</v>
      </c>
      <c r="C18" s="29">
        <v>76291</v>
      </c>
      <c r="D18" s="29">
        <v>163285</v>
      </c>
      <c r="E18" s="29">
        <v>163587</v>
      </c>
      <c r="F18" s="14">
        <f t="shared" si="0"/>
        <v>0.18495269008175796</v>
      </c>
      <c r="G18" s="1"/>
      <c r="H18" s="1"/>
      <c r="I18" s="1"/>
    </row>
    <row r="19" spans="1:9" x14ac:dyDescent="0.25">
      <c r="A19" s="9" t="s">
        <v>37</v>
      </c>
      <c r="B19" s="28">
        <v>52732</v>
      </c>
      <c r="C19" s="28">
        <v>32214</v>
      </c>
      <c r="D19" s="28">
        <v>103808</v>
      </c>
      <c r="E19" s="28">
        <v>80019</v>
      </c>
      <c r="F19" s="11">
        <f t="shared" si="0"/>
        <v>-22.916345561035754</v>
      </c>
      <c r="G19" s="1"/>
      <c r="H19" s="1"/>
      <c r="I19" s="1"/>
    </row>
    <row r="20" spans="1:9" x14ac:dyDescent="0.25">
      <c r="A20" s="12" t="s">
        <v>170</v>
      </c>
      <c r="B20" s="29">
        <v>103526</v>
      </c>
      <c r="C20" s="29">
        <v>117808</v>
      </c>
      <c r="D20" s="29">
        <v>219787</v>
      </c>
      <c r="E20" s="29">
        <v>265109</v>
      </c>
      <c r="F20" s="14">
        <f t="shared" si="0"/>
        <v>20.620873846041846</v>
      </c>
      <c r="G20" s="1"/>
      <c r="H20" s="1"/>
      <c r="I20" s="1"/>
    </row>
    <row r="21" spans="1:9" x14ac:dyDescent="0.25">
      <c r="A21" s="9" t="s">
        <v>38</v>
      </c>
      <c r="B21" s="28">
        <v>26097</v>
      </c>
      <c r="C21" s="28">
        <v>53818</v>
      </c>
      <c r="D21" s="28">
        <v>52761</v>
      </c>
      <c r="E21" s="28">
        <v>113555</v>
      </c>
      <c r="F21" s="11">
        <f t="shared" si="0"/>
        <v>115.22526108299692</v>
      </c>
      <c r="G21" s="1"/>
      <c r="H21" s="1"/>
      <c r="I21" s="1"/>
    </row>
    <row r="22" spans="1:9" x14ac:dyDescent="0.25">
      <c r="A22" s="12" t="s">
        <v>59</v>
      </c>
      <c r="B22" s="29">
        <v>1020922</v>
      </c>
      <c r="C22" s="29">
        <v>1156165</v>
      </c>
      <c r="D22" s="29">
        <v>2002097</v>
      </c>
      <c r="E22" s="29">
        <v>2290036</v>
      </c>
      <c r="F22" s="14">
        <f t="shared" si="0"/>
        <v>14.381870608666816</v>
      </c>
      <c r="G22" s="1"/>
      <c r="H22" s="1"/>
      <c r="I22" s="1"/>
    </row>
    <row r="23" spans="1:9" x14ac:dyDescent="0.25">
      <c r="A23" s="9" t="s">
        <v>171</v>
      </c>
      <c r="B23" s="28">
        <v>58143</v>
      </c>
      <c r="C23" s="28">
        <v>95285</v>
      </c>
      <c r="D23" s="28">
        <v>123036</v>
      </c>
      <c r="E23" s="28">
        <v>157368</v>
      </c>
      <c r="F23" s="11">
        <f t="shared" si="0"/>
        <v>27.904028089339704</v>
      </c>
      <c r="G23" s="1"/>
      <c r="H23" s="1"/>
      <c r="I23" s="1"/>
    </row>
    <row r="24" spans="1:9" x14ac:dyDescent="0.25">
      <c r="A24" s="12" t="s">
        <v>173</v>
      </c>
      <c r="B24" s="29">
        <v>78343</v>
      </c>
      <c r="C24" s="29">
        <v>100762</v>
      </c>
      <c r="D24" s="29">
        <v>149319</v>
      </c>
      <c r="E24" s="29">
        <v>238558</v>
      </c>
      <c r="F24" s="14">
        <f t="shared" si="0"/>
        <v>59.763995204896901</v>
      </c>
      <c r="G24" s="1"/>
      <c r="H24" s="1"/>
      <c r="I24" s="1"/>
    </row>
    <row r="25" spans="1:9" x14ac:dyDescent="0.25">
      <c r="A25" s="9" t="s">
        <v>39</v>
      </c>
      <c r="B25" s="28">
        <v>75619</v>
      </c>
      <c r="C25" s="28">
        <v>74683</v>
      </c>
      <c r="D25" s="28">
        <v>152419</v>
      </c>
      <c r="E25" s="28">
        <v>155941</v>
      </c>
      <c r="F25" s="11">
        <f t="shared" si="0"/>
        <v>2.3107355382202996</v>
      </c>
      <c r="G25" s="1"/>
      <c r="H25" s="1"/>
      <c r="I25" s="1"/>
    </row>
    <row r="26" spans="1:9" x14ac:dyDescent="0.25">
      <c r="A26" s="12" t="s">
        <v>40</v>
      </c>
      <c r="B26" s="29">
        <v>30534</v>
      </c>
      <c r="C26" s="29">
        <v>53147</v>
      </c>
      <c r="D26" s="29">
        <v>59893</v>
      </c>
      <c r="E26" s="29">
        <v>99914</v>
      </c>
      <c r="F26" s="14">
        <f t="shared" si="0"/>
        <v>66.820830481024501</v>
      </c>
      <c r="G26" s="1"/>
      <c r="H26" s="1"/>
      <c r="I26" s="1"/>
    </row>
    <row r="27" spans="1:9" x14ac:dyDescent="0.25">
      <c r="A27" s="9" t="s">
        <v>41</v>
      </c>
      <c r="B27" s="28">
        <v>166332</v>
      </c>
      <c r="C27" s="28">
        <v>149542</v>
      </c>
      <c r="D27" s="28">
        <v>337165</v>
      </c>
      <c r="E27" s="28">
        <v>302524</v>
      </c>
      <c r="F27" s="11">
        <f t="shared" si="0"/>
        <v>-10.274198092921864</v>
      </c>
      <c r="G27" s="1"/>
      <c r="H27" s="1"/>
      <c r="I27" s="1"/>
    </row>
    <row r="28" spans="1:9" x14ac:dyDescent="0.25">
      <c r="A28" s="12" t="s">
        <v>42</v>
      </c>
      <c r="B28" s="29">
        <v>492453</v>
      </c>
      <c r="C28" s="29">
        <v>495496</v>
      </c>
      <c r="D28" s="29">
        <v>982803</v>
      </c>
      <c r="E28" s="29">
        <v>1029855</v>
      </c>
      <c r="F28" s="14">
        <f t="shared" si="0"/>
        <v>4.7875311735922708</v>
      </c>
      <c r="G28" s="1"/>
      <c r="H28" s="1"/>
      <c r="I28" s="1"/>
    </row>
    <row r="29" spans="1:9" x14ac:dyDescent="0.25">
      <c r="A29" s="9" t="s">
        <v>43</v>
      </c>
      <c r="B29" s="28">
        <v>138837</v>
      </c>
      <c r="C29" s="28">
        <v>153019</v>
      </c>
      <c r="D29" s="28">
        <v>257197</v>
      </c>
      <c r="E29" s="28">
        <v>284387</v>
      </c>
      <c r="F29" s="11">
        <f t="shared" si="0"/>
        <v>10.571662966519824</v>
      </c>
      <c r="G29" s="1"/>
      <c r="H29" s="1"/>
      <c r="I29" s="1"/>
    </row>
    <row r="30" spans="1:9" x14ac:dyDescent="0.25">
      <c r="A30" s="12" t="s">
        <v>44</v>
      </c>
      <c r="B30" s="29">
        <v>154374</v>
      </c>
      <c r="C30" s="29">
        <v>143786</v>
      </c>
      <c r="D30" s="29">
        <v>320314</v>
      </c>
      <c r="E30" s="29">
        <v>252424</v>
      </c>
      <c r="F30" s="14">
        <f t="shared" si="0"/>
        <v>-21.194827575441593</v>
      </c>
      <c r="G30" s="1"/>
      <c r="H30" s="1"/>
      <c r="I30" s="1"/>
    </row>
    <row r="31" spans="1:9" x14ac:dyDescent="0.25">
      <c r="A31" s="9" t="s">
        <v>45</v>
      </c>
      <c r="B31" s="28">
        <v>165612</v>
      </c>
      <c r="C31" s="28">
        <v>145687</v>
      </c>
      <c r="D31" s="28">
        <v>301951</v>
      </c>
      <c r="E31" s="28">
        <v>313078</v>
      </c>
      <c r="F31" s="11">
        <f t="shared" si="0"/>
        <v>3.6850349891207514</v>
      </c>
      <c r="G31" s="1"/>
      <c r="H31" s="1"/>
      <c r="I31" s="1"/>
    </row>
    <row r="32" spans="1:9" x14ac:dyDescent="0.25">
      <c r="A32" s="12" t="s">
        <v>46</v>
      </c>
      <c r="B32" s="29">
        <v>5313967</v>
      </c>
      <c r="C32" s="29">
        <v>4618955</v>
      </c>
      <c r="D32" s="29">
        <v>10282766</v>
      </c>
      <c r="E32" s="29">
        <v>9955923</v>
      </c>
      <c r="F32" s="14">
        <f t="shared" si="0"/>
        <v>-3.1785513742119633</v>
      </c>
      <c r="G32" s="1"/>
      <c r="H32" s="1"/>
      <c r="I32" s="1"/>
    </row>
    <row r="33" spans="1:9" x14ac:dyDescent="0.25">
      <c r="A33" s="9" t="s">
        <v>47</v>
      </c>
      <c r="B33" s="28">
        <v>295791</v>
      </c>
      <c r="C33" s="28">
        <v>294417</v>
      </c>
      <c r="D33" s="28">
        <v>545164</v>
      </c>
      <c r="E33" s="28">
        <v>549567</v>
      </c>
      <c r="F33" s="11">
        <f t="shared" si="0"/>
        <v>0.80764687323447504</v>
      </c>
      <c r="G33" s="1"/>
      <c r="H33" s="1"/>
      <c r="I33" s="1"/>
    </row>
    <row r="34" spans="1:9" x14ac:dyDescent="0.25">
      <c r="A34" s="12" t="s">
        <v>172</v>
      </c>
      <c r="B34" s="29">
        <v>45499</v>
      </c>
      <c r="C34" s="29">
        <v>38322</v>
      </c>
      <c r="D34" s="29">
        <v>97497</v>
      </c>
      <c r="E34" s="29">
        <v>91019</v>
      </c>
      <c r="F34" s="14">
        <f t="shared" si="0"/>
        <v>-6.6443070043180796</v>
      </c>
      <c r="G34" s="1"/>
      <c r="H34" s="1"/>
      <c r="I34" s="1"/>
    </row>
    <row r="35" spans="1:9" x14ac:dyDescent="0.25">
      <c r="A35" s="15" t="s">
        <v>48</v>
      </c>
      <c r="B35" s="16">
        <f>SUM(B7:B34)</f>
        <v>18128904</v>
      </c>
      <c r="C35" s="16">
        <f t="shared" ref="C35:E35" si="1">SUM(C7:C34)</f>
        <v>17856930</v>
      </c>
      <c r="D35" s="16">
        <f t="shared" si="1"/>
        <v>35520315</v>
      </c>
      <c r="E35" s="16">
        <f t="shared" si="1"/>
        <v>36751580</v>
      </c>
      <c r="F35" s="17">
        <f t="shared" si="0"/>
        <v>3.4663684711129434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132846</v>
      </c>
      <c r="C39" s="51">
        <f t="shared" si="3"/>
        <v>145253</v>
      </c>
      <c r="D39" s="51">
        <f>_xlfn.RANK.EQ(B39,$B$39:$B$66)+COUNTIF($B$39:$B$66,B39)-1</f>
        <v>23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9998401</v>
      </c>
      <c r="G39" s="50">
        <f>LOOKUP(E39,$A$39:$A$66,$C$39:$C$66)</f>
        <v>10617774</v>
      </c>
    </row>
    <row r="40" spans="1:9" x14ac:dyDescent="0.25">
      <c r="A40" s="50" t="str">
        <f t="shared" si="4"/>
        <v>ALICANTE</v>
      </c>
      <c r="B40" s="51">
        <f t="shared" si="2"/>
        <v>240323</v>
      </c>
      <c r="C40" s="51">
        <f t="shared" si="3"/>
        <v>215494</v>
      </c>
      <c r="D40" s="51">
        <f t="shared" ref="D40:D66" si="6">_xlfn.RANK.EQ(B40,$B$39:$B$66)+COUNTIF($B$39:$B$66,B40)-1</f>
        <v>16</v>
      </c>
      <c r="E40" s="50" t="str">
        <f t="shared" si="5"/>
        <v>VALENCIA</v>
      </c>
      <c r="F40" s="50">
        <f t="shared" ref="F40:F55" si="7">LOOKUP(E40,$A$39:$A$66,$B$39:$B$66)</f>
        <v>9955923</v>
      </c>
      <c r="G40" s="50">
        <f t="shared" ref="G40:G66" si="8">LOOKUP(E40,$A$39:$A$66,$C$39:$C$66)</f>
        <v>10282766</v>
      </c>
    </row>
    <row r="41" spans="1:9" x14ac:dyDescent="0.25">
      <c r="A41" s="50" t="str">
        <f t="shared" si="4"/>
        <v>ALMERÍA</v>
      </c>
      <c r="B41" s="51">
        <f t="shared" si="2"/>
        <v>85226</v>
      </c>
      <c r="C41" s="51">
        <f t="shared" si="3"/>
        <v>89224</v>
      </c>
      <c r="D41" s="51">
        <f t="shared" si="6"/>
        <v>27</v>
      </c>
      <c r="E41" s="50" t="str">
        <f t="shared" si="5"/>
        <v>BARCELONA</v>
      </c>
      <c r="F41" s="50">
        <f t="shared" si="7"/>
        <v>5864137</v>
      </c>
      <c r="G41" s="50">
        <f t="shared" si="8"/>
        <v>4565100</v>
      </c>
    </row>
    <row r="42" spans="1:9" x14ac:dyDescent="0.25">
      <c r="A42" s="50" t="str">
        <f t="shared" si="4"/>
        <v>AVILÉS</v>
      </c>
      <c r="B42" s="51">
        <f t="shared" si="2"/>
        <v>190812</v>
      </c>
      <c r="C42" s="51">
        <f t="shared" si="3"/>
        <v>162080</v>
      </c>
      <c r="D42" s="51">
        <f t="shared" si="6"/>
        <v>19</v>
      </c>
      <c r="E42" s="50" t="str">
        <f t="shared" si="5"/>
        <v>LAS PALMAS</v>
      </c>
      <c r="F42" s="50">
        <f t="shared" si="7"/>
        <v>2290036</v>
      </c>
      <c r="G42" s="50">
        <f t="shared" si="8"/>
        <v>2002097</v>
      </c>
    </row>
    <row r="43" spans="1:9" x14ac:dyDescent="0.25">
      <c r="A43" s="50" t="str">
        <f t="shared" si="4"/>
        <v>BAHÍA DE ALGECIRAS</v>
      </c>
      <c r="B43" s="51">
        <f t="shared" si="2"/>
        <v>9998401</v>
      </c>
      <c r="C43" s="51">
        <f t="shared" si="3"/>
        <v>10617774</v>
      </c>
      <c r="D43" s="51">
        <f t="shared" si="6"/>
        <v>1</v>
      </c>
      <c r="E43" s="50" t="str">
        <f t="shared" si="5"/>
        <v>BALEARES</v>
      </c>
      <c r="F43" s="50">
        <f t="shared" si="7"/>
        <v>1606385</v>
      </c>
      <c r="G43" s="50">
        <f t="shared" si="8"/>
        <v>1461988</v>
      </c>
    </row>
    <row r="44" spans="1:9" x14ac:dyDescent="0.25">
      <c r="A44" s="50" t="str">
        <f t="shared" si="4"/>
        <v>BAHÍA DE CÁDIZ</v>
      </c>
      <c r="B44" s="51">
        <f t="shared" si="2"/>
        <v>271809</v>
      </c>
      <c r="C44" s="51">
        <f t="shared" si="3"/>
        <v>173872</v>
      </c>
      <c r="D44" s="51">
        <f t="shared" si="6"/>
        <v>13</v>
      </c>
      <c r="E44" s="50" t="str">
        <f t="shared" si="5"/>
        <v>BILBAO</v>
      </c>
      <c r="F44" s="50">
        <f t="shared" si="7"/>
        <v>1243605</v>
      </c>
      <c r="G44" s="50">
        <f t="shared" si="8"/>
        <v>1268648</v>
      </c>
    </row>
    <row r="45" spans="1:9" x14ac:dyDescent="0.25">
      <c r="A45" s="50" t="str">
        <f t="shared" si="4"/>
        <v>BALEARES</v>
      </c>
      <c r="B45" s="51">
        <f t="shared" si="2"/>
        <v>1606385</v>
      </c>
      <c r="C45" s="51">
        <f t="shared" si="3"/>
        <v>1461988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1029855</v>
      </c>
      <c r="G45" s="50">
        <f t="shared" si="8"/>
        <v>982803</v>
      </c>
    </row>
    <row r="46" spans="1:9" x14ac:dyDescent="0.25">
      <c r="A46" s="50" t="str">
        <f t="shared" si="4"/>
        <v>BARCELONA</v>
      </c>
      <c r="B46" s="51">
        <f t="shared" si="2"/>
        <v>5864137</v>
      </c>
      <c r="C46" s="51">
        <f t="shared" si="3"/>
        <v>4565100</v>
      </c>
      <c r="D46" s="51">
        <f t="shared" si="6"/>
        <v>3</v>
      </c>
      <c r="E46" s="50" t="str">
        <f t="shared" si="5"/>
        <v>CASTELLÓN</v>
      </c>
      <c r="F46" s="50">
        <f t="shared" si="7"/>
        <v>575554</v>
      </c>
      <c r="G46" s="50">
        <f t="shared" si="8"/>
        <v>467081</v>
      </c>
    </row>
    <row r="47" spans="1:9" x14ac:dyDescent="0.25">
      <c r="A47" s="50" t="str">
        <f t="shared" si="4"/>
        <v>BILBAO</v>
      </c>
      <c r="B47" s="51">
        <f t="shared" si="2"/>
        <v>1243605</v>
      </c>
      <c r="C47" s="51">
        <f t="shared" si="3"/>
        <v>1268648</v>
      </c>
      <c r="D47" s="51">
        <f t="shared" si="6"/>
        <v>6</v>
      </c>
      <c r="E47" s="50" t="str">
        <f t="shared" si="5"/>
        <v>VIGO</v>
      </c>
      <c r="F47" s="50">
        <f t="shared" si="7"/>
        <v>549567</v>
      </c>
      <c r="G47" s="50">
        <f t="shared" si="8"/>
        <v>545164</v>
      </c>
    </row>
    <row r="48" spans="1:9" x14ac:dyDescent="0.25">
      <c r="A48" s="50" t="str">
        <f t="shared" si="4"/>
        <v>CARTAGENA</v>
      </c>
      <c r="B48" s="51">
        <f t="shared" si="2"/>
        <v>199618</v>
      </c>
      <c r="C48" s="51">
        <f t="shared" si="3"/>
        <v>202539</v>
      </c>
      <c r="D48" s="51">
        <f t="shared" si="6"/>
        <v>18</v>
      </c>
      <c r="E48" s="50" t="str">
        <f t="shared" si="5"/>
        <v>TARRAGONA</v>
      </c>
      <c r="F48" s="50">
        <f t="shared" si="7"/>
        <v>313078</v>
      </c>
      <c r="G48" s="50">
        <f t="shared" si="8"/>
        <v>301951</v>
      </c>
    </row>
    <row r="49" spans="1:7" x14ac:dyDescent="0.25">
      <c r="A49" s="50" t="str">
        <f t="shared" si="4"/>
        <v>CASTELLÓN</v>
      </c>
      <c r="B49" s="51">
        <f t="shared" si="2"/>
        <v>575554</v>
      </c>
      <c r="C49" s="51">
        <f t="shared" si="3"/>
        <v>467081</v>
      </c>
      <c r="D49" s="51">
        <f t="shared" si="6"/>
        <v>8</v>
      </c>
      <c r="E49" s="50" t="str">
        <f t="shared" si="5"/>
        <v>PASAIA</v>
      </c>
      <c r="F49" s="50">
        <f t="shared" si="7"/>
        <v>302524</v>
      </c>
      <c r="G49" s="50">
        <f t="shared" si="8"/>
        <v>337165</v>
      </c>
    </row>
    <row r="50" spans="1:7" x14ac:dyDescent="0.25">
      <c r="A50" s="50" t="str">
        <f t="shared" si="4"/>
        <v>CEUTA</v>
      </c>
      <c r="B50" s="51">
        <f t="shared" si="2"/>
        <v>163587</v>
      </c>
      <c r="C50" s="51">
        <f t="shared" si="3"/>
        <v>163285</v>
      </c>
      <c r="D50" s="51">
        <f t="shared" si="6"/>
        <v>20</v>
      </c>
      <c r="E50" s="50" t="str">
        <f t="shared" si="5"/>
        <v>SANTANDER</v>
      </c>
      <c r="F50" s="50">
        <f t="shared" si="7"/>
        <v>284387</v>
      </c>
      <c r="G50" s="50">
        <f t="shared" si="8"/>
        <v>257197</v>
      </c>
    </row>
    <row r="51" spans="1:7" x14ac:dyDescent="0.25">
      <c r="A51" s="50" t="str">
        <f t="shared" si="4"/>
        <v>FERROL-SAN CIBRAO</v>
      </c>
      <c r="B51" s="51">
        <f t="shared" si="2"/>
        <v>80019</v>
      </c>
      <c r="C51" s="51">
        <f t="shared" si="3"/>
        <v>103808</v>
      </c>
      <c r="D51" s="51">
        <f t="shared" si="6"/>
        <v>28</v>
      </c>
      <c r="E51" s="50" t="str">
        <f t="shared" si="5"/>
        <v>BAHÍA DE CÁDIZ</v>
      </c>
      <c r="F51" s="50">
        <f t="shared" si="7"/>
        <v>271809</v>
      </c>
      <c r="G51" s="50">
        <f t="shared" si="8"/>
        <v>173872</v>
      </c>
    </row>
    <row r="52" spans="1:7" x14ac:dyDescent="0.25">
      <c r="A52" s="50" t="str">
        <f t="shared" si="4"/>
        <v>GIJÓN</v>
      </c>
      <c r="B52" s="51">
        <f t="shared" si="2"/>
        <v>265109</v>
      </c>
      <c r="C52" s="51">
        <f t="shared" si="3"/>
        <v>219787</v>
      </c>
      <c r="D52" s="51">
        <f t="shared" si="6"/>
        <v>14</v>
      </c>
      <c r="E52" s="50" t="str">
        <f t="shared" si="5"/>
        <v>GIJÓN</v>
      </c>
      <c r="F52" s="50">
        <f t="shared" si="7"/>
        <v>265109</v>
      </c>
      <c r="G52" s="50">
        <f t="shared" si="8"/>
        <v>219787</v>
      </c>
    </row>
    <row r="53" spans="1:7" x14ac:dyDescent="0.25">
      <c r="A53" s="50" t="str">
        <f t="shared" si="4"/>
        <v>HUELVA</v>
      </c>
      <c r="B53" s="51">
        <f t="shared" si="2"/>
        <v>113555</v>
      </c>
      <c r="C53" s="51">
        <f t="shared" si="3"/>
        <v>52761</v>
      </c>
      <c r="D53" s="51">
        <f t="shared" si="6"/>
        <v>24</v>
      </c>
      <c r="E53" s="50" t="str">
        <f t="shared" si="5"/>
        <v>SEVILLA</v>
      </c>
      <c r="F53" s="50">
        <f t="shared" si="7"/>
        <v>252424</v>
      </c>
      <c r="G53" s="50">
        <f t="shared" si="8"/>
        <v>320314</v>
      </c>
    </row>
    <row r="54" spans="1:7" x14ac:dyDescent="0.25">
      <c r="A54" s="50" t="str">
        <f t="shared" si="4"/>
        <v>LAS PALMAS</v>
      </c>
      <c r="B54" s="51">
        <f t="shared" si="2"/>
        <v>2290036</v>
      </c>
      <c r="C54" s="51">
        <f t="shared" si="3"/>
        <v>2002097</v>
      </c>
      <c r="D54" s="51">
        <f t="shared" si="6"/>
        <v>4</v>
      </c>
      <c r="E54" s="50" t="str">
        <f t="shared" si="5"/>
        <v>ALICANTE</v>
      </c>
      <c r="F54" s="50">
        <f t="shared" si="7"/>
        <v>240323</v>
      </c>
      <c r="G54" s="50">
        <f t="shared" si="8"/>
        <v>215494</v>
      </c>
    </row>
    <row r="55" spans="1:7" x14ac:dyDescent="0.25">
      <c r="A55" s="50" t="str">
        <f t="shared" si="4"/>
        <v>MÁLAGA</v>
      </c>
      <c r="B55" s="51">
        <f t="shared" si="2"/>
        <v>157368</v>
      </c>
      <c r="C55" s="51">
        <f t="shared" si="3"/>
        <v>123036</v>
      </c>
      <c r="D55" s="51">
        <f t="shared" si="6"/>
        <v>21</v>
      </c>
      <c r="E55" s="50" t="str">
        <f t="shared" si="5"/>
        <v>MARÍN Y RÍA DE PONTEVEDRA</v>
      </c>
      <c r="F55" s="50">
        <f t="shared" si="7"/>
        <v>238558</v>
      </c>
      <c r="G55" s="50">
        <f t="shared" si="8"/>
        <v>149319</v>
      </c>
    </row>
    <row r="56" spans="1:7" x14ac:dyDescent="0.25">
      <c r="A56" s="50" t="str">
        <f t="shared" si="4"/>
        <v>MARÍN Y RÍA DE PONTEVEDRA</v>
      </c>
      <c r="B56" s="51">
        <f t="shared" si="2"/>
        <v>238558</v>
      </c>
      <c r="C56" s="51">
        <f t="shared" si="3"/>
        <v>149319</v>
      </c>
      <c r="D56" s="51">
        <f t="shared" si="6"/>
        <v>17</v>
      </c>
      <c r="E56" s="50" t="str">
        <f t="shared" si="5"/>
        <v>CARTAGENA</v>
      </c>
      <c r="F56" s="50">
        <f t="shared" ref="F56:F66" si="9">LOOKUP(E56,$A$39:$A$66,$B$39:$B$66)</f>
        <v>199618</v>
      </c>
      <c r="G56" s="50">
        <f t="shared" si="8"/>
        <v>202539</v>
      </c>
    </row>
    <row r="57" spans="1:7" x14ac:dyDescent="0.25">
      <c r="A57" s="50" t="str">
        <f t="shared" si="4"/>
        <v>MELILLA</v>
      </c>
      <c r="B57" s="51">
        <f t="shared" si="2"/>
        <v>155941</v>
      </c>
      <c r="C57" s="51">
        <f t="shared" si="3"/>
        <v>152419</v>
      </c>
      <c r="D57" s="51">
        <f t="shared" si="6"/>
        <v>22</v>
      </c>
      <c r="E57" s="50" t="str">
        <f t="shared" si="5"/>
        <v>AVILÉS</v>
      </c>
      <c r="F57" s="50">
        <f t="shared" si="9"/>
        <v>190812</v>
      </c>
      <c r="G57" s="50">
        <f t="shared" si="8"/>
        <v>162080</v>
      </c>
    </row>
    <row r="58" spans="1:7" x14ac:dyDescent="0.25">
      <c r="A58" s="50" t="str">
        <f t="shared" si="4"/>
        <v>MOTRIL</v>
      </c>
      <c r="B58" s="51">
        <f t="shared" si="2"/>
        <v>99914</v>
      </c>
      <c r="C58" s="51">
        <f t="shared" si="3"/>
        <v>59893</v>
      </c>
      <c r="D58" s="51">
        <f t="shared" si="6"/>
        <v>25</v>
      </c>
      <c r="E58" s="50" t="str">
        <f t="shared" si="5"/>
        <v>CEUTA</v>
      </c>
      <c r="F58" s="50">
        <f t="shared" si="9"/>
        <v>163587</v>
      </c>
      <c r="G58" s="50">
        <f t="shared" si="8"/>
        <v>163285</v>
      </c>
    </row>
    <row r="59" spans="1:7" x14ac:dyDescent="0.25">
      <c r="A59" s="50" t="str">
        <f t="shared" si="4"/>
        <v>PASAIA</v>
      </c>
      <c r="B59" s="51">
        <f t="shared" si="2"/>
        <v>302524</v>
      </c>
      <c r="C59" s="51">
        <f t="shared" si="3"/>
        <v>337165</v>
      </c>
      <c r="D59" s="51">
        <f t="shared" si="6"/>
        <v>11</v>
      </c>
      <c r="E59" s="50" t="str">
        <f t="shared" si="5"/>
        <v>MÁLAGA</v>
      </c>
      <c r="F59" s="50">
        <f t="shared" si="9"/>
        <v>157368</v>
      </c>
      <c r="G59" s="50">
        <f t="shared" si="8"/>
        <v>123036</v>
      </c>
    </row>
    <row r="60" spans="1:7" x14ac:dyDescent="0.25">
      <c r="A60" s="50" t="str">
        <f t="shared" si="4"/>
        <v>SANTA CRUZ DE TENERIFE</v>
      </c>
      <c r="B60" s="51">
        <f t="shared" si="2"/>
        <v>1029855</v>
      </c>
      <c r="C60" s="51">
        <f t="shared" si="3"/>
        <v>982803</v>
      </c>
      <c r="D60" s="51">
        <f t="shared" si="6"/>
        <v>7</v>
      </c>
      <c r="E60" s="50" t="str">
        <f t="shared" si="5"/>
        <v>MELILLA</v>
      </c>
      <c r="F60" s="50">
        <f t="shared" si="9"/>
        <v>155941</v>
      </c>
      <c r="G60" s="50">
        <f t="shared" si="8"/>
        <v>152419</v>
      </c>
    </row>
    <row r="61" spans="1:7" x14ac:dyDescent="0.25">
      <c r="A61" s="50" t="str">
        <f t="shared" si="4"/>
        <v>SANTANDER</v>
      </c>
      <c r="B61" s="51">
        <f t="shared" si="2"/>
        <v>284387</v>
      </c>
      <c r="C61" s="51">
        <f t="shared" si="3"/>
        <v>257197</v>
      </c>
      <c r="D61" s="51">
        <f t="shared" si="6"/>
        <v>12</v>
      </c>
      <c r="E61" s="50" t="str">
        <f t="shared" si="5"/>
        <v>A CORUÑA</v>
      </c>
      <c r="F61" s="50">
        <f t="shared" si="9"/>
        <v>132846</v>
      </c>
      <c r="G61" s="50">
        <f t="shared" si="8"/>
        <v>145253</v>
      </c>
    </row>
    <row r="62" spans="1:7" x14ac:dyDescent="0.25">
      <c r="A62" s="50" t="str">
        <f t="shared" si="4"/>
        <v>SEVILLA</v>
      </c>
      <c r="B62" s="51">
        <f t="shared" si="2"/>
        <v>252424</v>
      </c>
      <c r="C62" s="51">
        <f t="shared" si="3"/>
        <v>320314</v>
      </c>
      <c r="D62" s="51">
        <f t="shared" si="6"/>
        <v>15</v>
      </c>
      <c r="E62" s="50" t="str">
        <f t="shared" si="5"/>
        <v>HUELVA</v>
      </c>
      <c r="F62" s="50">
        <f t="shared" si="9"/>
        <v>113555</v>
      </c>
      <c r="G62" s="50">
        <f t="shared" si="8"/>
        <v>52761</v>
      </c>
    </row>
    <row r="63" spans="1:7" x14ac:dyDescent="0.25">
      <c r="A63" s="50" t="str">
        <f t="shared" si="4"/>
        <v>TARRAGONA</v>
      </c>
      <c r="B63" s="51">
        <f t="shared" si="2"/>
        <v>313078</v>
      </c>
      <c r="C63" s="51">
        <f t="shared" si="3"/>
        <v>301951</v>
      </c>
      <c r="D63" s="51">
        <f t="shared" si="6"/>
        <v>10</v>
      </c>
      <c r="E63" s="50" t="str">
        <f t="shared" si="5"/>
        <v>MOTRIL</v>
      </c>
      <c r="F63" s="50">
        <f t="shared" si="9"/>
        <v>99914</v>
      </c>
      <c r="G63" s="50">
        <f t="shared" si="8"/>
        <v>59893</v>
      </c>
    </row>
    <row r="64" spans="1:7" x14ac:dyDescent="0.25">
      <c r="A64" s="50" t="str">
        <f t="shared" si="4"/>
        <v>VALENCIA</v>
      </c>
      <c r="B64" s="51">
        <f t="shared" si="2"/>
        <v>9955923</v>
      </c>
      <c r="C64" s="51">
        <f t="shared" si="3"/>
        <v>10282766</v>
      </c>
      <c r="D64" s="51">
        <f t="shared" si="6"/>
        <v>2</v>
      </c>
      <c r="E64" s="50" t="str">
        <f t="shared" si="5"/>
        <v>VILAGARCÍA</v>
      </c>
      <c r="F64" s="50">
        <f t="shared" si="9"/>
        <v>91019</v>
      </c>
      <c r="G64" s="50">
        <f t="shared" si="8"/>
        <v>97497</v>
      </c>
    </row>
    <row r="65" spans="1:7" x14ac:dyDescent="0.25">
      <c r="A65" s="50" t="str">
        <f t="shared" si="4"/>
        <v>VIGO</v>
      </c>
      <c r="B65" s="51">
        <f t="shared" si="2"/>
        <v>549567</v>
      </c>
      <c r="C65" s="51">
        <f t="shared" si="3"/>
        <v>545164</v>
      </c>
      <c r="D65" s="51">
        <f t="shared" si="6"/>
        <v>9</v>
      </c>
      <c r="E65" s="50" t="str">
        <f t="shared" si="5"/>
        <v>ALMERÍA</v>
      </c>
      <c r="F65" s="50">
        <f t="shared" si="9"/>
        <v>85226</v>
      </c>
      <c r="G65" s="50">
        <f t="shared" si="8"/>
        <v>89224</v>
      </c>
    </row>
    <row r="66" spans="1:7" x14ac:dyDescent="0.25">
      <c r="A66" s="50" t="str">
        <f t="shared" si="4"/>
        <v>VILAGARCÍA</v>
      </c>
      <c r="B66" s="51">
        <f t="shared" si="2"/>
        <v>91019</v>
      </c>
      <c r="C66" s="51">
        <f t="shared" si="3"/>
        <v>97497</v>
      </c>
      <c r="D66" s="51">
        <f t="shared" si="6"/>
        <v>26</v>
      </c>
      <c r="E66" s="50" t="str">
        <f t="shared" si="5"/>
        <v>FERROL-SAN CIBRAO</v>
      </c>
      <c r="F66" s="50">
        <f t="shared" si="9"/>
        <v>80019</v>
      </c>
      <c r="G66" s="50">
        <f t="shared" si="8"/>
        <v>103808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0</v>
      </c>
      <c r="D7" s="38">
        <v>275</v>
      </c>
      <c r="E7" s="38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9">
        <v>94697</v>
      </c>
      <c r="C8" s="39">
        <v>101145</v>
      </c>
      <c r="D8" s="39">
        <v>184875</v>
      </c>
      <c r="E8" s="39">
        <v>201001</v>
      </c>
      <c r="F8" s="14">
        <f t="shared" ref="F8:F35" si="0">((E8*100)/D8)-100</f>
        <v>8.722650439486145</v>
      </c>
      <c r="G8" s="1"/>
      <c r="H8" s="1"/>
      <c r="I8" s="1"/>
    </row>
    <row r="9" spans="1:12" x14ac:dyDescent="0.25">
      <c r="A9" s="9" t="s">
        <v>164</v>
      </c>
      <c r="B9" s="38">
        <v>2441</v>
      </c>
      <c r="C9" s="38">
        <v>3397</v>
      </c>
      <c r="D9" s="38">
        <v>5078</v>
      </c>
      <c r="E9" s="38">
        <v>5721</v>
      </c>
      <c r="F9" s="11">
        <f t="shared" si="0"/>
        <v>12.66246553761323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0</v>
      </c>
      <c r="E10" s="39">
        <v>0</v>
      </c>
      <c r="F10" s="18"/>
      <c r="G10" s="1"/>
      <c r="H10" s="1"/>
      <c r="I10" s="1"/>
    </row>
    <row r="11" spans="1:12" x14ac:dyDescent="0.25">
      <c r="A11" s="9" t="s">
        <v>167</v>
      </c>
      <c r="B11" s="38">
        <v>4407529</v>
      </c>
      <c r="C11" s="38">
        <v>3584882</v>
      </c>
      <c r="D11" s="38">
        <v>9209091</v>
      </c>
      <c r="E11" s="38">
        <v>8562712</v>
      </c>
      <c r="F11" s="11">
        <f t="shared" si="0"/>
        <v>-7.0189229316986825</v>
      </c>
      <c r="G11" s="1"/>
      <c r="H11" s="1"/>
      <c r="I11" s="1"/>
    </row>
    <row r="12" spans="1:12" x14ac:dyDescent="0.25">
      <c r="A12" s="12" t="s">
        <v>168</v>
      </c>
      <c r="B12" s="39">
        <v>44507</v>
      </c>
      <c r="C12" s="39">
        <v>57332</v>
      </c>
      <c r="D12" s="39">
        <v>81151</v>
      </c>
      <c r="E12" s="39">
        <v>106514</v>
      </c>
      <c r="F12" s="14">
        <f t="shared" si="0"/>
        <v>31.254081896711057</v>
      </c>
      <c r="G12" s="1"/>
      <c r="H12" s="1"/>
      <c r="I12" s="1"/>
    </row>
    <row r="13" spans="1:12" x14ac:dyDescent="0.25">
      <c r="A13" s="9" t="s">
        <v>32</v>
      </c>
      <c r="B13" s="38">
        <v>59870</v>
      </c>
      <c r="C13" s="38">
        <v>60493</v>
      </c>
      <c r="D13" s="38">
        <v>110654</v>
      </c>
      <c r="E13" s="38">
        <v>114521</v>
      </c>
      <c r="F13" s="11">
        <f t="shared" si="0"/>
        <v>3.4946771015959683</v>
      </c>
      <c r="G13" s="1"/>
      <c r="H13" s="1"/>
      <c r="I13" s="1"/>
    </row>
    <row r="14" spans="1:12" x14ac:dyDescent="0.25">
      <c r="A14" s="12" t="s">
        <v>33</v>
      </c>
      <c r="B14" s="39">
        <v>1539209</v>
      </c>
      <c r="C14" s="39">
        <v>2555962</v>
      </c>
      <c r="D14" s="39">
        <v>3068378</v>
      </c>
      <c r="E14" s="39">
        <v>4301946</v>
      </c>
      <c r="F14" s="14">
        <f t="shared" si="0"/>
        <v>40.202608674680903</v>
      </c>
      <c r="G14" s="1"/>
      <c r="H14" s="1"/>
      <c r="I14" s="1"/>
    </row>
    <row r="15" spans="1:12" x14ac:dyDescent="0.25">
      <c r="A15" s="9" t="s">
        <v>34</v>
      </c>
      <c r="B15" s="38">
        <v>532501</v>
      </c>
      <c r="C15" s="38">
        <v>408556</v>
      </c>
      <c r="D15" s="38">
        <v>892716</v>
      </c>
      <c r="E15" s="38">
        <v>834564</v>
      </c>
      <c r="F15" s="11">
        <f t="shared" si="0"/>
        <v>-6.51405374161547</v>
      </c>
      <c r="G15" s="1"/>
      <c r="H15" s="1"/>
      <c r="I15" s="1"/>
    </row>
    <row r="16" spans="1:12" x14ac:dyDescent="0.25">
      <c r="A16" s="12" t="s">
        <v>35</v>
      </c>
      <c r="B16" s="39">
        <v>90440</v>
      </c>
      <c r="C16" s="39">
        <v>69838</v>
      </c>
      <c r="D16" s="39">
        <v>184384</v>
      </c>
      <c r="E16" s="39">
        <v>160439</v>
      </c>
      <c r="F16" s="14">
        <f t="shared" si="0"/>
        <v>-12.986484727525166</v>
      </c>
      <c r="G16" s="1"/>
      <c r="H16" s="1"/>
      <c r="I16" s="1"/>
    </row>
    <row r="17" spans="1:9" x14ac:dyDescent="0.25">
      <c r="A17" s="9" t="s">
        <v>169</v>
      </c>
      <c r="B17" s="38">
        <v>222534</v>
      </c>
      <c r="C17" s="38">
        <v>267162</v>
      </c>
      <c r="D17" s="38">
        <v>428504</v>
      </c>
      <c r="E17" s="38">
        <v>531071</v>
      </c>
      <c r="F17" s="11">
        <f t="shared" si="0"/>
        <v>23.936065941041392</v>
      </c>
      <c r="G17" s="1"/>
      <c r="H17" s="1"/>
      <c r="I17" s="1"/>
    </row>
    <row r="18" spans="1:9" x14ac:dyDescent="0.25">
      <c r="A18" s="12" t="s">
        <v>36</v>
      </c>
      <c r="B18" s="39">
        <v>11784</v>
      </c>
      <c r="C18" s="39">
        <v>11474</v>
      </c>
      <c r="D18" s="39">
        <v>24400</v>
      </c>
      <c r="E18" s="39">
        <v>27300</v>
      </c>
      <c r="F18" s="14">
        <f t="shared" si="0"/>
        <v>11.885245901639351</v>
      </c>
      <c r="G18" s="1"/>
      <c r="H18" s="1"/>
      <c r="I18" s="1"/>
    </row>
    <row r="19" spans="1:9" x14ac:dyDescent="0.25">
      <c r="A19" s="9" t="s">
        <v>37</v>
      </c>
      <c r="B19" s="38">
        <v>529</v>
      </c>
      <c r="C19" s="38">
        <v>0</v>
      </c>
      <c r="D19" s="38">
        <v>993</v>
      </c>
      <c r="E19" s="38">
        <v>22</v>
      </c>
      <c r="F19" s="11">
        <f t="shared" si="0"/>
        <v>-97.784491440080558</v>
      </c>
      <c r="G19" s="1"/>
      <c r="H19" s="1"/>
      <c r="I19" s="1"/>
    </row>
    <row r="20" spans="1:9" x14ac:dyDescent="0.25">
      <c r="A20" s="12" t="s">
        <v>170</v>
      </c>
      <c r="B20" s="39">
        <v>63900</v>
      </c>
      <c r="C20" s="39">
        <v>77606</v>
      </c>
      <c r="D20" s="39">
        <v>124689</v>
      </c>
      <c r="E20" s="39">
        <v>157048</v>
      </c>
      <c r="F20" s="14">
        <f t="shared" si="0"/>
        <v>25.951767998780966</v>
      </c>
      <c r="G20" s="1"/>
      <c r="H20" s="1"/>
      <c r="I20" s="1"/>
    </row>
    <row r="21" spans="1:9" x14ac:dyDescent="0.25">
      <c r="A21" s="9" t="s">
        <v>38</v>
      </c>
      <c r="B21" s="38">
        <v>10054</v>
      </c>
      <c r="C21" s="38">
        <v>37462</v>
      </c>
      <c r="D21" s="38">
        <v>15467</v>
      </c>
      <c r="E21" s="38">
        <v>74997</v>
      </c>
      <c r="F21" s="11">
        <f t="shared" si="0"/>
        <v>384.88394646667098</v>
      </c>
      <c r="G21" s="1"/>
      <c r="H21" s="1"/>
      <c r="I21" s="1"/>
    </row>
    <row r="22" spans="1:9" x14ac:dyDescent="0.25">
      <c r="A22" s="12" t="s">
        <v>59</v>
      </c>
      <c r="B22" s="39">
        <v>702982</v>
      </c>
      <c r="C22" s="39">
        <v>848763</v>
      </c>
      <c r="D22" s="39">
        <v>1350295</v>
      </c>
      <c r="E22" s="39">
        <v>1658194</v>
      </c>
      <c r="F22" s="14">
        <f t="shared" si="0"/>
        <v>22.802350597462038</v>
      </c>
      <c r="G22" s="1"/>
      <c r="H22" s="1"/>
      <c r="I22" s="1"/>
    </row>
    <row r="23" spans="1:9" x14ac:dyDescent="0.25">
      <c r="A23" s="9" t="s">
        <v>171</v>
      </c>
      <c r="B23" s="38">
        <v>20701</v>
      </c>
      <c r="C23" s="38">
        <v>57600</v>
      </c>
      <c r="D23" s="38">
        <v>55641</v>
      </c>
      <c r="E23" s="38">
        <v>84646</v>
      </c>
      <c r="F23" s="11">
        <f t="shared" si="0"/>
        <v>52.128825865818385</v>
      </c>
      <c r="G23" s="1"/>
      <c r="H23" s="1"/>
      <c r="I23" s="1"/>
    </row>
    <row r="24" spans="1:9" x14ac:dyDescent="0.25">
      <c r="A24" s="12" t="s">
        <v>173</v>
      </c>
      <c r="B24" s="39">
        <v>25836</v>
      </c>
      <c r="C24" s="39">
        <v>54428</v>
      </c>
      <c r="D24" s="39">
        <v>49048</v>
      </c>
      <c r="E24" s="39">
        <v>124584</v>
      </c>
      <c r="F24" s="14">
        <f t="shared" si="0"/>
        <v>154.00424074376122</v>
      </c>
      <c r="G24" s="1"/>
      <c r="H24" s="1"/>
      <c r="I24" s="1"/>
    </row>
    <row r="25" spans="1:9" x14ac:dyDescent="0.25">
      <c r="A25" s="9" t="s">
        <v>39</v>
      </c>
      <c r="B25" s="38">
        <v>17714</v>
      </c>
      <c r="C25" s="38">
        <v>13916</v>
      </c>
      <c r="D25" s="38">
        <v>42436</v>
      </c>
      <c r="E25" s="38">
        <v>45239</v>
      </c>
      <c r="F25" s="11">
        <f t="shared" si="0"/>
        <v>6.6052408332547827</v>
      </c>
      <c r="G25" s="1"/>
      <c r="H25" s="1"/>
      <c r="I25" s="1"/>
    </row>
    <row r="26" spans="1:9" x14ac:dyDescent="0.25">
      <c r="A26" s="12" t="s">
        <v>40</v>
      </c>
      <c r="B26" s="39">
        <v>1191</v>
      </c>
      <c r="C26" s="39">
        <v>818</v>
      </c>
      <c r="D26" s="39">
        <v>1399</v>
      </c>
      <c r="E26" s="39">
        <v>1923</v>
      </c>
      <c r="F26" s="14">
        <f t="shared" si="0"/>
        <v>37.45532523230878</v>
      </c>
      <c r="G26" s="1"/>
      <c r="H26" s="1"/>
      <c r="I26" s="1"/>
    </row>
    <row r="27" spans="1:9" x14ac:dyDescent="0.25">
      <c r="A27" s="9" t="s">
        <v>41</v>
      </c>
      <c r="B27" s="38">
        <v>8958</v>
      </c>
      <c r="C27" s="38">
        <v>0</v>
      </c>
      <c r="D27" s="38">
        <v>14023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222067</v>
      </c>
      <c r="C28" s="39">
        <v>227826</v>
      </c>
      <c r="D28" s="39">
        <v>437363</v>
      </c>
      <c r="E28" s="39">
        <v>476941</v>
      </c>
      <c r="F28" s="14">
        <f t="shared" si="0"/>
        <v>9.0492337028966716</v>
      </c>
      <c r="G28" s="1"/>
      <c r="H28" s="1"/>
      <c r="I28" s="1"/>
    </row>
    <row r="29" spans="1:9" x14ac:dyDescent="0.25">
      <c r="A29" s="9" t="s">
        <v>43</v>
      </c>
      <c r="B29" s="38">
        <v>1041</v>
      </c>
      <c r="C29" s="38">
        <v>944</v>
      </c>
      <c r="D29" s="38">
        <v>2887</v>
      </c>
      <c r="E29" s="38">
        <v>3204</v>
      </c>
      <c r="F29" s="11">
        <f t="shared" si="0"/>
        <v>10.980256321440947</v>
      </c>
      <c r="G29" s="1"/>
      <c r="H29" s="1"/>
      <c r="I29" s="1"/>
    </row>
    <row r="30" spans="1:9" x14ac:dyDescent="0.25">
      <c r="A30" s="12" t="s">
        <v>44</v>
      </c>
      <c r="B30" s="39">
        <v>92911</v>
      </c>
      <c r="C30" s="39">
        <v>72906</v>
      </c>
      <c r="D30" s="39">
        <v>197114</v>
      </c>
      <c r="E30" s="39">
        <v>139299</v>
      </c>
      <c r="F30" s="14">
        <f t="shared" si="0"/>
        <v>-29.330742615948125</v>
      </c>
      <c r="G30" s="1"/>
      <c r="H30" s="1"/>
      <c r="I30" s="1"/>
    </row>
    <row r="31" spans="1:9" x14ac:dyDescent="0.25">
      <c r="A31" s="9" t="s">
        <v>45</v>
      </c>
      <c r="B31" s="38">
        <v>66690</v>
      </c>
      <c r="C31" s="38">
        <v>48756</v>
      </c>
      <c r="D31" s="38">
        <v>121217</v>
      </c>
      <c r="E31" s="38">
        <v>106658</v>
      </c>
      <c r="F31" s="11">
        <f t="shared" si="0"/>
        <v>-12.010691569664317</v>
      </c>
      <c r="G31" s="1"/>
      <c r="H31" s="1"/>
      <c r="I31" s="1"/>
    </row>
    <row r="32" spans="1:9" x14ac:dyDescent="0.25">
      <c r="A32" s="12" t="s">
        <v>46</v>
      </c>
      <c r="B32" s="39">
        <v>4432412</v>
      </c>
      <c r="C32" s="39">
        <v>3710897</v>
      </c>
      <c r="D32" s="39">
        <v>8608972</v>
      </c>
      <c r="E32" s="39">
        <v>8225513</v>
      </c>
      <c r="F32" s="14">
        <f t="shared" si="0"/>
        <v>-4.4541787335352012</v>
      </c>
      <c r="G32" s="1"/>
      <c r="H32" s="1"/>
      <c r="I32" s="1"/>
    </row>
    <row r="33" spans="1:9" x14ac:dyDescent="0.25">
      <c r="A33" s="9" t="s">
        <v>47</v>
      </c>
      <c r="B33" s="38">
        <v>218044</v>
      </c>
      <c r="C33" s="38">
        <v>209583</v>
      </c>
      <c r="D33" s="38">
        <v>413174</v>
      </c>
      <c r="E33" s="38">
        <v>406069</v>
      </c>
      <c r="F33" s="11">
        <f t="shared" si="0"/>
        <v>-1.7196144965559341</v>
      </c>
      <c r="G33" s="1"/>
      <c r="H33" s="1"/>
      <c r="I33" s="1"/>
    </row>
    <row r="34" spans="1:9" x14ac:dyDescent="0.25">
      <c r="A34" s="12" t="s">
        <v>172</v>
      </c>
      <c r="B34" s="39">
        <v>22108</v>
      </c>
      <c r="C34" s="39">
        <v>21882</v>
      </c>
      <c r="D34" s="39">
        <v>49499</v>
      </c>
      <c r="E34" s="39">
        <v>46830</v>
      </c>
      <c r="F34" s="14">
        <f t="shared" si="0"/>
        <v>-5.3920281217802426</v>
      </c>
      <c r="G34" s="1"/>
      <c r="H34" s="1"/>
      <c r="I34" s="1"/>
    </row>
    <row r="35" spans="1:9" x14ac:dyDescent="0.25">
      <c r="A35" s="15" t="s">
        <v>48</v>
      </c>
      <c r="B35" s="16">
        <f>SUM(B7:B34)</f>
        <v>12912650</v>
      </c>
      <c r="C35" s="16">
        <f t="shared" ref="C35:E35" si="1">SUM(C7:C34)</f>
        <v>12503628</v>
      </c>
      <c r="D35" s="16">
        <f t="shared" si="1"/>
        <v>25673723</v>
      </c>
      <c r="E35" s="16">
        <f t="shared" si="1"/>
        <v>26396956</v>
      </c>
      <c r="F35" s="17">
        <f t="shared" si="0"/>
        <v>2.817016449075183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0</v>
      </c>
      <c r="C39" s="51">
        <f t="shared" si="3"/>
        <v>275</v>
      </c>
      <c r="D39" s="51">
        <f>_xlfn.RANK.EQ(B39,$B$39:$B$66)+COUNTIF($B$39:$B$66,B39)-1</f>
        <v>28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8562712</v>
      </c>
      <c r="G39" s="50">
        <f>LOOKUP(E39,$A$39:$A$66,$C$39:$C$66)</f>
        <v>9209091</v>
      </c>
    </row>
    <row r="40" spans="1:9" x14ac:dyDescent="0.25">
      <c r="A40" s="50" t="str">
        <f t="shared" si="4"/>
        <v>ALICANTE</v>
      </c>
      <c r="B40" s="51">
        <f t="shared" si="2"/>
        <v>201001</v>
      </c>
      <c r="C40" s="51">
        <f t="shared" si="3"/>
        <v>184875</v>
      </c>
      <c r="D40" s="51">
        <f t="shared" ref="D40:D66" si="6">_xlfn.RANK.EQ(B40,$B$39:$B$66)+COUNTIF($B$39:$B$66,B40)-1</f>
        <v>9</v>
      </c>
      <c r="E40" s="50" t="str">
        <f t="shared" si="5"/>
        <v>VALENCIA</v>
      </c>
      <c r="F40" s="50">
        <f t="shared" ref="F40:F55" si="7">LOOKUP(E40,$A$39:$A$66,$B$39:$B$66)</f>
        <v>8225513</v>
      </c>
      <c r="G40" s="50">
        <f t="shared" ref="G40:G66" si="8">LOOKUP(E40,$A$39:$A$66,$C$39:$C$66)</f>
        <v>8608972</v>
      </c>
    </row>
    <row r="41" spans="1:9" x14ac:dyDescent="0.25">
      <c r="A41" s="50" t="str">
        <f t="shared" si="4"/>
        <v>ALMERÍA</v>
      </c>
      <c r="B41" s="51">
        <f t="shared" si="2"/>
        <v>5721</v>
      </c>
      <c r="C41" s="51">
        <f t="shared" si="3"/>
        <v>5078</v>
      </c>
      <c r="D41" s="51">
        <f t="shared" si="6"/>
        <v>22</v>
      </c>
      <c r="E41" s="50" t="str">
        <f t="shared" si="5"/>
        <v>BARCELONA</v>
      </c>
      <c r="F41" s="50">
        <f t="shared" si="7"/>
        <v>4301946</v>
      </c>
      <c r="G41" s="50">
        <f t="shared" si="8"/>
        <v>3068378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1658194</v>
      </c>
      <c r="G42" s="50">
        <f t="shared" si="8"/>
        <v>1350295</v>
      </c>
    </row>
    <row r="43" spans="1:9" x14ac:dyDescent="0.25">
      <c r="A43" s="50" t="str">
        <f t="shared" si="4"/>
        <v>BAHÍA DE ALGECIRAS</v>
      </c>
      <c r="B43" s="51">
        <f t="shared" si="2"/>
        <v>8562712</v>
      </c>
      <c r="C43" s="51">
        <f t="shared" si="3"/>
        <v>9209091</v>
      </c>
      <c r="D43" s="51">
        <f t="shared" si="6"/>
        <v>1</v>
      </c>
      <c r="E43" s="50" t="str">
        <f t="shared" si="5"/>
        <v>BILBAO</v>
      </c>
      <c r="F43" s="50">
        <f t="shared" si="7"/>
        <v>834564</v>
      </c>
      <c r="G43" s="50">
        <f t="shared" si="8"/>
        <v>892716</v>
      </c>
    </row>
    <row r="44" spans="1:9" x14ac:dyDescent="0.25">
      <c r="A44" s="50" t="str">
        <f t="shared" si="4"/>
        <v>BAHÍA DE CÁDIZ</v>
      </c>
      <c r="B44" s="51">
        <f t="shared" si="2"/>
        <v>106514</v>
      </c>
      <c r="C44" s="51">
        <f t="shared" si="3"/>
        <v>81151</v>
      </c>
      <c r="D44" s="51">
        <f t="shared" si="6"/>
        <v>16</v>
      </c>
      <c r="E44" s="50" t="str">
        <f t="shared" si="5"/>
        <v>CASTELLÓN</v>
      </c>
      <c r="F44" s="50">
        <f t="shared" si="7"/>
        <v>531071</v>
      </c>
      <c r="G44" s="50">
        <f t="shared" si="8"/>
        <v>428504</v>
      </c>
    </row>
    <row r="45" spans="1:9" x14ac:dyDescent="0.25">
      <c r="A45" s="50" t="str">
        <f t="shared" si="4"/>
        <v>BALEARES</v>
      </c>
      <c r="B45" s="51">
        <f t="shared" si="2"/>
        <v>114521</v>
      </c>
      <c r="C45" s="51">
        <f t="shared" si="3"/>
        <v>110654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476941</v>
      </c>
      <c r="G45" s="50">
        <f t="shared" si="8"/>
        <v>437363</v>
      </c>
    </row>
    <row r="46" spans="1:9" x14ac:dyDescent="0.25">
      <c r="A46" s="50" t="str">
        <f t="shared" si="4"/>
        <v>BARCELONA</v>
      </c>
      <c r="B46" s="51">
        <f t="shared" si="2"/>
        <v>4301946</v>
      </c>
      <c r="C46" s="51">
        <f t="shared" si="3"/>
        <v>3068378</v>
      </c>
      <c r="D46" s="51">
        <f t="shared" si="6"/>
        <v>3</v>
      </c>
      <c r="E46" s="50" t="str">
        <f t="shared" si="5"/>
        <v>VIGO</v>
      </c>
      <c r="F46" s="50">
        <f t="shared" si="7"/>
        <v>406069</v>
      </c>
      <c r="G46" s="50">
        <f t="shared" si="8"/>
        <v>413174</v>
      </c>
    </row>
    <row r="47" spans="1:9" x14ac:dyDescent="0.25">
      <c r="A47" s="50" t="str">
        <f t="shared" si="4"/>
        <v>BILBAO</v>
      </c>
      <c r="B47" s="51">
        <f t="shared" si="2"/>
        <v>834564</v>
      </c>
      <c r="C47" s="51">
        <f t="shared" si="3"/>
        <v>892716</v>
      </c>
      <c r="D47" s="51">
        <f t="shared" si="6"/>
        <v>5</v>
      </c>
      <c r="E47" s="50" t="str">
        <f t="shared" si="5"/>
        <v>ALICANTE</v>
      </c>
      <c r="F47" s="50">
        <f t="shared" si="7"/>
        <v>201001</v>
      </c>
      <c r="G47" s="50">
        <f t="shared" si="8"/>
        <v>184875</v>
      </c>
    </row>
    <row r="48" spans="1:9" x14ac:dyDescent="0.25">
      <c r="A48" s="50" t="str">
        <f t="shared" si="4"/>
        <v>CARTAGENA</v>
      </c>
      <c r="B48" s="51">
        <f t="shared" si="2"/>
        <v>160439</v>
      </c>
      <c r="C48" s="51">
        <f t="shared" si="3"/>
        <v>184384</v>
      </c>
      <c r="D48" s="51">
        <f t="shared" si="6"/>
        <v>10</v>
      </c>
      <c r="E48" s="50" t="str">
        <f t="shared" si="5"/>
        <v>CARTAGENA</v>
      </c>
      <c r="F48" s="50">
        <f t="shared" si="7"/>
        <v>160439</v>
      </c>
      <c r="G48" s="50">
        <f t="shared" si="8"/>
        <v>184384</v>
      </c>
    </row>
    <row r="49" spans="1:7" x14ac:dyDescent="0.25">
      <c r="A49" s="50" t="str">
        <f t="shared" si="4"/>
        <v>CASTELLÓN</v>
      </c>
      <c r="B49" s="51">
        <f t="shared" si="2"/>
        <v>531071</v>
      </c>
      <c r="C49" s="51">
        <f t="shared" si="3"/>
        <v>428504</v>
      </c>
      <c r="D49" s="51">
        <f t="shared" si="6"/>
        <v>6</v>
      </c>
      <c r="E49" s="50" t="str">
        <f t="shared" si="5"/>
        <v>GIJÓN</v>
      </c>
      <c r="F49" s="50">
        <f t="shared" si="7"/>
        <v>157048</v>
      </c>
      <c r="G49" s="50">
        <f t="shared" si="8"/>
        <v>124689</v>
      </c>
    </row>
    <row r="50" spans="1:7" x14ac:dyDescent="0.25">
      <c r="A50" s="50" t="str">
        <f t="shared" si="4"/>
        <v>CEUTA</v>
      </c>
      <c r="B50" s="51">
        <f t="shared" si="2"/>
        <v>27300</v>
      </c>
      <c r="C50" s="51">
        <f t="shared" si="3"/>
        <v>24400</v>
      </c>
      <c r="D50" s="51">
        <f t="shared" si="6"/>
        <v>21</v>
      </c>
      <c r="E50" s="50" t="str">
        <f t="shared" si="5"/>
        <v>SEVILLA</v>
      </c>
      <c r="F50" s="50">
        <f t="shared" si="7"/>
        <v>139299</v>
      </c>
      <c r="G50" s="50">
        <f t="shared" si="8"/>
        <v>197114</v>
      </c>
    </row>
    <row r="51" spans="1:7" x14ac:dyDescent="0.25">
      <c r="A51" s="50" t="str">
        <f t="shared" si="4"/>
        <v>FERROL-SAN CIBRAO</v>
      </c>
      <c r="B51" s="51">
        <f t="shared" si="2"/>
        <v>22</v>
      </c>
      <c r="C51" s="51">
        <f t="shared" si="3"/>
        <v>993</v>
      </c>
      <c r="D51" s="51">
        <f t="shared" si="6"/>
        <v>25</v>
      </c>
      <c r="E51" s="50" t="str">
        <f t="shared" si="5"/>
        <v>MARÍN Y RÍA DE PONTEVEDRA</v>
      </c>
      <c r="F51" s="50">
        <f t="shared" si="7"/>
        <v>124584</v>
      </c>
      <c r="G51" s="50">
        <f t="shared" si="8"/>
        <v>49048</v>
      </c>
    </row>
    <row r="52" spans="1:7" x14ac:dyDescent="0.25">
      <c r="A52" s="50" t="str">
        <f t="shared" si="4"/>
        <v>GIJÓN</v>
      </c>
      <c r="B52" s="51">
        <f t="shared" si="2"/>
        <v>157048</v>
      </c>
      <c r="C52" s="51">
        <f t="shared" si="3"/>
        <v>124689</v>
      </c>
      <c r="D52" s="51">
        <f t="shared" si="6"/>
        <v>11</v>
      </c>
      <c r="E52" s="50" t="str">
        <f t="shared" si="5"/>
        <v>BALEARES</v>
      </c>
      <c r="F52" s="50">
        <f t="shared" si="7"/>
        <v>114521</v>
      </c>
      <c r="G52" s="50">
        <f t="shared" si="8"/>
        <v>110654</v>
      </c>
    </row>
    <row r="53" spans="1:7" x14ac:dyDescent="0.25">
      <c r="A53" s="50" t="str">
        <f t="shared" si="4"/>
        <v>HUELVA</v>
      </c>
      <c r="B53" s="51">
        <f t="shared" si="2"/>
        <v>74997</v>
      </c>
      <c r="C53" s="51">
        <f t="shared" si="3"/>
        <v>15467</v>
      </c>
      <c r="D53" s="51">
        <f t="shared" si="6"/>
        <v>18</v>
      </c>
      <c r="E53" s="50" t="str">
        <f t="shared" si="5"/>
        <v>TARRAGONA</v>
      </c>
      <c r="F53" s="50">
        <f t="shared" si="7"/>
        <v>106658</v>
      </c>
      <c r="G53" s="50">
        <f t="shared" si="8"/>
        <v>121217</v>
      </c>
    </row>
    <row r="54" spans="1:7" x14ac:dyDescent="0.25">
      <c r="A54" s="50" t="str">
        <f t="shared" si="4"/>
        <v>LAS PALMAS</v>
      </c>
      <c r="B54" s="51">
        <f t="shared" si="2"/>
        <v>1658194</v>
      </c>
      <c r="C54" s="51">
        <f t="shared" si="3"/>
        <v>1350295</v>
      </c>
      <c r="D54" s="51">
        <f t="shared" si="6"/>
        <v>4</v>
      </c>
      <c r="E54" s="50" t="str">
        <f t="shared" si="5"/>
        <v>BAHÍA DE CÁDIZ</v>
      </c>
      <c r="F54" s="50">
        <f t="shared" si="7"/>
        <v>106514</v>
      </c>
      <c r="G54" s="50">
        <f t="shared" si="8"/>
        <v>81151</v>
      </c>
    </row>
    <row r="55" spans="1:7" x14ac:dyDescent="0.25">
      <c r="A55" s="50" t="str">
        <f t="shared" si="4"/>
        <v>MÁLAGA</v>
      </c>
      <c r="B55" s="51">
        <f t="shared" si="2"/>
        <v>84646</v>
      </c>
      <c r="C55" s="51">
        <f t="shared" si="3"/>
        <v>55641</v>
      </c>
      <c r="D55" s="51">
        <f t="shared" si="6"/>
        <v>17</v>
      </c>
      <c r="E55" s="50" t="str">
        <f t="shared" si="5"/>
        <v>MÁLAGA</v>
      </c>
      <c r="F55" s="50">
        <f t="shared" si="7"/>
        <v>84646</v>
      </c>
      <c r="G55" s="50">
        <f t="shared" si="8"/>
        <v>55641</v>
      </c>
    </row>
    <row r="56" spans="1:7" x14ac:dyDescent="0.25">
      <c r="A56" s="50" t="str">
        <f t="shared" si="4"/>
        <v>MARÍN Y RÍA DE PONTEVEDRA</v>
      </c>
      <c r="B56" s="51">
        <f t="shared" si="2"/>
        <v>124584</v>
      </c>
      <c r="C56" s="51">
        <f t="shared" si="3"/>
        <v>49048</v>
      </c>
      <c r="D56" s="51">
        <f t="shared" si="6"/>
        <v>13</v>
      </c>
      <c r="E56" s="50" t="str">
        <f t="shared" si="5"/>
        <v>HUELVA</v>
      </c>
      <c r="F56" s="50">
        <f t="shared" ref="F56:F66" si="9">LOOKUP(E56,$A$39:$A$66,$B$39:$B$66)</f>
        <v>74997</v>
      </c>
      <c r="G56" s="50">
        <f t="shared" si="8"/>
        <v>15467</v>
      </c>
    </row>
    <row r="57" spans="1:7" x14ac:dyDescent="0.25">
      <c r="A57" s="50" t="str">
        <f t="shared" si="4"/>
        <v>MELILLA</v>
      </c>
      <c r="B57" s="51">
        <f t="shared" si="2"/>
        <v>45239</v>
      </c>
      <c r="C57" s="51">
        <f t="shared" si="3"/>
        <v>42436</v>
      </c>
      <c r="D57" s="51">
        <f t="shared" si="6"/>
        <v>20</v>
      </c>
      <c r="E57" s="50" t="str">
        <f t="shared" si="5"/>
        <v>VILAGARCÍA</v>
      </c>
      <c r="F57" s="50">
        <f t="shared" si="9"/>
        <v>46830</v>
      </c>
      <c r="G57" s="50">
        <f t="shared" si="8"/>
        <v>49499</v>
      </c>
    </row>
    <row r="58" spans="1:7" x14ac:dyDescent="0.25">
      <c r="A58" s="50" t="str">
        <f t="shared" si="4"/>
        <v>MOTRIL</v>
      </c>
      <c r="B58" s="51">
        <f t="shared" si="2"/>
        <v>1923</v>
      </c>
      <c r="C58" s="51">
        <f t="shared" si="3"/>
        <v>1399</v>
      </c>
      <c r="D58" s="51">
        <f t="shared" si="6"/>
        <v>24</v>
      </c>
      <c r="E58" s="50" t="str">
        <f t="shared" si="5"/>
        <v>MELILLA</v>
      </c>
      <c r="F58" s="50">
        <f t="shared" si="9"/>
        <v>45239</v>
      </c>
      <c r="G58" s="50">
        <f t="shared" si="8"/>
        <v>42436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14023</v>
      </c>
      <c r="D59" s="51">
        <f t="shared" si="6"/>
        <v>28</v>
      </c>
      <c r="E59" s="50" t="str">
        <f t="shared" si="5"/>
        <v>CEUTA</v>
      </c>
      <c r="F59" s="50">
        <f t="shared" si="9"/>
        <v>27300</v>
      </c>
      <c r="G59" s="50">
        <f t="shared" si="8"/>
        <v>24400</v>
      </c>
    </row>
    <row r="60" spans="1:7" x14ac:dyDescent="0.25">
      <c r="A60" s="50" t="str">
        <f t="shared" si="4"/>
        <v>SANTA CRUZ DE TENERIFE</v>
      </c>
      <c r="B60" s="51">
        <f t="shared" si="2"/>
        <v>476941</v>
      </c>
      <c r="C60" s="51">
        <f t="shared" si="3"/>
        <v>437363</v>
      </c>
      <c r="D60" s="51">
        <f t="shared" si="6"/>
        <v>7</v>
      </c>
      <c r="E60" s="50" t="str">
        <f t="shared" si="5"/>
        <v>ALMERÍA</v>
      </c>
      <c r="F60" s="50">
        <f t="shared" si="9"/>
        <v>5721</v>
      </c>
      <c r="G60" s="50">
        <f t="shared" si="8"/>
        <v>5078</v>
      </c>
    </row>
    <row r="61" spans="1:7" x14ac:dyDescent="0.25">
      <c r="A61" s="50" t="str">
        <f t="shared" si="4"/>
        <v>SANTANDER</v>
      </c>
      <c r="B61" s="51">
        <f t="shared" si="2"/>
        <v>3204</v>
      </c>
      <c r="C61" s="51">
        <f t="shared" si="3"/>
        <v>2887</v>
      </c>
      <c r="D61" s="51">
        <f t="shared" si="6"/>
        <v>23</v>
      </c>
      <c r="E61" s="50" t="str">
        <f t="shared" si="5"/>
        <v>SANTANDER</v>
      </c>
      <c r="F61" s="50">
        <f t="shared" si="9"/>
        <v>3204</v>
      </c>
      <c r="G61" s="50">
        <f t="shared" si="8"/>
        <v>2887</v>
      </c>
    </row>
    <row r="62" spans="1:7" x14ac:dyDescent="0.25">
      <c r="A62" s="50" t="str">
        <f t="shared" si="4"/>
        <v>SEVILLA</v>
      </c>
      <c r="B62" s="51">
        <f t="shared" si="2"/>
        <v>139299</v>
      </c>
      <c r="C62" s="51">
        <f t="shared" si="3"/>
        <v>197114</v>
      </c>
      <c r="D62" s="51">
        <f t="shared" si="6"/>
        <v>12</v>
      </c>
      <c r="E62" s="50" t="str">
        <f t="shared" si="5"/>
        <v>MOTRIL</v>
      </c>
      <c r="F62" s="50">
        <f t="shared" si="9"/>
        <v>1923</v>
      </c>
      <c r="G62" s="50">
        <f t="shared" si="8"/>
        <v>1399</v>
      </c>
    </row>
    <row r="63" spans="1:7" x14ac:dyDescent="0.25">
      <c r="A63" s="50" t="str">
        <f t="shared" si="4"/>
        <v>TARRAGONA</v>
      </c>
      <c r="B63" s="51">
        <f t="shared" si="2"/>
        <v>106658</v>
      </c>
      <c r="C63" s="51">
        <f t="shared" si="3"/>
        <v>121217</v>
      </c>
      <c r="D63" s="51">
        <f t="shared" si="6"/>
        <v>15</v>
      </c>
      <c r="E63" s="50" t="str">
        <f t="shared" si="5"/>
        <v>FERROL-SAN CIBRAO</v>
      </c>
      <c r="F63" s="50">
        <f t="shared" si="9"/>
        <v>22</v>
      </c>
      <c r="G63" s="50">
        <f t="shared" si="8"/>
        <v>993</v>
      </c>
    </row>
    <row r="64" spans="1:7" x14ac:dyDescent="0.25">
      <c r="A64" s="50" t="str">
        <f t="shared" si="4"/>
        <v>VALENCIA</v>
      </c>
      <c r="B64" s="51">
        <f t="shared" si="2"/>
        <v>8225513</v>
      </c>
      <c r="C64" s="51">
        <f t="shared" si="3"/>
        <v>8608972</v>
      </c>
      <c r="D64" s="51">
        <f t="shared" si="6"/>
        <v>2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406069</v>
      </c>
      <c r="C65" s="51">
        <f t="shared" si="3"/>
        <v>413174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46830</v>
      </c>
      <c r="C66" s="51">
        <f t="shared" si="3"/>
        <v>49499</v>
      </c>
      <c r="D66" s="51">
        <f t="shared" si="6"/>
        <v>19</v>
      </c>
      <c r="E66" s="50" t="str">
        <f t="shared" si="5"/>
        <v>A CORUÑA</v>
      </c>
      <c r="F66" s="50">
        <f t="shared" si="9"/>
        <v>0</v>
      </c>
      <c r="G66" s="50">
        <f t="shared" si="8"/>
        <v>275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I34" sqref="I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2576</v>
      </c>
      <c r="C7" s="30">
        <v>1964</v>
      </c>
      <c r="D7" s="30">
        <v>4066</v>
      </c>
      <c r="E7" s="30">
        <v>4084</v>
      </c>
      <c r="F7" s="11">
        <f>((E7*100)/D7)-100</f>
        <v>0.44269552385637212</v>
      </c>
      <c r="G7" s="1"/>
      <c r="H7" s="1"/>
      <c r="I7" s="1"/>
    </row>
    <row r="8" spans="1:12" x14ac:dyDescent="0.25">
      <c r="A8" s="12" t="s">
        <v>31</v>
      </c>
      <c r="B8" s="31">
        <v>37</v>
      </c>
      <c r="C8" s="31">
        <v>0</v>
      </c>
      <c r="D8" s="31">
        <v>37</v>
      </c>
      <c r="E8" s="31">
        <v>0</v>
      </c>
      <c r="F8" s="14">
        <f t="shared" ref="F8:F35" si="0">((E8*100)/D8)-100</f>
        <v>-100</v>
      </c>
      <c r="G8" s="1"/>
      <c r="H8" s="1"/>
      <c r="I8" s="1"/>
    </row>
    <row r="9" spans="1:12" x14ac:dyDescent="0.25">
      <c r="A9" s="9" t="s">
        <v>164</v>
      </c>
      <c r="B9" s="30">
        <v>86</v>
      </c>
      <c r="C9" s="30">
        <v>133</v>
      </c>
      <c r="D9" s="30">
        <v>224</v>
      </c>
      <c r="E9" s="30">
        <v>426</v>
      </c>
      <c r="F9" s="11">
        <f t="shared" si="0"/>
        <v>90.178571428571416</v>
      </c>
      <c r="G9" s="1"/>
      <c r="H9" s="1"/>
      <c r="I9" s="1"/>
    </row>
    <row r="10" spans="1:12" x14ac:dyDescent="0.25">
      <c r="A10" s="12" t="s">
        <v>166</v>
      </c>
      <c r="B10" s="31">
        <v>671</v>
      </c>
      <c r="C10" s="31">
        <v>721</v>
      </c>
      <c r="D10" s="31">
        <v>1225</v>
      </c>
      <c r="E10" s="31">
        <v>1442</v>
      </c>
      <c r="F10" s="14">
        <f t="shared" si="0"/>
        <v>17.714285714285708</v>
      </c>
      <c r="G10" s="1"/>
      <c r="H10" s="1"/>
      <c r="I10" s="1"/>
    </row>
    <row r="11" spans="1:12" x14ac:dyDescent="0.25">
      <c r="A11" s="9" t="s">
        <v>167</v>
      </c>
      <c r="B11" s="30">
        <v>45</v>
      </c>
      <c r="C11" s="30">
        <v>41</v>
      </c>
      <c r="D11" s="30">
        <v>110</v>
      </c>
      <c r="E11" s="30">
        <v>94</v>
      </c>
      <c r="F11" s="11">
        <f t="shared" si="0"/>
        <v>-14.545454545454547</v>
      </c>
      <c r="G11" s="1"/>
      <c r="H11" s="1"/>
      <c r="I11" s="1"/>
    </row>
    <row r="12" spans="1:12" x14ac:dyDescent="0.25">
      <c r="A12" s="12" t="s">
        <v>168</v>
      </c>
      <c r="B12" s="31">
        <v>1162</v>
      </c>
      <c r="C12" s="31">
        <v>1215</v>
      </c>
      <c r="D12" s="31">
        <v>2116</v>
      </c>
      <c r="E12" s="31">
        <v>2250</v>
      </c>
      <c r="F12" s="14">
        <f t="shared" si="0"/>
        <v>6.3327032136105856</v>
      </c>
      <c r="G12" s="1"/>
      <c r="H12" s="1"/>
      <c r="I12" s="1"/>
    </row>
    <row r="13" spans="1:12" x14ac:dyDescent="0.25">
      <c r="A13" s="9" t="s">
        <v>32</v>
      </c>
      <c r="B13" s="30">
        <v>204</v>
      </c>
      <c r="C13" s="30">
        <v>193</v>
      </c>
      <c r="D13" s="30">
        <v>389</v>
      </c>
      <c r="E13" s="30">
        <v>335</v>
      </c>
      <c r="F13" s="11">
        <f t="shared" si="0"/>
        <v>-13.88174807197943</v>
      </c>
      <c r="G13" s="1"/>
      <c r="H13" s="1"/>
      <c r="I13" s="1"/>
    </row>
    <row r="14" spans="1:12" x14ac:dyDescent="0.25">
      <c r="A14" s="12" t="s">
        <v>33</v>
      </c>
      <c r="B14" s="31">
        <v>146</v>
      </c>
      <c r="C14" s="31">
        <v>281</v>
      </c>
      <c r="D14" s="31">
        <v>334</v>
      </c>
      <c r="E14" s="31">
        <v>616</v>
      </c>
      <c r="F14" s="14">
        <f t="shared" si="0"/>
        <v>84.431137724550894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32</v>
      </c>
      <c r="C16" s="31">
        <v>34</v>
      </c>
      <c r="D16" s="31">
        <v>53</v>
      </c>
      <c r="E16" s="31">
        <v>65</v>
      </c>
      <c r="F16" s="14">
        <f t="shared" si="0"/>
        <v>22.64150943396227</v>
      </c>
      <c r="G16" s="1"/>
      <c r="H16" s="1"/>
      <c r="I16" s="1"/>
    </row>
    <row r="17" spans="1:9" x14ac:dyDescent="0.25">
      <c r="A17" s="9" t="s">
        <v>169</v>
      </c>
      <c r="B17" s="30">
        <v>486</v>
      </c>
      <c r="C17" s="30">
        <v>238</v>
      </c>
      <c r="D17" s="30">
        <v>596</v>
      </c>
      <c r="E17" s="30">
        <v>356</v>
      </c>
      <c r="F17" s="11">
        <f t="shared" si="0"/>
        <v>-40.268456375838923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20</v>
      </c>
      <c r="C19" s="30">
        <v>15</v>
      </c>
      <c r="D19" s="30">
        <v>37</v>
      </c>
      <c r="E19" s="30">
        <v>35</v>
      </c>
      <c r="F19" s="11">
        <f t="shared" si="0"/>
        <v>-5.4054054054054035</v>
      </c>
      <c r="G19" s="1"/>
      <c r="H19" s="1"/>
      <c r="I19" s="1"/>
    </row>
    <row r="20" spans="1:9" x14ac:dyDescent="0.25">
      <c r="A20" s="12" t="s">
        <v>170</v>
      </c>
      <c r="B20" s="31">
        <v>357</v>
      </c>
      <c r="C20" s="31">
        <v>194</v>
      </c>
      <c r="D20" s="31">
        <v>629</v>
      </c>
      <c r="E20" s="31">
        <v>387</v>
      </c>
      <c r="F20" s="14">
        <f t="shared" si="0"/>
        <v>-38.473767885532588</v>
      </c>
      <c r="G20" s="1"/>
      <c r="H20" s="1"/>
      <c r="I20" s="1"/>
    </row>
    <row r="21" spans="1:9" x14ac:dyDescent="0.25">
      <c r="A21" s="9" t="s">
        <v>38</v>
      </c>
      <c r="B21" s="30">
        <v>146</v>
      </c>
      <c r="C21" s="30">
        <v>155</v>
      </c>
      <c r="D21" s="30">
        <v>286</v>
      </c>
      <c r="E21" s="30">
        <v>293</v>
      </c>
      <c r="F21" s="11">
        <f t="shared" si="0"/>
        <v>2.4475524475524537</v>
      </c>
      <c r="G21" s="1"/>
      <c r="H21" s="1"/>
      <c r="I21" s="1"/>
    </row>
    <row r="22" spans="1:9" x14ac:dyDescent="0.25">
      <c r="A22" s="12" t="s">
        <v>59</v>
      </c>
      <c r="B22" s="31">
        <v>20</v>
      </c>
      <c r="C22" s="31">
        <v>20</v>
      </c>
      <c r="D22" s="31">
        <v>37</v>
      </c>
      <c r="E22" s="31">
        <v>33</v>
      </c>
      <c r="F22" s="14">
        <f t="shared" si="0"/>
        <v>-10.810810810810807</v>
      </c>
      <c r="G22" s="1"/>
      <c r="H22" s="1"/>
      <c r="I22" s="1"/>
    </row>
    <row r="23" spans="1:9" x14ac:dyDescent="0.25">
      <c r="A23" s="9" t="s">
        <v>171</v>
      </c>
      <c r="B23" s="30">
        <v>41</v>
      </c>
      <c r="C23" s="30">
        <v>25</v>
      </c>
      <c r="D23" s="30">
        <v>86</v>
      </c>
      <c r="E23" s="30">
        <v>38</v>
      </c>
      <c r="F23" s="11">
        <f t="shared" si="0"/>
        <v>-55.813953488372093</v>
      </c>
      <c r="G23" s="1"/>
      <c r="H23" s="1"/>
      <c r="I23" s="1"/>
    </row>
    <row r="24" spans="1:9" x14ac:dyDescent="0.25">
      <c r="A24" s="12" t="s">
        <v>173</v>
      </c>
      <c r="B24" s="31">
        <v>159</v>
      </c>
      <c r="C24" s="31">
        <v>126</v>
      </c>
      <c r="D24" s="31">
        <v>276</v>
      </c>
      <c r="E24" s="31">
        <v>260</v>
      </c>
      <c r="F24" s="14">
        <f t="shared" si="0"/>
        <v>-5.7971014492753596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62</v>
      </c>
      <c r="C26" s="31">
        <v>45</v>
      </c>
      <c r="D26" s="31">
        <v>119</v>
      </c>
      <c r="E26" s="31">
        <v>124</v>
      </c>
      <c r="F26" s="14">
        <f t="shared" si="0"/>
        <v>4.2016806722689068</v>
      </c>
      <c r="G26" s="1"/>
      <c r="H26" s="1"/>
      <c r="I26" s="1"/>
    </row>
    <row r="27" spans="1:9" x14ac:dyDescent="0.25">
      <c r="A27" s="9" t="s">
        <v>41</v>
      </c>
      <c r="B27" s="30">
        <v>2084</v>
      </c>
      <c r="C27" s="30">
        <v>2246</v>
      </c>
      <c r="D27" s="30">
        <v>3877</v>
      </c>
      <c r="E27" s="30">
        <v>4124</v>
      </c>
      <c r="F27" s="11">
        <f t="shared" si="0"/>
        <v>6.3709053391797852</v>
      </c>
      <c r="G27" s="1"/>
      <c r="H27" s="1"/>
      <c r="I27" s="1"/>
    </row>
    <row r="28" spans="1:9" x14ac:dyDescent="0.25">
      <c r="A28" s="12" t="s">
        <v>42</v>
      </c>
      <c r="B28" s="31">
        <v>198</v>
      </c>
      <c r="C28" s="31">
        <v>348</v>
      </c>
      <c r="D28" s="31">
        <v>630</v>
      </c>
      <c r="E28" s="31">
        <v>640</v>
      </c>
      <c r="F28" s="14">
        <f t="shared" si="0"/>
        <v>1.5873015873015817</v>
      </c>
      <c r="G28" s="1"/>
      <c r="H28" s="1"/>
      <c r="I28" s="1"/>
    </row>
    <row r="29" spans="1:9" x14ac:dyDescent="0.25">
      <c r="A29" s="9" t="s">
        <v>43</v>
      </c>
      <c r="B29" s="30">
        <v>282</v>
      </c>
      <c r="C29" s="30">
        <v>217</v>
      </c>
      <c r="D29" s="30">
        <v>517</v>
      </c>
      <c r="E29" s="30">
        <v>557</v>
      </c>
      <c r="F29" s="11">
        <f t="shared" si="0"/>
        <v>7.7369439071566717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234</v>
      </c>
      <c r="C31" s="30">
        <v>254</v>
      </c>
      <c r="D31" s="30">
        <v>317</v>
      </c>
      <c r="E31" s="30">
        <v>343</v>
      </c>
      <c r="F31" s="11">
        <f t="shared" si="0"/>
        <v>8.201892744479494</v>
      </c>
      <c r="G31" s="1"/>
      <c r="H31" s="1"/>
      <c r="I31" s="1"/>
    </row>
    <row r="32" spans="1:9" x14ac:dyDescent="0.25">
      <c r="A32" s="12" t="s">
        <v>46</v>
      </c>
      <c r="B32" s="31">
        <v>175</v>
      </c>
      <c r="C32" s="31">
        <v>166</v>
      </c>
      <c r="D32" s="31">
        <v>257</v>
      </c>
      <c r="E32" s="31">
        <v>291</v>
      </c>
      <c r="F32" s="14">
        <f t="shared" si="0"/>
        <v>13.229571984435793</v>
      </c>
      <c r="G32" s="1"/>
      <c r="H32" s="1"/>
      <c r="I32" s="1"/>
    </row>
    <row r="33" spans="1:9" x14ac:dyDescent="0.25">
      <c r="A33" s="9" t="s">
        <v>47</v>
      </c>
      <c r="B33" s="30">
        <v>5289</v>
      </c>
      <c r="C33" s="30">
        <v>4889</v>
      </c>
      <c r="D33" s="30">
        <v>9940</v>
      </c>
      <c r="E33" s="30">
        <v>10446</v>
      </c>
      <c r="F33" s="11">
        <f t="shared" si="0"/>
        <v>5.0905432595573501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14512</v>
      </c>
      <c r="C35" s="16">
        <f t="shared" ref="C35:E35" si="1">SUM(C7:C34)</f>
        <v>13520</v>
      </c>
      <c r="D35" s="16">
        <f t="shared" si="1"/>
        <v>26158</v>
      </c>
      <c r="E35" s="16">
        <f t="shared" si="1"/>
        <v>27239</v>
      </c>
      <c r="F35" s="17">
        <f t="shared" si="0"/>
        <v>4.1325789433442992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4084</v>
      </c>
      <c r="C39" s="51">
        <f t="shared" si="3"/>
        <v>4066</v>
      </c>
      <c r="D39" s="51">
        <f>_xlfn.RANK.EQ(B39,$B$39:$B$66)+COUNTIF($B$39:$B$66,B39)-1</f>
        <v>3</v>
      </c>
      <c r="E39" s="50" t="str">
        <f t="shared" ref="E39:E66" si="5">INDEX($A$39:$B$66,MATCH(ROW()-38,$D$39:$D$66,0),1)</f>
        <v>VIGO</v>
      </c>
      <c r="F39" s="50">
        <f>LOOKUP(E39,$A$39:$A$66,$B$39:$B$66)</f>
        <v>10446</v>
      </c>
      <c r="G39" s="50">
        <f>LOOKUP(E39,$A$39:$A$66,$C$39:$C$66)</f>
        <v>9940</v>
      </c>
    </row>
    <row r="40" spans="1:9" x14ac:dyDescent="0.25">
      <c r="A40" s="50" t="str">
        <f t="shared" si="4"/>
        <v>ALICANTE</v>
      </c>
      <c r="B40" s="51">
        <f t="shared" si="2"/>
        <v>0</v>
      </c>
      <c r="C40" s="51">
        <f t="shared" si="3"/>
        <v>37</v>
      </c>
      <c r="D40" s="51">
        <f t="shared" ref="D40:D66" si="6">_xlfn.RANK.EQ(B40,$B$39:$B$66)+COUNTIF($B$39:$B$66,B40)-1</f>
        <v>28</v>
      </c>
      <c r="E40" s="50" t="str">
        <f t="shared" si="5"/>
        <v>PASAIA</v>
      </c>
      <c r="F40" s="50">
        <f t="shared" ref="F40:F55" si="7">LOOKUP(E40,$A$39:$A$66,$B$39:$B$66)</f>
        <v>4124</v>
      </c>
      <c r="G40" s="50">
        <f t="shared" ref="G40:G66" si="8">LOOKUP(E40,$A$39:$A$66,$C$39:$C$66)</f>
        <v>3877</v>
      </c>
    </row>
    <row r="41" spans="1:9" x14ac:dyDescent="0.25">
      <c r="A41" s="50" t="str">
        <f t="shared" si="4"/>
        <v>ALMERÍA</v>
      </c>
      <c r="B41" s="51">
        <f t="shared" si="2"/>
        <v>426</v>
      </c>
      <c r="C41" s="51">
        <f t="shared" si="3"/>
        <v>224</v>
      </c>
      <c r="D41" s="51">
        <f t="shared" si="6"/>
        <v>9</v>
      </c>
      <c r="E41" s="50" t="str">
        <f t="shared" si="5"/>
        <v>A CORUÑA</v>
      </c>
      <c r="F41" s="50">
        <f t="shared" si="7"/>
        <v>4084</v>
      </c>
      <c r="G41" s="50">
        <f t="shared" si="8"/>
        <v>4066</v>
      </c>
    </row>
    <row r="42" spans="1:9" x14ac:dyDescent="0.25">
      <c r="A42" s="50" t="str">
        <f t="shared" si="4"/>
        <v>AVILÉS</v>
      </c>
      <c r="B42" s="51">
        <f t="shared" si="2"/>
        <v>1442</v>
      </c>
      <c r="C42" s="51">
        <f t="shared" si="3"/>
        <v>1225</v>
      </c>
      <c r="D42" s="51">
        <f t="shared" si="6"/>
        <v>5</v>
      </c>
      <c r="E42" s="50" t="str">
        <f t="shared" si="5"/>
        <v>BAHÍA DE CÁDIZ</v>
      </c>
      <c r="F42" s="50">
        <f t="shared" si="7"/>
        <v>2250</v>
      </c>
      <c r="G42" s="50">
        <f t="shared" si="8"/>
        <v>2116</v>
      </c>
    </row>
    <row r="43" spans="1:9" x14ac:dyDescent="0.25">
      <c r="A43" s="50" t="str">
        <f t="shared" si="4"/>
        <v>BAHÍA DE ALGECIRAS</v>
      </c>
      <c r="B43" s="51">
        <f t="shared" si="2"/>
        <v>94</v>
      </c>
      <c r="C43" s="51">
        <f t="shared" si="3"/>
        <v>110</v>
      </c>
      <c r="D43" s="51">
        <f t="shared" si="6"/>
        <v>18</v>
      </c>
      <c r="E43" s="50" t="str">
        <f t="shared" si="5"/>
        <v>AVILÉS</v>
      </c>
      <c r="F43" s="50">
        <f t="shared" si="7"/>
        <v>1442</v>
      </c>
      <c r="G43" s="50">
        <f t="shared" si="8"/>
        <v>1225</v>
      </c>
    </row>
    <row r="44" spans="1:9" x14ac:dyDescent="0.25">
      <c r="A44" s="50" t="str">
        <f t="shared" si="4"/>
        <v>BAHÍA DE CÁDIZ</v>
      </c>
      <c r="B44" s="51">
        <f t="shared" si="2"/>
        <v>2250</v>
      </c>
      <c r="C44" s="51">
        <f t="shared" si="3"/>
        <v>2116</v>
      </c>
      <c r="D44" s="51">
        <f t="shared" si="6"/>
        <v>4</v>
      </c>
      <c r="E44" s="50" t="str">
        <f t="shared" si="5"/>
        <v>SANTA CRUZ DE TENERIFE</v>
      </c>
      <c r="F44" s="50">
        <f t="shared" si="7"/>
        <v>640</v>
      </c>
      <c r="G44" s="50">
        <f t="shared" si="8"/>
        <v>630</v>
      </c>
    </row>
    <row r="45" spans="1:9" x14ac:dyDescent="0.25">
      <c r="A45" s="50" t="str">
        <f t="shared" si="4"/>
        <v>BALEARES</v>
      </c>
      <c r="B45" s="51">
        <f t="shared" si="2"/>
        <v>335</v>
      </c>
      <c r="C45" s="51">
        <f t="shared" si="3"/>
        <v>389</v>
      </c>
      <c r="D45" s="51">
        <f t="shared" si="6"/>
        <v>13</v>
      </c>
      <c r="E45" s="50" t="str">
        <f t="shared" si="5"/>
        <v>BARCELONA</v>
      </c>
      <c r="F45" s="50">
        <f t="shared" si="7"/>
        <v>616</v>
      </c>
      <c r="G45" s="50">
        <f t="shared" si="8"/>
        <v>334</v>
      </c>
    </row>
    <row r="46" spans="1:9" x14ac:dyDescent="0.25">
      <c r="A46" s="50" t="str">
        <f t="shared" si="4"/>
        <v>BARCELONA</v>
      </c>
      <c r="B46" s="51">
        <f t="shared" si="2"/>
        <v>616</v>
      </c>
      <c r="C46" s="51">
        <f t="shared" si="3"/>
        <v>334</v>
      </c>
      <c r="D46" s="51">
        <f t="shared" si="6"/>
        <v>7</v>
      </c>
      <c r="E46" s="50" t="str">
        <f t="shared" si="5"/>
        <v>SANTANDER</v>
      </c>
      <c r="F46" s="50">
        <f t="shared" si="7"/>
        <v>557</v>
      </c>
      <c r="G46" s="50">
        <f t="shared" si="8"/>
        <v>517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ALMERÍA</v>
      </c>
      <c r="F47" s="50">
        <f t="shared" si="7"/>
        <v>426</v>
      </c>
      <c r="G47" s="50">
        <f t="shared" si="8"/>
        <v>224</v>
      </c>
    </row>
    <row r="48" spans="1:9" x14ac:dyDescent="0.25">
      <c r="A48" s="50" t="str">
        <f t="shared" si="4"/>
        <v>CARTAGENA</v>
      </c>
      <c r="B48" s="51">
        <f t="shared" si="2"/>
        <v>65</v>
      </c>
      <c r="C48" s="51">
        <f t="shared" si="3"/>
        <v>53</v>
      </c>
      <c r="D48" s="51">
        <f t="shared" si="6"/>
        <v>19</v>
      </c>
      <c r="E48" s="50" t="str">
        <f t="shared" si="5"/>
        <v>GIJÓN</v>
      </c>
      <c r="F48" s="50">
        <f t="shared" si="7"/>
        <v>387</v>
      </c>
      <c r="G48" s="50">
        <f t="shared" si="8"/>
        <v>629</v>
      </c>
    </row>
    <row r="49" spans="1:7" x14ac:dyDescent="0.25">
      <c r="A49" s="50" t="str">
        <f t="shared" si="4"/>
        <v>CASTELLÓN</v>
      </c>
      <c r="B49" s="51">
        <f t="shared" si="2"/>
        <v>356</v>
      </c>
      <c r="C49" s="51">
        <f t="shared" si="3"/>
        <v>596</v>
      </c>
      <c r="D49" s="51">
        <f t="shared" si="6"/>
        <v>11</v>
      </c>
      <c r="E49" s="50" t="str">
        <f t="shared" si="5"/>
        <v>CASTELLÓN</v>
      </c>
      <c r="F49" s="50">
        <f t="shared" si="7"/>
        <v>356</v>
      </c>
      <c r="G49" s="50">
        <f t="shared" si="8"/>
        <v>596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TARRAGONA</v>
      </c>
      <c r="F50" s="50">
        <f t="shared" si="7"/>
        <v>343</v>
      </c>
      <c r="G50" s="50">
        <f t="shared" si="8"/>
        <v>317</v>
      </c>
    </row>
    <row r="51" spans="1:7" x14ac:dyDescent="0.25">
      <c r="A51" s="50" t="str">
        <f t="shared" si="4"/>
        <v>FERROL-SAN CIBRAO</v>
      </c>
      <c r="B51" s="51">
        <f t="shared" si="2"/>
        <v>35</v>
      </c>
      <c r="C51" s="51">
        <f t="shared" si="3"/>
        <v>37</v>
      </c>
      <c r="D51" s="51">
        <f t="shared" si="6"/>
        <v>21</v>
      </c>
      <c r="E51" s="50" t="str">
        <f t="shared" si="5"/>
        <v>BALEARES</v>
      </c>
      <c r="F51" s="50">
        <f t="shared" si="7"/>
        <v>335</v>
      </c>
      <c r="G51" s="50">
        <f t="shared" si="8"/>
        <v>389</v>
      </c>
    </row>
    <row r="52" spans="1:7" x14ac:dyDescent="0.25">
      <c r="A52" s="50" t="str">
        <f t="shared" si="4"/>
        <v>GIJÓN</v>
      </c>
      <c r="B52" s="51">
        <f t="shared" si="2"/>
        <v>387</v>
      </c>
      <c r="C52" s="51">
        <f t="shared" si="3"/>
        <v>629</v>
      </c>
      <c r="D52" s="51">
        <f t="shared" si="6"/>
        <v>10</v>
      </c>
      <c r="E52" s="50" t="str">
        <f t="shared" si="5"/>
        <v>HUELVA</v>
      </c>
      <c r="F52" s="50">
        <f t="shared" si="7"/>
        <v>293</v>
      </c>
      <c r="G52" s="50">
        <f t="shared" si="8"/>
        <v>286</v>
      </c>
    </row>
    <row r="53" spans="1:7" x14ac:dyDescent="0.25">
      <c r="A53" s="50" t="str">
        <f t="shared" si="4"/>
        <v>HUELVA</v>
      </c>
      <c r="B53" s="51">
        <f t="shared" si="2"/>
        <v>293</v>
      </c>
      <c r="C53" s="51">
        <f t="shared" si="3"/>
        <v>286</v>
      </c>
      <c r="D53" s="51">
        <f t="shared" si="6"/>
        <v>14</v>
      </c>
      <c r="E53" s="50" t="str">
        <f t="shared" si="5"/>
        <v>VALENCIA</v>
      </c>
      <c r="F53" s="50">
        <f t="shared" si="7"/>
        <v>291</v>
      </c>
      <c r="G53" s="50">
        <f t="shared" si="8"/>
        <v>257</v>
      </c>
    </row>
    <row r="54" spans="1:7" x14ac:dyDescent="0.25">
      <c r="A54" s="50" t="str">
        <f t="shared" si="4"/>
        <v>LAS PALMAS</v>
      </c>
      <c r="B54" s="51">
        <f t="shared" si="2"/>
        <v>33</v>
      </c>
      <c r="C54" s="51">
        <f t="shared" si="3"/>
        <v>37</v>
      </c>
      <c r="D54" s="51">
        <f t="shared" si="6"/>
        <v>22</v>
      </c>
      <c r="E54" s="50" t="str">
        <f t="shared" si="5"/>
        <v>MARÍN Y RÍA DE PONTEVEDRA</v>
      </c>
      <c r="F54" s="50">
        <f t="shared" si="7"/>
        <v>260</v>
      </c>
      <c r="G54" s="50">
        <f t="shared" si="8"/>
        <v>276</v>
      </c>
    </row>
    <row r="55" spans="1:7" x14ac:dyDescent="0.25">
      <c r="A55" s="50" t="str">
        <f t="shared" si="4"/>
        <v>MÁLAGA</v>
      </c>
      <c r="B55" s="51">
        <f t="shared" si="2"/>
        <v>38</v>
      </c>
      <c r="C55" s="51">
        <f t="shared" si="3"/>
        <v>86</v>
      </c>
      <c r="D55" s="51">
        <f t="shared" si="6"/>
        <v>20</v>
      </c>
      <c r="E55" s="50" t="str">
        <f t="shared" si="5"/>
        <v>MOTRIL</v>
      </c>
      <c r="F55" s="50">
        <f t="shared" si="7"/>
        <v>124</v>
      </c>
      <c r="G55" s="50">
        <f t="shared" si="8"/>
        <v>119</v>
      </c>
    </row>
    <row r="56" spans="1:7" x14ac:dyDescent="0.25">
      <c r="A56" s="50" t="str">
        <f t="shared" si="4"/>
        <v>MARÍN Y RÍA DE PONTEVEDRA</v>
      </c>
      <c r="B56" s="51">
        <f t="shared" si="2"/>
        <v>260</v>
      </c>
      <c r="C56" s="51">
        <f t="shared" si="3"/>
        <v>276</v>
      </c>
      <c r="D56" s="51">
        <f t="shared" si="6"/>
        <v>16</v>
      </c>
      <c r="E56" s="50" t="str">
        <f t="shared" si="5"/>
        <v>BAHÍA DE ALGECIRAS</v>
      </c>
      <c r="F56" s="50">
        <f t="shared" ref="F56:F66" si="9">LOOKUP(E56,$A$39:$A$66,$B$39:$B$66)</f>
        <v>94</v>
      </c>
      <c r="G56" s="50">
        <f t="shared" si="8"/>
        <v>110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CARTAGENA</v>
      </c>
      <c r="F57" s="50">
        <f t="shared" si="9"/>
        <v>65</v>
      </c>
      <c r="G57" s="50">
        <f t="shared" si="8"/>
        <v>53</v>
      </c>
    </row>
    <row r="58" spans="1:7" x14ac:dyDescent="0.25">
      <c r="A58" s="50" t="str">
        <f t="shared" si="4"/>
        <v>MOTRIL</v>
      </c>
      <c r="B58" s="51">
        <f t="shared" si="2"/>
        <v>124</v>
      </c>
      <c r="C58" s="51">
        <f t="shared" si="3"/>
        <v>119</v>
      </c>
      <c r="D58" s="51">
        <f t="shared" si="6"/>
        <v>17</v>
      </c>
      <c r="E58" s="50" t="str">
        <f t="shared" si="5"/>
        <v>MÁLAGA</v>
      </c>
      <c r="F58" s="50">
        <f t="shared" si="9"/>
        <v>38</v>
      </c>
      <c r="G58" s="50">
        <f t="shared" si="8"/>
        <v>86</v>
      </c>
    </row>
    <row r="59" spans="1:7" x14ac:dyDescent="0.25">
      <c r="A59" s="50" t="str">
        <f t="shared" si="4"/>
        <v>PASAIA</v>
      </c>
      <c r="B59" s="51">
        <f t="shared" si="2"/>
        <v>4124</v>
      </c>
      <c r="C59" s="51">
        <f t="shared" si="3"/>
        <v>3877</v>
      </c>
      <c r="D59" s="51">
        <f t="shared" si="6"/>
        <v>2</v>
      </c>
      <c r="E59" s="50" t="str">
        <f t="shared" si="5"/>
        <v>FERROL-SAN CIBRAO</v>
      </c>
      <c r="F59" s="50">
        <f t="shared" si="9"/>
        <v>35</v>
      </c>
      <c r="G59" s="50">
        <f t="shared" si="8"/>
        <v>37</v>
      </c>
    </row>
    <row r="60" spans="1:7" x14ac:dyDescent="0.25">
      <c r="A60" s="50" t="str">
        <f t="shared" si="4"/>
        <v>SANTA CRUZ DE TENERIFE</v>
      </c>
      <c r="B60" s="51">
        <f t="shared" si="2"/>
        <v>640</v>
      </c>
      <c r="C60" s="51">
        <f t="shared" si="3"/>
        <v>630</v>
      </c>
      <c r="D60" s="51">
        <f t="shared" si="6"/>
        <v>6</v>
      </c>
      <c r="E60" s="50" t="str">
        <f t="shared" si="5"/>
        <v>LAS PALMAS</v>
      </c>
      <c r="F60" s="50">
        <f t="shared" si="9"/>
        <v>33</v>
      </c>
      <c r="G60" s="50">
        <f t="shared" si="8"/>
        <v>37</v>
      </c>
    </row>
    <row r="61" spans="1:7" x14ac:dyDescent="0.25">
      <c r="A61" s="50" t="str">
        <f t="shared" si="4"/>
        <v>SANTANDER</v>
      </c>
      <c r="B61" s="51">
        <f t="shared" si="2"/>
        <v>557</v>
      </c>
      <c r="C61" s="51">
        <f t="shared" si="3"/>
        <v>517</v>
      </c>
      <c r="D61" s="51">
        <f t="shared" si="6"/>
        <v>8</v>
      </c>
      <c r="E61" s="50" t="e">
        <f t="shared" si="5"/>
        <v>#N/A</v>
      </c>
      <c r="F61" s="50" t="e">
        <f t="shared" si="9"/>
        <v>#N/A</v>
      </c>
      <c r="G61" s="50" t="e">
        <f t="shared" si="8"/>
        <v>#N/A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343</v>
      </c>
      <c r="C63" s="51">
        <f t="shared" si="3"/>
        <v>317</v>
      </c>
      <c r="D63" s="51">
        <f t="shared" si="6"/>
        <v>12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291</v>
      </c>
      <c r="C64" s="51">
        <f t="shared" si="3"/>
        <v>257</v>
      </c>
      <c r="D64" s="51">
        <f t="shared" si="6"/>
        <v>15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10446</v>
      </c>
      <c r="C65" s="51">
        <f t="shared" si="3"/>
        <v>9940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ALICANTE</v>
      </c>
      <c r="F66" s="50">
        <f t="shared" si="9"/>
        <v>0</v>
      </c>
      <c r="G66" s="50">
        <f t="shared" si="8"/>
        <v>37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G33" sqref="G3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2613</v>
      </c>
      <c r="C7" s="32">
        <v>1493</v>
      </c>
      <c r="D7" s="32">
        <v>4954</v>
      </c>
      <c r="E7" s="32">
        <v>4684</v>
      </c>
      <c r="F7" s="11">
        <f>((E7*100)/D7)-100</f>
        <v>-5.4501412999596255</v>
      </c>
      <c r="G7" s="1"/>
      <c r="H7" s="1"/>
      <c r="I7" s="1"/>
    </row>
    <row r="8" spans="1:12" x14ac:dyDescent="0.25">
      <c r="A8" s="12" t="s">
        <v>31</v>
      </c>
      <c r="B8" s="33">
        <v>1503</v>
      </c>
      <c r="C8" s="33">
        <v>1614</v>
      </c>
      <c r="D8" s="33">
        <v>2777</v>
      </c>
      <c r="E8" s="33">
        <v>2904</v>
      </c>
      <c r="F8" s="14">
        <f t="shared" ref="F8:F35" si="0">((E8*100)/D8)-100</f>
        <v>4.5732805185451895</v>
      </c>
      <c r="G8" s="1"/>
      <c r="H8" s="1"/>
      <c r="I8" s="1"/>
    </row>
    <row r="9" spans="1:12" x14ac:dyDescent="0.25">
      <c r="A9" s="9" t="s">
        <v>164</v>
      </c>
      <c r="B9" s="32">
        <v>5770</v>
      </c>
      <c r="C9" s="32">
        <v>5088</v>
      </c>
      <c r="D9" s="32">
        <v>10652</v>
      </c>
      <c r="E9" s="32">
        <v>10628</v>
      </c>
      <c r="F9" s="11">
        <f t="shared" si="0"/>
        <v>-0.22530980097634767</v>
      </c>
      <c r="G9" s="1"/>
      <c r="H9" s="1"/>
      <c r="I9" s="1"/>
    </row>
    <row r="10" spans="1:12" x14ac:dyDescent="0.25">
      <c r="A10" s="12" t="s">
        <v>166</v>
      </c>
      <c r="B10" s="33">
        <v>2747</v>
      </c>
      <c r="C10" s="33">
        <v>2359</v>
      </c>
      <c r="D10" s="33">
        <v>4982</v>
      </c>
      <c r="E10" s="33">
        <v>5736</v>
      </c>
      <c r="F10" s="14">
        <f t="shared" si="0"/>
        <v>15.134484142914488</v>
      </c>
      <c r="G10" s="1"/>
      <c r="H10" s="1"/>
      <c r="I10" s="1"/>
    </row>
    <row r="11" spans="1:12" x14ac:dyDescent="0.25">
      <c r="A11" s="9" t="s">
        <v>167</v>
      </c>
      <c r="B11" s="32">
        <v>260499</v>
      </c>
      <c r="C11" s="32">
        <v>229259</v>
      </c>
      <c r="D11" s="32">
        <v>599059</v>
      </c>
      <c r="E11" s="32">
        <v>468615</v>
      </c>
      <c r="F11" s="11">
        <f t="shared" si="0"/>
        <v>-21.774816837740516</v>
      </c>
      <c r="G11" s="1"/>
      <c r="H11" s="1"/>
      <c r="I11" s="1"/>
    </row>
    <row r="12" spans="1:12" x14ac:dyDescent="0.25">
      <c r="A12" s="12" t="s">
        <v>168</v>
      </c>
      <c r="B12" s="33">
        <v>8886</v>
      </c>
      <c r="C12" s="33">
        <v>8114</v>
      </c>
      <c r="D12" s="33">
        <v>20483</v>
      </c>
      <c r="E12" s="33">
        <v>16172</v>
      </c>
      <c r="F12" s="14">
        <f t="shared" si="0"/>
        <v>-21.046721671630138</v>
      </c>
      <c r="G12" s="1"/>
      <c r="H12" s="1"/>
      <c r="I12" s="1"/>
    </row>
    <row r="13" spans="1:12" x14ac:dyDescent="0.25">
      <c r="A13" s="9" t="s">
        <v>32</v>
      </c>
      <c r="B13" s="32">
        <v>6234</v>
      </c>
      <c r="C13" s="32">
        <v>3899</v>
      </c>
      <c r="D13" s="32">
        <v>10725</v>
      </c>
      <c r="E13" s="32">
        <v>8736</v>
      </c>
      <c r="F13" s="11">
        <f t="shared" si="0"/>
        <v>-18.545454545454547</v>
      </c>
      <c r="G13" s="1"/>
      <c r="H13" s="1"/>
      <c r="I13" s="1"/>
    </row>
    <row r="14" spans="1:12" x14ac:dyDescent="0.25">
      <c r="A14" s="12" t="s">
        <v>33</v>
      </c>
      <c r="B14" s="33">
        <v>62075</v>
      </c>
      <c r="C14" s="33">
        <v>60736</v>
      </c>
      <c r="D14" s="33">
        <v>119159</v>
      </c>
      <c r="E14" s="33">
        <v>119024</v>
      </c>
      <c r="F14" s="14">
        <f t="shared" si="0"/>
        <v>-0.11329400213161023</v>
      </c>
      <c r="G14" s="1"/>
      <c r="H14" s="1"/>
      <c r="I14" s="1"/>
    </row>
    <row r="15" spans="1:12" x14ac:dyDescent="0.25">
      <c r="A15" s="9" t="s">
        <v>34</v>
      </c>
      <c r="B15" s="32">
        <v>8230</v>
      </c>
      <c r="C15" s="32">
        <v>7995</v>
      </c>
      <c r="D15" s="32">
        <v>15874</v>
      </c>
      <c r="E15" s="32">
        <v>15444</v>
      </c>
      <c r="F15" s="11">
        <f t="shared" si="0"/>
        <v>-2.7088320524127454</v>
      </c>
      <c r="G15" s="1"/>
      <c r="H15" s="1"/>
      <c r="I15" s="1"/>
    </row>
    <row r="16" spans="1:12" x14ac:dyDescent="0.25">
      <c r="A16" s="12" t="s">
        <v>35</v>
      </c>
      <c r="B16" s="33">
        <v>8588</v>
      </c>
      <c r="C16" s="33">
        <v>3361</v>
      </c>
      <c r="D16" s="33">
        <v>16824</v>
      </c>
      <c r="E16" s="33">
        <v>6874</v>
      </c>
      <c r="F16" s="14">
        <f t="shared" si="0"/>
        <v>-59.141702330004755</v>
      </c>
      <c r="G16" s="1"/>
      <c r="H16" s="1"/>
      <c r="I16" s="1"/>
    </row>
    <row r="17" spans="1:9" x14ac:dyDescent="0.25">
      <c r="A17" s="9" t="s">
        <v>169</v>
      </c>
      <c r="B17" s="32">
        <v>1448</v>
      </c>
      <c r="C17" s="32">
        <v>1297</v>
      </c>
      <c r="D17" s="32">
        <v>2922</v>
      </c>
      <c r="E17" s="32">
        <v>3315</v>
      </c>
      <c r="F17" s="11">
        <f t="shared" si="0"/>
        <v>13.449691991786452</v>
      </c>
      <c r="G17" s="1"/>
      <c r="H17" s="1"/>
      <c r="I17" s="1"/>
    </row>
    <row r="18" spans="1:9" x14ac:dyDescent="0.25">
      <c r="A18" s="12" t="s">
        <v>36</v>
      </c>
      <c r="B18" s="33">
        <v>44823</v>
      </c>
      <c r="C18" s="33">
        <v>47345</v>
      </c>
      <c r="D18" s="33">
        <v>91354</v>
      </c>
      <c r="E18" s="33">
        <v>98506</v>
      </c>
      <c r="F18" s="14">
        <f t="shared" si="0"/>
        <v>7.8288854346826611</v>
      </c>
      <c r="G18" s="1"/>
      <c r="H18" s="1"/>
      <c r="I18" s="1"/>
    </row>
    <row r="19" spans="1:9" x14ac:dyDescent="0.25">
      <c r="A19" s="9" t="s">
        <v>37</v>
      </c>
      <c r="B19" s="32">
        <v>1106</v>
      </c>
      <c r="C19" s="32">
        <v>912</v>
      </c>
      <c r="D19" s="32">
        <v>1490</v>
      </c>
      <c r="E19" s="32">
        <v>1790</v>
      </c>
      <c r="F19" s="11">
        <f t="shared" si="0"/>
        <v>20.134228187919462</v>
      </c>
      <c r="G19" s="1"/>
      <c r="H19" s="1"/>
      <c r="I19" s="1"/>
    </row>
    <row r="20" spans="1:9" x14ac:dyDescent="0.25">
      <c r="A20" s="12" t="s">
        <v>170</v>
      </c>
      <c r="B20" s="33">
        <v>4890</v>
      </c>
      <c r="C20" s="33">
        <v>4445</v>
      </c>
      <c r="D20" s="33">
        <v>9954</v>
      </c>
      <c r="E20" s="33">
        <v>9117</v>
      </c>
      <c r="F20" s="14">
        <f t="shared" si="0"/>
        <v>-8.408679927667265</v>
      </c>
      <c r="G20" s="1"/>
      <c r="H20" s="1"/>
      <c r="I20" s="1"/>
    </row>
    <row r="21" spans="1:9" x14ac:dyDescent="0.25">
      <c r="A21" s="9" t="s">
        <v>38</v>
      </c>
      <c r="B21" s="32">
        <v>7484</v>
      </c>
      <c r="C21" s="32">
        <v>11195</v>
      </c>
      <c r="D21" s="32">
        <v>19879</v>
      </c>
      <c r="E21" s="32">
        <v>22153</v>
      </c>
      <c r="F21" s="11">
        <f t="shared" si="0"/>
        <v>11.439207203581674</v>
      </c>
      <c r="G21" s="1"/>
      <c r="H21" s="1"/>
      <c r="I21" s="1"/>
    </row>
    <row r="22" spans="1:9" x14ac:dyDescent="0.25">
      <c r="A22" s="12" t="s">
        <v>59</v>
      </c>
      <c r="B22" s="33">
        <v>193694</v>
      </c>
      <c r="C22" s="33">
        <v>198899</v>
      </c>
      <c r="D22" s="33">
        <v>430237</v>
      </c>
      <c r="E22" s="33">
        <v>410923</v>
      </c>
      <c r="F22" s="14">
        <f t="shared" si="0"/>
        <v>-4.4891536525217504</v>
      </c>
      <c r="G22" s="1"/>
      <c r="H22" s="1"/>
      <c r="I22" s="1"/>
    </row>
    <row r="23" spans="1:9" x14ac:dyDescent="0.25">
      <c r="A23" s="9" t="s">
        <v>171</v>
      </c>
      <c r="B23" s="32">
        <v>3528</v>
      </c>
      <c r="C23" s="32">
        <v>5404</v>
      </c>
      <c r="D23" s="32">
        <v>8462</v>
      </c>
      <c r="E23" s="32">
        <v>12705</v>
      </c>
      <c r="F23" s="11">
        <f t="shared" si="0"/>
        <v>50.14181044670292</v>
      </c>
      <c r="G23" s="1"/>
      <c r="H23" s="1"/>
      <c r="I23" s="1"/>
    </row>
    <row r="24" spans="1:9" x14ac:dyDescent="0.25">
      <c r="A24" s="12" t="s">
        <v>173</v>
      </c>
      <c r="B24" s="33">
        <v>1062</v>
      </c>
      <c r="C24" s="33">
        <v>1746</v>
      </c>
      <c r="D24" s="33">
        <v>3151</v>
      </c>
      <c r="E24" s="33">
        <v>4087</v>
      </c>
      <c r="F24" s="14">
        <f t="shared" si="0"/>
        <v>29.704855601396389</v>
      </c>
      <c r="G24" s="1"/>
      <c r="H24" s="1"/>
      <c r="I24" s="1"/>
    </row>
    <row r="25" spans="1:9" x14ac:dyDescent="0.25">
      <c r="A25" s="9" t="s">
        <v>39</v>
      </c>
      <c r="B25" s="32">
        <v>20</v>
      </c>
      <c r="C25" s="32">
        <v>1</v>
      </c>
      <c r="D25" s="32">
        <v>52</v>
      </c>
      <c r="E25" s="32">
        <v>1</v>
      </c>
      <c r="F25" s="11">
        <f t="shared" si="0"/>
        <v>-98.07692307692308</v>
      </c>
      <c r="G25" s="1"/>
      <c r="H25" s="1"/>
      <c r="I25" s="1"/>
    </row>
    <row r="26" spans="1:9" x14ac:dyDescent="0.25">
      <c r="A26" s="12" t="s">
        <v>40</v>
      </c>
      <c r="B26" s="33">
        <v>1898</v>
      </c>
      <c r="C26" s="33">
        <v>2719</v>
      </c>
      <c r="D26" s="33">
        <v>3955</v>
      </c>
      <c r="E26" s="33">
        <v>5204</v>
      </c>
      <c r="F26" s="14">
        <f t="shared" si="0"/>
        <v>31.58027812895071</v>
      </c>
      <c r="G26" s="1"/>
      <c r="H26" s="1"/>
      <c r="I26" s="1"/>
    </row>
    <row r="27" spans="1:9" x14ac:dyDescent="0.25">
      <c r="A27" s="9" t="s">
        <v>41</v>
      </c>
      <c r="B27" s="32">
        <v>2199</v>
      </c>
      <c r="C27" s="32">
        <v>1644</v>
      </c>
      <c r="D27" s="32">
        <v>4403</v>
      </c>
      <c r="E27" s="32">
        <v>3464</v>
      </c>
      <c r="F27" s="11">
        <f t="shared" si="0"/>
        <v>-21.326368385191913</v>
      </c>
      <c r="G27" s="1"/>
      <c r="H27" s="1"/>
      <c r="I27" s="1"/>
    </row>
    <row r="28" spans="1:9" x14ac:dyDescent="0.25">
      <c r="A28" s="12" t="s">
        <v>42</v>
      </c>
      <c r="B28" s="33">
        <v>60919</v>
      </c>
      <c r="C28" s="33">
        <v>53386</v>
      </c>
      <c r="D28" s="33">
        <v>105303</v>
      </c>
      <c r="E28" s="33">
        <v>109155</v>
      </c>
      <c r="F28" s="14">
        <f t="shared" si="0"/>
        <v>3.658015441155527</v>
      </c>
      <c r="G28" s="1"/>
      <c r="H28" s="1"/>
      <c r="I28" s="1"/>
    </row>
    <row r="29" spans="1:9" x14ac:dyDescent="0.25">
      <c r="A29" s="9" t="s">
        <v>43</v>
      </c>
      <c r="B29" s="32">
        <v>3149</v>
      </c>
      <c r="C29" s="32">
        <v>5185</v>
      </c>
      <c r="D29" s="32">
        <v>5879</v>
      </c>
      <c r="E29" s="32">
        <v>8091</v>
      </c>
      <c r="F29" s="11">
        <f t="shared" si="0"/>
        <v>37.625446504507579</v>
      </c>
      <c r="G29" s="1"/>
      <c r="H29" s="1"/>
      <c r="I29" s="1"/>
    </row>
    <row r="30" spans="1:9" x14ac:dyDescent="0.25">
      <c r="A30" s="12" t="s">
        <v>44</v>
      </c>
      <c r="B30" s="33">
        <v>867</v>
      </c>
      <c r="C30" s="33">
        <v>884</v>
      </c>
      <c r="D30" s="33">
        <v>2332</v>
      </c>
      <c r="E30" s="33">
        <v>1484</v>
      </c>
      <c r="F30" s="14">
        <f t="shared" si="0"/>
        <v>-36.363636363636367</v>
      </c>
      <c r="G30" s="1"/>
      <c r="H30" s="1"/>
      <c r="I30" s="1"/>
    </row>
    <row r="31" spans="1:9" x14ac:dyDescent="0.25">
      <c r="A31" s="9" t="s">
        <v>45</v>
      </c>
      <c r="B31" s="32">
        <v>1226</v>
      </c>
      <c r="C31" s="32">
        <v>4831</v>
      </c>
      <c r="D31" s="32">
        <v>2503</v>
      </c>
      <c r="E31" s="32">
        <v>9330</v>
      </c>
      <c r="F31" s="11">
        <f t="shared" si="0"/>
        <v>272.75269676388336</v>
      </c>
      <c r="G31" s="1"/>
      <c r="H31" s="1"/>
      <c r="I31" s="1"/>
    </row>
    <row r="32" spans="1:9" x14ac:dyDescent="0.25">
      <c r="A32" s="12" t="s">
        <v>46</v>
      </c>
      <c r="B32" s="33">
        <v>34526</v>
      </c>
      <c r="C32" s="33">
        <v>12591</v>
      </c>
      <c r="D32" s="33">
        <v>72765</v>
      </c>
      <c r="E32" s="33">
        <v>46481</v>
      </c>
      <c r="F32" s="14">
        <f t="shared" si="0"/>
        <v>-36.121761836047547</v>
      </c>
      <c r="G32" s="1"/>
      <c r="H32" s="1"/>
      <c r="I32" s="1"/>
    </row>
    <row r="33" spans="1:9" x14ac:dyDescent="0.25">
      <c r="A33" s="9" t="s">
        <v>47</v>
      </c>
      <c r="B33" s="32">
        <v>11839</v>
      </c>
      <c r="C33" s="32">
        <v>12000</v>
      </c>
      <c r="D33" s="32">
        <v>28253</v>
      </c>
      <c r="E33" s="32">
        <v>25846</v>
      </c>
      <c r="F33" s="11">
        <f t="shared" si="0"/>
        <v>-8.519449262025276</v>
      </c>
      <c r="G33" s="1"/>
      <c r="H33" s="1"/>
      <c r="I33" s="1"/>
    </row>
    <row r="34" spans="1:9" x14ac:dyDescent="0.25">
      <c r="A34" s="12" t="s">
        <v>172</v>
      </c>
      <c r="B34" s="33">
        <v>427</v>
      </c>
      <c r="C34" s="33">
        <v>396</v>
      </c>
      <c r="D34" s="33">
        <v>1037</v>
      </c>
      <c r="E34" s="33">
        <v>983</v>
      </c>
      <c r="F34" s="14">
        <f t="shared" si="0"/>
        <v>-5.2073288331726104</v>
      </c>
      <c r="G34" s="1"/>
      <c r="H34" s="1"/>
      <c r="I34" s="1"/>
    </row>
    <row r="35" spans="1:9" x14ac:dyDescent="0.25">
      <c r="A35" s="15" t="s">
        <v>48</v>
      </c>
      <c r="B35" s="16">
        <f>SUM(B7:B34)</f>
        <v>742250</v>
      </c>
      <c r="C35" s="16">
        <f t="shared" ref="C35:E35" si="1">SUM(C7:C34)</f>
        <v>688798</v>
      </c>
      <c r="D35" s="16">
        <f t="shared" si="1"/>
        <v>1599420</v>
      </c>
      <c r="E35" s="16">
        <f t="shared" si="1"/>
        <v>1431452</v>
      </c>
      <c r="F35" s="17">
        <f t="shared" si="0"/>
        <v>-10.501806905003065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4684</v>
      </c>
      <c r="C39" s="51">
        <f t="shared" si="3"/>
        <v>4954</v>
      </c>
      <c r="D39" s="51">
        <f>_xlfn.RANK.EQ(B39,$B$39:$B$66)+COUNTIF($B$39:$B$66,B39)-1</f>
        <v>20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468615</v>
      </c>
      <c r="G39" s="50">
        <f>LOOKUP(E39,$A$39:$A$66,$C$39:$C$66)</f>
        <v>599059</v>
      </c>
    </row>
    <row r="40" spans="1:9" x14ac:dyDescent="0.25">
      <c r="A40" s="50" t="str">
        <f t="shared" si="4"/>
        <v>ALICANTE</v>
      </c>
      <c r="B40" s="51">
        <f t="shared" si="2"/>
        <v>2904</v>
      </c>
      <c r="C40" s="51">
        <f t="shared" si="3"/>
        <v>2777</v>
      </c>
      <c r="D40" s="51">
        <f t="shared" ref="D40:D66" si="6">_xlfn.RANK.EQ(B40,$B$39:$B$66)+COUNTIF($B$39:$B$66,B40)-1</f>
        <v>24</v>
      </c>
      <c r="E40" s="50" t="str">
        <f t="shared" si="5"/>
        <v>LAS PALMAS</v>
      </c>
      <c r="F40" s="50">
        <f t="shared" ref="F40:F55" si="7">LOOKUP(E40,$A$39:$A$66,$B$39:$B$66)</f>
        <v>410923</v>
      </c>
      <c r="G40" s="50">
        <f t="shared" ref="G40:G66" si="8">LOOKUP(E40,$A$39:$A$66,$C$39:$C$66)</f>
        <v>430237</v>
      </c>
    </row>
    <row r="41" spans="1:9" x14ac:dyDescent="0.25">
      <c r="A41" s="50" t="str">
        <f t="shared" si="4"/>
        <v>ALMERÍA</v>
      </c>
      <c r="B41" s="51">
        <f t="shared" si="2"/>
        <v>10628</v>
      </c>
      <c r="C41" s="51">
        <f t="shared" si="3"/>
        <v>10652</v>
      </c>
      <c r="D41" s="51">
        <f t="shared" si="6"/>
        <v>12</v>
      </c>
      <c r="E41" s="50" t="str">
        <f t="shared" si="5"/>
        <v>BARCELONA</v>
      </c>
      <c r="F41" s="50">
        <f t="shared" si="7"/>
        <v>119024</v>
      </c>
      <c r="G41" s="50">
        <f t="shared" si="8"/>
        <v>119159</v>
      </c>
    </row>
    <row r="42" spans="1:9" x14ac:dyDescent="0.25">
      <c r="A42" s="50" t="str">
        <f t="shared" si="4"/>
        <v>AVILÉS</v>
      </c>
      <c r="B42" s="51">
        <f t="shared" si="2"/>
        <v>5736</v>
      </c>
      <c r="C42" s="51">
        <f t="shared" si="3"/>
        <v>4982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109155</v>
      </c>
      <c r="G42" s="50">
        <f t="shared" si="8"/>
        <v>105303</v>
      </c>
    </row>
    <row r="43" spans="1:9" x14ac:dyDescent="0.25">
      <c r="A43" s="50" t="str">
        <f t="shared" si="4"/>
        <v>BAHÍA DE ALGECIRAS</v>
      </c>
      <c r="B43" s="51">
        <f t="shared" si="2"/>
        <v>468615</v>
      </c>
      <c r="C43" s="51">
        <f t="shared" si="3"/>
        <v>599059</v>
      </c>
      <c r="D43" s="51">
        <f t="shared" si="6"/>
        <v>1</v>
      </c>
      <c r="E43" s="50" t="str">
        <f t="shared" si="5"/>
        <v>CEUTA</v>
      </c>
      <c r="F43" s="50">
        <f t="shared" si="7"/>
        <v>98506</v>
      </c>
      <c r="G43" s="50">
        <f t="shared" si="8"/>
        <v>91354</v>
      </c>
    </row>
    <row r="44" spans="1:9" x14ac:dyDescent="0.25">
      <c r="A44" s="50" t="str">
        <f t="shared" si="4"/>
        <v>BAHÍA DE CÁDIZ</v>
      </c>
      <c r="B44" s="51">
        <f t="shared" si="2"/>
        <v>16172</v>
      </c>
      <c r="C44" s="51">
        <f t="shared" si="3"/>
        <v>20483</v>
      </c>
      <c r="D44" s="51">
        <f t="shared" si="6"/>
        <v>9</v>
      </c>
      <c r="E44" s="50" t="str">
        <f t="shared" si="5"/>
        <v>VALENCIA</v>
      </c>
      <c r="F44" s="50">
        <f t="shared" si="7"/>
        <v>46481</v>
      </c>
      <c r="G44" s="50">
        <f t="shared" si="8"/>
        <v>72765</v>
      </c>
    </row>
    <row r="45" spans="1:9" x14ac:dyDescent="0.25">
      <c r="A45" s="50" t="str">
        <f t="shared" si="4"/>
        <v>BALEARES</v>
      </c>
      <c r="B45" s="51">
        <f t="shared" si="2"/>
        <v>8736</v>
      </c>
      <c r="C45" s="51">
        <f t="shared" si="3"/>
        <v>10725</v>
      </c>
      <c r="D45" s="51">
        <f t="shared" si="6"/>
        <v>15</v>
      </c>
      <c r="E45" s="50" t="str">
        <f t="shared" si="5"/>
        <v>VIGO</v>
      </c>
      <c r="F45" s="50">
        <f t="shared" si="7"/>
        <v>25846</v>
      </c>
      <c r="G45" s="50">
        <f t="shared" si="8"/>
        <v>28253</v>
      </c>
    </row>
    <row r="46" spans="1:9" x14ac:dyDescent="0.25">
      <c r="A46" s="50" t="str">
        <f t="shared" si="4"/>
        <v>BARCELONA</v>
      </c>
      <c r="B46" s="51">
        <f t="shared" si="2"/>
        <v>119024</v>
      </c>
      <c r="C46" s="51">
        <f t="shared" si="3"/>
        <v>119159</v>
      </c>
      <c r="D46" s="51">
        <f t="shared" si="6"/>
        <v>3</v>
      </c>
      <c r="E46" s="50" t="str">
        <f t="shared" si="5"/>
        <v>HUELVA</v>
      </c>
      <c r="F46" s="50">
        <f t="shared" si="7"/>
        <v>22153</v>
      </c>
      <c r="G46" s="50">
        <f t="shared" si="8"/>
        <v>19879</v>
      </c>
    </row>
    <row r="47" spans="1:9" x14ac:dyDescent="0.25">
      <c r="A47" s="50" t="str">
        <f t="shared" si="4"/>
        <v>BILBAO</v>
      </c>
      <c r="B47" s="51">
        <f t="shared" si="2"/>
        <v>15444</v>
      </c>
      <c r="C47" s="51">
        <f t="shared" si="3"/>
        <v>15874</v>
      </c>
      <c r="D47" s="51">
        <f t="shared" si="6"/>
        <v>10</v>
      </c>
      <c r="E47" s="50" t="str">
        <f t="shared" si="5"/>
        <v>BAHÍA DE CÁDIZ</v>
      </c>
      <c r="F47" s="50">
        <f t="shared" si="7"/>
        <v>16172</v>
      </c>
      <c r="G47" s="50">
        <f t="shared" si="8"/>
        <v>20483</v>
      </c>
    </row>
    <row r="48" spans="1:9" x14ac:dyDescent="0.25">
      <c r="A48" s="50" t="str">
        <f t="shared" si="4"/>
        <v>CARTAGENA</v>
      </c>
      <c r="B48" s="51">
        <f t="shared" si="2"/>
        <v>6874</v>
      </c>
      <c r="C48" s="51">
        <f t="shared" si="3"/>
        <v>16824</v>
      </c>
      <c r="D48" s="51">
        <f t="shared" si="6"/>
        <v>17</v>
      </c>
      <c r="E48" s="50" t="str">
        <f t="shared" si="5"/>
        <v>BILBAO</v>
      </c>
      <c r="F48" s="50">
        <f t="shared" si="7"/>
        <v>15444</v>
      </c>
      <c r="G48" s="50">
        <f t="shared" si="8"/>
        <v>15874</v>
      </c>
    </row>
    <row r="49" spans="1:7" x14ac:dyDescent="0.25">
      <c r="A49" s="50" t="str">
        <f t="shared" si="4"/>
        <v>CASTELLÓN</v>
      </c>
      <c r="B49" s="51">
        <f t="shared" si="2"/>
        <v>3315</v>
      </c>
      <c r="C49" s="51">
        <f t="shared" si="3"/>
        <v>2922</v>
      </c>
      <c r="D49" s="51">
        <f t="shared" si="6"/>
        <v>23</v>
      </c>
      <c r="E49" s="50" t="str">
        <f t="shared" si="5"/>
        <v>MÁLAGA</v>
      </c>
      <c r="F49" s="50">
        <f t="shared" si="7"/>
        <v>12705</v>
      </c>
      <c r="G49" s="50">
        <f t="shared" si="8"/>
        <v>8462</v>
      </c>
    </row>
    <row r="50" spans="1:7" x14ac:dyDescent="0.25">
      <c r="A50" s="50" t="str">
        <f t="shared" si="4"/>
        <v>CEUTA</v>
      </c>
      <c r="B50" s="51">
        <f t="shared" si="2"/>
        <v>98506</v>
      </c>
      <c r="C50" s="51">
        <f t="shared" si="3"/>
        <v>91354</v>
      </c>
      <c r="D50" s="51">
        <f t="shared" si="6"/>
        <v>5</v>
      </c>
      <c r="E50" s="50" t="str">
        <f t="shared" si="5"/>
        <v>ALMERÍA</v>
      </c>
      <c r="F50" s="50">
        <f t="shared" si="7"/>
        <v>10628</v>
      </c>
      <c r="G50" s="50">
        <f t="shared" si="8"/>
        <v>10652</v>
      </c>
    </row>
    <row r="51" spans="1:7" x14ac:dyDescent="0.25">
      <c r="A51" s="50" t="str">
        <f t="shared" si="4"/>
        <v>FERROL-SAN CIBRAO</v>
      </c>
      <c r="B51" s="51">
        <f t="shared" si="2"/>
        <v>1790</v>
      </c>
      <c r="C51" s="51">
        <f t="shared" si="3"/>
        <v>1490</v>
      </c>
      <c r="D51" s="51">
        <f t="shared" si="6"/>
        <v>25</v>
      </c>
      <c r="E51" s="50" t="str">
        <f t="shared" si="5"/>
        <v>TARRAGONA</v>
      </c>
      <c r="F51" s="50">
        <f t="shared" si="7"/>
        <v>9330</v>
      </c>
      <c r="G51" s="50">
        <f t="shared" si="8"/>
        <v>2503</v>
      </c>
    </row>
    <row r="52" spans="1:7" x14ac:dyDescent="0.25">
      <c r="A52" s="50" t="str">
        <f t="shared" si="4"/>
        <v>GIJÓN</v>
      </c>
      <c r="B52" s="51">
        <f t="shared" si="2"/>
        <v>9117</v>
      </c>
      <c r="C52" s="51">
        <f t="shared" si="3"/>
        <v>9954</v>
      </c>
      <c r="D52" s="51">
        <f t="shared" si="6"/>
        <v>14</v>
      </c>
      <c r="E52" s="50" t="str">
        <f t="shared" si="5"/>
        <v>GIJÓN</v>
      </c>
      <c r="F52" s="50">
        <f t="shared" si="7"/>
        <v>9117</v>
      </c>
      <c r="G52" s="50">
        <f t="shared" si="8"/>
        <v>9954</v>
      </c>
    </row>
    <row r="53" spans="1:7" x14ac:dyDescent="0.25">
      <c r="A53" s="50" t="str">
        <f t="shared" si="4"/>
        <v>HUELVA</v>
      </c>
      <c r="B53" s="51">
        <f t="shared" si="2"/>
        <v>22153</v>
      </c>
      <c r="C53" s="51">
        <f t="shared" si="3"/>
        <v>19879</v>
      </c>
      <c r="D53" s="51">
        <f t="shared" si="6"/>
        <v>8</v>
      </c>
      <c r="E53" s="50" t="str">
        <f t="shared" si="5"/>
        <v>BALEARES</v>
      </c>
      <c r="F53" s="50">
        <f t="shared" si="7"/>
        <v>8736</v>
      </c>
      <c r="G53" s="50">
        <f t="shared" si="8"/>
        <v>10725</v>
      </c>
    </row>
    <row r="54" spans="1:7" x14ac:dyDescent="0.25">
      <c r="A54" s="50" t="str">
        <f t="shared" si="4"/>
        <v>LAS PALMAS</v>
      </c>
      <c r="B54" s="51">
        <f t="shared" si="2"/>
        <v>410923</v>
      </c>
      <c r="C54" s="51">
        <f t="shared" si="3"/>
        <v>430237</v>
      </c>
      <c r="D54" s="51">
        <f t="shared" si="6"/>
        <v>2</v>
      </c>
      <c r="E54" s="50" t="str">
        <f t="shared" si="5"/>
        <v>SANTANDER</v>
      </c>
      <c r="F54" s="50">
        <f t="shared" si="7"/>
        <v>8091</v>
      </c>
      <c r="G54" s="50">
        <f t="shared" si="8"/>
        <v>5879</v>
      </c>
    </row>
    <row r="55" spans="1:7" x14ac:dyDescent="0.25">
      <c r="A55" s="50" t="str">
        <f t="shared" si="4"/>
        <v>MÁLAGA</v>
      </c>
      <c r="B55" s="51">
        <f t="shared" si="2"/>
        <v>12705</v>
      </c>
      <c r="C55" s="51">
        <f t="shared" si="3"/>
        <v>8462</v>
      </c>
      <c r="D55" s="51">
        <f t="shared" si="6"/>
        <v>11</v>
      </c>
      <c r="E55" s="50" t="str">
        <f t="shared" si="5"/>
        <v>CARTAGENA</v>
      </c>
      <c r="F55" s="50">
        <f t="shared" si="7"/>
        <v>6874</v>
      </c>
      <c r="G55" s="50">
        <f t="shared" si="8"/>
        <v>16824</v>
      </c>
    </row>
    <row r="56" spans="1:7" x14ac:dyDescent="0.25">
      <c r="A56" s="50" t="str">
        <f t="shared" si="4"/>
        <v>MARÍN Y RÍA DE PONTEVEDRA</v>
      </c>
      <c r="B56" s="51">
        <f t="shared" si="2"/>
        <v>4087</v>
      </c>
      <c r="C56" s="51">
        <f t="shared" si="3"/>
        <v>3151</v>
      </c>
      <c r="D56" s="51">
        <f t="shared" si="6"/>
        <v>21</v>
      </c>
      <c r="E56" s="50" t="str">
        <f t="shared" si="5"/>
        <v>AVILÉS</v>
      </c>
      <c r="F56" s="50">
        <f t="shared" ref="F56:F66" si="9">LOOKUP(E56,$A$39:$A$66,$B$39:$B$66)</f>
        <v>5736</v>
      </c>
      <c r="G56" s="50">
        <f t="shared" si="8"/>
        <v>4982</v>
      </c>
    </row>
    <row r="57" spans="1:7" x14ac:dyDescent="0.25">
      <c r="A57" s="50" t="str">
        <f t="shared" si="4"/>
        <v>MELILLA</v>
      </c>
      <c r="B57" s="51">
        <f t="shared" si="2"/>
        <v>1</v>
      </c>
      <c r="C57" s="51">
        <f t="shared" si="3"/>
        <v>52</v>
      </c>
      <c r="D57" s="51">
        <f t="shared" si="6"/>
        <v>28</v>
      </c>
      <c r="E57" s="50" t="str">
        <f t="shared" si="5"/>
        <v>MOTRIL</v>
      </c>
      <c r="F57" s="50">
        <f t="shared" si="9"/>
        <v>5204</v>
      </c>
      <c r="G57" s="50">
        <f t="shared" si="8"/>
        <v>3955</v>
      </c>
    </row>
    <row r="58" spans="1:7" x14ac:dyDescent="0.25">
      <c r="A58" s="50" t="str">
        <f t="shared" si="4"/>
        <v>MOTRIL</v>
      </c>
      <c r="B58" s="51">
        <f t="shared" si="2"/>
        <v>5204</v>
      </c>
      <c r="C58" s="51">
        <f t="shared" si="3"/>
        <v>3955</v>
      </c>
      <c r="D58" s="51">
        <f t="shared" si="6"/>
        <v>19</v>
      </c>
      <c r="E58" s="50" t="str">
        <f t="shared" si="5"/>
        <v>A CORUÑA</v>
      </c>
      <c r="F58" s="50">
        <f t="shared" si="9"/>
        <v>4684</v>
      </c>
      <c r="G58" s="50">
        <f t="shared" si="8"/>
        <v>4954</v>
      </c>
    </row>
    <row r="59" spans="1:7" x14ac:dyDescent="0.25">
      <c r="A59" s="50" t="str">
        <f t="shared" si="4"/>
        <v>PASAIA</v>
      </c>
      <c r="B59" s="51">
        <f t="shared" si="2"/>
        <v>3464</v>
      </c>
      <c r="C59" s="51">
        <f t="shared" si="3"/>
        <v>4403</v>
      </c>
      <c r="D59" s="51">
        <f t="shared" si="6"/>
        <v>22</v>
      </c>
      <c r="E59" s="50" t="str">
        <f t="shared" si="5"/>
        <v>MARÍN Y RÍA DE PONTEVEDRA</v>
      </c>
      <c r="F59" s="50">
        <f t="shared" si="9"/>
        <v>4087</v>
      </c>
      <c r="G59" s="50">
        <f t="shared" si="8"/>
        <v>3151</v>
      </c>
    </row>
    <row r="60" spans="1:7" x14ac:dyDescent="0.25">
      <c r="A60" s="50" t="str">
        <f t="shared" si="4"/>
        <v>SANTA CRUZ DE TENERIFE</v>
      </c>
      <c r="B60" s="51">
        <f t="shared" si="2"/>
        <v>109155</v>
      </c>
      <c r="C60" s="51">
        <f t="shared" si="3"/>
        <v>105303</v>
      </c>
      <c r="D60" s="51">
        <f t="shared" si="6"/>
        <v>4</v>
      </c>
      <c r="E60" s="50" t="str">
        <f t="shared" si="5"/>
        <v>PASAIA</v>
      </c>
      <c r="F60" s="50">
        <f t="shared" si="9"/>
        <v>3464</v>
      </c>
      <c r="G60" s="50">
        <f t="shared" si="8"/>
        <v>4403</v>
      </c>
    </row>
    <row r="61" spans="1:7" x14ac:dyDescent="0.25">
      <c r="A61" s="50" t="str">
        <f t="shared" si="4"/>
        <v>SANTANDER</v>
      </c>
      <c r="B61" s="51">
        <f t="shared" si="2"/>
        <v>8091</v>
      </c>
      <c r="C61" s="51">
        <f t="shared" si="3"/>
        <v>5879</v>
      </c>
      <c r="D61" s="51">
        <f t="shared" si="6"/>
        <v>16</v>
      </c>
      <c r="E61" s="50" t="str">
        <f t="shared" si="5"/>
        <v>CASTELLÓN</v>
      </c>
      <c r="F61" s="50">
        <f t="shared" si="9"/>
        <v>3315</v>
      </c>
      <c r="G61" s="50">
        <f t="shared" si="8"/>
        <v>2922</v>
      </c>
    </row>
    <row r="62" spans="1:7" x14ac:dyDescent="0.25">
      <c r="A62" s="50" t="str">
        <f t="shared" si="4"/>
        <v>SEVILLA</v>
      </c>
      <c r="B62" s="51">
        <f t="shared" si="2"/>
        <v>1484</v>
      </c>
      <c r="C62" s="51">
        <f t="shared" si="3"/>
        <v>2332</v>
      </c>
      <c r="D62" s="51">
        <f t="shared" si="6"/>
        <v>26</v>
      </c>
      <c r="E62" s="50" t="str">
        <f t="shared" si="5"/>
        <v>ALICANTE</v>
      </c>
      <c r="F62" s="50">
        <f t="shared" si="9"/>
        <v>2904</v>
      </c>
      <c r="G62" s="50">
        <f t="shared" si="8"/>
        <v>2777</v>
      </c>
    </row>
    <row r="63" spans="1:7" x14ac:dyDescent="0.25">
      <c r="A63" s="50" t="str">
        <f t="shared" si="4"/>
        <v>TARRAGONA</v>
      </c>
      <c r="B63" s="51">
        <f t="shared" si="2"/>
        <v>9330</v>
      </c>
      <c r="C63" s="51">
        <f t="shared" si="3"/>
        <v>2503</v>
      </c>
      <c r="D63" s="51">
        <f t="shared" si="6"/>
        <v>13</v>
      </c>
      <c r="E63" s="50" t="str">
        <f t="shared" si="5"/>
        <v>FERROL-SAN CIBRAO</v>
      </c>
      <c r="F63" s="50">
        <f t="shared" si="9"/>
        <v>1790</v>
      </c>
      <c r="G63" s="50">
        <f t="shared" si="8"/>
        <v>1490</v>
      </c>
    </row>
    <row r="64" spans="1:7" x14ac:dyDescent="0.25">
      <c r="A64" s="50" t="str">
        <f t="shared" si="4"/>
        <v>VALENCIA</v>
      </c>
      <c r="B64" s="51">
        <f t="shared" si="2"/>
        <v>46481</v>
      </c>
      <c r="C64" s="51">
        <f t="shared" si="3"/>
        <v>72765</v>
      </c>
      <c r="D64" s="51">
        <f t="shared" si="6"/>
        <v>6</v>
      </c>
      <c r="E64" s="50" t="str">
        <f t="shared" si="5"/>
        <v>SEVILLA</v>
      </c>
      <c r="F64" s="50">
        <f t="shared" si="9"/>
        <v>1484</v>
      </c>
      <c r="G64" s="50">
        <f t="shared" si="8"/>
        <v>2332</v>
      </c>
    </row>
    <row r="65" spans="1:7" x14ac:dyDescent="0.25">
      <c r="A65" s="50" t="str">
        <f t="shared" si="4"/>
        <v>VIGO</v>
      </c>
      <c r="B65" s="51">
        <f t="shared" si="2"/>
        <v>25846</v>
      </c>
      <c r="C65" s="51">
        <f t="shared" si="3"/>
        <v>28253</v>
      </c>
      <c r="D65" s="51">
        <f t="shared" si="6"/>
        <v>7</v>
      </c>
      <c r="E65" s="50" t="str">
        <f t="shared" si="5"/>
        <v>VILAGARCÍA</v>
      </c>
      <c r="F65" s="50">
        <f t="shared" si="9"/>
        <v>983</v>
      </c>
      <c r="G65" s="50">
        <f t="shared" si="8"/>
        <v>1037</v>
      </c>
    </row>
    <row r="66" spans="1:7" x14ac:dyDescent="0.25">
      <c r="A66" s="50" t="str">
        <f t="shared" si="4"/>
        <v>VILAGARCÍA</v>
      </c>
      <c r="B66" s="51">
        <f t="shared" si="2"/>
        <v>983</v>
      </c>
      <c r="C66" s="51">
        <f t="shared" si="3"/>
        <v>1037</v>
      </c>
      <c r="D66" s="51">
        <f t="shared" si="6"/>
        <v>27</v>
      </c>
      <c r="E66" s="50" t="str">
        <f t="shared" si="5"/>
        <v>MELILLA</v>
      </c>
      <c r="F66" s="50">
        <f t="shared" si="9"/>
        <v>1</v>
      </c>
      <c r="G66" s="50">
        <f t="shared" si="8"/>
        <v>52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J39" sqref="J3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1930</v>
      </c>
      <c r="C7" s="44">
        <v>1255</v>
      </c>
      <c r="D7" s="44">
        <v>3845</v>
      </c>
      <c r="E7" s="44">
        <v>3793</v>
      </c>
      <c r="F7" s="11">
        <f>((E7*100)/D7)-100</f>
        <v>-1.352405721716508</v>
      </c>
      <c r="G7" s="1"/>
      <c r="H7" s="1"/>
      <c r="I7" s="1"/>
    </row>
    <row r="8" spans="1:12" x14ac:dyDescent="0.25">
      <c r="A8" s="12" t="s">
        <v>31</v>
      </c>
      <c r="B8" s="45">
        <v>273</v>
      </c>
      <c r="C8" s="45">
        <v>340</v>
      </c>
      <c r="D8" s="45">
        <v>411</v>
      </c>
      <c r="E8" s="45">
        <v>514</v>
      </c>
      <c r="F8" s="14">
        <f t="shared" ref="F8:F34" si="0">((E8*100)/D8)-100</f>
        <v>25.06082725060827</v>
      </c>
      <c r="G8" s="1"/>
      <c r="H8" s="1"/>
      <c r="I8" s="1"/>
    </row>
    <row r="9" spans="1:12" x14ac:dyDescent="0.25">
      <c r="A9" s="9" t="s">
        <v>164</v>
      </c>
      <c r="B9" s="44">
        <v>1917</v>
      </c>
      <c r="C9" s="44">
        <v>2117</v>
      </c>
      <c r="D9" s="44">
        <v>3860</v>
      </c>
      <c r="E9" s="44">
        <v>4273</v>
      </c>
      <c r="F9" s="11">
        <f t="shared" si="0"/>
        <v>10.69948186528498</v>
      </c>
      <c r="G9" s="1"/>
      <c r="H9" s="1"/>
      <c r="I9" s="1"/>
    </row>
    <row r="10" spans="1:12" x14ac:dyDescent="0.25">
      <c r="A10" s="12" t="s">
        <v>166</v>
      </c>
      <c r="B10" s="45">
        <v>2027</v>
      </c>
      <c r="C10" s="45">
        <v>510</v>
      </c>
      <c r="D10" s="45">
        <v>3073</v>
      </c>
      <c r="E10" s="45">
        <v>1526</v>
      </c>
      <c r="F10" s="14">
        <f t="shared" si="0"/>
        <v>-50.341685649202731</v>
      </c>
      <c r="G10" s="1"/>
      <c r="H10" s="1"/>
      <c r="I10" s="1"/>
    </row>
    <row r="11" spans="1:12" x14ac:dyDescent="0.25">
      <c r="A11" s="9" t="s">
        <v>167</v>
      </c>
      <c r="B11" s="44">
        <v>247293</v>
      </c>
      <c r="C11" s="44">
        <v>216548</v>
      </c>
      <c r="D11" s="44">
        <v>568367</v>
      </c>
      <c r="E11" s="44">
        <v>443211</v>
      </c>
      <c r="F11" s="11">
        <f t="shared" si="0"/>
        <v>-22.020279150619231</v>
      </c>
      <c r="G11" s="1"/>
      <c r="H11" s="1"/>
      <c r="I11" s="1"/>
    </row>
    <row r="12" spans="1:12" x14ac:dyDescent="0.25">
      <c r="A12" s="12" t="s">
        <v>168</v>
      </c>
      <c r="B12" s="45">
        <v>991</v>
      </c>
      <c r="C12" s="45">
        <v>1279</v>
      </c>
      <c r="D12" s="45">
        <v>1769</v>
      </c>
      <c r="E12" s="45">
        <v>2537</v>
      </c>
      <c r="F12" s="14">
        <f t="shared" si="0"/>
        <v>43.414358394573213</v>
      </c>
      <c r="G12" s="1"/>
      <c r="H12" s="1"/>
      <c r="I12" s="1"/>
    </row>
    <row r="13" spans="1:12" x14ac:dyDescent="0.25">
      <c r="A13" s="9" t="s">
        <v>32</v>
      </c>
      <c r="B13" s="44">
        <v>142</v>
      </c>
      <c r="C13" s="44">
        <v>308</v>
      </c>
      <c r="D13" s="44">
        <v>290</v>
      </c>
      <c r="E13" s="44">
        <v>486</v>
      </c>
      <c r="F13" s="11">
        <f t="shared" si="0"/>
        <v>67.586206896551715</v>
      </c>
      <c r="G13" s="1"/>
      <c r="H13" s="1"/>
      <c r="I13" s="1"/>
    </row>
    <row r="14" spans="1:12" x14ac:dyDescent="0.25">
      <c r="A14" s="12" t="s">
        <v>33</v>
      </c>
      <c r="B14" s="45">
        <v>52395</v>
      </c>
      <c r="C14" s="45">
        <v>48934</v>
      </c>
      <c r="D14" s="45">
        <v>99988</v>
      </c>
      <c r="E14" s="45">
        <v>91975</v>
      </c>
      <c r="F14" s="14">
        <f t="shared" si="0"/>
        <v>-8.013961675401049</v>
      </c>
      <c r="G14" s="1"/>
      <c r="H14" s="1"/>
      <c r="I14" s="1"/>
    </row>
    <row r="15" spans="1:12" x14ac:dyDescent="0.25">
      <c r="A15" s="9" t="s">
        <v>34</v>
      </c>
      <c r="B15" s="44">
        <v>4377</v>
      </c>
      <c r="C15" s="44">
        <v>4637</v>
      </c>
      <c r="D15" s="44">
        <v>8629</v>
      </c>
      <c r="E15" s="44">
        <v>8958</v>
      </c>
      <c r="F15" s="11">
        <f t="shared" si="0"/>
        <v>3.8127245335496553</v>
      </c>
      <c r="G15" s="1"/>
      <c r="H15" s="1"/>
      <c r="I15" s="1"/>
    </row>
    <row r="16" spans="1:12" x14ac:dyDescent="0.25">
      <c r="A16" s="12" t="s">
        <v>35</v>
      </c>
      <c r="B16" s="45">
        <v>791</v>
      </c>
      <c r="C16" s="45">
        <v>0</v>
      </c>
      <c r="D16" s="45">
        <v>1111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43255</v>
      </c>
      <c r="C18" s="45">
        <v>45000</v>
      </c>
      <c r="D18" s="45">
        <v>86683</v>
      </c>
      <c r="E18" s="45">
        <v>94546</v>
      </c>
      <c r="F18" s="14">
        <f t="shared" si="0"/>
        <v>9.0709827763229214</v>
      </c>
      <c r="G18" s="1"/>
      <c r="H18" s="1"/>
      <c r="I18" s="1"/>
    </row>
    <row r="19" spans="1:9" x14ac:dyDescent="0.25">
      <c r="A19" s="9" t="s">
        <v>37</v>
      </c>
      <c r="B19" s="44">
        <v>229</v>
      </c>
      <c r="C19" s="44">
        <v>677</v>
      </c>
      <c r="D19" s="44">
        <v>347</v>
      </c>
      <c r="E19" s="44">
        <v>1047</v>
      </c>
      <c r="F19" s="11">
        <f t="shared" si="0"/>
        <v>201.72910662824205</v>
      </c>
      <c r="G19" s="1"/>
      <c r="H19" s="1"/>
      <c r="I19" s="1"/>
    </row>
    <row r="20" spans="1:9" x14ac:dyDescent="0.25">
      <c r="A20" s="12" t="s">
        <v>170</v>
      </c>
      <c r="B20" s="45">
        <v>4890</v>
      </c>
      <c r="C20" s="45">
        <v>4445</v>
      </c>
      <c r="D20" s="45">
        <v>9954</v>
      </c>
      <c r="E20" s="45">
        <v>9117</v>
      </c>
      <c r="F20" s="14">
        <f t="shared" si="0"/>
        <v>-8.408679927667265</v>
      </c>
      <c r="G20" s="1"/>
      <c r="H20" s="1"/>
      <c r="I20" s="1"/>
    </row>
    <row r="21" spans="1:9" x14ac:dyDescent="0.25">
      <c r="A21" s="9" t="s">
        <v>38</v>
      </c>
      <c r="B21" s="44">
        <v>6262</v>
      </c>
      <c r="C21" s="44">
        <v>9425</v>
      </c>
      <c r="D21" s="44">
        <v>17619</v>
      </c>
      <c r="E21" s="44">
        <v>19012</v>
      </c>
      <c r="F21" s="11">
        <f t="shared" si="0"/>
        <v>7.9062375844259094</v>
      </c>
      <c r="G21" s="1"/>
      <c r="H21" s="1"/>
      <c r="I21" s="1"/>
    </row>
    <row r="22" spans="1:9" x14ac:dyDescent="0.25">
      <c r="A22" s="12" t="s">
        <v>59</v>
      </c>
      <c r="B22" s="45">
        <v>169922</v>
      </c>
      <c r="C22" s="45">
        <v>172938</v>
      </c>
      <c r="D22" s="45">
        <v>379649</v>
      </c>
      <c r="E22" s="45">
        <v>353659</v>
      </c>
      <c r="F22" s="14">
        <f t="shared" si="0"/>
        <v>-6.8457970388437701</v>
      </c>
      <c r="G22" s="1"/>
      <c r="H22" s="1"/>
      <c r="I22" s="1"/>
    </row>
    <row r="23" spans="1:9" x14ac:dyDescent="0.25">
      <c r="A23" s="9" t="s">
        <v>171</v>
      </c>
      <c r="B23" s="44">
        <v>1573</v>
      </c>
      <c r="C23" s="44">
        <v>3776</v>
      </c>
      <c r="D23" s="44">
        <v>4012</v>
      </c>
      <c r="E23" s="44">
        <v>8297</v>
      </c>
      <c r="F23" s="11">
        <f t="shared" si="0"/>
        <v>106.80458624127618</v>
      </c>
      <c r="G23" s="1"/>
      <c r="H23" s="1"/>
      <c r="I23" s="1"/>
    </row>
    <row r="24" spans="1:9" x14ac:dyDescent="0.25">
      <c r="A24" s="12" t="s">
        <v>173</v>
      </c>
      <c r="B24" s="45">
        <v>540</v>
      </c>
      <c r="C24" s="45">
        <v>981</v>
      </c>
      <c r="D24" s="45">
        <v>2005</v>
      </c>
      <c r="E24" s="45">
        <v>2547</v>
      </c>
      <c r="F24" s="14">
        <f t="shared" si="0"/>
        <v>27.032418952618457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1374</v>
      </c>
      <c r="C26" s="45">
        <v>2421</v>
      </c>
      <c r="D26" s="45">
        <v>3187</v>
      </c>
      <c r="E26" s="45">
        <v>4614</v>
      </c>
      <c r="F26" s="14">
        <f t="shared" si="0"/>
        <v>44.775651082522756</v>
      </c>
      <c r="G26" s="1"/>
      <c r="H26" s="1"/>
      <c r="I26" s="1"/>
    </row>
    <row r="27" spans="1:9" x14ac:dyDescent="0.25">
      <c r="A27" s="9" t="s">
        <v>41</v>
      </c>
      <c r="B27" s="44">
        <v>302</v>
      </c>
      <c r="C27" s="44">
        <v>225</v>
      </c>
      <c r="D27" s="44">
        <v>648</v>
      </c>
      <c r="E27" s="44">
        <v>594</v>
      </c>
      <c r="F27" s="11">
        <f t="shared" si="0"/>
        <v>-8.3333333333333286</v>
      </c>
      <c r="G27" s="1"/>
      <c r="H27" s="1"/>
      <c r="I27" s="1"/>
    </row>
    <row r="28" spans="1:9" x14ac:dyDescent="0.25">
      <c r="A28" s="12" t="s">
        <v>42</v>
      </c>
      <c r="B28" s="45">
        <v>48605</v>
      </c>
      <c r="C28" s="45">
        <v>35926</v>
      </c>
      <c r="D28" s="45">
        <v>80156</v>
      </c>
      <c r="E28" s="45">
        <v>74027</v>
      </c>
      <c r="F28" s="14">
        <f t="shared" si="0"/>
        <v>-7.6463396377064754</v>
      </c>
      <c r="G28" s="1"/>
      <c r="H28" s="1"/>
      <c r="I28" s="1"/>
    </row>
    <row r="29" spans="1:9" x14ac:dyDescent="0.25">
      <c r="A29" s="9" t="s">
        <v>43</v>
      </c>
      <c r="B29" s="44">
        <v>596</v>
      </c>
      <c r="C29" s="44">
        <v>472</v>
      </c>
      <c r="D29" s="44">
        <v>1128</v>
      </c>
      <c r="E29" s="44">
        <v>821</v>
      </c>
      <c r="F29" s="11">
        <f t="shared" si="0"/>
        <v>-27.216312056737593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1094</v>
      </c>
      <c r="C31" s="44">
        <v>1393</v>
      </c>
      <c r="D31" s="44">
        <v>2252</v>
      </c>
      <c r="E31" s="44">
        <v>3407</v>
      </c>
      <c r="F31" s="11">
        <f t="shared" si="0"/>
        <v>51.287744227353471</v>
      </c>
      <c r="G31" s="1"/>
      <c r="H31" s="1"/>
      <c r="I31" s="1"/>
    </row>
    <row r="32" spans="1:9" x14ac:dyDescent="0.25">
      <c r="A32" s="12" t="s">
        <v>46</v>
      </c>
      <c r="B32" s="45">
        <v>28608</v>
      </c>
      <c r="C32" s="45">
        <v>7020</v>
      </c>
      <c r="D32" s="45">
        <v>61907</v>
      </c>
      <c r="E32" s="45">
        <v>35185</v>
      </c>
      <c r="F32" s="14">
        <f t="shared" si="0"/>
        <v>-43.164747120681021</v>
      </c>
      <c r="G32" s="1"/>
      <c r="H32" s="1"/>
      <c r="I32" s="1"/>
    </row>
    <row r="33" spans="1:9" x14ac:dyDescent="0.25">
      <c r="A33" s="9" t="s">
        <v>47</v>
      </c>
      <c r="B33" s="44">
        <v>4710</v>
      </c>
      <c r="C33" s="44">
        <v>5010</v>
      </c>
      <c r="D33" s="44">
        <v>12904</v>
      </c>
      <c r="E33" s="44">
        <v>12823</v>
      </c>
      <c r="F33" s="11">
        <f t="shared" si="0"/>
        <v>-0.62771233725976572</v>
      </c>
      <c r="G33" s="1"/>
      <c r="H33" s="1"/>
      <c r="I33" s="1"/>
    </row>
    <row r="34" spans="1:9" x14ac:dyDescent="0.25">
      <c r="A34" s="12" t="s">
        <v>172</v>
      </c>
      <c r="B34" s="45">
        <v>113</v>
      </c>
      <c r="C34" s="45">
        <v>0</v>
      </c>
      <c r="D34" s="45">
        <v>188</v>
      </c>
      <c r="E34" s="45">
        <v>69</v>
      </c>
      <c r="F34" s="14">
        <f t="shared" si="0"/>
        <v>-63.297872340425535</v>
      </c>
      <c r="G34" s="1"/>
      <c r="H34" s="1"/>
      <c r="I34" s="1"/>
    </row>
    <row r="35" spans="1:9" x14ac:dyDescent="0.25">
      <c r="A35" s="15" t="s">
        <v>48</v>
      </c>
      <c r="B35" s="16">
        <f>SUM(B7:B34)</f>
        <v>624209</v>
      </c>
      <c r="C35" s="16">
        <f t="shared" ref="C35:E35" si="1">SUM(C7:C34)</f>
        <v>565637</v>
      </c>
      <c r="D35" s="16">
        <f t="shared" si="1"/>
        <v>1353982</v>
      </c>
      <c r="E35" s="16">
        <f t="shared" si="1"/>
        <v>1177038</v>
      </c>
      <c r="F35" s="17">
        <f t="shared" ref="F35" si="2">((E35*100)/D35)-100</f>
        <v>-13.068415975987861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3793</v>
      </c>
      <c r="C39" s="51">
        <f t="shared" si="4"/>
        <v>3845</v>
      </c>
      <c r="D39" s="51">
        <f>_xlfn.RANK.EQ(B39,$B$39:$B$66)+COUNTIF($B$39:$B$66,B39)-1</f>
        <v>14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443211</v>
      </c>
      <c r="G39" s="50">
        <f>LOOKUP(E39,$A$39:$A$66,$C$39:$C$66)</f>
        <v>568367</v>
      </c>
    </row>
    <row r="40" spans="1:9" x14ac:dyDescent="0.25">
      <c r="A40" s="50" t="str">
        <f t="shared" si="5"/>
        <v>ALICANTE</v>
      </c>
      <c r="B40" s="51">
        <f t="shared" si="3"/>
        <v>514</v>
      </c>
      <c r="C40" s="51">
        <f t="shared" si="4"/>
        <v>411</v>
      </c>
      <c r="D40" s="51">
        <f t="shared" ref="D40:D66" si="7">_xlfn.RANK.EQ(B40,$B$39:$B$66)+COUNTIF($B$39:$B$66,B40)-1</f>
        <v>22</v>
      </c>
      <c r="E40" s="50" t="str">
        <f t="shared" si="6"/>
        <v>LAS PALMAS</v>
      </c>
      <c r="F40" s="50">
        <f t="shared" ref="F40:F66" si="8">LOOKUP(E40,$A$39:$A$66,$B$39:$B$66)</f>
        <v>353659</v>
      </c>
      <c r="G40" s="50">
        <f t="shared" ref="G40:G66" si="9">LOOKUP(E40,$A$39:$A$66,$C$39:$C$66)</f>
        <v>379649</v>
      </c>
    </row>
    <row r="41" spans="1:9" x14ac:dyDescent="0.25">
      <c r="A41" s="50" t="str">
        <f t="shared" si="5"/>
        <v>ALMERÍA</v>
      </c>
      <c r="B41" s="51">
        <f t="shared" si="3"/>
        <v>4273</v>
      </c>
      <c r="C41" s="51">
        <f t="shared" si="4"/>
        <v>3860</v>
      </c>
      <c r="D41" s="51">
        <f t="shared" si="7"/>
        <v>13</v>
      </c>
      <c r="E41" s="50" t="str">
        <f t="shared" si="6"/>
        <v>CEUTA</v>
      </c>
      <c r="F41" s="50">
        <f t="shared" si="8"/>
        <v>94546</v>
      </c>
      <c r="G41" s="50">
        <f t="shared" si="9"/>
        <v>86683</v>
      </c>
    </row>
    <row r="42" spans="1:9" x14ac:dyDescent="0.25">
      <c r="A42" s="50" t="str">
        <f t="shared" si="5"/>
        <v>AVILÉS</v>
      </c>
      <c r="B42" s="51">
        <f t="shared" si="3"/>
        <v>1526</v>
      </c>
      <c r="C42" s="51">
        <f t="shared" si="4"/>
        <v>3073</v>
      </c>
      <c r="D42" s="51">
        <f t="shared" si="7"/>
        <v>18</v>
      </c>
      <c r="E42" s="50" t="str">
        <f t="shared" si="6"/>
        <v>BARCELONA</v>
      </c>
      <c r="F42" s="50">
        <f t="shared" si="8"/>
        <v>91975</v>
      </c>
      <c r="G42" s="50">
        <f t="shared" si="9"/>
        <v>99988</v>
      </c>
    </row>
    <row r="43" spans="1:9" x14ac:dyDescent="0.25">
      <c r="A43" s="50" t="str">
        <f t="shared" si="5"/>
        <v>BAHÍA DE ALGECIRAS</v>
      </c>
      <c r="B43" s="51">
        <f t="shared" si="3"/>
        <v>443211</v>
      </c>
      <c r="C43" s="51">
        <f t="shared" si="4"/>
        <v>568367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74027</v>
      </c>
      <c r="G43" s="50">
        <f t="shared" si="9"/>
        <v>80156</v>
      </c>
    </row>
    <row r="44" spans="1:9" x14ac:dyDescent="0.25">
      <c r="A44" s="50" t="str">
        <f t="shared" si="5"/>
        <v>BAHÍA DE CÁDIZ</v>
      </c>
      <c r="B44" s="51">
        <f t="shared" si="3"/>
        <v>2537</v>
      </c>
      <c r="C44" s="51">
        <f t="shared" si="4"/>
        <v>1769</v>
      </c>
      <c r="D44" s="51">
        <f t="shared" si="7"/>
        <v>17</v>
      </c>
      <c r="E44" s="50" t="str">
        <f t="shared" si="6"/>
        <v>VALENCIA</v>
      </c>
      <c r="F44" s="50">
        <f t="shared" si="8"/>
        <v>35185</v>
      </c>
      <c r="G44" s="50">
        <f t="shared" si="9"/>
        <v>61907</v>
      </c>
    </row>
    <row r="45" spans="1:9" x14ac:dyDescent="0.25">
      <c r="A45" s="50" t="str">
        <f t="shared" si="5"/>
        <v>BALEARES</v>
      </c>
      <c r="B45" s="51">
        <f t="shared" si="3"/>
        <v>486</v>
      </c>
      <c r="C45" s="51">
        <f t="shared" si="4"/>
        <v>290</v>
      </c>
      <c r="D45" s="51">
        <f t="shared" si="7"/>
        <v>23</v>
      </c>
      <c r="E45" s="50" t="str">
        <f t="shared" si="6"/>
        <v>HUELVA</v>
      </c>
      <c r="F45" s="50">
        <f t="shared" si="8"/>
        <v>19012</v>
      </c>
      <c r="G45" s="50">
        <f t="shared" si="9"/>
        <v>17619</v>
      </c>
    </row>
    <row r="46" spans="1:9" x14ac:dyDescent="0.25">
      <c r="A46" s="50" t="str">
        <f t="shared" si="5"/>
        <v>BARCELONA</v>
      </c>
      <c r="B46" s="51">
        <f t="shared" si="3"/>
        <v>91975</v>
      </c>
      <c r="C46" s="51">
        <f t="shared" si="4"/>
        <v>99988</v>
      </c>
      <c r="D46" s="51">
        <f t="shared" si="7"/>
        <v>4</v>
      </c>
      <c r="E46" s="50" t="str">
        <f t="shared" si="6"/>
        <v>VIGO</v>
      </c>
      <c r="F46" s="50">
        <f t="shared" si="8"/>
        <v>12823</v>
      </c>
      <c r="G46" s="50">
        <f t="shared" si="9"/>
        <v>12904</v>
      </c>
    </row>
    <row r="47" spans="1:9" x14ac:dyDescent="0.25">
      <c r="A47" s="50" t="str">
        <f t="shared" si="5"/>
        <v>BILBAO</v>
      </c>
      <c r="B47" s="51">
        <f t="shared" si="3"/>
        <v>8958</v>
      </c>
      <c r="C47" s="51">
        <f t="shared" si="4"/>
        <v>8629</v>
      </c>
      <c r="D47" s="51">
        <f t="shared" si="7"/>
        <v>10</v>
      </c>
      <c r="E47" s="50" t="str">
        <f t="shared" si="6"/>
        <v>GIJÓN</v>
      </c>
      <c r="F47" s="50">
        <f t="shared" si="8"/>
        <v>9117</v>
      </c>
      <c r="G47" s="50">
        <f t="shared" si="9"/>
        <v>9954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1111</v>
      </c>
      <c r="D48" s="51">
        <f t="shared" si="7"/>
        <v>28</v>
      </c>
      <c r="E48" s="50" t="str">
        <f t="shared" si="6"/>
        <v>BILBAO</v>
      </c>
      <c r="F48" s="50">
        <f t="shared" si="8"/>
        <v>8958</v>
      </c>
      <c r="G48" s="50">
        <f t="shared" si="9"/>
        <v>8629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8297</v>
      </c>
      <c r="G49" s="50">
        <f t="shared" si="9"/>
        <v>4012</v>
      </c>
    </row>
    <row r="50" spans="1:7" x14ac:dyDescent="0.25">
      <c r="A50" s="50" t="str">
        <f t="shared" si="5"/>
        <v>CEUTA</v>
      </c>
      <c r="B50" s="51">
        <f t="shared" si="3"/>
        <v>94546</v>
      </c>
      <c r="C50" s="51">
        <f t="shared" si="4"/>
        <v>86683</v>
      </c>
      <c r="D50" s="51">
        <f t="shared" si="7"/>
        <v>3</v>
      </c>
      <c r="E50" s="50" t="str">
        <f t="shared" si="6"/>
        <v>MOTRIL</v>
      </c>
      <c r="F50" s="50">
        <f t="shared" si="8"/>
        <v>4614</v>
      </c>
      <c r="G50" s="50">
        <f t="shared" si="9"/>
        <v>3187</v>
      </c>
    </row>
    <row r="51" spans="1:7" x14ac:dyDescent="0.25">
      <c r="A51" s="50" t="str">
        <f t="shared" si="5"/>
        <v>FERROL-SAN CIBRAO</v>
      </c>
      <c r="B51" s="51">
        <f t="shared" si="3"/>
        <v>1047</v>
      </c>
      <c r="C51" s="51">
        <f t="shared" si="4"/>
        <v>347</v>
      </c>
      <c r="D51" s="51">
        <f t="shared" si="7"/>
        <v>19</v>
      </c>
      <c r="E51" s="50" t="str">
        <f t="shared" si="6"/>
        <v>ALMERÍA</v>
      </c>
      <c r="F51" s="50">
        <f t="shared" si="8"/>
        <v>4273</v>
      </c>
      <c r="G51" s="50">
        <f t="shared" si="9"/>
        <v>3860</v>
      </c>
    </row>
    <row r="52" spans="1:7" x14ac:dyDescent="0.25">
      <c r="A52" s="50" t="str">
        <f t="shared" si="5"/>
        <v>GIJÓN</v>
      </c>
      <c r="B52" s="51">
        <f t="shared" si="3"/>
        <v>9117</v>
      </c>
      <c r="C52" s="51">
        <f t="shared" si="4"/>
        <v>9954</v>
      </c>
      <c r="D52" s="51">
        <f t="shared" si="7"/>
        <v>9</v>
      </c>
      <c r="E52" s="50" t="str">
        <f t="shared" si="6"/>
        <v>A CORUÑA</v>
      </c>
      <c r="F52" s="50">
        <f t="shared" si="8"/>
        <v>3793</v>
      </c>
      <c r="G52" s="50">
        <f t="shared" si="9"/>
        <v>3845</v>
      </c>
    </row>
    <row r="53" spans="1:7" x14ac:dyDescent="0.25">
      <c r="A53" s="50" t="str">
        <f t="shared" si="5"/>
        <v>HUELVA</v>
      </c>
      <c r="B53" s="51">
        <f t="shared" si="3"/>
        <v>19012</v>
      </c>
      <c r="C53" s="51">
        <f t="shared" si="4"/>
        <v>17619</v>
      </c>
      <c r="D53" s="51">
        <f t="shared" si="7"/>
        <v>7</v>
      </c>
      <c r="E53" s="50" t="str">
        <f t="shared" si="6"/>
        <v>TARRAGONA</v>
      </c>
      <c r="F53" s="50">
        <f t="shared" si="8"/>
        <v>3407</v>
      </c>
      <c r="G53" s="50">
        <f t="shared" si="9"/>
        <v>2252</v>
      </c>
    </row>
    <row r="54" spans="1:7" x14ac:dyDescent="0.25">
      <c r="A54" s="50" t="str">
        <f t="shared" si="5"/>
        <v>LAS PALMAS</v>
      </c>
      <c r="B54" s="51">
        <f t="shared" si="3"/>
        <v>353659</v>
      </c>
      <c r="C54" s="51">
        <f t="shared" si="4"/>
        <v>379649</v>
      </c>
      <c r="D54" s="51">
        <f t="shared" si="7"/>
        <v>2</v>
      </c>
      <c r="E54" s="50" t="str">
        <f t="shared" si="6"/>
        <v>MARÍN Y RÍA DE PONTEVEDRA</v>
      </c>
      <c r="F54" s="50">
        <f t="shared" si="8"/>
        <v>2547</v>
      </c>
      <c r="G54" s="50">
        <f t="shared" si="9"/>
        <v>2005</v>
      </c>
    </row>
    <row r="55" spans="1:7" x14ac:dyDescent="0.25">
      <c r="A55" s="50" t="str">
        <f t="shared" si="5"/>
        <v>MÁLAGA</v>
      </c>
      <c r="B55" s="51">
        <f t="shared" si="3"/>
        <v>8297</v>
      </c>
      <c r="C55" s="51">
        <f t="shared" si="4"/>
        <v>4012</v>
      </c>
      <c r="D55" s="51">
        <f t="shared" si="7"/>
        <v>11</v>
      </c>
      <c r="E55" s="50" t="str">
        <f t="shared" si="6"/>
        <v>BAHÍA DE CÁDIZ</v>
      </c>
      <c r="F55" s="50">
        <f t="shared" si="8"/>
        <v>2537</v>
      </c>
      <c r="G55" s="50">
        <f t="shared" si="9"/>
        <v>1769</v>
      </c>
    </row>
    <row r="56" spans="1:7" x14ac:dyDescent="0.25">
      <c r="A56" s="50" t="str">
        <f t="shared" si="5"/>
        <v>MARÍN Y RÍA DE PONTEVEDRA</v>
      </c>
      <c r="B56" s="51">
        <f t="shared" si="3"/>
        <v>2547</v>
      </c>
      <c r="C56" s="51">
        <f t="shared" si="4"/>
        <v>2005</v>
      </c>
      <c r="D56" s="51">
        <f t="shared" si="7"/>
        <v>16</v>
      </c>
      <c r="E56" s="50" t="str">
        <f t="shared" si="6"/>
        <v>AVILÉS</v>
      </c>
      <c r="F56" s="50">
        <f t="shared" si="8"/>
        <v>1526</v>
      </c>
      <c r="G56" s="50">
        <f t="shared" si="9"/>
        <v>3073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FERROL-SAN CIBRAO</v>
      </c>
      <c r="F57" s="50">
        <f t="shared" si="8"/>
        <v>1047</v>
      </c>
      <c r="G57" s="50">
        <f t="shared" si="9"/>
        <v>347</v>
      </c>
    </row>
    <row r="58" spans="1:7" x14ac:dyDescent="0.25">
      <c r="A58" s="50" t="str">
        <f t="shared" si="5"/>
        <v>MOTRIL</v>
      </c>
      <c r="B58" s="51">
        <f t="shared" si="3"/>
        <v>4614</v>
      </c>
      <c r="C58" s="51">
        <f t="shared" si="4"/>
        <v>3187</v>
      </c>
      <c r="D58" s="51">
        <f t="shared" si="7"/>
        <v>12</v>
      </c>
      <c r="E58" s="50" t="str">
        <f t="shared" si="6"/>
        <v>SANTANDER</v>
      </c>
      <c r="F58" s="50">
        <f t="shared" si="8"/>
        <v>821</v>
      </c>
      <c r="G58" s="50">
        <f t="shared" si="9"/>
        <v>1128</v>
      </c>
    </row>
    <row r="59" spans="1:7" x14ac:dyDescent="0.25">
      <c r="A59" s="50" t="str">
        <f t="shared" si="5"/>
        <v>PASAIA</v>
      </c>
      <c r="B59" s="51">
        <f t="shared" si="3"/>
        <v>594</v>
      </c>
      <c r="C59" s="51">
        <f t="shared" si="4"/>
        <v>648</v>
      </c>
      <c r="D59" s="51">
        <f t="shared" si="7"/>
        <v>21</v>
      </c>
      <c r="E59" s="50" t="str">
        <f t="shared" si="6"/>
        <v>PASAIA</v>
      </c>
      <c r="F59" s="50">
        <f t="shared" si="8"/>
        <v>594</v>
      </c>
      <c r="G59" s="50">
        <f t="shared" si="9"/>
        <v>648</v>
      </c>
    </row>
    <row r="60" spans="1:7" x14ac:dyDescent="0.25">
      <c r="A60" s="50" t="str">
        <f t="shared" si="5"/>
        <v>SANTA CRUZ DE TENERIFE</v>
      </c>
      <c r="B60" s="51">
        <f t="shared" si="3"/>
        <v>74027</v>
      </c>
      <c r="C60" s="51">
        <f t="shared" si="4"/>
        <v>80156</v>
      </c>
      <c r="D60" s="51">
        <f t="shared" si="7"/>
        <v>5</v>
      </c>
      <c r="E60" s="50" t="str">
        <f t="shared" si="6"/>
        <v>ALICANTE</v>
      </c>
      <c r="F60" s="50">
        <f t="shared" si="8"/>
        <v>514</v>
      </c>
      <c r="G60" s="50">
        <f t="shared" si="9"/>
        <v>411</v>
      </c>
    </row>
    <row r="61" spans="1:7" x14ac:dyDescent="0.25">
      <c r="A61" s="50" t="str">
        <f t="shared" si="5"/>
        <v>SANTANDER</v>
      </c>
      <c r="B61" s="51">
        <f t="shared" si="3"/>
        <v>821</v>
      </c>
      <c r="C61" s="51">
        <f t="shared" si="4"/>
        <v>1128</v>
      </c>
      <c r="D61" s="51">
        <f t="shared" si="7"/>
        <v>20</v>
      </c>
      <c r="E61" s="50" t="str">
        <f t="shared" si="6"/>
        <v>BALEARES</v>
      </c>
      <c r="F61" s="50">
        <f t="shared" si="8"/>
        <v>486</v>
      </c>
      <c r="G61" s="50">
        <f t="shared" si="9"/>
        <v>290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69</v>
      </c>
      <c r="G62" s="50">
        <f t="shared" si="9"/>
        <v>188</v>
      </c>
    </row>
    <row r="63" spans="1:7" x14ac:dyDescent="0.25">
      <c r="A63" s="50" t="str">
        <f t="shared" si="5"/>
        <v>TARRAGONA</v>
      </c>
      <c r="B63" s="51">
        <f t="shared" si="3"/>
        <v>3407</v>
      </c>
      <c r="C63" s="51">
        <f t="shared" si="4"/>
        <v>2252</v>
      </c>
      <c r="D63" s="51">
        <f t="shared" si="7"/>
        <v>15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35185</v>
      </c>
      <c r="C64" s="51">
        <f t="shared" si="4"/>
        <v>61907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12823</v>
      </c>
      <c r="C65" s="51">
        <f t="shared" si="4"/>
        <v>12904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69</v>
      </c>
      <c r="C66" s="51">
        <f t="shared" si="4"/>
        <v>188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1111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G31" sqref="G31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24634</v>
      </c>
      <c r="C7" s="44">
        <v>20368</v>
      </c>
      <c r="D7" s="44">
        <v>46062</v>
      </c>
      <c r="E7" s="44">
        <v>43419</v>
      </c>
      <c r="F7" s="11">
        <f>((E7*100)/D7)-100</f>
        <v>-5.7379184577308848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237771</v>
      </c>
      <c r="C11" s="44">
        <v>190305</v>
      </c>
      <c r="D11" s="44">
        <v>546805</v>
      </c>
      <c r="E11" s="44">
        <v>422109</v>
      </c>
      <c r="F11" s="11">
        <f t="shared" ref="F11:F28" si="0">((E11*100)/D11)-100</f>
        <v>-22.804473258291353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50</v>
      </c>
      <c r="C13" s="44">
        <v>0</v>
      </c>
      <c r="D13" s="44">
        <v>84</v>
      </c>
      <c r="E13" s="44">
        <v>0</v>
      </c>
      <c r="F13" s="11">
        <f t="shared" si="0"/>
        <v>-100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6296</v>
      </c>
      <c r="C21" s="44">
        <v>5616</v>
      </c>
      <c r="D21" s="44">
        <v>6296</v>
      </c>
      <c r="E21" s="44">
        <v>5616</v>
      </c>
      <c r="F21" s="11">
        <f t="shared" si="0"/>
        <v>-10.800508259212194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189</v>
      </c>
      <c r="C28" s="45">
        <v>110</v>
      </c>
      <c r="D28" s="45">
        <v>380</v>
      </c>
      <c r="E28" s="45">
        <v>233</v>
      </c>
      <c r="F28" s="14">
        <f t="shared" si="0"/>
        <v>-38.684210526315788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0</v>
      </c>
      <c r="D33" s="44">
        <v>0</v>
      </c>
      <c r="E33" s="44">
        <v>0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268940</v>
      </c>
      <c r="C35" s="16">
        <f t="shared" ref="C35:E35" si="1">SUM(C7:C34)</f>
        <v>216399</v>
      </c>
      <c r="D35" s="16">
        <f t="shared" si="1"/>
        <v>599627</v>
      </c>
      <c r="E35" s="16">
        <f t="shared" si="1"/>
        <v>471377</v>
      </c>
      <c r="F35" s="17">
        <f t="shared" ref="F35" si="2">((E35*100)/D35)-100</f>
        <v>-21.388296390923017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43419</v>
      </c>
      <c r="C39" s="51">
        <f t="shared" si="4"/>
        <v>46062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422109</v>
      </c>
      <c r="G39" s="50">
        <f>LOOKUP(E39,$A$39:$A$66,$C$39:$C$66)</f>
        <v>546805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43419</v>
      </c>
      <c r="G40" s="50">
        <f t="shared" ref="G40:G66" si="9">LOOKUP(E40,$A$39:$A$66,$C$39:$C$66)</f>
        <v>46062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6296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SANTA CRUZ DE TENERIFE</v>
      </c>
      <c r="F42" s="50">
        <f t="shared" si="8"/>
        <v>233</v>
      </c>
      <c r="G42" s="50">
        <f t="shared" si="9"/>
        <v>380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422109</v>
      </c>
      <c r="C43" s="51">
        <f t="shared" si="4"/>
        <v>546805</v>
      </c>
      <c r="D43" s="51">
        <f t="shared" si="7"/>
        <v>1</v>
      </c>
      <c r="E43" s="50" t="e">
        <f t="shared" si="6"/>
        <v>#N/A</v>
      </c>
      <c r="F43" s="50" t="e">
        <f t="shared" si="8"/>
        <v>#N/A</v>
      </c>
      <c r="G43" s="50" t="e">
        <f t="shared" si="9"/>
        <v>#N/A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e">
        <f t="shared" si="6"/>
        <v>#N/A</v>
      </c>
      <c r="F44" s="50" t="e">
        <f t="shared" si="8"/>
        <v>#N/A</v>
      </c>
      <c r="G44" s="50" t="e">
        <f t="shared" si="9"/>
        <v>#N/A</v>
      </c>
      <c r="H44" s="91"/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84</v>
      </c>
      <c r="D45" s="51">
        <f t="shared" si="7"/>
        <v>28</v>
      </c>
      <c r="E45" s="50" t="e">
        <f t="shared" si="6"/>
        <v>#N/A</v>
      </c>
      <c r="F45" s="50" t="e">
        <f t="shared" si="8"/>
        <v>#N/A</v>
      </c>
      <c r="G45" s="50" t="e">
        <f t="shared" si="9"/>
        <v>#N/A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6296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233</v>
      </c>
      <c r="C60" s="51">
        <f t="shared" si="4"/>
        <v>380</v>
      </c>
      <c r="D60" s="51">
        <f t="shared" si="7"/>
        <v>4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G16" sqref="G1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1320</v>
      </c>
      <c r="C7" s="34">
        <v>0</v>
      </c>
      <c r="D7" s="34">
        <v>1320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4127</v>
      </c>
      <c r="C8" s="35">
        <v>2601</v>
      </c>
      <c r="D8" s="35">
        <v>4447</v>
      </c>
      <c r="E8" s="35">
        <v>5536</v>
      </c>
      <c r="F8" s="14">
        <f t="shared" ref="F8:F34" si="0">((E8*100)/D8)-100</f>
        <v>24.488419158983589</v>
      </c>
      <c r="G8" s="1"/>
      <c r="H8" s="1"/>
      <c r="I8" s="1"/>
    </row>
    <row r="9" spans="1:12" x14ac:dyDescent="0.25">
      <c r="A9" s="9" t="s">
        <v>164</v>
      </c>
      <c r="B9" s="34">
        <v>0</v>
      </c>
      <c r="C9" s="34">
        <v>145</v>
      </c>
      <c r="D9" s="34">
        <v>0</v>
      </c>
      <c r="E9" s="34">
        <v>190</v>
      </c>
      <c r="F9" s="19"/>
      <c r="G9" s="1"/>
      <c r="H9" s="1"/>
      <c r="I9" s="1"/>
    </row>
    <row r="10" spans="1:12" x14ac:dyDescent="0.25">
      <c r="A10" s="12" t="s">
        <v>166</v>
      </c>
      <c r="B10" s="35">
        <v>11029</v>
      </c>
      <c r="C10" s="35">
        <v>0</v>
      </c>
      <c r="D10" s="35">
        <v>15103</v>
      </c>
      <c r="E10" s="35">
        <v>0</v>
      </c>
      <c r="F10" s="14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4">
        <v>4965622</v>
      </c>
      <c r="C11" s="34">
        <v>4190376</v>
      </c>
      <c r="D11" s="34">
        <v>10335895</v>
      </c>
      <c r="E11" s="34">
        <v>9903776</v>
      </c>
      <c r="F11" s="19">
        <f t="shared" si="0"/>
        <v>-4.1807603502164028</v>
      </c>
      <c r="G11" s="1"/>
      <c r="H11" s="1"/>
      <c r="I11" s="1"/>
    </row>
    <row r="12" spans="1:12" x14ac:dyDescent="0.25">
      <c r="A12" s="12" t="s">
        <v>168</v>
      </c>
      <c r="B12" s="35">
        <v>102265</v>
      </c>
      <c r="C12" s="35">
        <v>56202</v>
      </c>
      <c r="D12" s="35">
        <v>185346</v>
      </c>
      <c r="E12" s="35">
        <v>93881</v>
      </c>
      <c r="F12" s="14">
        <f t="shared" si="0"/>
        <v>-49.3482459831882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92</v>
      </c>
      <c r="D13" s="34">
        <v>82</v>
      </c>
      <c r="E13" s="34">
        <v>92</v>
      </c>
      <c r="F13" s="11">
        <f t="shared" si="0"/>
        <v>12.195121951219505</v>
      </c>
      <c r="G13" s="1"/>
      <c r="H13" s="1"/>
      <c r="I13" s="1"/>
    </row>
    <row r="14" spans="1:12" x14ac:dyDescent="0.25">
      <c r="A14" s="12" t="s">
        <v>33</v>
      </c>
      <c r="B14" s="35">
        <v>621519</v>
      </c>
      <c r="C14" s="35">
        <v>1598985</v>
      </c>
      <c r="D14" s="35">
        <v>1182736</v>
      </c>
      <c r="E14" s="35">
        <v>2372872</v>
      </c>
      <c r="F14" s="14">
        <f t="shared" si="0"/>
        <v>100.6256679428038</v>
      </c>
      <c r="G14" s="1"/>
      <c r="H14" s="1"/>
      <c r="I14" s="1"/>
    </row>
    <row r="15" spans="1:12" x14ac:dyDescent="0.25">
      <c r="A15" s="9" t="s">
        <v>34</v>
      </c>
      <c r="B15" s="34">
        <v>5163</v>
      </c>
      <c r="C15" s="34">
        <v>3379</v>
      </c>
      <c r="D15" s="34">
        <v>7151</v>
      </c>
      <c r="E15" s="34">
        <v>6529</v>
      </c>
      <c r="F15" s="11">
        <f t="shared" si="0"/>
        <v>-8.6980841840302077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0</v>
      </c>
      <c r="E16" s="35">
        <v>0</v>
      </c>
      <c r="F16" s="14"/>
      <c r="G16" s="1"/>
      <c r="H16" s="1"/>
      <c r="I16" s="1"/>
    </row>
    <row r="17" spans="1:9" x14ac:dyDescent="0.25">
      <c r="A17" s="9" t="s">
        <v>169</v>
      </c>
      <c r="B17" s="34">
        <v>11792</v>
      </c>
      <c r="C17" s="34">
        <v>41444</v>
      </c>
      <c r="D17" s="34">
        <v>18530</v>
      </c>
      <c r="E17" s="34">
        <v>108134</v>
      </c>
      <c r="F17" s="11">
        <f t="shared" si="0"/>
        <v>483.56179168915276</v>
      </c>
      <c r="G17" s="1"/>
      <c r="H17" s="1"/>
      <c r="I17" s="1"/>
    </row>
    <row r="18" spans="1:9" x14ac:dyDescent="0.25">
      <c r="A18" s="12" t="s">
        <v>36</v>
      </c>
      <c r="B18" s="35">
        <v>15173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0</v>
      </c>
      <c r="D19" s="34">
        <v>0</v>
      </c>
      <c r="E19" s="34">
        <v>0</v>
      </c>
      <c r="F19" s="19"/>
      <c r="G19" s="1"/>
      <c r="H19" s="1"/>
      <c r="I19" s="1"/>
    </row>
    <row r="20" spans="1:9" x14ac:dyDescent="0.25">
      <c r="A20" s="12" t="s">
        <v>170</v>
      </c>
      <c r="B20" s="35">
        <v>15815</v>
      </c>
      <c r="C20" s="35">
        <v>17169</v>
      </c>
      <c r="D20" s="35">
        <v>28528</v>
      </c>
      <c r="E20" s="35">
        <v>26557</v>
      </c>
      <c r="F20" s="14">
        <f t="shared" si="0"/>
        <v>-6.9090016825574878</v>
      </c>
      <c r="G20" s="1"/>
      <c r="H20" s="1"/>
      <c r="I20" s="1"/>
    </row>
    <row r="21" spans="1:9" x14ac:dyDescent="0.25">
      <c r="A21" s="9" t="s">
        <v>38</v>
      </c>
      <c r="B21" s="34">
        <v>177243</v>
      </c>
      <c r="C21" s="34">
        <v>257851</v>
      </c>
      <c r="D21" s="34">
        <v>313903</v>
      </c>
      <c r="E21" s="34">
        <v>583098</v>
      </c>
      <c r="F21" s="11">
        <f t="shared" si="0"/>
        <v>85.757383650363323</v>
      </c>
      <c r="G21" s="1"/>
      <c r="H21" s="1"/>
      <c r="I21" s="1"/>
    </row>
    <row r="22" spans="1:9" x14ac:dyDescent="0.25">
      <c r="A22" s="12" t="s">
        <v>59</v>
      </c>
      <c r="B22" s="35">
        <v>548504</v>
      </c>
      <c r="C22" s="35">
        <v>712262</v>
      </c>
      <c r="D22" s="35">
        <v>1120021</v>
      </c>
      <c r="E22" s="35">
        <v>1333136</v>
      </c>
      <c r="F22" s="14">
        <f t="shared" si="0"/>
        <v>19.027768229345696</v>
      </c>
      <c r="G22" s="1"/>
      <c r="H22" s="1"/>
      <c r="I22" s="1"/>
    </row>
    <row r="23" spans="1:9" x14ac:dyDescent="0.25">
      <c r="A23" s="9" t="s">
        <v>171</v>
      </c>
      <c r="B23" s="34">
        <v>0</v>
      </c>
      <c r="C23" s="34">
        <v>36145</v>
      </c>
      <c r="D23" s="34">
        <v>21192</v>
      </c>
      <c r="E23" s="34">
        <v>44110</v>
      </c>
      <c r="F23" s="11">
        <f t="shared" si="0"/>
        <v>108.14458286145717</v>
      </c>
      <c r="G23" s="1"/>
      <c r="H23" s="1"/>
      <c r="I23" s="1"/>
    </row>
    <row r="24" spans="1:9" x14ac:dyDescent="0.25">
      <c r="A24" s="12" t="s">
        <v>173</v>
      </c>
      <c r="B24" s="35">
        <v>152</v>
      </c>
      <c r="C24" s="35">
        <v>422</v>
      </c>
      <c r="D24" s="35">
        <v>428</v>
      </c>
      <c r="E24" s="35">
        <v>1788</v>
      </c>
      <c r="F24" s="14">
        <f t="shared" si="0"/>
        <v>317.75700934579442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5</v>
      </c>
      <c r="E25" s="34">
        <v>58</v>
      </c>
      <c r="F25" s="19">
        <f t="shared" si="0"/>
        <v>1060</v>
      </c>
      <c r="G25" s="1"/>
      <c r="H25" s="1"/>
      <c r="I25" s="1"/>
    </row>
    <row r="26" spans="1:9" x14ac:dyDescent="0.25">
      <c r="A26" s="12" t="s">
        <v>40</v>
      </c>
      <c r="B26" s="35">
        <v>76</v>
      </c>
      <c r="C26" s="35">
        <v>0</v>
      </c>
      <c r="D26" s="35">
        <v>76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0</v>
      </c>
      <c r="C27" s="34">
        <v>48</v>
      </c>
      <c r="D27" s="34">
        <v>46</v>
      </c>
      <c r="E27" s="34">
        <v>48</v>
      </c>
      <c r="F27" s="11">
        <f t="shared" si="0"/>
        <v>4.3478260869565162</v>
      </c>
      <c r="G27" s="1"/>
      <c r="H27" s="1"/>
      <c r="I27" s="1"/>
    </row>
    <row r="28" spans="1:9" x14ac:dyDescent="0.25">
      <c r="A28" s="12" t="s">
        <v>42</v>
      </c>
      <c r="B28" s="35">
        <v>4259</v>
      </c>
      <c r="C28" s="35">
        <v>4881</v>
      </c>
      <c r="D28" s="35">
        <v>7533</v>
      </c>
      <c r="E28" s="35">
        <v>8510</v>
      </c>
      <c r="F28" s="14">
        <f t="shared" si="0"/>
        <v>12.969600424797562</v>
      </c>
      <c r="G28" s="1"/>
      <c r="H28" s="1"/>
      <c r="I28" s="1"/>
    </row>
    <row r="29" spans="1:9" x14ac:dyDescent="0.25">
      <c r="A29" s="9" t="s">
        <v>43</v>
      </c>
      <c r="B29" s="34">
        <v>32</v>
      </c>
      <c r="C29" s="34">
        <v>0</v>
      </c>
      <c r="D29" s="34">
        <v>650</v>
      </c>
      <c r="E29" s="34">
        <v>361</v>
      </c>
      <c r="F29" s="11">
        <f t="shared" si="0"/>
        <v>-44.46153846153846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158148</v>
      </c>
      <c r="C31" s="34">
        <v>184512</v>
      </c>
      <c r="D31" s="34">
        <v>526988</v>
      </c>
      <c r="E31" s="34">
        <v>348264</v>
      </c>
      <c r="F31" s="11">
        <f t="shared" si="0"/>
        <v>-33.914244726635147</v>
      </c>
      <c r="G31" s="1"/>
      <c r="H31" s="1"/>
      <c r="I31" s="1"/>
    </row>
    <row r="32" spans="1:9" x14ac:dyDescent="0.25">
      <c r="A32" s="12" t="s">
        <v>46</v>
      </c>
      <c r="B32" s="35">
        <v>2686692</v>
      </c>
      <c r="C32" s="35">
        <v>2021787</v>
      </c>
      <c r="D32" s="35">
        <v>5331940</v>
      </c>
      <c r="E32" s="35">
        <v>4960780</v>
      </c>
      <c r="F32" s="14">
        <f t="shared" si="0"/>
        <v>-6.9610685791663087</v>
      </c>
      <c r="G32" s="1"/>
      <c r="H32" s="1"/>
      <c r="I32" s="1"/>
    </row>
    <row r="33" spans="1:9" x14ac:dyDescent="0.25">
      <c r="A33" s="9" t="s">
        <v>47</v>
      </c>
      <c r="B33" s="34">
        <v>11908</v>
      </c>
      <c r="C33" s="34">
        <v>47537</v>
      </c>
      <c r="D33" s="34">
        <v>25209</v>
      </c>
      <c r="E33" s="34">
        <v>64799</v>
      </c>
      <c r="F33" s="11">
        <f t="shared" si="0"/>
        <v>157.04708635804673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9340839</v>
      </c>
      <c r="C35" s="16">
        <f t="shared" ref="C35:E35" si="1">SUM(C7:C34)</f>
        <v>9175838</v>
      </c>
      <c r="D35" s="16">
        <f t="shared" si="1"/>
        <v>19142302</v>
      </c>
      <c r="E35" s="16">
        <f t="shared" si="1"/>
        <v>19862519</v>
      </c>
      <c r="F35" s="17">
        <f t="shared" ref="F35" si="2">((E35*100)/D35)-100</f>
        <v>3.7624367226052584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1320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9903776</v>
      </c>
      <c r="G39" s="50">
        <f>LOOKUP(E39,$A$39:$A$66,$C$39:$C$66)</f>
        <v>10335895</v>
      </c>
    </row>
    <row r="40" spans="1:9" x14ac:dyDescent="0.25">
      <c r="A40" s="50" t="str">
        <f t="shared" si="5"/>
        <v>ALICANTE</v>
      </c>
      <c r="B40" s="51">
        <f t="shared" si="3"/>
        <v>5536</v>
      </c>
      <c r="C40" s="51">
        <f t="shared" si="4"/>
        <v>4447</v>
      </c>
      <c r="D40" s="51">
        <f t="shared" ref="D40:D66" si="7">_xlfn.RANK.EQ(B40,$B$39:$B$66)+COUNTIF($B$39:$B$66,B40)-1</f>
        <v>14</v>
      </c>
      <c r="E40" s="50" t="str">
        <f t="shared" si="6"/>
        <v>VALENCIA</v>
      </c>
      <c r="F40" s="50">
        <f t="shared" ref="F40:F55" si="8">LOOKUP(E40,$A$39:$A$66,$B$39:$B$66)</f>
        <v>4960780</v>
      </c>
      <c r="G40" s="50">
        <f t="shared" ref="G40:G66" si="9">LOOKUP(E40,$A$39:$A$66,$C$39:$C$66)</f>
        <v>5331940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0</v>
      </c>
      <c r="D41" s="51">
        <f t="shared" si="7"/>
        <v>17</v>
      </c>
      <c r="E41" s="50" t="str">
        <f t="shared" si="6"/>
        <v>BARCELONA</v>
      </c>
      <c r="F41" s="50">
        <f t="shared" si="8"/>
        <v>2372872</v>
      </c>
      <c r="G41" s="50">
        <f t="shared" si="9"/>
        <v>1182736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15103</v>
      </c>
      <c r="D42" s="51">
        <f t="shared" si="7"/>
        <v>28</v>
      </c>
      <c r="E42" s="50" t="str">
        <f t="shared" si="6"/>
        <v>LAS PALMAS</v>
      </c>
      <c r="F42" s="50">
        <f t="shared" si="8"/>
        <v>1333136</v>
      </c>
      <c r="G42" s="50">
        <f t="shared" si="9"/>
        <v>1120021</v>
      </c>
    </row>
    <row r="43" spans="1:9" x14ac:dyDescent="0.25">
      <c r="A43" s="50" t="str">
        <f t="shared" si="5"/>
        <v>BAHÍA DE ALGECIRAS</v>
      </c>
      <c r="B43" s="51">
        <f t="shared" si="3"/>
        <v>9903776</v>
      </c>
      <c r="C43" s="51">
        <f t="shared" si="4"/>
        <v>10335895</v>
      </c>
      <c r="D43" s="51">
        <f t="shared" si="7"/>
        <v>1</v>
      </c>
      <c r="E43" s="50" t="str">
        <f t="shared" si="6"/>
        <v>HUELVA</v>
      </c>
      <c r="F43" s="50">
        <f t="shared" si="8"/>
        <v>583098</v>
      </c>
      <c r="G43" s="50">
        <f t="shared" si="9"/>
        <v>313903</v>
      </c>
    </row>
    <row r="44" spans="1:9" x14ac:dyDescent="0.25">
      <c r="A44" s="50" t="str">
        <f t="shared" si="5"/>
        <v>BAHÍA DE CÁDIZ</v>
      </c>
      <c r="B44" s="51">
        <f t="shared" si="3"/>
        <v>93881</v>
      </c>
      <c r="C44" s="51">
        <f t="shared" si="4"/>
        <v>185346</v>
      </c>
      <c r="D44" s="51">
        <f t="shared" si="7"/>
        <v>8</v>
      </c>
      <c r="E44" s="50" t="str">
        <f t="shared" si="6"/>
        <v>TARRAGONA</v>
      </c>
      <c r="F44" s="50">
        <f t="shared" si="8"/>
        <v>348264</v>
      </c>
      <c r="G44" s="50">
        <f t="shared" si="9"/>
        <v>526988</v>
      </c>
    </row>
    <row r="45" spans="1:9" x14ac:dyDescent="0.25">
      <c r="A45" s="50" t="str">
        <f t="shared" si="5"/>
        <v>BALEARES</v>
      </c>
      <c r="B45" s="51">
        <f t="shared" si="3"/>
        <v>92</v>
      </c>
      <c r="C45" s="51">
        <f t="shared" si="4"/>
        <v>82</v>
      </c>
      <c r="D45" s="51">
        <f t="shared" si="7"/>
        <v>18</v>
      </c>
      <c r="E45" s="50" t="str">
        <f t="shared" si="6"/>
        <v>CASTELLÓN</v>
      </c>
      <c r="F45" s="50">
        <f t="shared" si="8"/>
        <v>108134</v>
      </c>
      <c r="G45" s="50">
        <f t="shared" si="9"/>
        <v>18530</v>
      </c>
    </row>
    <row r="46" spans="1:9" x14ac:dyDescent="0.25">
      <c r="A46" s="50" t="str">
        <f t="shared" si="5"/>
        <v>BARCELONA</v>
      </c>
      <c r="B46" s="51">
        <f t="shared" si="3"/>
        <v>2372872</v>
      </c>
      <c r="C46" s="51">
        <f t="shared" si="4"/>
        <v>1182736</v>
      </c>
      <c r="D46" s="51">
        <f t="shared" si="7"/>
        <v>3</v>
      </c>
      <c r="E46" s="50" t="str">
        <f t="shared" si="6"/>
        <v>BAHÍA DE CÁDIZ</v>
      </c>
      <c r="F46" s="50">
        <f t="shared" si="8"/>
        <v>93881</v>
      </c>
      <c r="G46" s="50">
        <f t="shared" si="9"/>
        <v>185346</v>
      </c>
    </row>
    <row r="47" spans="1:9" x14ac:dyDescent="0.25">
      <c r="A47" s="50" t="str">
        <f t="shared" si="5"/>
        <v>BILBAO</v>
      </c>
      <c r="B47" s="51">
        <f t="shared" si="3"/>
        <v>6529</v>
      </c>
      <c r="C47" s="51">
        <f t="shared" si="4"/>
        <v>7151</v>
      </c>
      <c r="D47" s="51">
        <f t="shared" si="7"/>
        <v>13</v>
      </c>
      <c r="E47" s="50" t="str">
        <f t="shared" si="6"/>
        <v>VIGO</v>
      </c>
      <c r="F47" s="50">
        <f t="shared" si="8"/>
        <v>64799</v>
      </c>
      <c r="G47" s="50">
        <f t="shared" si="9"/>
        <v>25209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44110</v>
      </c>
      <c r="G48" s="50">
        <f t="shared" si="9"/>
        <v>21192</v>
      </c>
    </row>
    <row r="49" spans="1:7" x14ac:dyDescent="0.25">
      <c r="A49" s="50" t="str">
        <f t="shared" si="5"/>
        <v>CASTELLÓN</v>
      </c>
      <c r="B49" s="51">
        <f t="shared" si="3"/>
        <v>108134</v>
      </c>
      <c r="C49" s="51">
        <f t="shared" si="4"/>
        <v>18530</v>
      </c>
      <c r="D49" s="51">
        <f t="shared" si="7"/>
        <v>7</v>
      </c>
      <c r="E49" s="50" t="str">
        <f t="shared" si="6"/>
        <v>GIJÓN</v>
      </c>
      <c r="F49" s="50">
        <f t="shared" si="8"/>
        <v>26557</v>
      </c>
      <c r="G49" s="50">
        <f t="shared" si="9"/>
        <v>28528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SANTA CRUZ DE TENERIFE</v>
      </c>
      <c r="F50" s="50">
        <f t="shared" si="8"/>
        <v>8510</v>
      </c>
      <c r="G50" s="50">
        <f t="shared" si="9"/>
        <v>7533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BILBAO</v>
      </c>
      <c r="F51" s="50">
        <f t="shared" si="8"/>
        <v>6529</v>
      </c>
      <c r="G51" s="50">
        <f t="shared" si="9"/>
        <v>7151</v>
      </c>
    </row>
    <row r="52" spans="1:7" x14ac:dyDescent="0.25">
      <c r="A52" s="50" t="str">
        <f t="shared" si="5"/>
        <v>GIJÓN</v>
      </c>
      <c r="B52" s="51">
        <f t="shared" si="3"/>
        <v>26557</v>
      </c>
      <c r="C52" s="51">
        <f t="shared" si="4"/>
        <v>28528</v>
      </c>
      <c r="D52" s="51">
        <f t="shared" si="7"/>
        <v>11</v>
      </c>
      <c r="E52" s="50" t="str">
        <f t="shared" si="6"/>
        <v>ALICANTE</v>
      </c>
      <c r="F52" s="50">
        <f t="shared" si="8"/>
        <v>5536</v>
      </c>
      <c r="G52" s="50">
        <f t="shared" si="9"/>
        <v>4447</v>
      </c>
    </row>
    <row r="53" spans="1:7" x14ac:dyDescent="0.25">
      <c r="A53" s="50" t="str">
        <f t="shared" si="5"/>
        <v>HUELVA</v>
      </c>
      <c r="B53" s="51">
        <f t="shared" si="3"/>
        <v>583098</v>
      </c>
      <c r="C53" s="51">
        <f t="shared" si="4"/>
        <v>313903</v>
      </c>
      <c r="D53" s="51">
        <f t="shared" si="7"/>
        <v>5</v>
      </c>
      <c r="E53" s="50" t="str">
        <f t="shared" si="6"/>
        <v>MARÍN Y RÍA DE PONTEVEDRA</v>
      </c>
      <c r="F53" s="50">
        <f t="shared" si="8"/>
        <v>1788</v>
      </c>
      <c r="G53" s="50">
        <f t="shared" si="9"/>
        <v>428</v>
      </c>
    </row>
    <row r="54" spans="1:7" x14ac:dyDescent="0.25">
      <c r="A54" s="50" t="str">
        <f t="shared" si="5"/>
        <v>LAS PALMAS</v>
      </c>
      <c r="B54" s="51">
        <f t="shared" si="3"/>
        <v>1333136</v>
      </c>
      <c r="C54" s="51">
        <f t="shared" si="4"/>
        <v>1120021</v>
      </c>
      <c r="D54" s="51">
        <f t="shared" si="7"/>
        <v>4</v>
      </c>
      <c r="E54" s="50" t="str">
        <f t="shared" si="6"/>
        <v>SANTANDER</v>
      </c>
      <c r="F54" s="50">
        <f t="shared" si="8"/>
        <v>361</v>
      </c>
      <c r="G54" s="50">
        <f t="shared" si="9"/>
        <v>650</v>
      </c>
    </row>
    <row r="55" spans="1:7" x14ac:dyDescent="0.25">
      <c r="A55" s="50" t="str">
        <f t="shared" si="5"/>
        <v>MÁLAGA</v>
      </c>
      <c r="B55" s="51">
        <f t="shared" si="3"/>
        <v>44110</v>
      </c>
      <c r="C55" s="51">
        <f t="shared" si="4"/>
        <v>21192</v>
      </c>
      <c r="D55" s="51">
        <f t="shared" si="7"/>
        <v>10</v>
      </c>
      <c r="E55" s="50" t="str">
        <f t="shared" si="6"/>
        <v>ALMERÍA</v>
      </c>
      <c r="F55" s="50">
        <f t="shared" si="8"/>
        <v>190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1788</v>
      </c>
      <c r="C56" s="51">
        <f t="shared" si="4"/>
        <v>428</v>
      </c>
      <c r="D56" s="51">
        <f t="shared" si="7"/>
        <v>15</v>
      </c>
      <c r="E56" s="50" t="str">
        <f t="shared" si="6"/>
        <v>BALEARES</v>
      </c>
      <c r="F56" s="50">
        <f t="shared" ref="F56:F66" si="10">LOOKUP(E56,$A$39:$A$66,$B$39:$B$66)</f>
        <v>92</v>
      </c>
      <c r="G56" s="50">
        <f t="shared" si="9"/>
        <v>82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5</v>
      </c>
      <c r="D57" s="51">
        <f t="shared" si="7"/>
        <v>19</v>
      </c>
      <c r="E57" s="50" t="str">
        <f t="shared" si="6"/>
        <v>MELILLA</v>
      </c>
      <c r="F57" s="50">
        <f t="shared" si="10"/>
        <v>58</v>
      </c>
      <c r="G57" s="50">
        <f t="shared" si="9"/>
        <v>5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76</v>
      </c>
      <c r="D58" s="51">
        <f t="shared" si="7"/>
        <v>28</v>
      </c>
      <c r="E58" s="50" t="str">
        <f t="shared" si="6"/>
        <v>PASAIA</v>
      </c>
      <c r="F58" s="50">
        <f t="shared" si="10"/>
        <v>48</v>
      </c>
      <c r="G58" s="50">
        <f t="shared" si="9"/>
        <v>46</v>
      </c>
    </row>
    <row r="59" spans="1:7" x14ac:dyDescent="0.25">
      <c r="A59" s="50" t="str">
        <f t="shared" si="5"/>
        <v>PASAIA</v>
      </c>
      <c r="B59" s="51">
        <f t="shared" si="3"/>
        <v>48</v>
      </c>
      <c r="C59" s="51">
        <f t="shared" si="4"/>
        <v>46</v>
      </c>
      <c r="D59" s="51">
        <f t="shared" si="7"/>
        <v>20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8510</v>
      </c>
      <c r="C60" s="51">
        <f t="shared" si="4"/>
        <v>7533</v>
      </c>
      <c r="D60" s="51">
        <f t="shared" si="7"/>
        <v>12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361</v>
      </c>
      <c r="C61" s="51">
        <f t="shared" si="4"/>
        <v>650</v>
      </c>
      <c r="D61" s="51">
        <f t="shared" si="7"/>
        <v>16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348264</v>
      </c>
      <c r="C63" s="51">
        <f t="shared" si="4"/>
        <v>526988</v>
      </c>
      <c r="D63" s="51">
        <f t="shared" si="7"/>
        <v>6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4960780</v>
      </c>
      <c r="C64" s="51">
        <f t="shared" si="4"/>
        <v>5331940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64799</v>
      </c>
      <c r="C65" s="51">
        <f t="shared" si="4"/>
        <v>25209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1320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H37" sqref="H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4116</v>
      </c>
      <c r="C8" s="37">
        <v>2601</v>
      </c>
      <c r="D8" s="37">
        <v>4436</v>
      </c>
      <c r="E8" s="37">
        <v>5536</v>
      </c>
      <c r="F8" s="14">
        <f t="shared" ref="F8:F34" si="0">((E8*100)/D8)-100</f>
        <v>24.79711451758341</v>
      </c>
      <c r="G8" s="1"/>
      <c r="H8" s="1"/>
      <c r="I8" s="1"/>
    </row>
    <row r="9" spans="1:12" x14ac:dyDescent="0.25">
      <c r="A9" s="9" t="s">
        <v>164</v>
      </c>
      <c r="B9" s="36">
        <v>0</v>
      </c>
      <c r="C9" s="36">
        <v>120</v>
      </c>
      <c r="D9" s="36">
        <v>0</v>
      </c>
      <c r="E9" s="36">
        <v>150</v>
      </c>
      <c r="F9" s="19"/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4087394</v>
      </c>
      <c r="C11" s="36">
        <v>3245941</v>
      </c>
      <c r="D11" s="36">
        <v>8560262</v>
      </c>
      <c r="E11" s="36">
        <v>7860118</v>
      </c>
      <c r="F11" s="19">
        <f t="shared" si="0"/>
        <v>-8.1790019978360533</v>
      </c>
      <c r="G11" s="1"/>
      <c r="H11" s="1"/>
      <c r="I11" s="1"/>
    </row>
    <row r="12" spans="1:12" x14ac:dyDescent="0.25">
      <c r="A12" s="12" t="s">
        <v>168</v>
      </c>
      <c r="B12" s="37">
        <v>42</v>
      </c>
      <c r="C12" s="37">
        <v>0</v>
      </c>
      <c r="D12" s="37">
        <v>42</v>
      </c>
      <c r="E12" s="37">
        <v>0</v>
      </c>
      <c r="F12" s="14">
        <f t="shared" si="0"/>
        <v>-100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4</v>
      </c>
      <c r="D13" s="36">
        <v>0</v>
      </c>
      <c r="E13" s="36">
        <v>4</v>
      </c>
      <c r="F13" s="11"/>
      <c r="G13" s="1"/>
      <c r="H13" s="1"/>
      <c r="I13" s="1"/>
    </row>
    <row r="14" spans="1:12" x14ac:dyDescent="0.25">
      <c r="A14" s="12" t="s">
        <v>33</v>
      </c>
      <c r="B14" s="37">
        <v>277814</v>
      </c>
      <c r="C14" s="37">
        <v>1110745</v>
      </c>
      <c r="D14" s="37">
        <v>587653</v>
      </c>
      <c r="E14" s="37">
        <v>1533555</v>
      </c>
      <c r="F14" s="14">
        <f t="shared" si="0"/>
        <v>160.96267695391668</v>
      </c>
      <c r="G14" s="1"/>
      <c r="H14" s="1"/>
      <c r="I14" s="1"/>
    </row>
    <row r="15" spans="1:12" x14ac:dyDescent="0.25">
      <c r="A15" s="9" t="s">
        <v>34</v>
      </c>
      <c r="B15" s="36">
        <v>4921</v>
      </c>
      <c r="C15" s="36">
        <v>3379</v>
      </c>
      <c r="D15" s="36">
        <v>6800</v>
      </c>
      <c r="E15" s="36">
        <v>6529</v>
      </c>
      <c r="F15" s="11">
        <f t="shared" si="0"/>
        <v>-3.985294117647058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0</v>
      </c>
      <c r="E16" s="37">
        <v>0</v>
      </c>
      <c r="F16" s="14"/>
      <c r="G16" s="1"/>
      <c r="H16" s="1"/>
      <c r="I16" s="1"/>
    </row>
    <row r="17" spans="1:9" x14ac:dyDescent="0.25">
      <c r="A17" s="9" t="s">
        <v>169</v>
      </c>
      <c r="B17" s="36">
        <v>11792</v>
      </c>
      <c r="C17" s="36">
        <v>41444</v>
      </c>
      <c r="D17" s="36">
        <v>18530</v>
      </c>
      <c r="E17" s="36">
        <v>102619</v>
      </c>
      <c r="F17" s="11">
        <f t="shared" si="0"/>
        <v>453.79924446842961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0</v>
      </c>
      <c r="E20" s="37">
        <v>0</v>
      </c>
      <c r="F20" s="18"/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39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393443</v>
      </c>
      <c r="C22" s="37">
        <v>525991</v>
      </c>
      <c r="D22" s="37">
        <v>754691</v>
      </c>
      <c r="E22" s="37">
        <v>1008625</v>
      </c>
      <c r="F22" s="18">
        <f t="shared" si="0"/>
        <v>33.64741331220327</v>
      </c>
      <c r="G22" s="1"/>
      <c r="H22" s="1"/>
      <c r="I22" s="1"/>
    </row>
    <row r="23" spans="1:9" x14ac:dyDescent="0.25">
      <c r="A23" s="9" t="s">
        <v>171</v>
      </c>
      <c r="B23" s="36">
        <v>0</v>
      </c>
      <c r="C23" s="36">
        <v>33193</v>
      </c>
      <c r="D23" s="36">
        <v>14007</v>
      </c>
      <c r="E23" s="36">
        <v>41158</v>
      </c>
      <c r="F23" s="11">
        <f t="shared" si="0"/>
        <v>193.83879488827017</v>
      </c>
      <c r="G23" s="1"/>
      <c r="H23" s="1"/>
      <c r="I23" s="1"/>
    </row>
    <row r="24" spans="1:9" x14ac:dyDescent="0.25">
      <c r="A24" s="12" t="s">
        <v>173</v>
      </c>
      <c r="B24" s="37">
        <v>152</v>
      </c>
      <c r="C24" s="37">
        <v>422</v>
      </c>
      <c r="D24" s="37">
        <v>428</v>
      </c>
      <c r="E24" s="37">
        <v>1788</v>
      </c>
      <c r="F24" s="14">
        <f t="shared" si="0"/>
        <v>317.75700934579442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76</v>
      </c>
      <c r="C26" s="37">
        <v>0</v>
      </c>
      <c r="D26" s="37">
        <v>76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4180</v>
      </c>
      <c r="C28" s="37">
        <v>4247</v>
      </c>
      <c r="D28" s="37">
        <v>6998</v>
      </c>
      <c r="E28" s="37">
        <v>7135</v>
      </c>
      <c r="F28" s="14">
        <f t="shared" si="0"/>
        <v>1.957702200628745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17019</v>
      </c>
      <c r="C31" s="36">
        <v>3142</v>
      </c>
      <c r="D31" s="36">
        <v>33673</v>
      </c>
      <c r="E31" s="36">
        <v>17789</v>
      </c>
      <c r="F31" s="11">
        <f t="shared" si="0"/>
        <v>-47.171324206337424</v>
      </c>
      <c r="G31" s="1"/>
      <c r="H31" s="1"/>
      <c r="I31" s="1"/>
    </row>
    <row r="32" spans="1:9" x14ac:dyDescent="0.25">
      <c r="A32" s="12" t="s">
        <v>46</v>
      </c>
      <c r="B32" s="37">
        <v>2673793</v>
      </c>
      <c r="C32" s="37">
        <v>2001974</v>
      </c>
      <c r="D32" s="37">
        <v>5310117</v>
      </c>
      <c r="E32" s="37">
        <v>4863504</v>
      </c>
      <c r="F32" s="14">
        <f t="shared" si="0"/>
        <v>-8.4106056420225741</v>
      </c>
      <c r="G32" s="1"/>
      <c r="H32" s="1"/>
      <c r="I32" s="1"/>
    </row>
    <row r="33" spans="1:9" x14ac:dyDescent="0.25">
      <c r="A33" s="9" t="s">
        <v>47</v>
      </c>
      <c r="B33" s="36">
        <v>9102</v>
      </c>
      <c r="C33" s="36">
        <v>41686</v>
      </c>
      <c r="D33" s="36">
        <v>18451</v>
      </c>
      <c r="E33" s="36">
        <v>54487</v>
      </c>
      <c r="F33" s="11">
        <f t="shared" si="0"/>
        <v>195.30648745325459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7483844</v>
      </c>
      <c r="C35" s="16">
        <f t="shared" ref="C35:E35" si="1">SUM(C7:C34)</f>
        <v>7014928</v>
      </c>
      <c r="D35" s="16">
        <f t="shared" si="1"/>
        <v>15316164</v>
      </c>
      <c r="E35" s="16">
        <f t="shared" si="1"/>
        <v>15503094</v>
      </c>
      <c r="F35" s="17">
        <f t="shared" ref="F35" si="2">((E35*100)/D35)-100</f>
        <v>1.2204753096140735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7860118</v>
      </c>
      <c r="G39" s="50">
        <f>LOOKUP(E39,$A$39:$A$66,$C$39:$C$66)</f>
        <v>8560262</v>
      </c>
    </row>
    <row r="40" spans="1:9" x14ac:dyDescent="0.25">
      <c r="A40" s="50" t="str">
        <f t="shared" si="5"/>
        <v>ALICANTE</v>
      </c>
      <c r="B40" s="51">
        <f t="shared" si="3"/>
        <v>5536</v>
      </c>
      <c r="C40" s="51">
        <f t="shared" si="4"/>
        <v>4436</v>
      </c>
      <c r="D40" s="51">
        <f t="shared" ref="D40:D66" si="7">_xlfn.RANK.EQ(B40,$B$39:$B$66)+COUNTIF($B$39:$B$66,B40)-1</f>
        <v>11</v>
      </c>
      <c r="E40" s="50" t="str">
        <f t="shared" si="6"/>
        <v>VALENCIA</v>
      </c>
      <c r="F40" s="50">
        <f t="shared" ref="F40:F55" si="8">LOOKUP(E40,$A$39:$A$66,$B$39:$B$66)</f>
        <v>4863504</v>
      </c>
      <c r="G40" s="50">
        <f t="shared" ref="G40:G66" si="9">LOOKUP(E40,$A$39:$A$66,$C$39:$C$66)</f>
        <v>5310117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0</v>
      </c>
      <c r="D41" s="51">
        <f t="shared" si="7"/>
        <v>13</v>
      </c>
      <c r="E41" s="50" t="str">
        <f t="shared" si="6"/>
        <v>BARCELONA</v>
      </c>
      <c r="F41" s="50">
        <f t="shared" si="8"/>
        <v>1533555</v>
      </c>
      <c r="G41" s="50">
        <f t="shared" si="9"/>
        <v>587653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1008625</v>
      </c>
      <c r="G42" s="50">
        <f t="shared" si="9"/>
        <v>754691</v>
      </c>
    </row>
    <row r="43" spans="1:9" x14ac:dyDescent="0.25">
      <c r="A43" s="50" t="str">
        <f t="shared" si="5"/>
        <v>BAHÍA DE ALGECIRAS</v>
      </c>
      <c r="B43" s="51">
        <f t="shared" si="3"/>
        <v>7860118</v>
      </c>
      <c r="C43" s="51">
        <f t="shared" si="4"/>
        <v>8560262</v>
      </c>
      <c r="D43" s="51">
        <f t="shared" si="7"/>
        <v>1</v>
      </c>
      <c r="E43" s="50" t="str">
        <f t="shared" si="6"/>
        <v>CASTELLÓN</v>
      </c>
      <c r="F43" s="50">
        <f t="shared" si="8"/>
        <v>102619</v>
      </c>
      <c r="G43" s="50">
        <f t="shared" si="9"/>
        <v>18530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42</v>
      </c>
      <c r="D44" s="51">
        <f t="shared" si="7"/>
        <v>28</v>
      </c>
      <c r="E44" s="50" t="str">
        <f t="shared" si="6"/>
        <v>VIGO</v>
      </c>
      <c r="F44" s="50">
        <f t="shared" si="8"/>
        <v>54487</v>
      </c>
      <c r="G44" s="50">
        <f t="shared" si="9"/>
        <v>18451</v>
      </c>
    </row>
    <row r="45" spans="1:9" x14ac:dyDescent="0.25">
      <c r="A45" s="50" t="str">
        <f t="shared" si="5"/>
        <v>BALEARES</v>
      </c>
      <c r="B45" s="51">
        <f t="shared" si="3"/>
        <v>4</v>
      </c>
      <c r="C45" s="51">
        <f t="shared" si="4"/>
        <v>0</v>
      </c>
      <c r="D45" s="51">
        <f t="shared" si="7"/>
        <v>16</v>
      </c>
      <c r="E45" s="50" t="str">
        <f t="shared" si="6"/>
        <v>MÁLAGA</v>
      </c>
      <c r="F45" s="50">
        <f t="shared" si="8"/>
        <v>41158</v>
      </c>
      <c r="G45" s="50">
        <f t="shared" si="9"/>
        <v>14007</v>
      </c>
    </row>
    <row r="46" spans="1:9" x14ac:dyDescent="0.25">
      <c r="A46" s="50" t="str">
        <f t="shared" si="5"/>
        <v>BARCELONA</v>
      </c>
      <c r="B46" s="51">
        <f t="shared" si="3"/>
        <v>1533555</v>
      </c>
      <c r="C46" s="51">
        <f t="shared" si="4"/>
        <v>587653</v>
      </c>
      <c r="D46" s="51">
        <f t="shared" si="7"/>
        <v>3</v>
      </c>
      <c r="E46" s="50" t="str">
        <f t="shared" si="6"/>
        <v>TARRAGONA</v>
      </c>
      <c r="F46" s="50">
        <f t="shared" si="8"/>
        <v>17789</v>
      </c>
      <c r="G46" s="50">
        <f t="shared" si="9"/>
        <v>33673</v>
      </c>
    </row>
    <row r="47" spans="1:9" x14ac:dyDescent="0.25">
      <c r="A47" s="50" t="str">
        <f t="shared" si="5"/>
        <v>BILBAO</v>
      </c>
      <c r="B47" s="51">
        <f t="shared" si="3"/>
        <v>6529</v>
      </c>
      <c r="C47" s="51">
        <f t="shared" si="4"/>
        <v>6800</v>
      </c>
      <c r="D47" s="51">
        <f t="shared" si="7"/>
        <v>10</v>
      </c>
      <c r="E47" s="50" t="str">
        <f t="shared" si="6"/>
        <v>SANTA CRUZ DE TENERIFE</v>
      </c>
      <c r="F47" s="50">
        <f t="shared" si="8"/>
        <v>7135</v>
      </c>
      <c r="G47" s="50">
        <f t="shared" si="9"/>
        <v>6998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BILBAO</v>
      </c>
      <c r="F48" s="50">
        <f t="shared" si="8"/>
        <v>6529</v>
      </c>
      <c r="G48" s="50">
        <f t="shared" si="9"/>
        <v>6800</v>
      </c>
    </row>
    <row r="49" spans="1:7" x14ac:dyDescent="0.25">
      <c r="A49" s="50" t="str">
        <f t="shared" si="5"/>
        <v>CASTELLÓN</v>
      </c>
      <c r="B49" s="51">
        <f t="shared" si="3"/>
        <v>102619</v>
      </c>
      <c r="C49" s="51">
        <f t="shared" si="4"/>
        <v>18530</v>
      </c>
      <c r="D49" s="51">
        <f t="shared" si="7"/>
        <v>5</v>
      </c>
      <c r="E49" s="50" t="str">
        <f t="shared" si="6"/>
        <v>ALICANTE</v>
      </c>
      <c r="F49" s="50">
        <f t="shared" si="8"/>
        <v>5536</v>
      </c>
      <c r="G49" s="50">
        <f t="shared" si="9"/>
        <v>4436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1788</v>
      </c>
      <c r="G50" s="50">
        <f t="shared" si="9"/>
        <v>428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ALMERÍA</v>
      </c>
      <c r="F51" s="50">
        <f t="shared" si="8"/>
        <v>150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MELILLA</v>
      </c>
      <c r="F52" s="50">
        <f t="shared" si="8"/>
        <v>58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15</v>
      </c>
      <c r="E53" s="50" t="str">
        <f t="shared" si="6"/>
        <v>HUELVA</v>
      </c>
      <c r="F53" s="50">
        <f t="shared" si="8"/>
        <v>39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1008625</v>
      </c>
      <c r="C54" s="51">
        <f t="shared" si="4"/>
        <v>754691</v>
      </c>
      <c r="D54" s="51">
        <f t="shared" si="7"/>
        <v>4</v>
      </c>
      <c r="E54" s="50" t="str">
        <f t="shared" si="6"/>
        <v>BALEARES</v>
      </c>
      <c r="F54" s="50">
        <f t="shared" si="8"/>
        <v>4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41158</v>
      </c>
      <c r="C55" s="51">
        <f t="shared" si="4"/>
        <v>14007</v>
      </c>
      <c r="D55" s="51">
        <f t="shared" si="7"/>
        <v>7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1788</v>
      </c>
      <c r="C56" s="51">
        <f t="shared" si="4"/>
        <v>428</v>
      </c>
      <c r="D56" s="51">
        <f t="shared" si="7"/>
        <v>12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14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76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7135</v>
      </c>
      <c r="C60" s="51">
        <f t="shared" si="4"/>
        <v>6998</v>
      </c>
      <c r="D60" s="51">
        <f t="shared" si="7"/>
        <v>9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17789</v>
      </c>
      <c r="C63" s="51">
        <f t="shared" si="4"/>
        <v>33673</v>
      </c>
      <c r="D63" s="51">
        <f t="shared" si="7"/>
        <v>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4863504</v>
      </c>
      <c r="C64" s="51">
        <f t="shared" si="4"/>
        <v>5310117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54487</v>
      </c>
      <c r="C65" s="51">
        <f t="shared" si="4"/>
        <v>18451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G7" sqref="G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4688</v>
      </c>
      <c r="C8" s="41">
        <v>12135</v>
      </c>
      <c r="D8" s="41">
        <v>10375</v>
      </c>
      <c r="E8" s="41">
        <v>20074</v>
      </c>
      <c r="F8" s="14">
        <f t="shared" ref="F7:F34" si="0">((E8*100)/D8)-100</f>
        <v>93.484337349397578</v>
      </c>
      <c r="G8" s="1"/>
      <c r="H8" s="1"/>
      <c r="I8" s="1"/>
    </row>
    <row r="9" spans="1:12" x14ac:dyDescent="0.25">
      <c r="A9" s="9" t="s">
        <v>164</v>
      </c>
      <c r="B9" s="40">
        <v>28683</v>
      </c>
      <c r="C9" s="40">
        <v>28748</v>
      </c>
      <c r="D9" s="40">
        <v>55601</v>
      </c>
      <c r="E9" s="40">
        <v>60433</v>
      </c>
      <c r="F9" s="11">
        <f t="shared" si="0"/>
        <v>8.6904911782162202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0</v>
      </c>
      <c r="F10" s="18"/>
      <c r="G10" s="1"/>
      <c r="H10" s="1"/>
      <c r="I10" s="1"/>
    </row>
    <row r="11" spans="1:12" x14ac:dyDescent="0.25">
      <c r="A11" s="9" t="s">
        <v>167</v>
      </c>
      <c r="B11" s="40">
        <v>694682</v>
      </c>
      <c r="C11" s="40">
        <v>701813</v>
      </c>
      <c r="D11" s="40">
        <v>1363211</v>
      </c>
      <c r="E11" s="40">
        <v>1375427</v>
      </c>
      <c r="F11" s="11">
        <f t="shared" si="0"/>
        <v>0.89611952955192464</v>
      </c>
      <c r="G11" s="1"/>
      <c r="H11" s="1"/>
      <c r="I11" s="1"/>
    </row>
    <row r="12" spans="1:12" x14ac:dyDescent="0.25">
      <c r="A12" s="12" t="s">
        <v>168</v>
      </c>
      <c r="B12" s="41">
        <v>58397</v>
      </c>
      <c r="C12" s="41">
        <v>81408</v>
      </c>
      <c r="D12" s="41">
        <v>121800</v>
      </c>
      <c r="E12" s="41">
        <v>155346</v>
      </c>
      <c r="F12" s="14">
        <f t="shared" si="0"/>
        <v>27.541871921182263</v>
      </c>
      <c r="G12" s="1"/>
      <c r="H12" s="1"/>
      <c r="I12" s="1"/>
    </row>
    <row r="13" spans="1:12" x14ac:dyDescent="0.25">
      <c r="A13" s="9" t="s">
        <v>32</v>
      </c>
      <c r="B13" s="40">
        <v>792555</v>
      </c>
      <c r="C13" s="40">
        <v>877451</v>
      </c>
      <c r="D13" s="40">
        <v>1445750</v>
      </c>
      <c r="E13" s="40">
        <v>1593031</v>
      </c>
      <c r="F13" s="11">
        <f t="shared" si="0"/>
        <v>10.187169289296207</v>
      </c>
      <c r="G13" s="1"/>
      <c r="H13" s="1"/>
      <c r="I13" s="1"/>
    </row>
    <row r="14" spans="1:12" x14ac:dyDescent="0.25">
      <c r="A14" s="12" t="s">
        <v>33</v>
      </c>
      <c r="B14" s="41">
        <v>716490</v>
      </c>
      <c r="C14" s="41">
        <v>757836</v>
      </c>
      <c r="D14" s="41">
        <v>1352825</v>
      </c>
      <c r="E14" s="41">
        <v>1456803</v>
      </c>
      <c r="F14" s="14">
        <f t="shared" si="0"/>
        <v>7.6859904274388811</v>
      </c>
      <c r="G14" s="1"/>
      <c r="H14" s="1"/>
      <c r="I14" s="1"/>
    </row>
    <row r="15" spans="1:12" x14ac:dyDescent="0.25">
      <c r="A15" s="9" t="s">
        <v>34</v>
      </c>
      <c r="B15" s="40">
        <v>47526</v>
      </c>
      <c r="C15" s="40">
        <v>47633</v>
      </c>
      <c r="D15" s="40">
        <v>77168</v>
      </c>
      <c r="E15" s="40">
        <v>105704</v>
      </c>
      <c r="F15" s="11">
        <f t="shared" si="0"/>
        <v>36.979058677171878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0</v>
      </c>
      <c r="F16" s="18"/>
      <c r="G16" s="1"/>
      <c r="H16" s="1"/>
      <c r="I16" s="1"/>
    </row>
    <row r="17" spans="1:9" x14ac:dyDescent="0.25">
      <c r="A17" s="9" t="s">
        <v>169</v>
      </c>
      <c r="B17" s="40">
        <v>55915</v>
      </c>
      <c r="C17" s="40">
        <v>43550</v>
      </c>
      <c r="D17" s="40">
        <v>98086</v>
      </c>
      <c r="E17" s="40">
        <v>88821</v>
      </c>
      <c r="F17" s="11">
        <f t="shared" si="0"/>
        <v>-9.4457924678343517</v>
      </c>
      <c r="G17" s="1"/>
      <c r="H17" s="1"/>
      <c r="I17" s="1"/>
    </row>
    <row r="18" spans="1:9" x14ac:dyDescent="0.25">
      <c r="A18" s="12" t="s">
        <v>36</v>
      </c>
      <c r="B18" s="41">
        <v>85309</v>
      </c>
      <c r="C18" s="41">
        <v>76301</v>
      </c>
      <c r="D18" s="41">
        <v>163129</v>
      </c>
      <c r="E18" s="41">
        <v>163640</v>
      </c>
      <c r="F18" s="14">
        <f t="shared" si="0"/>
        <v>0.31324902377872377</v>
      </c>
      <c r="G18" s="1"/>
      <c r="H18" s="1"/>
      <c r="I18" s="1"/>
    </row>
    <row r="19" spans="1:9" x14ac:dyDescent="0.25">
      <c r="A19" s="9" t="s">
        <v>37</v>
      </c>
      <c r="B19" s="40">
        <v>5295</v>
      </c>
      <c r="C19" s="40">
        <v>2539</v>
      </c>
      <c r="D19" s="40">
        <v>8634</v>
      </c>
      <c r="E19" s="40">
        <v>10864</v>
      </c>
      <c r="F19" s="11">
        <f t="shared" si="0"/>
        <v>25.828121380588371</v>
      </c>
      <c r="G19" s="1"/>
      <c r="H19" s="1"/>
      <c r="I19" s="1"/>
    </row>
    <row r="20" spans="1:9" x14ac:dyDescent="0.25">
      <c r="A20" s="12" t="s">
        <v>170</v>
      </c>
      <c r="B20" s="41">
        <v>1733</v>
      </c>
      <c r="C20" s="41">
        <v>0</v>
      </c>
      <c r="D20" s="41">
        <v>2275</v>
      </c>
      <c r="E20" s="41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0">
        <v>11072</v>
      </c>
      <c r="C21" s="40">
        <v>11435</v>
      </c>
      <c r="D21" s="40">
        <v>24011</v>
      </c>
      <c r="E21" s="40">
        <v>23595</v>
      </c>
      <c r="F21" s="11">
        <f t="shared" si="0"/>
        <v>-1.732539252842443</v>
      </c>
      <c r="G21" s="1"/>
      <c r="H21" s="1"/>
      <c r="I21" s="1"/>
    </row>
    <row r="22" spans="1:9" x14ac:dyDescent="0.25">
      <c r="A22" s="12" t="s">
        <v>59</v>
      </c>
      <c r="B22" s="41">
        <v>249726</v>
      </c>
      <c r="C22" s="41">
        <v>244755</v>
      </c>
      <c r="D22" s="41">
        <v>509400</v>
      </c>
      <c r="E22" s="41">
        <v>509776</v>
      </c>
      <c r="F22" s="14">
        <f t="shared" si="0"/>
        <v>7.3812328229294621E-2</v>
      </c>
      <c r="G22" s="1"/>
      <c r="H22" s="1"/>
      <c r="I22" s="1"/>
    </row>
    <row r="23" spans="1:9" x14ac:dyDescent="0.25">
      <c r="A23" s="9" t="s">
        <v>171</v>
      </c>
      <c r="B23" s="40">
        <v>41756</v>
      </c>
      <c r="C23" s="40">
        <v>40981</v>
      </c>
      <c r="D23" s="40">
        <v>76992</v>
      </c>
      <c r="E23" s="40">
        <v>80290</v>
      </c>
      <c r="F23" s="11">
        <f t="shared" si="0"/>
        <v>4.2835619285120572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62810</v>
      </c>
      <c r="C25" s="40">
        <v>65625</v>
      </c>
      <c r="D25" s="40">
        <v>120034</v>
      </c>
      <c r="E25" s="40">
        <v>116312</v>
      </c>
      <c r="F25" s="11">
        <f t="shared" si="0"/>
        <v>-3.100788110035495</v>
      </c>
      <c r="G25" s="1"/>
      <c r="H25" s="1"/>
      <c r="I25" s="1"/>
    </row>
    <row r="26" spans="1:9" x14ac:dyDescent="0.25">
      <c r="A26" s="12" t="s">
        <v>40</v>
      </c>
      <c r="B26" s="41">
        <v>21331</v>
      </c>
      <c r="C26" s="41">
        <v>44064</v>
      </c>
      <c r="D26" s="41">
        <v>39028</v>
      </c>
      <c r="E26" s="41">
        <v>81242</v>
      </c>
      <c r="F26" s="14">
        <f t="shared" si="0"/>
        <v>108.16336988828533</v>
      </c>
      <c r="G26" s="1"/>
      <c r="H26" s="1"/>
      <c r="I26" s="1"/>
    </row>
    <row r="27" spans="1:9" x14ac:dyDescent="0.25">
      <c r="A27" s="9" t="s">
        <v>41</v>
      </c>
      <c r="B27" s="40">
        <v>53848</v>
      </c>
      <c r="C27" s="40">
        <v>56064</v>
      </c>
      <c r="D27" s="40">
        <v>100583</v>
      </c>
      <c r="E27" s="40">
        <v>93111</v>
      </c>
      <c r="F27" s="11">
        <f t="shared" si="0"/>
        <v>-7.4286907330264569</v>
      </c>
      <c r="G27" s="1"/>
      <c r="H27" s="1"/>
      <c r="I27" s="1"/>
    </row>
    <row r="28" spans="1:9" x14ac:dyDescent="0.25">
      <c r="A28" s="12" t="s">
        <v>42</v>
      </c>
      <c r="B28" s="41">
        <v>286258</v>
      </c>
      <c r="C28" s="41">
        <v>282804</v>
      </c>
      <c r="D28" s="41">
        <v>572051</v>
      </c>
      <c r="E28" s="41">
        <v>592132</v>
      </c>
      <c r="F28" s="14">
        <f t="shared" si="0"/>
        <v>3.5103513497922449</v>
      </c>
      <c r="G28" s="1"/>
      <c r="H28" s="1"/>
      <c r="I28" s="1"/>
    </row>
    <row r="29" spans="1:9" x14ac:dyDescent="0.25">
      <c r="A29" s="9" t="s">
        <v>43</v>
      </c>
      <c r="B29" s="40">
        <v>111375</v>
      </c>
      <c r="C29" s="40">
        <v>123157</v>
      </c>
      <c r="D29" s="40">
        <v>225002</v>
      </c>
      <c r="E29" s="40">
        <v>237162</v>
      </c>
      <c r="F29" s="11">
        <f t="shared" si="0"/>
        <v>5.40439640536529</v>
      </c>
      <c r="G29" s="1"/>
      <c r="H29" s="1"/>
      <c r="I29" s="1"/>
    </row>
    <row r="30" spans="1:9" x14ac:dyDescent="0.25">
      <c r="A30" s="12" t="s">
        <v>44</v>
      </c>
      <c r="B30" s="41">
        <v>25436</v>
      </c>
      <c r="C30" s="41">
        <v>16041</v>
      </c>
      <c r="D30" s="41">
        <v>48952</v>
      </c>
      <c r="E30" s="41">
        <v>28182</v>
      </c>
      <c r="F30" s="14">
        <f t="shared" si="0"/>
        <v>-42.429318516097403</v>
      </c>
      <c r="G30" s="1"/>
      <c r="H30" s="1"/>
      <c r="I30" s="1"/>
    </row>
    <row r="31" spans="1:9" x14ac:dyDescent="0.25">
      <c r="A31" s="9" t="s">
        <v>45</v>
      </c>
      <c r="B31" s="40">
        <v>20763</v>
      </c>
      <c r="C31" s="40">
        <v>26590</v>
      </c>
      <c r="D31" s="40">
        <v>39532</v>
      </c>
      <c r="E31" s="40">
        <v>48205</v>
      </c>
      <c r="F31" s="11">
        <f t="shared" si="0"/>
        <v>21.939188505514522</v>
      </c>
      <c r="G31" s="1"/>
      <c r="H31" s="1"/>
      <c r="I31" s="1"/>
    </row>
    <row r="32" spans="1:9" x14ac:dyDescent="0.25">
      <c r="A32" s="12" t="s">
        <v>46</v>
      </c>
      <c r="B32" s="41">
        <v>752612</v>
      </c>
      <c r="C32" s="41">
        <v>722451</v>
      </c>
      <c r="D32" s="41">
        <v>1382825</v>
      </c>
      <c r="E32" s="41">
        <v>1328577</v>
      </c>
      <c r="F32" s="14">
        <f t="shared" si="0"/>
        <v>-3.9229837470395807</v>
      </c>
      <c r="G32" s="1"/>
      <c r="H32" s="1"/>
      <c r="I32" s="1"/>
    </row>
    <row r="33" spans="1:9" x14ac:dyDescent="0.25">
      <c r="A33" s="9" t="s">
        <v>47</v>
      </c>
      <c r="B33" s="40">
        <v>90573</v>
      </c>
      <c r="C33" s="40">
        <v>90522</v>
      </c>
      <c r="D33" s="40">
        <v>166401</v>
      </c>
      <c r="E33" s="40">
        <v>165458</v>
      </c>
      <c r="F33" s="11">
        <f t="shared" si="0"/>
        <v>-0.56670332510020671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4218833</v>
      </c>
      <c r="C35" s="16">
        <f t="shared" ref="C35:E35" si="1">SUM(C7:C34)</f>
        <v>4353903</v>
      </c>
      <c r="D35" s="16">
        <f t="shared" si="1"/>
        <v>8003665</v>
      </c>
      <c r="E35" s="16">
        <f t="shared" si="1"/>
        <v>8334185</v>
      </c>
      <c r="F35" s="17">
        <f t="shared" ref="F35" si="2">((E35*100)/D35)-100</f>
        <v>4.1296081232785298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1593031</v>
      </c>
      <c r="G39" s="50">
        <f>LOOKUP(E39,$A$39:$A$66,$C$39:$C$66)</f>
        <v>1445750</v>
      </c>
    </row>
    <row r="40" spans="1:9" x14ac:dyDescent="0.25">
      <c r="A40" s="50" t="str">
        <f t="shared" si="5"/>
        <v>ALICANTE</v>
      </c>
      <c r="B40" s="51">
        <f t="shared" si="3"/>
        <v>20074</v>
      </c>
      <c r="C40" s="51">
        <f t="shared" si="4"/>
        <v>10375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1456803</v>
      </c>
      <c r="G40" s="50">
        <f t="shared" ref="G40:G66" si="9">LOOKUP(E40,$A$39:$A$66,$C$39:$C$66)</f>
        <v>1352825</v>
      </c>
    </row>
    <row r="41" spans="1:9" x14ac:dyDescent="0.25">
      <c r="A41" s="50" t="str">
        <f t="shared" si="5"/>
        <v>ALMERÍA</v>
      </c>
      <c r="B41" s="51">
        <f t="shared" si="3"/>
        <v>60433</v>
      </c>
      <c r="C41" s="51">
        <f t="shared" si="4"/>
        <v>55601</v>
      </c>
      <c r="D41" s="51">
        <f t="shared" si="7"/>
        <v>17</v>
      </c>
      <c r="E41" s="50" t="str">
        <f t="shared" si="6"/>
        <v>BAHÍA DE ALGECIRAS</v>
      </c>
      <c r="F41" s="50">
        <f t="shared" si="8"/>
        <v>1375427</v>
      </c>
      <c r="G41" s="50">
        <f t="shared" si="9"/>
        <v>1363211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1328577</v>
      </c>
      <c r="G42" s="50">
        <f t="shared" si="9"/>
        <v>1382825</v>
      </c>
    </row>
    <row r="43" spans="1:9" x14ac:dyDescent="0.25">
      <c r="A43" s="50" t="str">
        <f t="shared" si="5"/>
        <v>BAHÍA DE ALGECIRAS</v>
      </c>
      <c r="B43" s="51">
        <f t="shared" si="3"/>
        <v>1375427</v>
      </c>
      <c r="C43" s="51">
        <f t="shared" si="4"/>
        <v>1363211</v>
      </c>
      <c r="D43" s="51">
        <f t="shared" si="7"/>
        <v>3</v>
      </c>
      <c r="E43" s="50" t="str">
        <f t="shared" si="6"/>
        <v>SANTA CRUZ DE TENERIFE</v>
      </c>
      <c r="F43" s="50">
        <f t="shared" si="8"/>
        <v>592132</v>
      </c>
      <c r="G43" s="50">
        <f t="shared" si="9"/>
        <v>572051</v>
      </c>
    </row>
    <row r="44" spans="1:9" x14ac:dyDescent="0.25">
      <c r="A44" s="50" t="str">
        <f t="shared" si="5"/>
        <v>BAHÍA DE CÁDIZ</v>
      </c>
      <c r="B44" s="51">
        <f t="shared" si="3"/>
        <v>155346</v>
      </c>
      <c r="C44" s="51">
        <f t="shared" si="4"/>
        <v>121800</v>
      </c>
      <c r="D44" s="51">
        <f t="shared" si="7"/>
        <v>10</v>
      </c>
      <c r="E44" s="50" t="str">
        <f t="shared" si="6"/>
        <v>LAS PALMAS</v>
      </c>
      <c r="F44" s="50">
        <f t="shared" si="8"/>
        <v>509776</v>
      </c>
      <c r="G44" s="50">
        <f t="shared" si="9"/>
        <v>509400</v>
      </c>
    </row>
    <row r="45" spans="1:9" x14ac:dyDescent="0.25">
      <c r="A45" s="50" t="str">
        <f t="shared" si="5"/>
        <v>BALEARES</v>
      </c>
      <c r="B45" s="51">
        <f t="shared" si="3"/>
        <v>1593031</v>
      </c>
      <c r="C45" s="51">
        <f t="shared" si="4"/>
        <v>1445750</v>
      </c>
      <c r="D45" s="51">
        <f t="shared" si="7"/>
        <v>1</v>
      </c>
      <c r="E45" s="50" t="str">
        <f t="shared" si="6"/>
        <v>SANTANDER</v>
      </c>
      <c r="F45" s="50">
        <f t="shared" si="8"/>
        <v>237162</v>
      </c>
      <c r="G45" s="50">
        <f t="shared" si="9"/>
        <v>225002</v>
      </c>
    </row>
    <row r="46" spans="1:9" x14ac:dyDescent="0.25">
      <c r="A46" s="50" t="str">
        <f t="shared" si="5"/>
        <v>BARCELONA</v>
      </c>
      <c r="B46" s="51">
        <f t="shared" si="3"/>
        <v>1456803</v>
      </c>
      <c r="C46" s="51">
        <f t="shared" si="4"/>
        <v>1352825</v>
      </c>
      <c r="D46" s="51">
        <f t="shared" si="7"/>
        <v>2</v>
      </c>
      <c r="E46" s="50" t="str">
        <f t="shared" si="6"/>
        <v>VIGO</v>
      </c>
      <c r="F46" s="50">
        <f t="shared" si="8"/>
        <v>165458</v>
      </c>
      <c r="G46" s="50">
        <f t="shared" si="9"/>
        <v>166401</v>
      </c>
    </row>
    <row r="47" spans="1:9" x14ac:dyDescent="0.25">
      <c r="A47" s="50" t="str">
        <f t="shared" si="5"/>
        <v>BILBAO</v>
      </c>
      <c r="B47" s="51">
        <f t="shared" si="3"/>
        <v>105704</v>
      </c>
      <c r="C47" s="51">
        <f t="shared" si="4"/>
        <v>77168</v>
      </c>
      <c r="D47" s="51">
        <f t="shared" si="7"/>
        <v>12</v>
      </c>
      <c r="E47" s="50" t="str">
        <f t="shared" si="6"/>
        <v>CEUTA</v>
      </c>
      <c r="F47" s="50">
        <f t="shared" si="8"/>
        <v>163640</v>
      </c>
      <c r="G47" s="50">
        <f t="shared" si="9"/>
        <v>163129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155346</v>
      </c>
      <c r="G48" s="50">
        <f t="shared" si="9"/>
        <v>121800</v>
      </c>
    </row>
    <row r="49" spans="1:7" x14ac:dyDescent="0.25">
      <c r="A49" s="50" t="str">
        <f t="shared" si="5"/>
        <v>CASTELLÓN</v>
      </c>
      <c r="B49" s="51">
        <f t="shared" si="3"/>
        <v>88821</v>
      </c>
      <c r="C49" s="51">
        <f t="shared" si="4"/>
        <v>98086</v>
      </c>
      <c r="D49" s="51">
        <f t="shared" si="7"/>
        <v>14</v>
      </c>
      <c r="E49" s="50" t="str">
        <f t="shared" si="6"/>
        <v>MELILLA</v>
      </c>
      <c r="F49" s="50">
        <f t="shared" si="8"/>
        <v>116312</v>
      </c>
      <c r="G49" s="50">
        <f t="shared" si="9"/>
        <v>120034</v>
      </c>
    </row>
    <row r="50" spans="1:7" x14ac:dyDescent="0.25">
      <c r="A50" s="50" t="str">
        <f t="shared" si="5"/>
        <v>CEUTA</v>
      </c>
      <c r="B50" s="51">
        <f t="shared" si="3"/>
        <v>163640</v>
      </c>
      <c r="C50" s="51">
        <f t="shared" si="4"/>
        <v>163129</v>
      </c>
      <c r="D50" s="51">
        <f t="shared" si="7"/>
        <v>9</v>
      </c>
      <c r="E50" s="50" t="str">
        <f t="shared" si="6"/>
        <v>BILBAO</v>
      </c>
      <c r="F50" s="50">
        <f t="shared" si="8"/>
        <v>105704</v>
      </c>
      <c r="G50" s="50">
        <f t="shared" si="9"/>
        <v>77168</v>
      </c>
    </row>
    <row r="51" spans="1:7" x14ac:dyDescent="0.25">
      <c r="A51" s="50" t="str">
        <f t="shared" si="5"/>
        <v>FERROL-SAN CIBRAO</v>
      </c>
      <c r="B51" s="51">
        <f t="shared" si="3"/>
        <v>10864</v>
      </c>
      <c r="C51" s="51">
        <f t="shared" si="4"/>
        <v>8634</v>
      </c>
      <c r="D51" s="51">
        <f t="shared" si="7"/>
        <v>22</v>
      </c>
      <c r="E51" s="50" t="str">
        <f t="shared" si="6"/>
        <v>PASAIA</v>
      </c>
      <c r="F51" s="50">
        <f t="shared" si="8"/>
        <v>93111</v>
      </c>
      <c r="G51" s="50">
        <f t="shared" si="9"/>
        <v>100583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2275</v>
      </c>
      <c r="D52" s="51">
        <f t="shared" si="7"/>
        <v>28</v>
      </c>
      <c r="E52" s="50" t="str">
        <f t="shared" si="6"/>
        <v>CASTELLÓN</v>
      </c>
      <c r="F52" s="50">
        <f t="shared" si="8"/>
        <v>88821</v>
      </c>
      <c r="G52" s="50">
        <f t="shared" si="9"/>
        <v>98086</v>
      </c>
    </row>
    <row r="53" spans="1:7" x14ac:dyDescent="0.25">
      <c r="A53" s="50" t="str">
        <f t="shared" si="5"/>
        <v>HUELVA</v>
      </c>
      <c r="B53" s="51">
        <f t="shared" si="3"/>
        <v>23595</v>
      </c>
      <c r="C53" s="51">
        <f t="shared" si="4"/>
        <v>24011</v>
      </c>
      <c r="D53" s="51">
        <f t="shared" si="7"/>
        <v>20</v>
      </c>
      <c r="E53" s="50" t="str">
        <f t="shared" si="6"/>
        <v>MOTRIL</v>
      </c>
      <c r="F53" s="50">
        <f t="shared" si="8"/>
        <v>81242</v>
      </c>
      <c r="G53" s="50">
        <f t="shared" si="9"/>
        <v>39028</v>
      </c>
    </row>
    <row r="54" spans="1:7" x14ac:dyDescent="0.25">
      <c r="A54" s="50" t="str">
        <f t="shared" si="5"/>
        <v>LAS PALMAS</v>
      </c>
      <c r="B54" s="51">
        <f t="shared" si="3"/>
        <v>509776</v>
      </c>
      <c r="C54" s="51">
        <f t="shared" si="4"/>
        <v>509400</v>
      </c>
      <c r="D54" s="51">
        <f t="shared" si="7"/>
        <v>6</v>
      </c>
      <c r="E54" s="50" t="str">
        <f t="shared" si="6"/>
        <v>MÁLAGA</v>
      </c>
      <c r="F54" s="50">
        <f t="shared" si="8"/>
        <v>80290</v>
      </c>
      <c r="G54" s="50">
        <f t="shared" si="9"/>
        <v>76992</v>
      </c>
    </row>
    <row r="55" spans="1:7" x14ac:dyDescent="0.25">
      <c r="A55" s="50" t="str">
        <f t="shared" si="5"/>
        <v>MÁLAGA</v>
      </c>
      <c r="B55" s="51">
        <f t="shared" si="3"/>
        <v>80290</v>
      </c>
      <c r="C55" s="51">
        <f t="shared" si="4"/>
        <v>76992</v>
      </c>
      <c r="D55" s="51">
        <f t="shared" si="7"/>
        <v>16</v>
      </c>
      <c r="E55" s="50" t="str">
        <f t="shared" si="6"/>
        <v>ALMERÍA</v>
      </c>
      <c r="F55" s="50">
        <f t="shared" si="8"/>
        <v>60433</v>
      </c>
      <c r="G55" s="50">
        <f t="shared" si="9"/>
        <v>55601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48205</v>
      </c>
      <c r="G56" s="50">
        <f t="shared" si="9"/>
        <v>39532</v>
      </c>
    </row>
    <row r="57" spans="1:7" x14ac:dyDescent="0.25">
      <c r="A57" s="50" t="str">
        <f t="shared" si="5"/>
        <v>MELILLA</v>
      </c>
      <c r="B57" s="51">
        <f t="shared" si="3"/>
        <v>116312</v>
      </c>
      <c r="C57" s="51">
        <f t="shared" si="4"/>
        <v>120034</v>
      </c>
      <c r="D57" s="51">
        <f t="shared" si="7"/>
        <v>11</v>
      </c>
      <c r="E57" s="50" t="str">
        <f t="shared" si="6"/>
        <v>SEVILLA</v>
      </c>
      <c r="F57" s="50">
        <f t="shared" si="10"/>
        <v>28182</v>
      </c>
      <c r="G57" s="50">
        <f t="shared" si="9"/>
        <v>48952</v>
      </c>
    </row>
    <row r="58" spans="1:7" x14ac:dyDescent="0.25">
      <c r="A58" s="50" t="str">
        <f t="shared" si="5"/>
        <v>MOTRIL</v>
      </c>
      <c r="B58" s="51">
        <f t="shared" si="3"/>
        <v>81242</v>
      </c>
      <c r="C58" s="51">
        <f t="shared" si="4"/>
        <v>39028</v>
      </c>
      <c r="D58" s="51">
        <f t="shared" si="7"/>
        <v>15</v>
      </c>
      <c r="E58" s="50" t="str">
        <f t="shared" si="6"/>
        <v>HUELVA</v>
      </c>
      <c r="F58" s="50">
        <f t="shared" si="10"/>
        <v>23595</v>
      </c>
      <c r="G58" s="50">
        <f t="shared" si="9"/>
        <v>24011</v>
      </c>
    </row>
    <row r="59" spans="1:7" x14ac:dyDescent="0.25">
      <c r="A59" s="50" t="str">
        <f t="shared" si="5"/>
        <v>PASAIA</v>
      </c>
      <c r="B59" s="51">
        <f t="shared" si="3"/>
        <v>93111</v>
      </c>
      <c r="C59" s="51">
        <f t="shared" si="4"/>
        <v>100583</v>
      </c>
      <c r="D59" s="51">
        <f t="shared" si="7"/>
        <v>13</v>
      </c>
      <c r="E59" s="50" t="str">
        <f t="shared" si="6"/>
        <v>ALICANTE</v>
      </c>
      <c r="F59" s="50">
        <f t="shared" si="10"/>
        <v>20074</v>
      </c>
      <c r="G59" s="50">
        <f t="shared" si="9"/>
        <v>10375</v>
      </c>
    </row>
    <row r="60" spans="1:7" x14ac:dyDescent="0.25">
      <c r="A60" s="50" t="str">
        <f t="shared" si="5"/>
        <v>SANTA CRUZ DE TENERIFE</v>
      </c>
      <c r="B60" s="51">
        <f t="shared" si="3"/>
        <v>592132</v>
      </c>
      <c r="C60" s="51">
        <f t="shared" si="4"/>
        <v>572051</v>
      </c>
      <c r="D60" s="51">
        <f t="shared" si="7"/>
        <v>5</v>
      </c>
      <c r="E60" s="50" t="str">
        <f t="shared" si="6"/>
        <v>FERROL-SAN CIBRAO</v>
      </c>
      <c r="F60" s="50">
        <f t="shared" si="10"/>
        <v>10864</v>
      </c>
      <c r="G60" s="50">
        <f t="shared" si="9"/>
        <v>8634</v>
      </c>
    </row>
    <row r="61" spans="1:7" x14ac:dyDescent="0.25">
      <c r="A61" s="50" t="str">
        <f t="shared" si="5"/>
        <v>SANTANDER</v>
      </c>
      <c r="B61" s="51">
        <f t="shared" si="3"/>
        <v>237162</v>
      </c>
      <c r="C61" s="51">
        <f t="shared" si="4"/>
        <v>225002</v>
      </c>
      <c r="D61" s="51">
        <f t="shared" si="7"/>
        <v>7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28182</v>
      </c>
      <c r="C62" s="51">
        <f t="shared" si="4"/>
        <v>48952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48205</v>
      </c>
      <c r="C63" s="51">
        <f t="shared" si="4"/>
        <v>39532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1328577</v>
      </c>
      <c r="C64" s="51">
        <f t="shared" si="4"/>
        <v>1382825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165458</v>
      </c>
      <c r="C65" s="51">
        <f t="shared" si="4"/>
        <v>166401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B20" sqref="B2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</v>
      </c>
      <c r="C8" s="45">
        <v>99</v>
      </c>
      <c r="D8" s="45">
        <v>46</v>
      </c>
      <c r="E8" s="45">
        <v>175</v>
      </c>
      <c r="F8" s="14">
        <f t="shared" ref="F8:F33" si="0">((E8*100)/D8)-100</f>
        <v>280.43478260869563</v>
      </c>
      <c r="G8" s="1"/>
      <c r="H8" s="1"/>
      <c r="I8" s="1"/>
    </row>
    <row r="9" spans="1:12" x14ac:dyDescent="0.25">
      <c r="A9" s="9" t="s">
        <v>164</v>
      </c>
      <c r="B9" s="44">
        <v>650</v>
      </c>
      <c r="C9" s="44">
        <v>717</v>
      </c>
      <c r="D9" s="44">
        <v>1218</v>
      </c>
      <c r="E9" s="44">
        <v>1418</v>
      </c>
      <c r="F9" s="11">
        <f t="shared" si="0"/>
        <v>16.420361247947454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23179</v>
      </c>
      <c r="C11" s="44">
        <v>19902</v>
      </c>
      <c r="D11" s="44">
        <v>45116</v>
      </c>
      <c r="E11" s="44">
        <v>38476</v>
      </c>
      <c r="F11" s="11">
        <f t="shared" si="0"/>
        <v>-14.717616810000891</v>
      </c>
      <c r="G11" s="1"/>
      <c r="H11" s="1"/>
      <c r="I11" s="1"/>
    </row>
    <row r="12" spans="1:12" x14ac:dyDescent="0.25">
      <c r="A12" s="12" t="s">
        <v>168</v>
      </c>
      <c r="B12" s="45">
        <v>1627</v>
      </c>
      <c r="C12" s="45">
        <v>2121</v>
      </c>
      <c r="D12" s="45">
        <v>3464</v>
      </c>
      <c r="E12" s="45">
        <v>4173</v>
      </c>
      <c r="F12" s="14">
        <f t="shared" si="0"/>
        <v>20.467667436489606</v>
      </c>
      <c r="G12" s="1"/>
      <c r="H12" s="1"/>
      <c r="I12" s="1"/>
    </row>
    <row r="13" spans="1:12" x14ac:dyDescent="0.25">
      <c r="A13" s="9" t="s">
        <v>32</v>
      </c>
      <c r="B13" s="44">
        <v>17653</v>
      </c>
      <c r="C13" s="44">
        <v>18933</v>
      </c>
      <c r="D13" s="44">
        <v>32336</v>
      </c>
      <c r="E13" s="44">
        <v>34739</v>
      </c>
      <c r="F13" s="11">
        <f t="shared" si="0"/>
        <v>7.431345868381996</v>
      </c>
      <c r="G13" s="1"/>
      <c r="H13" s="1"/>
      <c r="I13" s="1"/>
    </row>
    <row r="14" spans="1:12" x14ac:dyDescent="0.25">
      <c r="A14" s="12" t="s">
        <v>33</v>
      </c>
      <c r="B14" s="45">
        <v>13731</v>
      </c>
      <c r="C14" s="45">
        <v>14001</v>
      </c>
      <c r="D14" s="45">
        <v>25894</v>
      </c>
      <c r="E14" s="45">
        <v>27929</v>
      </c>
      <c r="F14" s="14">
        <f t="shared" si="0"/>
        <v>7.8589634664401018</v>
      </c>
      <c r="G14" s="1"/>
      <c r="H14" s="1"/>
      <c r="I14" s="1"/>
    </row>
    <row r="15" spans="1:12" x14ac:dyDescent="0.25">
      <c r="A15" s="9" t="s">
        <v>34</v>
      </c>
      <c r="B15" s="44">
        <v>1078</v>
      </c>
      <c r="C15" s="44">
        <v>1294</v>
      </c>
      <c r="D15" s="44">
        <v>1864</v>
      </c>
      <c r="E15" s="44">
        <v>2779</v>
      </c>
      <c r="F15" s="11">
        <f t="shared" si="0"/>
        <v>49.087982832618025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2625</v>
      </c>
      <c r="C18" s="45">
        <v>1288</v>
      </c>
      <c r="D18" s="45">
        <v>4991</v>
      </c>
      <c r="E18" s="45">
        <v>2820</v>
      </c>
      <c r="F18" s="14">
        <f t="shared" si="0"/>
        <v>-43.49829693448207</v>
      </c>
      <c r="G18" s="1"/>
      <c r="H18" s="1"/>
      <c r="I18" s="1"/>
    </row>
    <row r="19" spans="1:9" x14ac:dyDescent="0.25">
      <c r="A19" s="9" t="s">
        <v>37</v>
      </c>
      <c r="B19" s="44">
        <v>110</v>
      </c>
      <c r="C19" s="44">
        <v>19</v>
      </c>
      <c r="D19" s="44">
        <v>193</v>
      </c>
      <c r="E19" s="44">
        <v>126</v>
      </c>
      <c r="F19" s="11">
        <f t="shared" si="0"/>
        <v>-34.715025906735747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4027</v>
      </c>
      <c r="C21" s="44">
        <v>484</v>
      </c>
      <c r="D21" s="44">
        <v>8061</v>
      </c>
      <c r="E21" s="44">
        <v>972</v>
      </c>
      <c r="F21" s="11">
        <f t="shared" si="0"/>
        <v>-87.941942687011533</v>
      </c>
      <c r="G21" s="1"/>
      <c r="H21" s="1"/>
      <c r="I21" s="1"/>
    </row>
    <row r="22" spans="1:9" x14ac:dyDescent="0.25">
      <c r="A22" s="12" t="s">
        <v>59</v>
      </c>
      <c r="B22" s="45">
        <v>10823</v>
      </c>
      <c r="C22" s="45">
        <v>10223</v>
      </c>
      <c r="D22" s="45">
        <v>22127</v>
      </c>
      <c r="E22" s="45">
        <v>21223</v>
      </c>
      <c r="F22" s="14">
        <f t="shared" si="0"/>
        <v>-4.0855063949021542</v>
      </c>
      <c r="G22" s="1"/>
      <c r="H22" s="1"/>
      <c r="I22" s="1"/>
    </row>
    <row r="23" spans="1:9" x14ac:dyDescent="0.25">
      <c r="A23" s="9" t="s">
        <v>171</v>
      </c>
      <c r="B23" s="44">
        <v>1907</v>
      </c>
      <c r="C23" s="44">
        <v>1688</v>
      </c>
      <c r="D23" s="44">
        <v>3718</v>
      </c>
      <c r="E23" s="44">
        <v>3277</v>
      </c>
      <c r="F23" s="11">
        <f t="shared" si="0"/>
        <v>-11.861215707369553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2584</v>
      </c>
      <c r="C25" s="44">
        <v>2711</v>
      </c>
      <c r="D25" s="44">
        <v>4944</v>
      </c>
      <c r="E25" s="44">
        <v>4663</v>
      </c>
      <c r="F25" s="11">
        <f t="shared" si="0"/>
        <v>-5.6836569579288039</v>
      </c>
      <c r="G25" s="1"/>
      <c r="H25" s="1"/>
      <c r="I25" s="1"/>
    </row>
    <row r="26" spans="1:9" x14ac:dyDescent="0.25">
      <c r="A26" s="12" t="s">
        <v>40</v>
      </c>
      <c r="B26" s="45">
        <v>705</v>
      </c>
      <c r="C26" s="45">
        <v>1777</v>
      </c>
      <c r="D26" s="45">
        <v>1291</v>
      </c>
      <c r="E26" s="45">
        <v>3200</v>
      </c>
      <c r="F26" s="14">
        <f t="shared" si="0"/>
        <v>147.86986831913245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412</v>
      </c>
      <c r="D27" s="44">
        <v>0</v>
      </c>
      <c r="E27" s="44">
        <v>730</v>
      </c>
      <c r="F27" s="11"/>
      <c r="G27" s="1"/>
      <c r="H27" s="1"/>
      <c r="I27" s="1"/>
    </row>
    <row r="28" spans="1:9" x14ac:dyDescent="0.25">
      <c r="A28" s="12" t="s">
        <v>42</v>
      </c>
      <c r="B28" s="45">
        <v>11353</v>
      </c>
      <c r="C28" s="45">
        <v>9012</v>
      </c>
      <c r="D28" s="45">
        <v>22595</v>
      </c>
      <c r="E28" s="45">
        <v>18394</v>
      </c>
      <c r="F28" s="14">
        <f t="shared" si="0"/>
        <v>-18.59260898428856</v>
      </c>
      <c r="G28" s="1"/>
      <c r="H28" s="1"/>
      <c r="I28" s="1"/>
    </row>
    <row r="29" spans="1:9" x14ac:dyDescent="0.25">
      <c r="A29" s="9" t="s">
        <v>43</v>
      </c>
      <c r="B29" s="44">
        <v>1156</v>
      </c>
      <c r="C29" s="44">
        <v>1146</v>
      </c>
      <c r="D29" s="44">
        <v>2703</v>
      </c>
      <c r="E29" s="44">
        <v>2844</v>
      </c>
      <c r="F29" s="11">
        <f t="shared" si="0"/>
        <v>5.2164261931187639</v>
      </c>
      <c r="G29" s="1"/>
      <c r="H29" s="1"/>
      <c r="I29" s="1"/>
    </row>
    <row r="30" spans="1:9" x14ac:dyDescent="0.25">
      <c r="A30" s="12" t="s">
        <v>44</v>
      </c>
      <c r="B30" s="45">
        <v>1002</v>
      </c>
      <c r="C30" s="45">
        <v>672</v>
      </c>
      <c r="D30" s="45">
        <v>1456</v>
      </c>
      <c r="E30" s="45">
        <v>1180</v>
      </c>
      <c r="F30" s="14">
        <f t="shared" si="0"/>
        <v>-18.956043956043956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18476</v>
      </c>
      <c r="C32" s="45">
        <v>17022</v>
      </c>
      <c r="D32" s="45">
        <v>34164</v>
      </c>
      <c r="E32" s="45">
        <v>31688</v>
      </c>
      <c r="F32" s="14">
        <f t="shared" si="0"/>
        <v>-7.2473949186277906</v>
      </c>
      <c r="G32" s="1"/>
      <c r="H32" s="1"/>
      <c r="I32" s="1"/>
    </row>
    <row r="33" spans="1:9" x14ac:dyDescent="0.25">
      <c r="A33" s="9" t="s">
        <v>47</v>
      </c>
      <c r="B33" s="44">
        <v>1715</v>
      </c>
      <c r="C33" s="44">
        <v>1557</v>
      </c>
      <c r="D33" s="44">
        <v>3146</v>
      </c>
      <c r="E33" s="44">
        <v>3087</v>
      </c>
      <c r="F33" s="11">
        <f t="shared" si="0"/>
        <v>-1.8753973299427855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114418</v>
      </c>
      <c r="C35" s="16">
        <f t="shared" ref="C35:E35" si="1">SUM(C7:C34)</f>
        <v>105078</v>
      </c>
      <c r="D35" s="16">
        <f t="shared" si="1"/>
        <v>219327</v>
      </c>
      <c r="E35" s="16">
        <f t="shared" si="1"/>
        <v>203893</v>
      </c>
      <c r="F35" s="17">
        <f t="shared" ref="F35" si="2">((E35*100)/D35)-100</f>
        <v>-7.0369813110105071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38476</v>
      </c>
      <c r="G39" s="50">
        <f>LOOKUP(E39,$A$39:$A$66,$C$39:$C$66)</f>
        <v>45116</v>
      </c>
    </row>
    <row r="40" spans="1:9" x14ac:dyDescent="0.25">
      <c r="A40" s="50" t="str">
        <f t="shared" si="5"/>
        <v>ALICANTE</v>
      </c>
      <c r="B40" s="51">
        <f t="shared" si="3"/>
        <v>175</v>
      </c>
      <c r="C40" s="51">
        <f t="shared" si="4"/>
        <v>46</v>
      </c>
      <c r="D40" s="51">
        <f t="shared" ref="D40:D66" si="7">_xlfn.RANK.EQ(B40,$B$39:$B$66)+COUNTIF($B$39:$B$66,B40)-1</f>
        <v>19</v>
      </c>
      <c r="E40" s="50" t="str">
        <f t="shared" si="6"/>
        <v>BALEARES</v>
      </c>
      <c r="F40" s="50">
        <f t="shared" ref="F40:F66" si="8">LOOKUP(E40,$A$39:$A$66,$B$39:$B$66)</f>
        <v>34739</v>
      </c>
      <c r="G40" s="50">
        <f t="shared" ref="G40:G66" si="9">LOOKUP(E40,$A$39:$A$66,$C$39:$C$66)</f>
        <v>32336</v>
      </c>
    </row>
    <row r="41" spans="1:9" x14ac:dyDescent="0.25">
      <c r="A41" s="50" t="str">
        <f t="shared" si="5"/>
        <v>ALMERÍA</v>
      </c>
      <c r="B41" s="51">
        <f t="shared" si="3"/>
        <v>1418</v>
      </c>
      <c r="C41" s="51">
        <f t="shared" si="4"/>
        <v>1218</v>
      </c>
      <c r="D41" s="51">
        <f t="shared" si="7"/>
        <v>15</v>
      </c>
      <c r="E41" s="50" t="str">
        <f t="shared" si="6"/>
        <v>VALENCIA</v>
      </c>
      <c r="F41" s="50">
        <f t="shared" si="8"/>
        <v>31688</v>
      </c>
      <c r="G41" s="50">
        <f t="shared" si="9"/>
        <v>34164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27929</v>
      </c>
      <c r="G42" s="50">
        <f t="shared" si="9"/>
        <v>25894</v>
      </c>
    </row>
    <row r="43" spans="1:9" x14ac:dyDescent="0.25">
      <c r="A43" s="50" t="str">
        <f t="shared" si="5"/>
        <v>BAHÍA DE ALGECIRAS</v>
      </c>
      <c r="B43" s="51">
        <f t="shared" si="3"/>
        <v>38476</v>
      </c>
      <c r="C43" s="51">
        <f t="shared" si="4"/>
        <v>45116</v>
      </c>
      <c r="D43" s="51">
        <f t="shared" si="7"/>
        <v>1</v>
      </c>
      <c r="E43" s="50" t="str">
        <f t="shared" si="6"/>
        <v>LAS PALMAS</v>
      </c>
      <c r="F43" s="50">
        <f t="shared" si="8"/>
        <v>21223</v>
      </c>
      <c r="G43" s="50">
        <f t="shared" si="9"/>
        <v>22127</v>
      </c>
    </row>
    <row r="44" spans="1:9" x14ac:dyDescent="0.25">
      <c r="A44" s="50" t="str">
        <f t="shared" si="5"/>
        <v>BAHÍA DE CÁDIZ</v>
      </c>
      <c r="B44" s="51">
        <f t="shared" si="3"/>
        <v>4173</v>
      </c>
      <c r="C44" s="51">
        <f t="shared" si="4"/>
        <v>3464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18394</v>
      </c>
      <c r="G44" s="50">
        <f t="shared" si="9"/>
        <v>22595</v>
      </c>
    </row>
    <row r="45" spans="1:9" x14ac:dyDescent="0.25">
      <c r="A45" s="50" t="str">
        <f t="shared" si="5"/>
        <v>BALEARES</v>
      </c>
      <c r="B45" s="51">
        <f t="shared" si="3"/>
        <v>34739</v>
      </c>
      <c r="C45" s="51">
        <f t="shared" si="4"/>
        <v>32336</v>
      </c>
      <c r="D45" s="51">
        <f t="shared" si="7"/>
        <v>2</v>
      </c>
      <c r="E45" s="50" t="str">
        <f t="shared" si="6"/>
        <v>MELILLA</v>
      </c>
      <c r="F45" s="50">
        <f t="shared" si="8"/>
        <v>4663</v>
      </c>
      <c r="G45" s="50">
        <f t="shared" si="9"/>
        <v>4944</v>
      </c>
    </row>
    <row r="46" spans="1:9" x14ac:dyDescent="0.25">
      <c r="A46" s="50" t="str">
        <f t="shared" si="5"/>
        <v>BARCELONA</v>
      </c>
      <c r="B46" s="51">
        <f t="shared" si="3"/>
        <v>27929</v>
      </c>
      <c r="C46" s="51">
        <f t="shared" si="4"/>
        <v>25894</v>
      </c>
      <c r="D46" s="51">
        <f t="shared" si="7"/>
        <v>4</v>
      </c>
      <c r="E46" s="50" t="str">
        <f t="shared" si="6"/>
        <v>BAHÍA DE CÁDIZ</v>
      </c>
      <c r="F46" s="50">
        <f t="shared" si="8"/>
        <v>4173</v>
      </c>
      <c r="G46" s="50">
        <f t="shared" si="9"/>
        <v>3464</v>
      </c>
    </row>
    <row r="47" spans="1:9" x14ac:dyDescent="0.25">
      <c r="A47" s="50" t="str">
        <f t="shared" si="5"/>
        <v>BILBAO</v>
      </c>
      <c r="B47" s="51">
        <f t="shared" si="3"/>
        <v>2779</v>
      </c>
      <c r="C47" s="51">
        <f t="shared" si="4"/>
        <v>1864</v>
      </c>
      <c r="D47" s="51">
        <f t="shared" si="7"/>
        <v>14</v>
      </c>
      <c r="E47" s="50" t="str">
        <f t="shared" si="6"/>
        <v>MÁLAGA</v>
      </c>
      <c r="F47" s="50">
        <f t="shared" si="8"/>
        <v>3277</v>
      </c>
      <c r="G47" s="50">
        <f t="shared" si="9"/>
        <v>3718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MOTRIL</v>
      </c>
      <c r="F48" s="50">
        <f t="shared" si="8"/>
        <v>3200</v>
      </c>
      <c r="G48" s="50">
        <f t="shared" si="9"/>
        <v>1291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VIGO</v>
      </c>
      <c r="F49" s="50">
        <f t="shared" si="8"/>
        <v>3087</v>
      </c>
      <c r="G49" s="50">
        <f t="shared" si="9"/>
        <v>3146</v>
      </c>
    </row>
    <row r="50" spans="1:7" x14ac:dyDescent="0.25">
      <c r="A50" s="50" t="str">
        <f t="shared" si="5"/>
        <v>CEUTA</v>
      </c>
      <c r="B50" s="51">
        <f t="shared" si="3"/>
        <v>2820</v>
      </c>
      <c r="C50" s="51">
        <f t="shared" si="4"/>
        <v>4991</v>
      </c>
      <c r="D50" s="51">
        <f t="shared" si="7"/>
        <v>13</v>
      </c>
      <c r="E50" s="50" t="str">
        <f t="shared" si="6"/>
        <v>SANTANDER</v>
      </c>
      <c r="F50" s="50">
        <f t="shared" si="8"/>
        <v>2844</v>
      </c>
      <c r="G50" s="50">
        <f t="shared" si="9"/>
        <v>2703</v>
      </c>
    </row>
    <row r="51" spans="1:7" x14ac:dyDescent="0.25">
      <c r="A51" s="50" t="str">
        <f t="shared" si="5"/>
        <v>FERROL-SAN CIBRAO</v>
      </c>
      <c r="B51" s="51">
        <f t="shared" si="3"/>
        <v>126</v>
      </c>
      <c r="C51" s="51">
        <f t="shared" si="4"/>
        <v>193</v>
      </c>
      <c r="D51" s="51">
        <f t="shared" si="7"/>
        <v>20</v>
      </c>
      <c r="E51" s="50" t="str">
        <f t="shared" si="6"/>
        <v>CEUTA</v>
      </c>
      <c r="F51" s="50">
        <f t="shared" si="8"/>
        <v>2820</v>
      </c>
      <c r="G51" s="50">
        <f t="shared" si="9"/>
        <v>4991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BILBAO</v>
      </c>
      <c r="F52" s="50">
        <f t="shared" si="8"/>
        <v>2779</v>
      </c>
      <c r="G52" s="50">
        <f t="shared" si="9"/>
        <v>1864</v>
      </c>
    </row>
    <row r="53" spans="1:7" x14ac:dyDescent="0.25">
      <c r="A53" s="50" t="str">
        <f t="shared" si="5"/>
        <v>HUELVA</v>
      </c>
      <c r="B53" s="51">
        <f t="shared" si="3"/>
        <v>972</v>
      </c>
      <c r="C53" s="51">
        <f t="shared" si="4"/>
        <v>8061</v>
      </c>
      <c r="D53" s="51">
        <f t="shared" si="7"/>
        <v>17</v>
      </c>
      <c r="E53" s="50" t="str">
        <f t="shared" si="6"/>
        <v>ALMERÍA</v>
      </c>
      <c r="F53" s="50">
        <f t="shared" si="8"/>
        <v>1418</v>
      </c>
      <c r="G53" s="50">
        <f t="shared" si="9"/>
        <v>1218</v>
      </c>
    </row>
    <row r="54" spans="1:7" x14ac:dyDescent="0.25">
      <c r="A54" s="50" t="str">
        <f t="shared" si="5"/>
        <v>LAS PALMAS</v>
      </c>
      <c r="B54" s="51">
        <f t="shared" si="3"/>
        <v>21223</v>
      </c>
      <c r="C54" s="51">
        <f t="shared" si="4"/>
        <v>22127</v>
      </c>
      <c r="D54" s="51">
        <f t="shared" si="7"/>
        <v>5</v>
      </c>
      <c r="E54" s="50" t="str">
        <f t="shared" si="6"/>
        <v>SEVILLA</v>
      </c>
      <c r="F54" s="50">
        <f t="shared" si="8"/>
        <v>1180</v>
      </c>
      <c r="G54" s="50">
        <f t="shared" si="9"/>
        <v>1456</v>
      </c>
    </row>
    <row r="55" spans="1:7" x14ac:dyDescent="0.25">
      <c r="A55" s="50" t="str">
        <f t="shared" si="5"/>
        <v>MÁLAGA</v>
      </c>
      <c r="B55" s="51">
        <f t="shared" si="3"/>
        <v>3277</v>
      </c>
      <c r="C55" s="51">
        <f t="shared" si="4"/>
        <v>3718</v>
      </c>
      <c r="D55" s="51">
        <f t="shared" si="7"/>
        <v>9</v>
      </c>
      <c r="E55" s="50" t="str">
        <f t="shared" si="6"/>
        <v>HUELVA</v>
      </c>
      <c r="F55" s="50">
        <f t="shared" si="8"/>
        <v>972</v>
      </c>
      <c r="G55" s="50">
        <f t="shared" si="9"/>
        <v>8061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730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4663</v>
      </c>
      <c r="C57" s="51">
        <f t="shared" si="4"/>
        <v>4944</v>
      </c>
      <c r="D57" s="51">
        <f t="shared" si="7"/>
        <v>7</v>
      </c>
      <c r="E57" s="50" t="str">
        <f t="shared" si="6"/>
        <v>ALICANTE</v>
      </c>
      <c r="F57" s="50">
        <f t="shared" si="8"/>
        <v>175</v>
      </c>
      <c r="G57" s="50">
        <f t="shared" si="9"/>
        <v>46</v>
      </c>
    </row>
    <row r="58" spans="1:7" x14ac:dyDescent="0.25">
      <c r="A58" s="50" t="str">
        <f t="shared" si="5"/>
        <v>MOTRIL</v>
      </c>
      <c r="B58" s="51">
        <f t="shared" si="3"/>
        <v>3200</v>
      </c>
      <c r="C58" s="51">
        <f t="shared" si="4"/>
        <v>1291</v>
      </c>
      <c r="D58" s="51">
        <f t="shared" si="7"/>
        <v>10</v>
      </c>
      <c r="E58" s="50" t="str">
        <f t="shared" si="6"/>
        <v>FERROL-SAN CIBRAO</v>
      </c>
      <c r="F58" s="50">
        <f t="shared" si="8"/>
        <v>126</v>
      </c>
      <c r="G58" s="50">
        <f t="shared" si="9"/>
        <v>193</v>
      </c>
    </row>
    <row r="59" spans="1:7" x14ac:dyDescent="0.25">
      <c r="A59" s="50" t="str">
        <f t="shared" si="5"/>
        <v>PASAIA</v>
      </c>
      <c r="B59" s="51">
        <f t="shared" si="3"/>
        <v>730</v>
      </c>
      <c r="C59" s="51">
        <f t="shared" si="4"/>
        <v>0</v>
      </c>
      <c r="D59" s="51">
        <f t="shared" si="7"/>
        <v>18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18394</v>
      </c>
      <c r="C60" s="51">
        <f t="shared" si="4"/>
        <v>22595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2844</v>
      </c>
      <c r="C61" s="51">
        <f t="shared" si="4"/>
        <v>2703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1180</v>
      </c>
      <c r="C62" s="51">
        <f t="shared" si="4"/>
        <v>1456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31688</v>
      </c>
      <c r="C64" s="51">
        <f t="shared" si="4"/>
        <v>34164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3087</v>
      </c>
      <c r="C65" s="51">
        <f t="shared" si="4"/>
        <v>3146</v>
      </c>
      <c r="D65" s="51">
        <f t="shared" si="7"/>
        <v>11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0</v>
      </c>
      <c r="D7" s="42">
        <v>71</v>
      </c>
      <c r="E7" s="42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43">
        <v>11702</v>
      </c>
      <c r="C8" s="43">
        <v>13117</v>
      </c>
      <c r="D8" s="43">
        <v>23102</v>
      </c>
      <c r="E8" s="43">
        <v>25576</v>
      </c>
      <c r="F8" s="14">
        <f t="shared" ref="F8:F34" si="0">((E8*100)/D8)-100</f>
        <v>10.709029521253569</v>
      </c>
      <c r="G8" s="1"/>
      <c r="H8" s="1"/>
      <c r="I8" s="1"/>
    </row>
    <row r="9" spans="1:12" x14ac:dyDescent="0.25">
      <c r="A9" s="9" t="s">
        <v>164</v>
      </c>
      <c r="B9" s="42">
        <v>293</v>
      </c>
      <c r="C9" s="42">
        <v>498</v>
      </c>
      <c r="D9" s="42">
        <v>602</v>
      </c>
      <c r="E9" s="42">
        <v>1019</v>
      </c>
      <c r="F9" s="11">
        <f t="shared" si="0"/>
        <v>69.269102990033218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353368</v>
      </c>
      <c r="C11" s="42">
        <v>287052</v>
      </c>
      <c r="D11" s="42">
        <v>739909</v>
      </c>
      <c r="E11" s="42">
        <v>679758</v>
      </c>
      <c r="F11" s="11">
        <f t="shared" si="0"/>
        <v>-8.1295132239234817</v>
      </c>
      <c r="G11" s="1"/>
      <c r="H11" s="1"/>
      <c r="I11" s="1"/>
    </row>
    <row r="12" spans="1:12" x14ac:dyDescent="0.25">
      <c r="A12" s="12" t="s">
        <v>168</v>
      </c>
      <c r="B12" s="43">
        <v>5993</v>
      </c>
      <c r="C12" s="43">
        <v>7597</v>
      </c>
      <c r="D12" s="43">
        <v>10611</v>
      </c>
      <c r="E12" s="43">
        <v>14667</v>
      </c>
      <c r="F12" s="14">
        <f t="shared" si="0"/>
        <v>38.224484026010742</v>
      </c>
      <c r="G12" s="1"/>
      <c r="H12" s="1"/>
      <c r="I12" s="1"/>
    </row>
    <row r="13" spans="1:12" x14ac:dyDescent="0.25">
      <c r="A13" s="9" t="s">
        <v>32</v>
      </c>
      <c r="B13" s="42">
        <v>9409</v>
      </c>
      <c r="C13" s="42">
        <v>8700</v>
      </c>
      <c r="D13" s="42">
        <v>17098</v>
      </c>
      <c r="E13" s="42">
        <v>16655</v>
      </c>
      <c r="F13" s="11">
        <f t="shared" si="0"/>
        <v>-2.5909463095098886</v>
      </c>
      <c r="G13" s="1"/>
      <c r="H13" s="1"/>
      <c r="I13" s="1"/>
    </row>
    <row r="14" spans="1:12" x14ac:dyDescent="0.25">
      <c r="A14" s="12" t="s">
        <v>33</v>
      </c>
      <c r="B14" s="43">
        <v>163307</v>
      </c>
      <c r="C14" s="43">
        <v>246634</v>
      </c>
      <c r="D14" s="43">
        <v>320554</v>
      </c>
      <c r="E14" s="43">
        <v>430306</v>
      </c>
      <c r="F14" s="14">
        <f t="shared" si="0"/>
        <v>34.238225072842653</v>
      </c>
      <c r="G14" s="1"/>
      <c r="H14" s="1"/>
      <c r="I14" s="1"/>
    </row>
    <row r="15" spans="1:12" x14ac:dyDescent="0.25">
      <c r="A15" s="9" t="s">
        <v>34</v>
      </c>
      <c r="B15" s="42">
        <v>51577</v>
      </c>
      <c r="C15" s="42">
        <v>37998</v>
      </c>
      <c r="D15" s="42">
        <v>86308</v>
      </c>
      <c r="E15" s="42">
        <v>78790</v>
      </c>
      <c r="F15" s="11">
        <f t="shared" si="0"/>
        <v>-8.7106641331047001</v>
      </c>
      <c r="G15" s="1"/>
      <c r="H15" s="1"/>
      <c r="I15" s="1"/>
    </row>
    <row r="16" spans="1:12" x14ac:dyDescent="0.25">
      <c r="A16" s="12" t="s">
        <v>35</v>
      </c>
      <c r="B16" s="43">
        <v>6877</v>
      </c>
      <c r="C16" s="43">
        <v>5170</v>
      </c>
      <c r="D16" s="43">
        <v>15019</v>
      </c>
      <c r="E16" s="43">
        <v>11908</v>
      </c>
      <c r="F16" s="14">
        <f t="shared" si="0"/>
        <v>-20.713762567414605</v>
      </c>
      <c r="G16" s="1"/>
      <c r="H16" s="1"/>
      <c r="I16" s="1"/>
    </row>
    <row r="17" spans="1:9" x14ac:dyDescent="0.25">
      <c r="A17" s="9" t="s">
        <v>169</v>
      </c>
      <c r="B17" s="42">
        <v>15240</v>
      </c>
      <c r="C17" s="42">
        <v>19636</v>
      </c>
      <c r="D17" s="42">
        <v>30656</v>
      </c>
      <c r="E17" s="42">
        <v>37481</v>
      </c>
      <c r="F17" s="11">
        <f t="shared" si="0"/>
        <v>22.263178496868477</v>
      </c>
      <c r="G17" s="1"/>
      <c r="H17" s="1"/>
      <c r="I17" s="1"/>
    </row>
    <row r="18" spans="1:9" x14ac:dyDescent="0.25">
      <c r="A18" s="12" t="s">
        <v>36</v>
      </c>
      <c r="B18" s="43">
        <v>1619</v>
      </c>
      <c r="C18" s="43">
        <v>1514</v>
      </c>
      <c r="D18" s="43">
        <v>3420</v>
      </c>
      <c r="E18" s="43">
        <v>3871</v>
      </c>
      <c r="F18" s="14">
        <f t="shared" si="0"/>
        <v>13.187134502923982</v>
      </c>
      <c r="G18" s="1"/>
      <c r="H18" s="1"/>
      <c r="I18" s="1"/>
    </row>
    <row r="19" spans="1:9" x14ac:dyDescent="0.25">
      <c r="A19" s="9" t="s">
        <v>37</v>
      </c>
      <c r="B19" s="42">
        <v>75</v>
      </c>
      <c r="C19" s="42">
        <v>0</v>
      </c>
      <c r="D19" s="42">
        <v>117</v>
      </c>
      <c r="E19" s="42">
        <v>7</v>
      </c>
      <c r="F19" s="11">
        <f t="shared" si="0"/>
        <v>-94.017094017094024</v>
      </c>
      <c r="G19" s="1"/>
      <c r="H19" s="1"/>
      <c r="I19" s="1"/>
    </row>
    <row r="20" spans="1:9" x14ac:dyDescent="0.25">
      <c r="A20" s="12" t="s">
        <v>170</v>
      </c>
      <c r="B20" s="43">
        <v>4624</v>
      </c>
      <c r="C20" s="43">
        <v>5914</v>
      </c>
      <c r="D20" s="43">
        <v>9303</v>
      </c>
      <c r="E20" s="43">
        <v>11969</v>
      </c>
      <c r="F20" s="14">
        <f t="shared" si="0"/>
        <v>28.657422336880586</v>
      </c>
      <c r="G20" s="1"/>
      <c r="H20" s="1"/>
      <c r="I20" s="1"/>
    </row>
    <row r="21" spans="1:9" x14ac:dyDescent="0.25">
      <c r="A21" s="9" t="s">
        <v>38</v>
      </c>
      <c r="B21" s="42">
        <v>979</v>
      </c>
      <c r="C21" s="42">
        <v>4218</v>
      </c>
      <c r="D21" s="42">
        <v>1510</v>
      </c>
      <c r="E21" s="42">
        <v>9022</v>
      </c>
      <c r="F21" s="11">
        <f t="shared" si="0"/>
        <v>497.48344370860923</v>
      </c>
      <c r="G21" s="1"/>
      <c r="H21" s="1"/>
      <c r="I21" s="1"/>
    </row>
    <row r="22" spans="1:9" x14ac:dyDescent="0.25">
      <c r="A22" s="12" t="s">
        <v>59</v>
      </c>
      <c r="B22" s="43">
        <v>72016</v>
      </c>
      <c r="C22" s="43">
        <v>77647</v>
      </c>
      <c r="D22" s="43">
        <v>135406</v>
      </c>
      <c r="E22" s="43">
        <v>153513</v>
      </c>
      <c r="F22" s="14">
        <f t="shared" si="0"/>
        <v>13.372376408726353</v>
      </c>
      <c r="G22" s="1"/>
      <c r="H22" s="1"/>
      <c r="I22" s="1"/>
    </row>
    <row r="23" spans="1:9" x14ac:dyDescent="0.25">
      <c r="A23" s="9" t="s">
        <v>171</v>
      </c>
      <c r="B23" s="42">
        <v>2417</v>
      </c>
      <c r="C23" s="42">
        <v>12645</v>
      </c>
      <c r="D23" s="42">
        <v>8757</v>
      </c>
      <c r="E23" s="42">
        <v>18535</v>
      </c>
      <c r="F23" s="11">
        <f t="shared" si="0"/>
        <v>111.65924403334475</v>
      </c>
      <c r="G23" s="1"/>
      <c r="H23" s="1"/>
      <c r="I23" s="1"/>
    </row>
    <row r="24" spans="1:9" x14ac:dyDescent="0.25">
      <c r="A24" s="12" t="s">
        <v>173</v>
      </c>
      <c r="B24" s="43">
        <v>3019</v>
      </c>
      <c r="C24" s="43">
        <v>5580</v>
      </c>
      <c r="D24" s="43">
        <v>6413</v>
      </c>
      <c r="E24" s="43">
        <v>13036</v>
      </c>
      <c r="F24" s="14">
        <f t="shared" si="0"/>
        <v>103.27459847185403</v>
      </c>
      <c r="G24" s="1"/>
      <c r="H24" s="1"/>
      <c r="I24" s="1"/>
    </row>
    <row r="25" spans="1:9" x14ac:dyDescent="0.25">
      <c r="A25" s="9" t="s">
        <v>39</v>
      </c>
      <c r="B25" s="42">
        <v>2508</v>
      </c>
      <c r="C25" s="42">
        <v>2165</v>
      </c>
      <c r="D25" s="42">
        <v>5908</v>
      </c>
      <c r="E25" s="42">
        <v>6029</v>
      </c>
      <c r="F25" s="11">
        <f t="shared" si="0"/>
        <v>2.0480704129993228</v>
      </c>
      <c r="G25" s="1"/>
      <c r="H25" s="1"/>
      <c r="I25" s="1"/>
    </row>
    <row r="26" spans="1:9" x14ac:dyDescent="0.25">
      <c r="A26" s="12" t="s">
        <v>40</v>
      </c>
      <c r="B26" s="43">
        <v>138</v>
      </c>
      <c r="C26" s="43">
        <v>85</v>
      </c>
      <c r="D26" s="43">
        <v>186</v>
      </c>
      <c r="E26" s="43">
        <v>244</v>
      </c>
      <c r="F26" s="14">
        <f t="shared" si="0"/>
        <v>31.182795698924735</v>
      </c>
      <c r="G26" s="1"/>
      <c r="H26" s="1"/>
      <c r="I26" s="1"/>
    </row>
    <row r="27" spans="1:9" x14ac:dyDescent="0.25">
      <c r="A27" s="9" t="s">
        <v>41</v>
      </c>
      <c r="B27" s="42">
        <v>735</v>
      </c>
      <c r="C27" s="42">
        <v>0</v>
      </c>
      <c r="D27" s="42">
        <v>1172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28816</v>
      </c>
      <c r="C28" s="43">
        <v>28851</v>
      </c>
      <c r="D28" s="43">
        <v>56479</v>
      </c>
      <c r="E28" s="43">
        <v>60755</v>
      </c>
      <c r="F28" s="14">
        <f t="shared" si="0"/>
        <v>7.5709555764089345</v>
      </c>
      <c r="G28" s="1"/>
      <c r="H28" s="1"/>
      <c r="I28" s="1"/>
    </row>
    <row r="29" spans="1:9" x14ac:dyDescent="0.25">
      <c r="A29" s="9" t="s">
        <v>43</v>
      </c>
      <c r="B29" s="42">
        <v>72</v>
      </c>
      <c r="C29" s="42">
        <v>101</v>
      </c>
      <c r="D29" s="42">
        <v>190</v>
      </c>
      <c r="E29" s="42">
        <v>311</v>
      </c>
      <c r="F29" s="11">
        <f t="shared" si="0"/>
        <v>63.68421052631578</v>
      </c>
      <c r="G29" s="1"/>
      <c r="H29" s="1"/>
      <c r="I29" s="1"/>
    </row>
    <row r="30" spans="1:9" x14ac:dyDescent="0.25">
      <c r="A30" s="12" t="s">
        <v>44</v>
      </c>
      <c r="B30" s="43">
        <v>11947</v>
      </c>
      <c r="C30" s="43">
        <v>8121</v>
      </c>
      <c r="D30" s="43">
        <v>25031</v>
      </c>
      <c r="E30" s="43">
        <v>16632</v>
      </c>
      <c r="F30" s="14">
        <f t="shared" si="0"/>
        <v>-33.554392553233995</v>
      </c>
      <c r="G30" s="1"/>
      <c r="H30" s="1"/>
      <c r="I30" s="1"/>
    </row>
    <row r="31" spans="1:9" x14ac:dyDescent="0.25">
      <c r="A31" s="9" t="s">
        <v>45</v>
      </c>
      <c r="B31" s="42">
        <v>6493</v>
      </c>
      <c r="C31" s="42">
        <v>5200</v>
      </c>
      <c r="D31" s="42">
        <v>12047</v>
      </c>
      <c r="E31" s="42">
        <v>11166</v>
      </c>
      <c r="F31" s="11">
        <f t="shared" si="0"/>
        <v>-7.3130239893749547</v>
      </c>
      <c r="G31" s="1"/>
      <c r="H31" s="1"/>
      <c r="I31" s="1"/>
    </row>
    <row r="32" spans="1:9" x14ac:dyDescent="0.25">
      <c r="A32" s="12" t="s">
        <v>46</v>
      </c>
      <c r="B32" s="43">
        <v>399564</v>
      </c>
      <c r="C32" s="43">
        <v>313631</v>
      </c>
      <c r="D32" s="43">
        <v>755748</v>
      </c>
      <c r="E32" s="43">
        <v>697163</v>
      </c>
      <c r="F32" s="14">
        <f t="shared" si="0"/>
        <v>-7.7519225985381439</v>
      </c>
      <c r="G32" s="1"/>
      <c r="H32" s="1"/>
      <c r="I32" s="1"/>
    </row>
    <row r="33" spans="1:9" x14ac:dyDescent="0.25">
      <c r="A33" s="9" t="s">
        <v>47</v>
      </c>
      <c r="B33" s="42">
        <v>14446</v>
      </c>
      <c r="C33" s="42">
        <v>13441</v>
      </c>
      <c r="D33" s="42">
        <v>28644</v>
      </c>
      <c r="E33" s="42">
        <v>27334</v>
      </c>
      <c r="F33" s="11">
        <f t="shared" si="0"/>
        <v>-4.5733836056416663</v>
      </c>
      <c r="G33" s="1"/>
      <c r="H33" s="1"/>
      <c r="I33" s="1"/>
    </row>
    <row r="34" spans="1:9" x14ac:dyDescent="0.25">
      <c r="A34" s="12" t="s">
        <v>172</v>
      </c>
      <c r="B34" s="43">
        <v>2500</v>
      </c>
      <c r="C34" s="43">
        <v>2544</v>
      </c>
      <c r="D34" s="43">
        <v>5483</v>
      </c>
      <c r="E34" s="43">
        <v>5396</v>
      </c>
      <c r="F34" s="14">
        <f t="shared" si="0"/>
        <v>-1.5867225971183672</v>
      </c>
      <c r="G34" s="1"/>
      <c r="H34" s="1"/>
      <c r="I34" s="1"/>
    </row>
    <row r="35" spans="1:9" x14ac:dyDescent="0.25">
      <c r="A35" s="15" t="s">
        <v>48</v>
      </c>
      <c r="B35" s="16">
        <f>SUM(B7:B34)</f>
        <v>1169734</v>
      </c>
      <c r="C35" s="16">
        <f t="shared" ref="C35:E35" si="1">SUM(C7:C34)</f>
        <v>1108059</v>
      </c>
      <c r="D35" s="16">
        <f t="shared" si="1"/>
        <v>2299744</v>
      </c>
      <c r="E35" s="16">
        <f t="shared" si="1"/>
        <v>2331143</v>
      </c>
      <c r="F35" s="17">
        <f t="shared" ref="F35" si="2">((E35*100)/D35)-100</f>
        <v>1.3653258797500882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697163</v>
      </c>
      <c r="G39" s="50">
        <f>LOOKUP(E39,$A$39:$A$66,$C$39:$C$66)</f>
        <v>755748</v>
      </c>
    </row>
    <row r="40" spans="1:9" x14ac:dyDescent="0.25">
      <c r="A40" s="50" t="str">
        <f t="shared" si="5"/>
        <v>ALICANTE</v>
      </c>
      <c r="B40" s="51">
        <f t="shared" si="3"/>
        <v>25576</v>
      </c>
      <c r="C40" s="51">
        <f t="shared" si="4"/>
        <v>23102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679758</v>
      </c>
      <c r="G40" s="50">
        <f t="shared" ref="G40:G66" si="9">LOOKUP(E40,$A$39:$A$66,$C$39:$C$66)</f>
        <v>739909</v>
      </c>
    </row>
    <row r="41" spans="1:9" x14ac:dyDescent="0.25">
      <c r="A41" s="50" t="str">
        <f t="shared" si="5"/>
        <v>ALMERÍA</v>
      </c>
      <c r="B41" s="51">
        <f t="shared" si="3"/>
        <v>1019</v>
      </c>
      <c r="C41" s="51">
        <f t="shared" si="4"/>
        <v>602</v>
      </c>
      <c r="D41" s="51">
        <f t="shared" si="7"/>
        <v>22</v>
      </c>
      <c r="E41" s="50" t="str">
        <f t="shared" si="6"/>
        <v>BARCELONA</v>
      </c>
      <c r="F41" s="50">
        <f t="shared" si="8"/>
        <v>430306</v>
      </c>
      <c r="G41" s="50">
        <f t="shared" si="9"/>
        <v>320554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153513</v>
      </c>
      <c r="G42" s="50">
        <f t="shared" si="9"/>
        <v>135406</v>
      </c>
    </row>
    <row r="43" spans="1:9" x14ac:dyDescent="0.25">
      <c r="A43" s="50" t="str">
        <f t="shared" si="5"/>
        <v>BAHÍA DE ALGECIRAS</v>
      </c>
      <c r="B43" s="51">
        <f t="shared" si="3"/>
        <v>679758</v>
      </c>
      <c r="C43" s="51">
        <f t="shared" si="4"/>
        <v>739909</v>
      </c>
      <c r="D43" s="51">
        <f t="shared" si="7"/>
        <v>2</v>
      </c>
      <c r="E43" s="50" t="str">
        <f t="shared" si="6"/>
        <v>BILBAO</v>
      </c>
      <c r="F43" s="50">
        <f t="shared" si="8"/>
        <v>78790</v>
      </c>
      <c r="G43" s="50">
        <f t="shared" si="9"/>
        <v>86308</v>
      </c>
    </row>
    <row r="44" spans="1:9" x14ac:dyDescent="0.25">
      <c r="A44" s="50" t="str">
        <f t="shared" si="5"/>
        <v>BAHÍA DE CÁDIZ</v>
      </c>
      <c r="B44" s="51">
        <f t="shared" si="3"/>
        <v>14667</v>
      </c>
      <c r="C44" s="51">
        <f t="shared" si="4"/>
        <v>10611</v>
      </c>
      <c r="D44" s="51">
        <f t="shared" si="7"/>
        <v>13</v>
      </c>
      <c r="E44" s="50" t="str">
        <f t="shared" si="6"/>
        <v>SANTA CRUZ DE TENERIFE</v>
      </c>
      <c r="F44" s="50">
        <f t="shared" si="8"/>
        <v>60755</v>
      </c>
      <c r="G44" s="50">
        <f t="shared" si="9"/>
        <v>56479</v>
      </c>
    </row>
    <row r="45" spans="1:9" x14ac:dyDescent="0.25">
      <c r="A45" s="50" t="str">
        <f t="shared" si="5"/>
        <v>BALEARES</v>
      </c>
      <c r="B45" s="51">
        <f t="shared" si="3"/>
        <v>16655</v>
      </c>
      <c r="C45" s="51">
        <f t="shared" si="4"/>
        <v>17098</v>
      </c>
      <c r="D45" s="51">
        <f t="shared" si="7"/>
        <v>11</v>
      </c>
      <c r="E45" s="50" t="str">
        <f t="shared" si="6"/>
        <v>CASTELLÓN</v>
      </c>
      <c r="F45" s="50">
        <f t="shared" si="8"/>
        <v>37481</v>
      </c>
      <c r="G45" s="50">
        <f t="shared" si="9"/>
        <v>30656</v>
      </c>
    </row>
    <row r="46" spans="1:9" x14ac:dyDescent="0.25">
      <c r="A46" s="50" t="str">
        <f t="shared" si="5"/>
        <v>BARCELONA</v>
      </c>
      <c r="B46" s="51">
        <f t="shared" si="3"/>
        <v>430306</v>
      </c>
      <c r="C46" s="51">
        <f t="shared" si="4"/>
        <v>320554</v>
      </c>
      <c r="D46" s="51">
        <f t="shared" si="7"/>
        <v>3</v>
      </c>
      <c r="E46" s="50" t="str">
        <f t="shared" si="6"/>
        <v>VIGO</v>
      </c>
      <c r="F46" s="50">
        <f t="shared" si="8"/>
        <v>27334</v>
      </c>
      <c r="G46" s="50">
        <f t="shared" si="9"/>
        <v>28644</v>
      </c>
    </row>
    <row r="47" spans="1:9" x14ac:dyDescent="0.25">
      <c r="A47" s="50" t="str">
        <f t="shared" si="5"/>
        <v>BILBAO</v>
      </c>
      <c r="B47" s="51">
        <f t="shared" si="3"/>
        <v>78790</v>
      </c>
      <c r="C47" s="51">
        <f t="shared" si="4"/>
        <v>86308</v>
      </c>
      <c r="D47" s="51">
        <f t="shared" si="7"/>
        <v>5</v>
      </c>
      <c r="E47" s="50" t="str">
        <f t="shared" si="6"/>
        <v>ALICANTE</v>
      </c>
      <c r="F47" s="50">
        <f t="shared" si="8"/>
        <v>25576</v>
      </c>
      <c r="G47" s="50">
        <f t="shared" si="9"/>
        <v>23102</v>
      </c>
    </row>
    <row r="48" spans="1:9" x14ac:dyDescent="0.25">
      <c r="A48" s="50" t="str">
        <f t="shared" si="5"/>
        <v>CARTAGENA</v>
      </c>
      <c r="B48" s="51">
        <f t="shared" si="3"/>
        <v>11908</v>
      </c>
      <c r="C48" s="51">
        <f t="shared" si="4"/>
        <v>15019</v>
      </c>
      <c r="D48" s="51">
        <f t="shared" si="7"/>
        <v>16</v>
      </c>
      <c r="E48" s="50" t="str">
        <f t="shared" si="6"/>
        <v>MÁLAGA</v>
      </c>
      <c r="F48" s="50">
        <f t="shared" si="8"/>
        <v>18535</v>
      </c>
      <c r="G48" s="50">
        <f t="shared" si="9"/>
        <v>8757</v>
      </c>
    </row>
    <row r="49" spans="1:7" x14ac:dyDescent="0.25">
      <c r="A49" s="50" t="str">
        <f t="shared" si="5"/>
        <v>CASTELLÓN</v>
      </c>
      <c r="B49" s="51">
        <f t="shared" si="3"/>
        <v>37481</v>
      </c>
      <c r="C49" s="51">
        <f t="shared" si="4"/>
        <v>30656</v>
      </c>
      <c r="D49" s="51">
        <f t="shared" si="7"/>
        <v>7</v>
      </c>
      <c r="E49" s="50" t="str">
        <f t="shared" si="6"/>
        <v>BALEARES</v>
      </c>
      <c r="F49" s="50">
        <f t="shared" si="8"/>
        <v>16655</v>
      </c>
      <c r="G49" s="50">
        <f t="shared" si="9"/>
        <v>17098</v>
      </c>
    </row>
    <row r="50" spans="1:7" x14ac:dyDescent="0.25">
      <c r="A50" s="50" t="str">
        <f t="shared" si="5"/>
        <v>CEUTA</v>
      </c>
      <c r="B50" s="51">
        <f t="shared" si="3"/>
        <v>3871</v>
      </c>
      <c r="C50" s="51">
        <f t="shared" si="4"/>
        <v>3420</v>
      </c>
      <c r="D50" s="51">
        <f t="shared" si="7"/>
        <v>21</v>
      </c>
      <c r="E50" s="50" t="str">
        <f t="shared" si="6"/>
        <v>SEVILLA</v>
      </c>
      <c r="F50" s="50">
        <f t="shared" si="8"/>
        <v>16632</v>
      </c>
      <c r="G50" s="50">
        <f t="shared" si="9"/>
        <v>25031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117</v>
      </c>
      <c r="D51" s="51">
        <f t="shared" si="7"/>
        <v>25</v>
      </c>
      <c r="E51" s="50" t="str">
        <f t="shared" si="6"/>
        <v>BAHÍA DE CÁDIZ</v>
      </c>
      <c r="F51" s="50">
        <f t="shared" si="8"/>
        <v>14667</v>
      </c>
      <c r="G51" s="50">
        <f t="shared" si="9"/>
        <v>10611</v>
      </c>
    </row>
    <row r="52" spans="1:7" x14ac:dyDescent="0.25">
      <c r="A52" s="50" t="str">
        <f t="shared" si="5"/>
        <v>GIJÓN</v>
      </c>
      <c r="B52" s="51">
        <f t="shared" si="3"/>
        <v>11969</v>
      </c>
      <c r="C52" s="51">
        <f t="shared" si="4"/>
        <v>9303</v>
      </c>
      <c r="D52" s="51">
        <f t="shared" si="7"/>
        <v>15</v>
      </c>
      <c r="E52" s="50" t="str">
        <f t="shared" si="6"/>
        <v>MARÍN Y RÍA DE PONTEVEDRA</v>
      </c>
      <c r="F52" s="50">
        <f t="shared" si="8"/>
        <v>13036</v>
      </c>
      <c r="G52" s="50">
        <f t="shared" si="9"/>
        <v>6413</v>
      </c>
    </row>
    <row r="53" spans="1:7" x14ac:dyDescent="0.25">
      <c r="A53" s="50" t="str">
        <f t="shared" si="5"/>
        <v>HUELVA</v>
      </c>
      <c r="B53" s="51">
        <f t="shared" si="3"/>
        <v>9022</v>
      </c>
      <c r="C53" s="51">
        <f t="shared" si="4"/>
        <v>1510</v>
      </c>
      <c r="D53" s="51">
        <f t="shared" si="7"/>
        <v>18</v>
      </c>
      <c r="E53" s="50" t="str">
        <f t="shared" si="6"/>
        <v>GIJÓN</v>
      </c>
      <c r="F53" s="50">
        <f t="shared" si="8"/>
        <v>11969</v>
      </c>
      <c r="G53" s="50">
        <f t="shared" si="9"/>
        <v>9303</v>
      </c>
    </row>
    <row r="54" spans="1:7" x14ac:dyDescent="0.25">
      <c r="A54" s="50" t="str">
        <f t="shared" si="5"/>
        <v>LAS PALMAS</v>
      </c>
      <c r="B54" s="51">
        <f t="shared" si="3"/>
        <v>153513</v>
      </c>
      <c r="C54" s="51">
        <f t="shared" si="4"/>
        <v>135406</v>
      </c>
      <c r="D54" s="51">
        <f t="shared" si="7"/>
        <v>4</v>
      </c>
      <c r="E54" s="50" t="str">
        <f t="shared" si="6"/>
        <v>CARTAGENA</v>
      </c>
      <c r="F54" s="50">
        <f t="shared" si="8"/>
        <v>11908</v>
      </c>
      <c r="G54" s="50">
        <f t="shared" si="9"/>
        <v>15019</v>
      </c>
    </row>
    <row r="55" spans="1:7" x14ac:dyDescent="0.25">
      <c r="A55" s="50" t="str">
        <f t="shared" si="5"/>
        <v>MÁLAGA</v>
      </c>
      <c r="B55" s="51">
        <f t="shared" si="3"/>
        <v>18535</v>
      </c>
      <c r="C55" s="51">
        <f t="shared" si="4"/>
        <v>8757</v>
      </c>
      <c r="D55" s="51">
        <f t="shared" si="7"/>
        <v>10</v>
      </c>
      <c r="E55" s="50" t="str">
        <f t="shared" si="6"/>
        <v>TARRAGONA</v>
      </c>
      <c r="F55" s="50">
        <f t="shared" si="8"/>
        <v>11166</v>
      </c>
      <c r="G55" s="50">
        <f t="shared" si="9"/>
        <v>12047</v>
      </c>
    </row>
    <row r="56" spans="1:7" x14ac:dyDescent="0.25">
      <c r="A56" s="50" t="str">
        <f t="shared" si="5"/>
        <v>MARÍN Y RÍA DE PONTEVEDRA</v>
      </c>
      <c r="B56" s="51">
        <f t="shared" si="3"/>
        <v>13036</v>
      </c>
      <c r="C56" s="51">
        <f t="shared" si="4"/>
        <v>6413</v>
      </c>
      <c r="D56" s="51">
        <f t="shared" si="7"/>
        <v>14</v>
      </c>
      <c r="E56" s="50" t="str">
        <f t="shared" si="6"/>
        <v>HUELVA</v>
      </c>
      <c r="F56" s="50">
        <f t="shared" ref="F56:F66" si="10">LOOKUP(E56,$A$39:$A$66,$B$39:$B$66)</f>
        <v>9022</v>
      </c>
      <c r="G56" s="50">
        <f t="shared" si="9"/>
        <v>1510</v>
      </c>
    </row>
    <row r="57" spans="1:7" x14ac:dyDescent="0.25">
      <c r="A57" s="50" t="str">
        <f t="shared" si="5"/>
        <v>MELILLA</v>
      </c>
      <c r="B57" s="51">
        <f t="shared" si="3"/>
        <v>6029</v>
      </c>
      <c r="C57" s="51">
        <f t="shared" si="4"/>
        <v>5908</v>
      </c>
      <c r="D57" s="51">
        <f t="shared" si="7"/>
        <v>19</v>
      </c>
      <c r="E57" s="50" t="str">
        <f t="shared" si="6"/>
        <v>MELILLA</v>
      </c>
      <c r="F57" s="50">
        <f t="shared" si="10"/>
        <v>6029</v>
      </c>
      <c r="G57" s="50">
        <f t="shared" si="9"/>
        <v>5908</v>
      </c>
    </row>
    <row r="58" spans="1:7" x14ac:dyDescent="0.25">
      <c r="A58" s="50" t="str">
        <f t="shared" si="5"/>
        <v>MOTRIL</v>
      </c>
      <c r="B58" s="51">
        <f t="shared" si="3"/>
        <v>244</v>
      </c>
      <c r="C58" s="51">
        <f t="shared" si="4"/>
        <v>186</v>
      </c>
      <c r="D58" s="51">
        <f t="shared" si="7"/>
        <v>24</v>
      </c>
      <c r="E58" s="50" t="str">
        <f t="shared" si="6"/>
        <v>VILAGARCÍA</v>
      </c>
      <c r="F58" s="50">
        <f t="shared" si="10"/>
        <v>5396</v>
      </c>
      <c r="G58" s="50">
        <f t="shared" si="9"/>
        <v>5483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1172</v>
      </c>
      <c r="D59" s="51">
        <f t="shared" si="7"/>
        <v>28</v>
      </c>
      <c r="E59" s="50" t="str">
        <f t="shared" si="6"/>
        <v>CEUTA</v>
      </c>
      <c r="F59" s="50">
        <f t="shared" si="10"/>
        <v>3871</v>
      </c>
      <c r="G59" s="50">
        <f t="shared" si="9"/>
        <v>3420</v>
      </c>
    </row>
    <row r="60" spans="1:7" x14ac:dyDescent="0.25">
      <c r="A60" s="50" t="str">
        <f t="shared" si="5"/>
        <v>SANTA CRUZ DE TENERIFE</v>
      </c>
      <c r="B60" s="51">
        <f t="shared" si="3"/>
        <v>60755</v>
      </c>
      <c r="C60" s="51">
        <f t="shared" si="4"/>
        <v>56479</v>
      </c>
      <c r="D60" s="51">
        <f t="shared" si="7"/>
        <v>6</v>
      </c>
      <c r="E60" s="50" t="str">
        <f t="shared" si="6"/>
        <v>ALMERÍA</v>
      </c>
      <c r="F60" s="50">
        <f t="shared" si="10"/>
        <v>1019</v>
      </c>
      <c r="G60" s="50">
        <f t="shared" si="9"/>
        <v>602</v>
      </c>
    </row>
    <row r="61" spans="1:7" x14ac:dyDescent="0.25">
      <c r="A61" s="50" t="str">
        <f t="shared" si="5"/>
        <v>SANTANDER</v>
      </c>
      <c r="B61" s="51">
        <f t="shared" si="3"/>
        <v>311</v>
      </c>
      <c r="C61" s="51">
        <f t="shared" si="4"/>
        <v>190</v>
      </c>
      <c r="D61" s="51">
        <f t="shared" si="7"/>
        <v>23</v>
      </c>
      <c r="E61" s="50" t="str">
        <f t="shared" si="6"/>
        <v>SANTANDER</v>
      </c>
      <c r="F61" s="50">
        <f t="shared" si="10"/>
        <v>311</v>
      </c>
      <c r="G61" s="50">
        <f t="shared" si="9"/>
        <v>190</v>
      </c>
    </row>
    <row r="62" spans="1:7" x14ac:dyDescent="0.25">
      <c r="A62" s="50" t="str">
        <f t="shared" si="5"/>
        <v>SEVILLA</v>
      </c>
      <c r="B62" s="51">
        <f t="shared" si="3"/>
        <v>16632</v>
      </c>
      <c r="C62" s="51">
        <f t="shared" si="4"/>
        <v>25031</v>
      </c>
      <c r="D62" s="51">
        <f t="shared" si="7"/>
        <v>12</v>
      </c>
      <c r="E62" s="50" t="str">
        <f t="shared" si="6"/>
        <v>MOTRIL</v>
      </c>
      <c r="F62" s="50">
        <f t="shared" si="10"/>
        <v>244</v>
      </c>
      <c r="G62" s="50">
        <f t="shared" si="9"/>
        <v>186</v>
      </c>
    </row>
    <row r="63" spans="1:7" x14ac:dyDescent="0.25">
      <c r="A63" s="50" t="str">
        <f t="shared" si="5"/>
        <v>TARRAGONA</v>
      </c>
      <c r="B63" s="51">
        <f t="shared" si="3"/>
        <v>11166</v>
      </c>
      <c r="C63" s="51">
        <f t="shared" si="4"/>
        <v>12047</v>
      </c>
      <c r="D63" s="51">
        <f t="shared" si="7"/>
        <v>17</v>
      </c>
      <c r="E63" s="50" t="str">
        <f t="shared" si="6"/>
        <v>FERROL-SAN CIBRAO</v>
      </c>
      <c r="F63" s="50">
        <f t="shared" si="10"/>
        <v>7</v>
      </c>
      <c r="G63" s="50">
        <f t="shared" si="9"/>
        <v>117</v>
      </c>
    </row>
    <row r="64" spans="1:7" x14ac:dyDescent="0.25">
      <c r="A64" s="50" t="str">
        <f t="shared" si="5"/>
        <v>VALENCIA</v>
      </c>
      <c r="B64" s="51">
        <f t="shared" si="3"/>
        <v>697163</v>
      </c>
      <c r="C64" s="51">
        <f t="shared" si="4"/>
        <v>755748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27334</v>
      </c>
      <c r="C65" s="51">
        <f t="shared" si="4"/>
        <v>28644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5396</v>
      </c>
      <c r="C66" s="51">
        <f t="shared" si="4"/>
        <v>5483</v>
      </c>
      <c r="D66" s="51">
        <f t="shared" si="7"/>
        <v>20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21" sqref="F2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219</v>
      </c>
      <c r="C8" s="45">
        <v>162</v>
      </c>
      <c r="D8" s="45">
        <v>238</v>
      </c>
      <c r="E8" s="45">
        <v>297</v>
      </c>
      <c r="F8" s="14">
        <f t="shared" ref="F8:F33" si="0">((E8*100)/D8)-100</f>
        <v>24.789915966386559</v>
      </c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10</v>
      </c>
      <c r="D9" s="44">
        <v>0</v>
      </c>
      <c r="E9" s="44">
        <v>14</v>
      </c>
      <c r="F9" s="19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326658</v>
      </c>
      <c r="C11" s="44">
        <v>259811</v>
      </c>
      <c r="D11" s="44">
        <v>684533</v>
      </c>
      <c r="E11" s="44">
        <v>623881</v>
      </c>
      <c r="F11" s="19">
        <f t="shared" si="0"/>
        <v>-8.8603471271655252</v>
      </c>
      <c r="G11" s="1"/>
      <c r="H11" s="1"/>
      <c r="I11" s="1"/>
    </row>
    <row r="12" spans="1:12" x14ac:dyDescent="0.25">
      <c r="A12" s="12" t="s">
        <v>168</v>
      </c>
      <c r="B12" s="45">
        <v>12</v>
      </c>
      <c r="C12" s="45">
        <v>0</v>
      </c>
      <c r="D12" s="45">
        <v>12</v>
      </c>
      <c r="E12" s="45">
        <v>0</v>
      </c>
      <c r="F12" s="14">
        <f t="shared" si="0"/>
        <v>-100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4</v>
      </c>
      <c r="D13" s="44">
        <v>0</v>
      </c>
      <c r="E13" s="44">
        <v>4</v>
      </c>
      <c r="F13" s="11"/>
      <c r="G13" s="1"/>
      <c r="H13" s="1"/>
      <c r="I13" s="1"/>
    </row>
    <row r="14" spans="1:12" x14ac:dyDescent="0.25">
      <c r="A14" s="12" t="s">
        <v>33</v>
      </c>
      <c r="B14" s="45">
        <v>30648</v>
      </c>
      <c r="C14" s="45">
        <v>88728</v>
      </c>
      <c r="D14" s="45">
        <v>58777</v>
      </c>
      <c r="E14" s="45">
        <v>128217</v>
      </c>
      <c r="F14" s="14">
        <f t="shared" si="0"/>
        <v>118.1414498868605</v>
      </c>
      <c r="G14" s="1"/>
      <c r="H14" s="1"/>
      <c r="I14" s="1"/>
    </row>
    <row r="15" spans="1:12" x14ac:dyDescent="0.25">
      <c r="A15" s="9" t="s">
        <v>34</v>
      </c>
      <c r="B15" s="44">
        <v>350</v>
      </c>
      <c r="C15" s="44">
        <v>242</v>
      </c>
      <c r="D15" s="44">
        <v>489</v>
      </c>
      <c r="E15" s="44">
        <v>446</v>
      </c>
      <c r="F15" s="11">
        <f t="shared" si="0"/>
        <v>-8.7934560327198312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679</v>
      </c>
      <c r="C17" s="44">
        <v>2501</v>
      </c>
      <c r="D17" s="44">
        <v>1198</v>
      </c>
      <c r="E17" s="44">
        <v>5950</v>
      </c>
      <c r="F17" s="11">
        <f t="shared" si="0"/>
        <v>396.66110183639398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8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4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31763</v>
      </c>
      <c r="C22" s="45">
        <v>36747</v>
      </c>
      <c r="D22" s="45">
        <v>58076</v>
      </c>
      <c r="E22" s="45">
        <v>70379</v>
      </c>
      <c r="F22" s="18">
        <f t="shared" si="0"/>
        <v>21.184310214202085</v>
      </c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9939</v>
      </c>
      <c r="D23" s="44">
        <v>3640</v>
      </c>
      <c r="E23" s="44">
        <v>13723</v>
      </c>
      <c r="F23" s="11">
        <f t="shared" si="0"/>
        <v>277.00549450549448</v>
      </c>
      <c r="G23" s="1"/>
      <c r="H23" s="1"/>
      <c r="I23" s="1"/>
    </row>
    <row r="24" spans="1:9" x14ac:dyDescent="0.25">
      <c r="A24" s="12" t="s">
        <v>173</v>
      </c>
      <c r="B24" s="45">
        <v>11</v>
      </c>
      <c r="C24" s="45">
        <v>184</v>
      </c>
      <c r="D24" s="45">
        <v>29</v>
      </c>
      <c r="E24" s="45">
        <v>837</v>
      </c>
      <c r="F24" s="14">
        <f t="shared" si="0"/>
        <v>2786.2068965517242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38</v>
      </c>
      <c r="C26" s="45">
        <v>0</v>
      </c>
      <c r="D26" s="45">
        <v>38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554</v>
      </c>
      <c r="C28" s="45">
        <v>347</v>
      </c>
      <c r="D28" s="45">
        <v>812</v>
      </c>
      <c r="E28" s="45">
        <v>576</v>
      </c>
      <c r="F28" s="14">
        <f t="shared" si="0"/>
        <v>-29.064039408866989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1367</v>
      </c>
      <c r="C31" s="44">
        <v>355</v>
      </c>
      <c r="D31" s="44">
        <v>2657</v>
      </c>
      <c r="E31" s="44">
        <v>1473</v>
      </c>
      <c r="F31" s="11">
        <f t="shared" si="0"/>
        <v>-44.561535566428304</v>
      </c>
      <c r="G31" s="1"/>
      <c r="H31" s="1"/>
      <c r="I31" s="1"/>
    </row>
    <row r="32" spans="1:9" x14ac:dyDescent="0.25">
      <c r="A32" s="12" t="s">
        <v>46</v>
      </c>
      <c r="B32" s="45">
        <v>216095</v>
      </c>
      <c r="C32" s="45">
        <v>155541</v>
      </c>
      <c r="D32" s="45">
        <v>413392</v>
      </c>
      <c r="E32" s="45">
        <v>376391</v>
      </c>
      <c r="F32" s="14">
        <f t="shared" si="0"/>
        <v>-8.9505844331772266</v>
      </c>
      <c r="G32" s="1"/>
      <c r="H32" s="1"/>
      <c r="I32" s="1"/>
    </row>
    <row r="33" spans="1:9" x14ac:dyDescent="0.25">
      <c r="A33" s="9" t="s">
        <v>47</v>
      </c>
      <c r="B33" s="44">
        <v>528</v>
      </c>
      <c r="C33" s="44">
        <v>2485</v>
      </c>
      <c r="D33" s="44">
        <v>1060</v>
      </c>
      <c r="E33" s="44">
        <v>3316</v>
      </c>
      <c r="F33" s="11">
        <f t="shared" si="0"/>
        <v>212.83018867924528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608922</v>
      </c>
      <c r="C35" s="16">
        <f t="shared" ref="C35:E35" si="1">SUM(C7:C34)</f>
        <v>557060</v>
      </c>
      <c r="D35" s="16">
        <f t="shared" si="1"/>
        <v>1224951</v>
      </c>
      <c r="E35" s="16">
        <f t="shared" si="1"/>
        <v>1225512</v>
      </c>
      <c r="F35" s="17">
        <f t="shared" ref="F35" si="2">((E35*100)/D35)-100</f>
        <v>4.5797750277358773E-2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623881</v>
      </c>
      <c r="G39" s="50">
        <f>LOOKUP(E39,$A$39:$A$66,$C$39:$C$66)</f>
        <v>684533</v>
      </c>
    </row>
    <row r="40" spans="1:9" x14ac:dyDescent="0.25">
      <c r="A40" s="50" t="str">
        <f t="shared" si="5"/>
        <v>ALICANTE</v>
      </c>
      <c r="B40" s="51">
        <f t="shared" si="3"/>
        <v>297</v>
      </c>
      <c r="C40" s="51">
        <f t="shared" si="4"/>
        <v>238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376391</v>
      </c>
      <c r="G40" s="50">
        <f t="shared" ref="G40:G66" si="9">LOOKUP(E40,$A$39:$A$66,$C$39:$C$66)</f>
        <v>413392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0</v>
      </c>
      <c r="D41" s="51">
        <f t="shared" si="7"/>
        <v>13</v>
      </c>
      <c r="E41" s="50" t="str">
        <f t="shared" si="6"/>
        <v>BARCELONA</v>
      </c>
      <c r="F41" s="50">
        <f t="shared" si="8"/>
        <v>128217</v>
      </c>
      <c r="G41" s="50">
        <f t="shared" si="9"/>
        <v>58777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70379</v>
      </c>
      <c r="G42" s="50">
        <f t="shared" si="9"/>
        <v>58076</v>
      </c>
    </row>
    <row r="43" spans="1:9" x14ac:dyDescent="0.25">
      <c r="A43" s="50" t="str">
        <f t="shared" si="5"/>
        <v>BAHÍA DE ALGECIRAS</v>
      </c>
      <c r="B43" s="51">
        <f t="shared" si="3"/>
        <v>623881</v>
      </c>
      <c r="C43" s="51">
        <f t="shared" si="4"/>
        <v>684533</v>
      </c>
      <c r="D43" s="51">
        <f t="shared" si="7"/>
        <v>1</v>
      </c>
      <c r="E43" s="50" t="str">
        <f t="shared" si="6"/>
        <v>MÁLAGA</v>
      </c>
      <c r="F43" s="50">
        <f t="shared" si="8"/>
        <v>13723</v>
      </c>
      <c r="G43" s="50">
        <f t="shared" si="9"/>
        <v>3640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12</v>
      </c>
      <c r="D44" s="51">
        <f t="shared" si="7"/>
        <v>28</v>
      </c>
      <c r="E44" s="50" t="str">
        <f t="shared" si="6"/>
        <v>CASTELLÓN</v>
      </c>
      <c r="F44" s="50">
        <f t="shared" si="8"/>
        <v>5950</v>
      </c>
      <c r="G44" s="50">
        <f t="shared" si="9"/>
        <v>1198</v>
      </c>
    </row>
    <row r="45" spans="1:9" x14ac:dyDescent="0.25">
      <c r="A45" s="50" t="str">
        <f t="shared" si="5"/>
        <v>BALEARES</v>
      </c>
      <c r="B45" s="51">
        <f t="shared" si="3"/>
        <v>4</v>
      </c>
      <c r="C45" s="51">
        <f t="shared" si="4"/>
        <v>0</v>
      </c>
      <c r="D45" s="51">
        <f t="shared" si="7"/>
        <v>16</v>
      </c>
      <c r="E45" s="50" t="str">
        <f t="shared" si="6"/>
        <v>VIGO</v>
      </c>
      <c r="F45" s="50">
        <f t="shared" si="8"/>
        <v>3316</v>
      </c>
      <c r="G45" s="50">
        <f t="shared" si="9"/>
        <v>1060</v>
      </c>
    </row>
    <row r="46" spans="1:9" x14ac:dyDescent="0.25">
      <c r="A46" s="50" t="str">
        <f t="shared" si="5"/>
        <v>BARCELONA</v>
      </c>
      <c r="B46" s="51">
        <f t="shared" si="3"/>
        <v>128217</v>
      </c>
      <c r="C46" s="51">
        <f t="shared" si="4"/>
        <v>58777</v>
      </c>
      <c r="D46" s="51">
        <f t="shared" si="7"/>
        <v>3</v>
      </c>
      <c r="E46" s="50" t="str">
        <f t="shared" si="6"/>
        <v>TARRAGONA</v>
      </c>
      <c r="F46" s="50">
        <f t="shared" si="8"/>
        <v>1473</v>
      </c>
      <c r="G46" s="50">
        <f t="shared" si="9"/>
        <v>2657</v>
      </c>
    </row>
    <row r="47" spans="1:9" x14ac:dyDescent="0.25">
      <c r="A47" s="50" t="str">
        <f t="shared" si="5"/>
        <v>BILBAO</v>
      </c>
      <c r="B47" s="51">
        <f t="shared" si="3"/>
        <v>446</v>
      </c>
      <c r="C47" s="51">
        <f t="shared" si="4"/>
        <v>489</v>
      </c>
      <c r="D47" s="51">
        <f t="shared" si="7"/>
        <v>11</v>
      </c>
      <c r="E47" s="50" t="str">
        <f t="shared" si="6"/>
        <v>MARÍN Y RÍA DE PONTEVEDRA</v>
      </c>
      <c r="F47" s="50">
        <f t="shared" si="8"/>
        <v>837</v>
      </c>
      <c r="G47" s="50">
        <f t="shared" si="9"/>
        <v>29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576</v>
      </c>
      <c r="G48" s="50">
        <f t="shared" si="9"/>
        <v>812</v>
      </c>
    </row>
    <row r="49" spans="1:7" x14ac:dyDescent="0.25">
      <c r="A49" s="50" t="str">
        <f t="shared" si="5"/>
        <v>CASTELLÓN</v>
      </c>
      <c r="B49" s="51">
        <f t="shared" si="3"/>
        <v>5950</v>
      </c>
      <c r="C49" s="51">
        <f t="shared" si="4"/>
        <v>1198</v>
      </c>
      <c r="D49" s="51">
        <f t="shared" si="7"/>
        <v>6</v>
      </c>
      <c r="E49" s="50" t="str">
        <f t="shared" si="6"/>
        <v>BILBAO</v>
      </c>
      <c r="F49" s="50">
        <f t="shared" si="8"/>
        <v>446</v>
      </c>
      <c r="G49" s="50">
        <f t="shared" si="9"/>
        <v>489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297</v>
      </c>
      <c r="G50" s="50">
        <f t="shared" si="9"/>
        <v>238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ALMERÍA</v>
      </c>
      <c r="F51" s="50">
        <f t="shared" si="8"/>
        <v>14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6"/>
        <v>#N/A</v>
      </c>
      <c r="F52" s="50" t="e">
        <f t="shared" si="8"/>
        <v>#N/A</v>
      </c>
      <c r="G52" s="50" t="e">
        <f t="shared" si="9"/>
        <v>#N/A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16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70379</v>
      </c>
      <c r="C54" s="51">
        <f t="shared" si="4"/>
        <v>58076</v>
      </c>
      <c r="D54" s="51">
        <f t="shared" si="7"/>
        <v>4</v>
      </c>
      <c r="E54" s="50" t="str">
        <f t="shared" si="6"/>
        <v>BALEARES</v>
      </c>
      <c r="F54" s="50">
        <f t="shared" si="8"/>
        <v>4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13723</v>
      </c>
      <c r="C55" s="51">
        <f t="shared" si="4"/>
        <v>3640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837</v>
      </c>
      <c r="C56" s="51">
        <f t="shared" si="4"/>
        <v>29</v>
      </c>
      <c r="D56" s="51">
        <f t="shared" si="7"/>
        <v>9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38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576</v>
      </c>
      <c r="C60" s="51">
        <f t="shared" si="4"/>
        <v>812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1473</v>
      </c>
      <c r="C63" s="51">
        <f t="shared" si="4"/>
        <v>2657</v>
      </c>
      <c r="D63" s="51">
        <f t="shared" si="7"/>
        <v>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376391</v>
      </c>
      <c r="C64" s="51">
        <f t="shared" si="4"/>
        <v>413392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3316</v>
      </c>
      <c r="C65" s="51">
        <f t="shared" si="4"/>
        <v>1060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10614</v>
      </c>
      <c r="C8" s="13">
        <v>11193</v>
      </c>
      <c r="D8" s="13">
        <v>20686</v>
      </c>
      <c r="E8" s="13">
        <v>21995</v>
      </c>
      <c r="F8" s="14">
        <f t="shared" ref="F8:F34" si="0">((E8*100)/D8)-100</f>
        <v>6.3279512713912851</v>
      </c>
      <c r="G8" s="1"/>
      <c r="H8" s="1"/>
      <c r="I8" s="1"/>
    </row>
    <row r="9" spans="1:12" x14ac:dyDescent="0.25">
      <c r="A9" s="9" t="s">
        <v>164</v>
      </c>
      <c r="B9" s="10">
        <v>61</v>
      </c>
      <c r="C9" s="10">
        <v>6</v>
      </c>
      <c r="D9" s="10">
        <v>138</v>
      </c>
      <c r="E9" s="10">
        <v>8</v>
      </c>
      <c r="F9" s="11">
        <f t="shared" si="0"/>
        <v>-94.20289855072464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78</v>
      </c>
      <c r="C11" s="10">
        <v>628</v>
      </c>
      <c r="D11" s="10">
        <v>207</v>
      </c>
      <c r="E11" s="10">
        <v>1018</v>
      </c>
      <c r="F11" s="11">
        <f t="shared" si="0"/>
        <v>391.78743961352654</v>
      </c>
      <c r="G11" s="1"/>
      <c r="H11" s="1"/>
      <c r="I11" s="1"/>
    </row>
    <row r="12" spans="1:12" x14ac:dyDescent="0.25">
      <c r="A12" s="12" t="s">
        <v>168</v>
      </c>
      <c r="B12" s="13">
        <v>3128</v>
      </c>
      <c r="C12" s="13">
        <v>4543</v>
      </c>
      <c r="D12" s="13">
        <v>6371</v>
      </c>
      <c r="E12" s="13">
        <v>9575</v>
      </c>
      <c r="F12" s="14">
        <f t="shared" si="0"/>
        <v>50.29037827656569</v>
      </c>
      <c r="G12" s="1"/>
      <c r="H12" s="1"/>
      <c r="I12" s="1"/>
    </row>
    <row r="13" spans="1:12" x14ac:dyDescent="0.25">
      <c r="A13" s="9" t="s">
        <v>32</v>
      </c>
      <c r="B13" s="10">
        <v>9409</v>
      </c>
      <c r="C13" s="10">
        <v>8696</v>
      </c>
      <c r="D13" s="10">
        <v>17098</v>
      </c>
      <c r="E13" s="10">
        <v>16651</v>
      </c>
      <c r="F13" s="11">
        <f t="shared" si="0"/>
        <v>-2.6143408585799506</v>
      </c>
      <c r="G13" s="1"/>
      <c r="H13" s="1"/>
      <c r="I13" s="1"/>
    </row>
    <row r="14" spans="1:12" x14ac:dyDescent="0.25">
      <c r="A14" s="12" t="s">
        <v>33</v>
      </c>
      <c r="B14" s="13">
        <v>17020</v>
      </c>
      <c r="C14" s="13">
        <v>19159</v>
      </c>
      <c r="D14" s="13">
        <v>32506</v>
      </c>
      <c r="E14" s="13">
        <v>36852</v>
      </c>
      <c r="F14" s="14">
        <f t="shared" si="0"/>
        <v>13.369839414261989</v>
      </c>
      <c r="G14" s="1"/>
      <c r="H14" s="1"/>
      <c r="I14" s="1"/>
    </row>
    <row r="15" spans="1:12" x14ac:dyDescent="0.25">
      <c r="A15" s="9" t="s">
        <v>34</v>
      </c>
      <c r="B15" s="10">
        <v>6680</v>
      </c>
      <c r="C15" s="10">
        <v>4397</v>
      </c>
      <c r="D15" s="10">
        <v>9721</v>
      </c>
      <c r="E15" s="10">
        <v>8737</v>
      </c>
      <c r="F15" s="11">
        <f t="shared" si="0"/>
        <v>-10.12241538936324</v>
      </c>
      <c r="G15" s="1"/>
      <c r="H15" s="1"/>
      <c r="I15" s="1"/>
    </row>
    <row r="16" spans="1:12" x14ac:dyDescent="0.25">
      <c r="A16" s="12" t="s">
        <v>35</v>
      </c>
      <c r="B16" s="13">
        <v>2158</v>
      </c>
      <c r="C16" s="13">
        <v>1157</v>
      </c>
      <c r="D16" s="13">
        <v>5129</v>
      </c>
      <c r="E16" s="13">
        <v>2473</v>
      </c>
      <c r="F16" s="14">
        <f t="shared" si="0"/>
        <v>-51.783973484109964</v>
      </c>
      <c r="G16" s="1"/>
      <c r="H16" s="1"/>
      <c r="I16" s="1"/>
    </row>
    <row r="17" spans="1:9" x14ac:dyDescent="0.25">
      <c r="A17" s="9" t="s">
        <v>169</v>
      </c>
      <c r="B17" s="10">
        <v>406</v>
      </c>
      <c r="C17" s="10">
        <v>40</v>
      </c>
      <c r="D17" s="10">
        <v>592</v>
      </c>
      <c r="E17" s="10">
        <v>269</v>
      </c>
      <c r="F17" s="11">
        <f t="shared" si="0"/>
        <v>-54.560810810810814</v>
      </c>
      <c r="G17" s="1"/>
      <c r="H17" s="1"/>
      <c r="I17" s="1"/>
    </row>
    <row r="18" spans="1:9" x14ac:dyDescent="0.25">
      <c r="A18" s="12" t="s">
        <v>36</v>
      </c>
      <c r="B18" s="13">
        <v>1619</v>
      </c>
      <c r="C18" s="13">
        <v>1514</v>
      </c>
      <c r="D18" s="13">
        <v>3420</v>
      </c>
      <c r="E18" s="13">
        <v>3871</v>
      </c>
      <c r="F18" s="14">
        <f t="shared" si="0"/>
        <v>13.187134502923982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659</v>
      </c>
      <c r="C20" s="13">
        <v>1403</v>
      </c>
      <c r="D20" s="13">
        <v>1169</v>
      </c>
      <c r="E20" s="13">
        <v>2860</v>
      </c>
      <c r="F20" s="14">
        <f t="shared" si="0"/>
        <v>144.6535500427716</v>
      </c>
      <c r="G20" s="1"/>
      <c r="H20" s="1"/>
      <c r="I20" s="1"/>
    </row>
    <row r="21" spans="1:9" x14ac:dyDescent="0.25">
      <c r="A21" s="9" t="s">
        <v>38</v>
      </c>
      <c r="B21" s="10">
        <v>336</v>
      </c>
      <c r="C21" s="10">
        <v>3310</v>
      </c>
      <c r="D21" s="10">
        <v>558</v>
      </c>
      <c r="E21" s="10">
        <v>7261</v>
      </c>
      <c r="F21" s="11">
        <f t="shared" si="0"/>
        <v>1201.2544802867383</v>
      </c>
      <c r="G21" s="1"/>
      <c r="H21" s="1"/>
      <c r="I21" s="1"/>
    </row>
    <row r="22" spans="1:9" x14ac:dyDescent="0.25">
      <c r="A22" s="12" t="s">
        <v>59</v>
      </c>
      <c r="B22" s="13">
        <v>33755</v>
      </c>
      <c r="C22" s="13">
        <v>35152</v>
      </c>
      <c r="D22" s="13">
        <v>64571</v>
      </c>
      <c r="E22" s="13">
        <v>70891</v>
      </c>
      <c r="F22" s="14">
        <f t="shared" si="0"/>
        <v>9.7876755819175827</v>
      </c>
      <c r="G22" s="1"/>
      <c r="H22" s="1"/>
      <c r="I22" s="1"/>
    </row>
    <row r="23" spans="1:9" x14ac:dyDescent="0.25">
      <c r="A23" s="9" t="s">
        <v>171</v>
      </c>
      <c r="B23" s="10">
        <v>1050</v>
      </c>
      <c r="C23" s="10">
        <v>1014</v>
      </c>
      <c r="D23" s="10">
        <v>2429</v>
      </c>
      <c r="E23" s="10">
        <v>2114</v>
      </c>
      <c r="F23" s="11">
        <f t="shared" si="0"/>
        <v>-12.968299711815561</v>
      </c>
      <c r="G23" s="1"/>
      <c r="H23" s="1"/>
      <c r="I23" s="1"/>
    </row>
    <row r="24" spans="1:9" x14ac:dyDescent="0.25">
      <c r="A24" s="12" t="s">
        <v>173</v>
      </c>
      <c r="B24" s="13">
        <v>216</v>
      </c>
      <c r="C24" s="13">
        <v>376</v>
      </c>
      <c r="D24" s="13">
        <v>516</v>
      </c>
      <c r="E24" s="13">
        <v>857</v>
      </c>
      <c r="F24" s="14">
        <f t="shared" si="0"/>
        <v>66.085271317829466</v>
      </c>
      <c r="G24" s="1"/>
      <c r="H24" s="1"/>
      <c r="I24" s="1"/>
    </row>
    <row r="25" spans="1:9" x14ac:dyDescent="0.25">
      <c r="A25" s="9" t="s">
        <v>39</v>
      </c>
      <c r="B25" s="10">
        <v>1758</v>
      </c>
      <c r="C25" s="10">
        <v>1696</v>
      </c>
      <c r="D25" s="10">
        <v>4065</v>
      </c>
      <c r="E25" s="10">
        <v>4122</v>
      </c>
      <c r="F25" s="11">
        <f t="shared" si="0"/>
        <v>1.4022140221402282</v>
      </c>
      <c r="G25" s="1"/>
      <c r="H25" s="1"/>
      <c r="I25" s="1"/>
    </row>
    <row r="26" spans="1:9" x14ac:dyDescent="0.25">
      <c r="A26" s="12" t="s">
        <v>40</v>
      </c>
      <c r="B26" s="13">
        <v>100</v>
      </c>
      <c r="C26" s="13">
        <v>81</v>
      </c>
      <c r="D26" s="13">
        <v>148</v>
      </c>
      <c r="E26" s="13">
        <v>236</v>
      </c>
      <c r="F26" s="14">
        <f t="shared" si="0"/>
        <v>59.459459459459453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25114</v>
      </c>
      <c r="C28" s="13">
        <v>25240</v>
      </c>
      <c r="D28" s="13">
        <v>49093</v>
      </c>
      <c r="E28" s="13">
        <v>53577</v>
      </c>
      <c r="F28" s="14">
        <f t="shared" si="0"/>
        <v>9.1336850467480133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11706</v>
      </c>
      <c r="C30" s="13">
        <v>7687</v>
      </c>
      <c r="D30" s="13">
        <v>24553</v>
      </c>
      <c r="E30" s="13">
        <v>16172</v>
      </c>
      <c r="F30" s="14">
        <f t="shared" si="0"/>
        <v>-34.134321671486177</v>
      </c>
      <c r="G30" s="1"/>
      <c r="H30" s="1"/>
      <c r="I30" s="1"/>
    </row>
    <row r="31" spans="1:9" x14ac:dyDescent="0.25">
      <c r="A31" s="9" t="s">
        <v>45</v>
      </c>
      <c r="B31" s="10">
        <v>1094</v>
      </c>
      <c r="C31" s="10">
        <v>881</v>
      </c>
      <c r="D31" s="10">
        <v>2142</v>
      </c>
      <c r="E31" s="10">
        <v>1539</v>
      </c>
      <c r="F31" s="11">
        <f t="shared" si="0"/>
        <v>-28.151260504201687</v>
      </c>
      <c r="G31" s="1"/>
      <c r="H31" s="1"/>
      <c r="I31" s="1"/>
    </row>
    <row r="32" spans="1:9" x14ac:dyDescent="0.25">
      <c r="A32" s="12" t="s">
        <v>46</v>
      </c>
      <c r="B32" s="13">
        <v>15373</v>
      </c>
      <c r="C32" s="13">
        <v>13992</v>
      </c>
      <c r="D32" s="13">
        <v>29463</v>
      </c>
      <c r="E32" s="13">
        <v>27913</v>
      </c>
      <c r="F32" s="14">
        <f t="shared" si="0"/>
        <v>-5.2608356243423913</v>
      </c>
      <c r="G32" s="1"/>
      <c r="H32" s="1"/>
      <c r="I32" s="1"/>
    </row>
    <row r="33" spans="1:9" x14ac:dyDescent="0.25">
      <c r="A33" s="9" t="s">
        <v>47</v>
      </c>
      <c r="B33" s="10">
        <v>2033</v>
      </c>
      <c r="C33" s="10">
        <v>1605</v>
      </c>
      <c r="D33" s="10">
        <v>4426</v>
      </c>
      <c r="E33" s="10">
        <v>3136</v>
      </c>
      <c r="F33" s="11">
        <f t="shared" si="0"/>
        <v>-29.145955716222318</v>
      </c>
      <c r="G33" s="1"/>
      <c r="H33" s="1"/>
      <c r="I33" s="1"/>
    </row>
    <row r="34" spans="1:9" x14ac:dyDescent="0.25">
      <c r="A34" s="12" t="s">
        <v>172</v>
      </c>
      <c r="B34" s="13">
        <v>2416</v>
      </c>
      <c r="C34" s="13">
        <v>2491</v>
      </c>
      <c r="D34" s="13">
        <v>5359</v>
      </c>
      <c r="E34" s="13">
        <v>5291</v>
      </c>
      <c r="F34" s="14">
        <f t="shared" si="0"/>
        <v>-1.2688934502705678</v>
      </c>
      <c r="G34" s="1"/>
      <c r="H34" s="1"/>
      <c r="I34" s="1"/>
    </row>
    <row r="35" spans="1:9" x14ac:dyDescent="0.25">
      <c r="A35" s="15" t="s">
        <v>48</v>
      </c>
      <c r="B35" s="16">
        <f>SUM(B7:B34)</f>
        <v>146783</v>
      </c>
      <c r="C35" s="16">
        <f t="shared" ref="C35:E35" si="1">SUM(C7:C34)</f>
        <v>146261</v>
      </c>
      <c r="D35" s="16">
        <f t="shared" si="1"/>
        <v>284431</v>
      </c>
      <c r="E35" s="16">
        <f t="shared" si="1"/>
        <v>297418</v>
      </c>
      <c r="F35" s="17">
        <f t="shared" ref="F35" si="2">((E35*100)/D35)-100</f>
        <v>4.5659580003586058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70891</v>
      </c>
      <c r="G39" s="50">
        <f>LOOKUP(E39,$A$39:$A$66,$C$39:$C$66)</f>
        <v>64571</v>
      </c>
    </row>
    <row r="40" spans="1:9" x14ac:dyDescent="0.25">
      <c r="A40" s="50" t="str">
        <f t="shared" si="5"/>
        <v>ALICANTE</v>
      </c>
      <c r="B40" s="51">
        <f t="shared" si="3"/>
        <v>21995</v>
      </c>
      <c r="C40" s="51">
        <f t="shared" si="4"/>
        <v>20686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53577</v>
      </c>
      <c r="G40" s="50">
        <f t="shared" ref="G40:G66" si="9">LOOKUP(E40,$A$39:$A$66,$C$39:$C$66)</f>
        <v>49093</v>
      </c>
    </row>
    <row r="41" spans="1:9" x14ac:dyDescent="0.25">
      <c r="A41" s="50" t="str">
        <f t="shared" si="5"/>
        <v>ALMERÍA</v>
      </c>
      <c r="B41" s="51">
        <f t="shared" si="3"/>
        <v>8</v>
      </c>
      <c r="C41" s="51">
        <f t="shared" si="4"/>
        <v>138</v>
      </c>
      <c r="D41" s="51">
        <f t="shared" si="7"/>
        <v>23</v>
      </c>
      <c r="E41" s="50" t="str">
        <f t="shared" si="6"/>
        <v>BARCELONA</v>
      </c>
      <c r="F41" s="50">
        <f t="shared" si="8"/>
        <v>36852</v>
      </c>
      <c r="G41" s="50">
        <f t="shared" si="9"/>
        <v>32506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27913</v>
      </c>
      <c r="G42" s="50">
        <f t="shared" si="9"/>
        <v>29463</v>
      </c>
    </row>
    <row r="43" spans="1:9" x14ac:dyDescent="0.25">
      <c r="A43" s="50" t="str">
        <f t="shared" si="5"/>
        <v>BAHÍA DE ALGECIRAS</v>
      </c>
      <c r="B43" s="51">
        <f t="shared" si="3"/>
        <v>1018</v>
      </c>
      <c r="C43" s="51">
        <f t="shared" si="4"/>
        <v>207</v>
      </c>
      <c r="D43" s="51">
        <f t="shared" si="7"/>
        <v>19</v>
      </c>
      <c r="E43" s="50" t="str">
        <f t="shared" si="6"/>
        <v>ALICANTE</v>
      </c>
      <c r="F43" s="50">
        <f t="shared" si="8"/>
        <v>21995</v>
      </c>
      <c r="G43" s="50">
        <f t="shared" si="9"/>
        <v>20686</v>
      </c>
    </row>
    <row r="44" spans="1:9" x14ac:dyDescent="0.25">
      <c r="A44" s="50" t="str">
        <f t="shared" si="5"/>
        <v>BAHÍA DE CÁDIZ</v>
      </c>
      <c r="B44" s="51">
        <f t="shared" si="3"/>
        <v>9575</v>
      </c>
      <c r="C44" s="51">
        <f t="shared" si="4"/>
        <v>6371</v>
      </c>
      <c r="D44" s="51">
        <f t="shared" si="7"/>
        <v>8</v>
      </c>
      <c r="E44" s="50" t="str">
        <f t="shared" si="6"/>
        <v>BALEARES</v>
      </c>
      <c r="F44" s="50">
        <f t="shared" si="8"/>
        <v>16651</v>
      </c>
      <c r="G44" s="50">
        <f t="shared" si="9"/>
        <v>17098</v>
      </c>
    </row>
    <row r="45" spans="1:9" x14ac:dyDescent="0.25">
      <c r="A45" s="50" t="str">
        <f t="shared" si="5"/>
        <v>BALEARES</v>
      </c>
      <c r="B45" s="51">
        <f t="shared" si="3"/>
        <v>16651</v>
      </c>
      <c r="C45" s="51">
        <f t="shared" si="4"/>
        <v>17098</v>
      </c>
      <c r="D45" s="51">
        <f t="shared" si="7"/>
        <v>6</v>
      </c>
      <c r="E45" s="50" t="str">
        <f t="shared" si="6"/>
        <v>SEVILLA</v>
      </c>
      <c r="F45" s="50">
        <f t="shared" si="8"/>
        <v>16172</v>
      </c>
      <c r="G45" s="50">
        <f t="shared" si="9"/>
        <v>24553</v>
      </c>
    </row>
    <row r="46" spans="1:9" x14ac:dyDescent="0.25">
      <c r="A46" s="50" t="str">
        <f t="shared" si="5"/>
        <v>BARCELONA</v>
      </c>
      <c r="B46" s="51">
        <f t="shared" si="3"/>
        <v>36852</v>
      </c>
      <c r="C46" s="51">
        <f t="shared" si="4"/>
        <v>32506</v>
      </c>
      <c r="D46" s="51">
        <f t="shared" si="7"/>
        <v>3</v>
      </c>
      <c r="E46" s="50" t="str">
        <f t="shared" si="6"/>
        <v>BAHÍA DE CÁDIZ</v>
      </c>
      <c r="F46" s="50">
        <f t="shared" si="8"/>
        <v>9575</v>
      </c>
      <c r="G46" s="50">
        <f t="shared" si="9"/>
        <v>6371</v>
      </c>
    </row>
    <row r="47" spans="1:9" x14ac:dyDescent="0.25">
      <c r="A47" s="50" t="str">
        <f t="shared" si="5"/>
        <v>BILBAO</v>
      </c>
      <c r="B47" s="51">
        <f t="shared" si="3"/>
        <v>8737</v>
      </c>
      <c r="C47" s="51">
        <f t="shared" si="4"/>
        <v>9721</v>
      </c>
      <c r="D47" s="51">
        <f t="shared" si="7"/>
        <v>9</v>
      </c>
      <c r="E47" s="50" t="str">
        <f t="shared" si="6"/>
        <v>BILBAO</v>
      </c>
      <c r="F47" s="50">
        <f t="shared" si="8"/>
        <v>8737</v>
      </c>
      <c r="G47" s="50">
        <f t="shared" si="9"/>
        <v>9721</v>
      </c>
    </row>
    <row r="48" spans="1:9" x14ac:dyDescent="0.25">
      <c r="A48" s="50" t="str">
        <f t="shared" si="5"/>
        <v>CARTAGENA</v>
      </c>
      <c r="B48" s="51">
        <f t="shared" si="3"/>
        <v>2473</v>
      </c>
      <c r="C48" s="51">
        <f t="shared" si="4"/>
        <v>5129</v>
      </c>
      <c r="D48" s="51">
        <f t="shared" si="7"/>
        <v>16</v>
      </c>
      <c r="E48" s="50" t="str">
        <f t="shared" si="6"/>
        <v>HUELVA</v>
      </c>
      <c r="F48" s="50">
        <f t="shared" si="8"/>
        <v>7261</v>
      </c>
      <c r="G48" s="50">
        <f t="shared" si="9"/>
        <v>558</v>
      </c>
    </row>
    <row r="49" spans="1:7" x14ac:dyDescent="0.25">
      <c r="A49" s="50" t="str">
        <f t="shared" si="5"/>
        <v>CASTELLÓN</v>
      </c>
      <c r="B49" s="51">
        <f t="shared" si="3"/>
        <v>269</v>
      </c>
      <c r="C49" s="51">
        <f t="shared" si="4"/>
        <v>592</v>
      </c>
      <c r="D49" s="51">
        <f t="shared" si="7"/>
        <v>21</v>
      </c>
      <c r="E49" s="50" t="str">
        <f t="shared" si="6"/>
        <v>VILAGARCÍA</v>
      </c>
      <c r="F49" s="50">
        <f t="shared" si="8"/>
        <v>5291</v>
      </c>
      <c r="G49" s="50">
        <f t="shared" si="9"/>
        <v>5359</v>
      </c>
    </row>
    <row r="50" spans="1:7" x14ac:dyDescent="0.25">
      <c r="A50" s="50" t="str">
        <f t="shared" si="5"/>
        <v>CEUTA</v>
      </c>
      <c r="B50" s="51">
        <f t="shared" si="3"/>
        <v>3871</v>
      </c>
      <c r="C50" s="51">
        <f t="shared" si="4"/>
        <v>3420</v>
      </c>
      <c r="D50" s="51">
        <f t="shared" si="7"/>
        <v>13</v>
      </c>
      <c r="E50" s="50" t="str">
        <f t="shared" si="6"/>
        <v>MELILLA</v>
      </c>
      <c r="F50" s="50">
        <f t="shared" si="8"/>
        <v>4122</v>
      </c>
      <c r="G50" s="50">
        <f t="shared" si="9"/>
        <v>4065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CEUTA</v>
      </c>
      <c r="F51" s="50">
        <f t="shared" si="8"/>
        <v>3871</v>
      </c>
      <c r="G51" s="50">
        <f t="shared" si="9"/>
        <v>3420</v>
      </c>
    </row>
    <row r="52" spans="1:7" x14ac:dyDescent="0.25">
      <c r="A52" s="50" t="str">
        <f t="shared" si="5"/>
        <v>GIJÓN</v>
      </c>
      <c r="B52" s="51">
        <f t="shared" si="3"/>
        <v>2860</v>
      </c>
      <c r="C52" s="51">
        <f t="shared" si="4"/>
        <v>1169</v>
      </c>
      <c r="D52" s="51">
        <f t="shared" si="7"/>
        <v>15</v>
      </c>
      <c r="E52" s="50" t="str">
        <f t="shared" si="6"/>
        <v>VIGO</v>
      </c>
      <c r="F52" s="50">
        <f t="shared" si="8"/>
        <v>3136</v>
      </c>
      <c r="G52" s="50">
        <f t="shared" si="9"/>
        <v>4426</v>
      </c>
    </row>
    <row r="53" spans="1:7" x14ac:dyDescent="0.25">
      <c r="A53" s="50" t="str">
        <f t="shared" si="5"/>
        <v>HUELVA</v>
      </c>
      <c r="B53" s="51">
        <f t="shared" si="3"/>
        <v>7261</v>
      </c>
      <c r="C53" s="51">
        <f t="shared" si="4"/>
        <v>558</v>
      </c>
      <c r="D53" s="51">
        <f t="shared" si="7"/>
        <v>10</v>
      </c>
      <c r="E53" s="50" t="str">
        <f t="shared" si="6"/>
        <v>GIJÓN</v>
      </c>
      <c r="F53" s="50">
        <f t="shared" si="8"/>
        <v>2860</v>
      </c>
      <c r="G53" s="50">
        <f t="shared" si="9"/>
        <v>1169</v>
      </c>
    </row>
    <row r="54" spans="1:7" x14ac:dyDescent="0.25">
      <c r="A54" s="50" t="str">
        <f t="shared" si="5"/>
        <v>LAS PALMAS</v>
      </c>
      <c r="B54" s="51">
        <f t="shared" si="3"/>
        <v>70891</v>
      </c>
      <c r="C54" s="51">
        <f t="shared" si="4"/>
        <v>64571</v>
      </c>
      <c r="D54" s="51">
        <f t="shared" si="7"/>
        <v>1</v>
      </c>
      <c r="E54" s="50" t="str">
        <f t="shared" si="6"/>
        <v>CARTAGENA</v>
      </c>
      <c r="F54" s="50">
        <f t="shared" si="8"/>
        <v>2473</v>
      </c>
      <c r="G54" s="50">
        <f t="shared" si="9"/>
        <v>5129</v>
      </c>
    </row>
    <row r="55" spans="1:7" x14ac:dyDescent="0.25">
      <c r="A55" s="50" t="str">
        <f t="shared" si="5"/>
        <v>MÁLAGA</v>
      </c>
      <c r="B55" s="51">
        <f t="shared" si="3"/>
        <v>2114</v>
      </c>
      <c r="C55" s="51">
        <f t="shared" si="4"/>
        <v>2429</v>
      </c>
      <c r="D55" s="51">
        <f t="shared" si="7"/>
        <v>17</v>
      </c>
      <c r="E55" s="50" t="str">
        <f t="shared" si="6"/>
        <v>MÁLAGA</v>
      </c>
      <c r="F55" s="50">
        <f t="shared" si="8"/>
        <v>2114</v>
      </c>
      <c r="G55" s="50">
        <f t="shared" si="9"/>
        <v>2429</v>
      </c>
    </row>
    <row r="56" spans="1:7" x14ac:dyDescent="0.25">
      <c r="A56" s="50" t="str">
        <f t="shared" si="5"/>
        <v>MARÍN Y RÍA DE PONTEVEDRA</v>
      </c>
      <c r="B56" s="51">
        <f t="shared" si="3"/>
        <v>857</v>
      </c>
      <c r="C56" s="51">
        <f t="shared" si="4"/>
        <v>516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1539</v>
      </c>
      <c r="G56" s="50">
        <f t="shared" si="9"/>
        <v>2142</v>
      </c>
    </row>
    <row r="57" spans="1:7" x14ac:dyDescent="0.25">
      <c r="A57" s="50" t="str">
        <f t="shared" si="5"/>
        <v>MELILLA</v>
      </c>
      <c r="B57" s="51">
        <f t="shared" si="3"/>
        <v>4122</v>
      </c>
      <c r="C57" s="51">
        <f t="shared" si="4"/>
        <v>4065</v>
      </c>
      <c r="D57" s="51">
        <f t="shared" si="7"/>
        <v>12</v>
      </c>
      <c r="E57" s="50" t="str">
        <f t="shared" si="6"/>
        <v>BAHÍA DE ALGECIRAS</v>
      </c>
      <c r="F57" s="50">
        <f t="shared" si="10"/>
        <v>1018</v>
      </c>
      <c r="G57" s="50">
        <f t="shared" si="9"/>
        <v>207</v>
      </c>
    </row>
    <row r="58" spans="1:7" x14ac:dyDescent="0.25">
      <c r="A58" s="50" t="str">
        <f t="shared" si="5"/>
        <v>MOTRIL</v>
      </c>
      <c r="B58" s="51">
        <f t="shared" si="3"/>
        <v>236</v>
      </c>
      <c r="C58" s="51">
        <f t="shared" si="4"/>
        <v>148</v>
      </c>
      <c r="D58" s="51">
        <f t="shared" si="7"/>
        <v>22</v>
      </c>
      <c r="E58" s="50" t="str">
        <f t="shared" si="6"/>
        <v>MARÍN Y RÍA DE PONTEVEDRA</v>
      </c>
      <c r="F58" s="50">
        <f t="shared" si="10"/>
        <v>857</v>
      </c>
      <c r="G58" s="50">
        <f t="shared" si="9"/>
        <v>516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269</v>
      </c>
      <c r="G59" s="50">
        <f t="shared" si="9"/>
        <v>592</v>
      </c>
    </row>
    <row r="60" spans="1:7" x14ac:dyDescent="0.25">
      <c r="A60" s="50" t="str">
        <f t="shared" si="5"/>
        <v>SANTA CRUZ DE TENERIFE</v>
      </c>
      <c r="B60" s="51">
        <f t="shared" si="3"/>
        <v>53577</v>
      </c>
      <c r="C60" s="51">
        <f t="shared" si="4"/>
        <v>49093</v>
      </c>
      <c r="D60" s="51">
        <f t="shared" si="7"/>
        <v>2</v>
      </c>
      <c r="E60" s="50" t="str">
        <f t="shared" si="6"/>
        <v>MOTRIL</v>
      </c>
      <c r="F60" s="50">
        <f t="shared" si="10"/>
        <v>236</v>
      </c>
      <c r="G60" s="50">
        <f t="shared" si="9"/>
        <v>148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8</v>
      </c>
      <c r="G61" s="50">
        <f t="shared" si="9"/>
        <v>138</v>
      </c>
    </row>
    <row r="62" spans="1:7" x14ac:dyDescent="0.25">
      <c r="A62" s="50" t="str">
        <f t="shared" si="5"/>
        <v>SEVILLA</v>
      </c>
      <c r="B62" s="51">
        <f t="shared" si="3"/>
        <v>16172</v>
      </c>
      <c r="C62" s="51">
        <f t="shared" si="4"/>
        <v>24553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1539</v>
      </c>
      <c r="C63" s="51">
        <f t="shared" si="4"/>
        <v>2142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27913</v>
      </c>
      <c r="C64" s="51">
        <f t="shared" si="4"/>
        <v>29463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3136</v>
      </c>
      <c r="C65" s="51">
        <f t="shared" si="4"/>
        <v>4426</v>
      </c>
      <c r="D65" s="51">
        <f t="shared" si="7"/>
        <v>14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5291</v>
      </c>
      <c r="C66" s="51">
        <f t="shared" si="4"/>
        <v>5359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E42" sqref="E4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1"/>
      <c r="G7" s="1"/>
      <c r="H7" s="1"/>
      <c r="I7" s="1"/>
    </row>
    <row r="8" spans="1:12" x14ac:dyDescent="0.25">
      <c r="A8" s="12" t="s">
        <v>31</v>
      </c>
      <c r="B8" s="13">
        <v>869</v>
      </c>
      <c r="C8" s="13">
        <v>1762</v>
      </c>
      <c r="D8" s="13">
        <v>2178</v>
      </c>
      <c r="E8" s="13">
        <v>3284</v>
      </c>
      <c r="F8" s="14">
        <f t="shared" ref="F8:F34" si="0">((E8*100)/D8)-100</f>
        <v>50.780532598714416</v>
      </c>
      <c r="G8" s="1"/>
      <c r="H8" s="1"/>
      <c r="I8" s="1"/>
    </row>
    <row r="9" spans="1:12" x14ac:dyDescent="0.25">
      <c r="A9" s="9" t="s">
        <v>164</v>
      </c>
      <c r="B9" s="10">
        <v>232</v>
      </c>
      <c r="C9" s="10">
        <v>482</v>
      </c>
      <c r="D9" s="10">
        <v>464</v>
      </c>
      <c r="E9" s="10">
        <v>997</v>
      </c>
      <c r="F9" s="11">
        <f t="shared" si="0"/>
        <v>114.87068965517241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26632</v>
      </c>
      <c r="C11" s="10">
        <v>26613</v>
      </c>
      <c r="D11" s="10">
        <v>55169</v>
      </c>
      <c r="E11" s="10">
        <v>54859</v>
      </c>
      <c r="F11" s="11">
        <f t="shared" si="0"/>
        <v>-0.56190976816689897</v>
      </c>
      <c r="G11" s="1"/>
      <c r="H11" s="1"/>
      <c r="I11" s="1"/>
    </row>
    <row r="12" spans="1:12" x14ac:dyDescent="0.25">
      <c r="A12" s="12" t="s">
        <v>168</v>
      </c>
      <c r="B12" s="13">
        <v>2853</v>
      </c>
      <c r="C12" s="13">
        <v>3054</v>
      </c>
      <c r="D12" s="13">
        <v>4228</v>
      </c>
      <c r="E12" s="13">
        <v>5092</v>
      </c>
      <c r="F12" s="14">
        <f t="shared" si="0"/>
        <v>20.435193945127722</v>
      </c>
      <c r="G12" s="1"/>
      <c r="H12" s="1"/>
      <c r="I12" s="1"/>
    </row>
    <row r="13" spans="1:12" x14ac:dyDescent="0.25">
      <c r="A13" s="9" t="s">
        <v>32</v>
      </c>
      <c r="B13" s="10">
        <v>0</v>
      </c>
      <c r="C13" s="10">
        <v>0</v>
      </c>
      <c r="D13" s="10">
        <v>0</v>
      </c>
      <c r="E13" s="10">
        <v>0</v>
      </c>
      <c r="F13" s="11"/>
      <c r="G13" s="1"/>
      <c r="H13" s="1"/>
      <c r="I13" s="1"/>
    </row>
    <row r="14" spans="1:12" x14ac:dyDescent="0.25">
      <c r="A14" s="12" t="s">
        <v>33</v>
      </c>
      <c r="B14" s="13">
        <v>115640</v>
      </c>
      <c r="C14" s="13">
        <v>138747</v>
      </c>
      <c r="D14" s="13">
        <v>229272</v>
      </c>
      <c r="E14" s="13">
        <v>265237</v>
      </c>
      <c r="F14" s="14">
        <f t="shared" si="0"/>
        <v>15.68660804633798</v>
      </c>
      <c r="G14" s="1"/>
      <c r="H14" s="1"/>
      <c r="I14" s="1"/>
    </row>
    <row r="15" spans="1:12" x14ac:dyDescent="0.25">
      <c r="A15" s="9" t="s">
        <v>34</v>
      </c>
      <c r="B15" s="10">
        <v>44548</v>
      </c>
      <c r="C15" s="10">
        <v>33359</v>
      </c>
      <c r="D15" s="10">
        <v>76098</v>
      </c>
      <c r="E15" s="10">
        <v>69607</v>
      </c>
      <c r="F15" s="11">
        <f t="shared" si="0"/>
        <v>-8.5297905332597423</v>
      </c>
      <c r="G15" s="1"/>
      <c r="H15" s="1"/>
      <c r="I15" s="1"/>
    </row>
    <row r="16" spans="1:12" x14ac:dyDescent="0.25">
      <c r="A16" s="12" t="s">
        <v>35</v>
      </c>
      <c r="B16" s="13">
        <v>4719</v>
      </c>
      <c r="C16" s="13">
        <v>4013</v>
      </c>
      <c r="D16" s="13">
        <v>9890</v>
      </c>
      <c r="E16" s="13">
        <v>9435</v>
      </c>
      <c r="F16" s="14">
        <f t="shared" si="0"/>
        <v>-4.6006066734074835</v>
      </c>
      <c r="G16" s="1"/>
      <c r="H16" s="1"/>
      <c r="I16" s="1"/>
    </row>
    <row r="17" spans="1:9" x14ac:dyDescent="0.25">
      <c r="A17" s="9" t="s">
        <v>169</v>
      </c>
      <c r="B17" s="10">
        <v>14155</v>
      </c>
      <c r="C17" s="10">
        <v>17095</v>
      </c>
      <c r="D17" s="10">
        <v>28866</v>
      </c>
      <c r="E17" s="10">
        <v>31262</v>
      </c>
      <c r="F17" s="11">
        <f t="shared" si="0"/>
        <v>8.3004226425552616</v>
      </c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75</v>
      </c>
      <c r="C19" s="10">
        <v>0</v>
      </c>
      <c r="D19" s="10">
        <v>117</v>
      </c>
      <c r="E19" s="10">
        <v>7</v>
      </c>
      <c r="F19" s="11">
        <f t="shared" si="0"/>
        <v>-94.017094017094024</v>
      </c>
      <c r="G19" s="1"/>
      <c r="H19" s="1"/>
      <c r="I19" s="1"/>
    </row>
    <row r="20" spans="1:9" x14ac:dyDescent="0.25">
      <c r="A20" s="12" t="s">
        <v>170</v>
      </c>
      <c r="B20" s="13">
        <v>3965</v>
      </c>
      <c r="C20" s="13">
        <v>4511</v>
      </c>
      <c r="D20" s="13">
        <v>8134</v>
      </c>
      <c r="E20" s="13">
        <v>9109</v>
      </c>
      <c r="F20" s="14">
        <f t="shared" si="0"/>
        <v>11.986722399803298</v>
      </c>
      <c r="G20" s="1"/>
      <c r="H20" s="1"/>
      <c r="I20" s="1"/>
    </row>
    <row r="21" spans="1:9" x14ac:dyDescent="0.25">
      <c r="A21" s="9" t="s">
        <v>38</v>
      </c>
      <c r="B21" s="10">
        <v>643</v>
      </c>
      <c r="C21" s="10">
        <v>904</v>
      </c>
      <c r="D21" s="10">
        <v>952</v>
      </c>
      <c r="E21" s="10">
        <v>1757</v>
      </c>
      <c r="F21" s="11">
        <f t="shared" si="0"/>
        <v>84.558823529411768</v>
      </c>
      <c r="G21" s="1"/>
      <c r="H21" s="1"/>
      <c r="I21" s="1"/>
    </row>
    <row r="22" spans="1:9" x14ac:dyDescent="0.25">
      <c r="A22" s="12" t="s">
        <v>59</v>
      </c>
      <c r="B22" s="13">
        <v>6496</v>
      </c>
      <c r="C22" s="13">
        <v>5748</v>
      </c>
      <c r="D22" s="13">
        <v>12757</v>
      </c>
      <c r="E22" s="13">
        <v>12238</v>
      </c>
      <c r="F22" s="14">
        <f t="shared" si="0"/>
        <v>-4.06835462883123</v>
      </c>
      <c r="G22" s="1"/>
      <c r="H22" s="1"/>
      <c r="I22" s="1"/>
    </row>
    <row r="23" spans="1:9" x14ac:dyDescent="0.25">
      <c r="A23" s="9" t="s">
        <v>171</v>
      </c>
      <c r="B23" s="10">
        <v>1367</v>
      </c>
      <c r="C23" s="10">
        <v>1692</v>
      </c>
      <c r="D23" s="10">
        <v>2688</v>
      </c>
      <c r="E23" s="10">
        <v>2698</v>
      </c>
      <c r="F23" s="11">
        <f t="shared" si="0"/>
        <v>0.3720238095238102</v>
      </c>
      <c r="G23" s="1"/>
      <c r="H23" s="1"/>
      <c r="I23" s="1"/>
    </row>
    <row r="24" spans="1:9" x14ac:dyDescent="0.25">
      <c r="A24" s="12" t="s">
        <v>173</v>
      </c>
      <c r="B24" s="13">
        <v>2792</v>
      </c>
      <c r="C24" s="13">
        <v>5020</v>
      </c>
      <c r="D24" s="13">
        <v>5868</v>
      </c>
      <c r="E24" s="13">
        <v>11342</v>
      </c>
      <c r="F24" s="14">
        <f t="shared" si="0"/>
        <v>93.285616905248816</v>
      </c>
      <c r="G24" s="1"/>
      <c r="H24" s="1"/>
      <c r="I24" s="1"/>
    </row>
    <row r="25" spans="1:9" x14ac:dyDescent="0.25">
      <c r="A25" s="9" t="s">
        <v>39</v>
      </c>
      <c r="B25" s="10">
        <v>750</v>
      </c>
      <c r="C25" s="10">
        <v>469</v>
      </c>
      <c r="D25" s="10">
        <v>1843</v>
      </c>
      <c r="E25" s="10">
        <v>1903</v>
      </c>
      <c r="F25" s="11">
        <f t="shared" si="0"/>
        <v>3.2555615843733108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4</v>
      </c>
      <c r="D26" s="13">
        <v>0</v>
      </c>
      <c r="E26" s="13">
        <v>8</v>
      </c>
      <c r="F26" s="14"/>
      <c r="G26" s="1"/>
      <c r="H26" s="1"/>
      <c r="I26" s="1"/>
    </row>
    <row r="27" spans="1:9" x14ac:dyDescent="0.25">
      <c r="A27" s="9" t="s">
        <v>41</v>
      </c>
      <c r="B27" s="10">
        <v>735</v>
      </c>
      <c r="C27" s="10">
        <v>0</v>
      </c>
      <c r="D27" s="10">
        <v>1172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3148</v>
      </c>
      <c r="C28" s="13">
        <v>3264</v>
      </c>
      <c r="D28" s="13">
        <v>6574</v>
      </c>
      <c r="E28" s="13">
        <v>6602</v>
      </c>
      <c r="F28" s="14">
        <f t="shared" si="0"/>
        <v>0.42592029205962945</v>
      </c>
      <c r="G28" s="1"/>
      <c r="H28" s="1"/>
      <c r="I28" s="1"/>
    </row>
    <row r="29" spans="1:9" x14ac:dyDescent="0.25">
      <c r="A29" s="9" t="s">
        <v>43</v>
      </c>
      <c r="B29" s="10">
        <v>72</v>
      </c>
      <c r="C29" s="10">
        <v>101</v>
      </c>
      <c r="D29" s="10">
        <v>190</v>
      </c>
      <c r="E29" s="10">
        <v>311</v>
      </c>
      <c r="F29" s="11">
        <f t="shared" si="0"/>
        <v>63.68421052631578</v>
      </c>
      <c r="G29" s="1"/>
      <c r="H29" s="1"/>
      <c r="I29" s="1"/>
    </row>
    <row r="30" spans="1:9" x14ac:dyDescent="0.25">
      <c r="A30" s="12" t="s">
        <v>44</v>
      </c>
      <c r="B30" s="13">
        <v>241</v>
      </c>
      <c r="C30" s="13">
        <v>434</v>
      </c>
      <c r="D30" s="13">
        <v>478</v>
      </c>
      <c r="E30" s="13">
        <v>460</v>
      </c>
      <c r="F30" s="14">
        <f t="shared" si="0"/>
        <v>-3.7656903765690402</v>
      </c>
      <c r="G30" s="1"/>
      <c r="H30" s="1"/>
      <c r="I30" s="1"/>
    </row>
    <row r="31" spans="1:9" x14ac:dyDescent="0.25">
      <c r="A31" s="9" t="s">
        <v>45</v>
      </c>
      <c r="B31" s="10">
        <v>4032</v>
      </c>
      <c r="C31" s="10">
        <v>3964</v>
      </c>
      <c r="D31" s="10">
        <v>7248</v>
      </c>
      <c r="E31" s="10">
        <v>8154</v>
      </c>
      <c r="F31" s="11">
        <f t="shared" si="0"/>
        <v>12.5</v>
      </c>
      <c r="G31" s="1"/>
      <c r="H31" s="1"/>
      <c r="I31" s="1"/>
    </row>
    <row r="32" spans="1:9" x14ac:dyDescent="0.25">
      <c r="A32" s="12" t="s">
        <v>46</v>
      </c>
      <c r="B32" s="13">
        <v>168096</v>
      </c>
      <c r="C32" s="13">
        <v>144098</v>
      </c>
      <c r="D32" s="13">
        <v>312893</v>
      </c>
      <c r="E32" s="13">
        <v>292859</v>
      </c>
      <c r="F32" s="14">
        <f t="shared" si="0"/>
        <v>-6.4028278037539934</v>
      </c>
      <c r="G32" s="1"/>
      <c r="H32" s="1"/>
      <c r="I32" s="1"/>
    </row>
    <row r="33" spans="1:9" x14ac:dyDescent="0.25">
      <c r="A33" s="9" t="s">
        <v>47</v>
      </c>
      <c r="B33" s="10">
        <v>11885</v>
      </c>
      <c r="C33" s="10">
        <v>9351</v>
      </c>
      <c r="D33" s="10">
        <v>23158</v>
      </c>
      <c r="E33" s="10">
        <v>20882</v>
      </c>
      <c r="F33" s="11">
        <f t="shared" si="0"/>
        <v>-9.8281371448311603</v>
      </c>
      <c r="G33" s="1"/>
      <c r="H33" s="1"/>
      <c r="I33" s="1"/>
    </row>
    <row r="34" spans="1:9" x14ac:dyDescent="0.25">
      <c r="A34" s="12" t="s">
        <v>172</v>
      </c>
      <c r="B34" s="13">
        <v>84</v>
      </c>
      <c r="C34" s="13">
        <v>53</v>
      </c>
      <c r="D34" s="13">
        <v>124</v>
      </c>
      <c r="E34" s="13">
        <v>105</v>
      </c>
      <c r="F34" s="14">
        <f t="shared" si="0"/>
        <v>-15.322580645161295</v>
      </c>
      <c r="G34" s="1"/>
      <c r="H34" s="1"/>
      <c r="I34" s="1"/>
    </row>
    <row r="35" spans="1:9" x14ac:dyDescent="0.25">
      <c r="A35" s="15" t="s">
        <v>48</v>
      </c>
      <c r="B35" s="16">
        <f>SUM(B7:B34)</f>
        <v>414029</v>
      </c>
      <c r="C35" s="16">
        <f t="shared" ref="C35:E35" si="1">SUM(C7:C34)</f>
        <v>404738</v>
      </c>
      <c r="D35" s="16">
        <f t="shared" si="1"/>
        <v>790361</v>
      </c>
      <c r="E35" s="16">
        <f t="shared" si="1"/>
        <v>808208</v>
      </c>
      <c r="F35" s="17">
        <f t="shared" ref="F35" si="2">((E35*100)/D35)-100</f>
        <v>2.2580820662962822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292859</v>
      </c>
      <c r="G39" s="50">
        <f>LOOKUP(E39,$A$39:$A$66,$C$39:$C$66)</f>
        <v>312893</v>
      </c>
    </row>
    <row r="40" spans="1:9" x14ac:dyDescent="0.25">
      <c r="A40" s="50" t="str">
        <f t="shared" si="5"/>
        <v>ALICANTE</v>
      </c>
      <c r="B40" s="51">
        <f t="shared" si="3"/>
        <v>3284</v>
      </c>
      <c r="C40" s="51">
        <f t="shared" si="4"/>
        <v>2178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265237</v>
      </c>
      <c r="G40" s="50">
        <f t="shared" ref="G40:G66" si="9">LOOKUP(E40,$A$39:$A$66,$C$39:$C$66)</f>
        <v>229272</v>
      </c>
    </row>
    <row r="41" spans="1:9" x14ac:dyDescent="0.25">
      <c r="A41" s="50" t="str">
        <f t="shared" si="5"/>
        <v>ALMERÍA</v>
      </c>
      <c r="B41" s="51">
        <f t="shared" si="3"/>
        <v>997</v>
      </c>
      <c r="C41" s="51">
        <f t="shared" si="4"/>
        <v>464</v>
      </c>
      <c r="D41" s="51">
        <f t="shared" si="7"/>
        <v>18</v>
      </c>
      <c r="E41" s="50" t="str">
        <f t="shared" si="6"/>
        <v>BILBAO</v>
      </c>
      <c r="F41" s="50">
        <f t="shared" si="8"/>
        <v>69607</v>
      </c>
      <c r="G41" s="50">
        <f t="shared" si="9"/>
        <v>76098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54859</v>
      </c>
      <c r="G42" s="50">
        <f t="shared" si="9"/>
        <v>55169</v>
      </c>
    </row>
    <row r="43" spans="1:9" x14ac:dyDescent="0.25">
      <c r="A43" s="50" t="str">
        <f t="shared" si="5"/>
        <v>BAHÍA DE ALGECIRAS</v>
      </c>
      <c r="B43" s="51">
        <f t="shared" si="3"/>
        <v>54859</v>
      </c>
      <c r="C43" s="51">
        <f t="shared" si="4"/>
        <v>55169</v>
      </c>
      <c r="D43" s="51">
        <f t="shared" si="7"/>
        <v>4</v>
      </c>
      <c r="E43" s="50" t="str">
        <f t="shared" si="6"/>
        <v>CASTELLÓN</v>
      </c>
      <c r="F43" s="50">
        <f t="shared" si="8"/>
        <v>31262</v>
      </c>
      <c r="G43" s="50">
        <f t="shared" si="9"/>
        <v>28866</v>
      </c>
    </row>
    <row r="44" spans="1:9" x14ac:dyDescent="0.25">
      <c r="A44" s="50" t="str">
        <f t="shared" si="5"/>
        <v>BAHÍA DE CÁDIZ</v>
      </c>
      <c r="B44" s="51">
        <f t="shared" si="3"/>
        <v>5092</v>
      </c>
      <c r="C44" s="51">
        <f t="shared" si="4"/>
        <v>4228</v>
      </c>
      <c r="D44" s="51">
        <f t="shared" si="7"/>
        <v>13</v>
      </c>
      <c r="E44" s="50" t="str">
        <f t="shared" si="6"/>
        <v>VIGO</v>
      </c>
      <c r="F44" s="50">
        <f t="shared" si="8"/>
        <v>20882</v>
      </c>
      <c r="G44" s="50">
        <f t="shared" si="9"/>
        <v>23158</v>
      </c>
    </row>
    <row r="45" spans="1:9" x14ac:dyDescent="0.25">
      <c r="A45" s="50" t="str">
        <f t="shared" si="5"/>
        <v>BALEARES</v>
      </c>
      <c r="B45" s="51">
        <f t="shared" si="3"/>
        <v>0</v>
      </c>
      <c r="C45" s="51">
        <f t="shared" si="4"/>
        <v>0</v>
      </c>
      <c r="D45" s="51">
        <f t="shared" si="7"/>
        <v>28</v>
      </c>
      <c r="E45" s="50" t="str">
        <f t="shared" si="6"/>
        <v>LAS PALMAS</v>
      </c>
      <c r="F45" s="50">
        <f t="shared" si="8"/>
        <v>12238</v>
      </c>
      <c r="G45" s="50">
        <f t="shared" si="9"/>
        <v>12757</v>
      </c>
    </row>
    <row r="46" spans="1:9" x14ac:dyDescent="0.25">
      <c r="A46" s="50" t="str">
        <f t="shared" si="5"/>
        <v>BARCELONA</v>
      </c>
      <c r="B46" s="51">
        <f t="shared" si="3"/>
        <v>265237</v>
      </c>
      <c r="C46" s="51">
        <f t="shared" si="4"/>
        <v>229272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11342</v>
      </c>
      <c r="G46" s="50">
        <f t="shared" si="9"/>
        <v>5868</v>
      </c>
    </row>
    <row r="47" spans="1:9" x14ac:dyDescent="0.25">
      <c r="A47" s="50" t="str">
        <f t="shared" si="5"/>
        <v>BILBAO</v>
      </c>
      <c r="B47" s="51">
        <f t="shared" si="3"/>
        <v>69607</v>
      </c>
      <c r="C47" s="51">
        <f t="shared" si="4"/>
        <v>76098</v>
      </c>
      <c r="D47" s="51">
        <f t="shared" si="7"/>
        <v>3</v>
      </c>
      <c r="E47" s="50" t="str">
        <f t="shared" si="6"/>
        <v>CARTAGENA</v>
      </c>
      <c r="F47" s="50">
        <f t="shared" si="8"/>
        <v>9435</v>
      </c>
      <c r="G47" s="50">
        <f t="shared" si="9"/>
        <v>9890</v>
      </c>
    </row>
    <row r="48" spans="1:9" x14ac:dyDescent="0.25">
      <c r="A48" s="50" t="str">
        <f t="shared" si="5"/>
        <v>CARTAGENA</v>
      </c>
      <c r="B48" s="51">
        <f t="shared" si="3"/>
        <v>9435</v>
      </c>
      <c r="C48" s="51">
        <f t="shared" si="4"/>
        <v>9890</v>
      </c>
      <c r="D48" s="51">
        <f t="shared" si="7"/>
        <v>9</v>
      </c>
      <c r="E48" s="50" t="str">
        <f t="shared" si="6"/>
        <v>GIJÓN</v>
      </c>
      <c r="F48" s="50">
        <f t="shared" si="8"/>
        <v>9109</v>
      </c>
      <c r="G48" s="50">
        <f t="shared" si="9"/>
        <v>8134</v>
      </c>
    </row>
    <row r="49" spans="1:7" x14ac:dyDescent="0.25">
      <c r="A49" s="50" t="str">
        <f t="shared" si="5"/>
        <v>CASTELLÓN</v>
      </c>
      <c r="B49" s="51">
        <f t="shared" si="3"/>
        <v>31262</v>
      </c>
      <c r="C49" s="51">
        <f t="shared" si="4"/>
        <v>28866</v>
      </c>
      <c r="D49" s="51">
        <f t="shared" si="7"/>
        <v>5</v>
      </c>
      <c r="E49" s="50" t="str">
        <f t="shared" si="6"/>
        <v>TARRAGONA</v>
      </c>
      <c r="F49" s="50">
        <f t="shared" si="8"/>
        <v>8154</v>
      </c>
      <c r="G49" s="50">
        <f t="shared" si="9"/>
        <v>7248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SANTA CRUZ DE TENERIFE</v>
      </c>
      <c r="F50" s="50">
        <f t="shared" si="8"/>
        <v>6602</v>
      </c>
      <c r="G50" s="50">
        <f t="shared" si="9"/>
        <v>6574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117</v>
      </c>
      <c r="D51" s="51">
        <f t="shared" si="7"/>
        <v>23</v>
      </c>
      <c r="E51" s="50" t="str">
        <f t="shared" si="6"/>
        <v>BAHÍA DE CÁDIZ</v>
      </c>
      <c r="F51" s="50">
        <f t="shared" si="8"/>
        <v>5092</v>
      </c>
      <c r="G51" s="50">
        <f t="shared" si="9"/>
        <v>4228</v>
      </c>
    </row>
    <row r="52" spans="1:7" x14ac:dyDescent="0.25">
      <c r="A52" s="50" t="str">
        <f t="shared" si="5"/>
        <v>GIJÓN</v>
      </c>
      <c r="B52" s="51">
        <f t="shared" si="3"/>
        <v>9109</v>
      </c>
      <c r="C52" s="51">
        <f t="shared" si="4"/>
        <v>8134</v>
      </c>
      <c r="D52" s="51">
        <f t="shared" si="7"/>
        <v>10</v>
      </c>
      <c r="E52" s="50" t="str">
        <f t="shared" si="6"/>
        <v>ALICANTE</v>
      </c>
      <c r="F52" s="50">
        <f t="shared" si="8"/>
        <v>3284</v>
      </c>
      <c r="G52" s="50">
        <f t="shared" si="9"/>
        <v>2178</v>
      </c>
    </row>
    <row r="53" spans="1:7" x14ac:dyDescent="0.25">
      <c r="A53" s="50" t="str">
        <f t="shared" si="5"/>
        <v>HUELVA</v>
      </c>
      <c r="B53" s="51">
        <f t="shared" si="3"/>
        <v>1757</v>
      </c>
      <c r="C53" s="51">
        <f t="shared" si="4"/>
        <v>952</v>
      </c>
      <c r="D53" s="51">
        <f t="shared" si="7"/>
        <v>17</v>
      </c>
      <c r="E53" s="50" t="str">
        <f t="shared" si="6"/>
        <v>MÁLAGA</v>
      </c>
      <c r="F53" s="50">
        <f t="shared" si="8"/>
        <v>2698</v>
      </c>
      <c r="G53" s="50">
        <f t="shared" si="9"/>
        <v>2688</v>
      </c>
    </row>
    <row r="54" spans="1:7" x14ac:dyDescent="0.25">
      <c r="A54" s="50" t="str">
        <f t="shared" si="5"/>
        <v>LAS PALMAS</v>
      </c>
      <c r="B54" s="51">
        <f t="shared" si="3"/>
        <v>12238</v>
      </c>
      <c r="C54" s="51">
        <f t="shared" si="4"/>
        <v>12757</v>
      </c>
      <c r="D54" s="51">
        <f t="shared" si="7"/>
        <v>7</v>
      </c>
      <c r="E54" s="50" t="str">
        <f t="shared" si="6"/>
        <v>MELILLA</v>
      </c>
      <c r="F54" s="50">
        <f t="shared" si="8"/>
        <v>1903</v>
      </c>
      <c r="G54" s="50">
        <f t="shared" si="9"/>
        <v>1843</v>
      </c>
    </row>
    <row r="55" spans="1:7" x14ac:dyDescent="0.25">
      <c r="A55" s="50" t="str">
        <f t="shared" si="5"/>
        <v>MÁLAGA</v>
      </c>
      <c r="B55" s="51">
        <f t="shared" si="3"/>
        <v>2698</v>
      </c>
      <c r="C55" s="51">
        <f t="shared" si="4"/>
        <v>2688</v>
      </c>
      <c r="D55" s="51">
        <f t="shared" si="7"/>
        <v>15</v>
      </c>
      <c r="E55" s="50" t="str">
        <f t="shared" si="6"/>
        <v>HUELVA</v>
      </c>
      <c r="F55" s="50">
        <f t="shared" si="8"/>
        <v>1757</v>
      </c>
      <c r="G55" s="50">
        <f t="shared" si="9"/>
        <v>952</v>
      </c>
    </row>
    <row r="56" spans="1:7" x14ac:dyDescent="0.25">
      <c r="A56" s="50" t="str">
        <f t="shared" si="5"/>
        <v>MARÍN Y RÍA DE PONTEVEDRA</v>
      </c>
      <c r="B56" s="51">
        <f t="shared" si="3"/>
        <v>11342</v>
      </c>
      <c r="C56" s="51">
        <f t="shared" si="4"/>
        <v>5868</v>
      </c>
      <c r="D56" s="51">
        <f t="shared" si="7"/>
        <v>8</v>
      </c>
      <c r="E56" s="50" t="str">
        <f t="shared" si="6"/>
        <v>ALMERÍA</v>
      </c>
      <c r="F56" s="50">
        <f t="shared" ref="F56:F66" si="10">LOOKUP(E56,$A$39:$A$66,$B$39:$B$66)</f>
        <v>997</v>
      </c>
      <c r="G56" s="50">
        <f t="shared" si="9"/>
        <v>464</v>
      </c>
    </row>
    <row r="57" spans="1:7" x14ac:dyDescent="0.25">
      <c r="A57" s="50" t="str">
        <f t="shared" si="5"/>
        <v>MELILLA</v>
      </c>
      <c r="B57" s="51">
        <f t="shared" si="3"/>
        <v>1903</v>
      </c>
      <c r="C57" s="51">
        <f t="shared" si="4"/>
        <v>1843</v>
      </c>
      <c r="D57" s="51">
        <f t="shared" si="7"/>
        <v>16</v>
      </c>
      <c r="E57" s="50" t="str">
        <f t="shared" si="6"/>
        <v>SEVILLA</v>
      </c>
      <c r="F57" s="50">
        <f t="shared" si="10"/>
        <v>460</v>
      </c>
      <c r="G57" s="50">
        <f t="shared" si="9"/>
        <v>478</v>
      </c>
    </row>
    <row r="58" spans="1:7" x14ac:dyDescent="0.25">
      <c r="A58" s="50" t="str">
        <f t="shared" si="5"/>
        <v>MOTRIL</v>
      </c>
      <c r="B58" s="51">
        <f t="shared" si="3"/>
        <v>8</v>
      </c>
      <c r="C58" s="51">
        <f t="shared" si="4"/>
        <v>0</v>
      </c>
      <c r="D58" s="51">
        <f t="shared" si="7"/>
        <v>22</v>
      </c>
      <c r="E58" s="50" t="str">
        <f t="shared" si="6"/>
        <v>SANTANDER</v>
      </c>
      <c r="F58" s="50">
        <f t="shared" si="10"/>
        <v>311</v>
      </c>
      <c r="G58" s="50">
        <f t="shared" si="9"/>
        <v>190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1172</v>
      </c>
      <c r="D59" s="51">
        <f t="shared" si="7"/>
        <v>28</v>
      </c>
      <c r="E59" s="50" t="str">
        <f t="shared" si="6"/>
        <v>VILAGARCÍA</v>
      </c>
      <c r="F59" s="50">
        <f t="shared" si="10"/>
        <v>105</v>
      </c>
      <c r="G59" s="50">
        <f t="shared" si="9"/>
        <v>124</v>
      </c>
    </row>
    <row r="60" spans="1:7" x14ac:dyDescent="0.25">
      <c r="A60" s="50" t="str">
        <f t="shared" si="5"/>
        <v>SANTA CRUZ DE TENERIFE</v>
      </c>
      <c r="B60" s="51">
        <f t="shared" si="3"/>
        <v>6602</v>
      </c>
      <c r="C60" s="51">
        <f t="shared" si="4"/>
        <v>6574</v>
      </c>
      <c r="D60" s="51">
        <f t="shared" si="7"/>
        <v>12</v>
      </c>
      <c r="E60" s="50" t="str">
        <f t="shared" si="6"/>
        <v>MOTRIL</v>
      </c>
      <c r="F60" s="50">
        <f t="shared" si="10"/>
        <v>8</v>
      </c>
      <c r="G60" s="50">
        <f t="shared" si="9"/>
        <v>0</v>
      </c>
    </row>
    <row r="61" spans="1:7" x14ac:dyDescent="0.25">
      <c r="A61" s="50" t="str">
        <f t="shared" si="5"/>
        <v>SANTANDER</v>
      </c>
      <c r="B61" s="51">
        <f t="shared" si="3"/>
        <v>311</v>
      </c>
      <c r="C61" s="51">
        <f t="shared" si="4"/>
        <v>190</v>
      </c>
      <c r="D61" s="51">
        <f t="shared" si="7"/>
        <v>20</v>
      </c>
      <c r="E61" s="50" t="str">
        <f t="shared" si="6"/>
        <v>FERROL-SAN CIBRAO</v>
      </c>
      <c r="F61" s="50">
        <f t="shared" si="10"/>
        <v>7</v>
      </c>
      <c r="G61" s="50">
        <f t="shared" si="9"/>
        <v>117</v>
      </c>
    </row>
    <row r="62" spans="1:7" x14ac:dyDescent="0.25">
      <c r="A62" s="50" t="str">
        <f t="shared" si="5"/>
        <v>SEVILLA</v>
      </c>
      <c r="B62" s="51">
        <f t="shared" si="3"/>
        <v>460</v>
      </c>
      <c r="C62" s="51">
        <f t="shared" si="4"/>
        <v>478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8154</v>
      </c>
      <c r="C63" s="51">
        <f t="shared" si="4"/>
        <v>7248</v>
      </c>
      <c r="D63" s="51">
        <f t="shared" si="7"/>
        <v>11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292859</v>
      </c>
      <c r="C64" s="51">
        <f t="shared" si="4"/>
        <v>312893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20882</v>
      </c>
      <c r="C65" s="51">
        <f t="shared" si="4"/>
        <v>23158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105</v>
      </c>
      <c r="C66" s="51">
        <f t="shared" si="4"/>
        <v>124</v>
      </c>
      <c r="D66" s="51">
        <f t="shared" si="7"/>
        <v>21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11483</v>
      </c>
      <c r="C8" s="13">
        <v>12955</v>
      </c>
      <c r="D8" s="13">
        <v>22864</v>
      </c>
      <c r="E8" s="13">
        <v>25279</v>
      </c>
      <c r="F8" s="14">
        <f t="shared" ref="F8:F34" si="0">((E8*100)/D8)-100</f>
        <v>10.562456263121064</v>
      </c>
      <c r="G8" s="1"/>
      <c r="H8" s="1"/>
      <c r="I8" s="1"/>
    </row>
    <row r="9" spans="1:12" x14ac:dyDescent="0.25">
      <c r="A9" s="9" t="s">
        <v>164</v>
      </c>
      <c r="B9" s="10">
        <v>293</v>
      </c>
      <c r="C9" s="10">
        <v>488</v>
      </c>
      <c r="D9" s="10">
        <v>602</v>
      </c>
      <c r="E9" s="10">
        <v>1005</v>
      </c>
      <c r="F9" s="11">
        <f t="shared" si="0"/>
        <v>66.943521594684398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26710</v>
      </c>
      <c r="C11" s="10">
        <v>27241</v>
      </c>
      <c r="D11" s="10">
        <v>55376</v>
      </c>
      <c r="E11" s="10">
        <v>55877</v>
      </c>
      <c r="F11" s="11">
        <f t="shared" si="0"/>
        <v>0.90472406818838635</v>
      </c>
      <c r="G11" s="1"/>
      <c r="H11" s="1"/>
      <c r="I11" s="1"/>
    </row>
    <row r="12" spans="1:12" x14ac:dyDescent="0.25">
      <c r="A12" s="12" t="s">
        <v>168</v>
      </c>
      <c r="B12" s="13">
        <v>5981</v>
      </c>
      <c r="C12" s="13">
        <v>7597</v>
      </c>
      <c r="D12" s="13">
        <v>10599</v>
      </c>
      <c r="E12" s="13">
        <v>14667</v>
      </c>
      <c r="F12" s="14">
        <f t="shared" si="0"/>
        <v>38.380979337673352</v>
      </c>
      <c r="G12" s="1"/>
      <c r="H12" s="1"/>
      <c r="I12" s="1"/>
    </row>
    <row r="13" spans="1:12" x14ac:dyDescent="0.25">
      <c r="A13" s="9" t="s">
        <v>32</v>
      </c>
      <c r="B13" s="10">
        <v>9409</v>
      </c>
      <c r="C13" s="10">
        <v>8696</v>
      </c>
      <c r="D13" s="10">
        <v>17098</v>
      </c>
      <c r="E13" s="10">
        <v>16651</v>
      </c>
      <c r="F13" s="11">
        <f t="shared" si="0"/>
        <v>-2.6143408585799506</v>
      </c>
      <c r="G13" s="1"/>
      <c r="H13" s="1"/>
      <c r="I13" s="1"/>
    </row>
    <row r="14" spans="1:12" x14ac:dyDescent="0.25">
      <c r="A14" s="12" t="s">
        <v>33</v>
      </c>
      <c r="B14" s="13">
        <v>132660</v>
      </c>
      <c r="C14" s="13">
        <v>157906</v>
      </c>
      <c r="D14" s="13">
        <v>261778</v>
      </c>
      <c r="E14" s="13">
        <v>302089</v>
      </c>
      <c r="F14" s="14">
        <f t="shared" si="0"/>
        <v>15.398925807363497</v>
      </c>
      <c r="G14" s="1"/>
      <c r="H14" s="1"/>
      <c r="I14" s="1"/>
    </row>
    <row r="15" spans="1:12" x14ac:dyDescent="0.25">
      <c r="A15" s="9" t="s">
        <v>34</v>
      </c>
      <c r="B15" s="10">
        <v>51228</v>
      </c>
      <c r="C15" s="10">
        <v>37756</v>
      </c>
      <c r="D15" s="10">
        <v>85819</v>
      </c>
      <c r="E15" s="10">
        <v>78344</v>
      </c>
      <c r="F15" s="11">
        <f t="shared" si="0"/>
        <v>-8.7101923816404252</v>
      </c>
      <c r="G15" s="1"/>
      <c r="H15" s="1"/>
      <c r="I15" s="1"/>
    </row>
    <row r="16" spans="1:12" x14ac:dyDescent="0.25">
      <c r="A16" s="12" t="s">
        <v>35</v>
      </c>
      <c r="B16" s="13">
        <v>6877</v>
      </c>
      <c r="C16" s="13">
        <v>5170</v>
      </c>
      <c r="D16" s="13">
        <v>15019</v>
      </c>
      <c r="E16" s="13">
        <v>11908</v>
      </c>
      <c r="F16" s="14">
        <f t="shared" si="0"/>
        <v>-20.713762567414605</v>
      </c>
      <c r="G16" s="1"/>
      <c r="H16" s="1"/>
      <c r="I16" s="1"/>
    </row>
    <row r="17" spans="1:9" x14ac:dyDescent="0.25">
      <c r="A17" s="9" t="s">
        <v>169</v>
      </c>
      <c r="B17" s="10">
        <v>14561</v>
      </c>
      <c r="C17" s="10">
        <v>17135</v>
      </c>
      <c r="D17" s="10">
        <v>29458</v>
      </c>
      <c r="E17" s="10">
        <v>31531</v>
      </c>
      <c r="F17" s="11">
        <f t="shared" si="0"/>
        <v>7.0371376196618911</v>
      </c>
      <c r="G17" s="1"/>
      <c r="H17" s="1"/>
      <c r="I17" s="1"/>
    </row>
    <row r="18" spans="1:9" x14ac:dyDescent="0.25">
      <c r="A18" s="12" t="s">
        <v>36</v>
      </c>
      <c r="B18" s="13">
        <v>1619</v>
      </c>
      <c r="C18" s="13">
        <v>1514</v>
      </c>
      <c r="D18" s="13">
        <v>3420</v>
      </c>
      <c r="E18" s="13">
        <v>3871</v>
      </c>
      <c r="F18" s="14">
        <f t="shared" si="0"/>
        <v>13.187134502923982</v>
      </c>
      <c r="G18" s="1"/>
      <c r="H18" s="1"/>
      <c r="I18" s="1"/>
    </row>
    <row r="19" spans="1:9" x14ac:dyDescent="0.25">
      <c r="A19" s="9" t="s">
        <v>37</v>
      </c>
      <c r="B19" s="10">
        <v>75</v>
      </c>
      <c r="C19" s="10">
        <v>0</v>
      </c>
      <c r="D19" s="10">
        <v>117</v>
      </c>
      <c r="E19" s="10">
        <v>7</v>
      </c>
      <c r="F19" s="11">
        <f t="shared" si="0"/>
        <v>-94.017094017094024</v>
      </c>
      <c r="G19" s="1"/>
      <c r="H19" s="1"/>
      <c r="I19" s="1"/>
    </row>
    <row r="20" spans="1:9" x14ac:dyDescent="0.25">
      <c r="A20" s="12" t="s">
        <v>170</v>
      </c>
      <c r="B20" s="13">
        <v>4624</v>
      </c>
      <c r="C20" s="13">
        <v>5914</v>
      </c>
      <c r="D20" s="13">
        <v>9303</v>
      </c>
      <c r="E20" s="13">
        <v>11969</v>
      </c>
      <c r="F20" s="14">
        <f t="shared" si="0"/>
        <v>28.657422336880586</v>
      </c>
      <c r="G20" s="1"/>
      <c r="H20" s="1"/>
      <c r="I20" s="1"/>
    </row>
    <row r="21" spans="1:9" x14ac:dyDescent="0.25">
      <c r="A21" s="9" t="s">
        <v>38</v>
      </c>
      <c r="B21" s="10">
        <v>979</v>
      </c>
      <c r="C21" s="10">
        <v>4214</v>
      </c>
      <c r="D21" s="10">
        <v>1510</v>
      </c>
      <c r="E21" s="10">
        <v>9018</v>
      </c>
      <c r="F21" s="11">
        <f t="shared" si="0"/>
        <v>497.21854304635758</v>
      </c>
      <c r="G21" s="1"/>
      <c r="H21" s="1"/>
      <c r="I21" s="1"/>
    </row>
    <row r="22" spans="1:9" x14ac:dyDescent="0.25">
      <c r="A22" s="12" t="s">
        <v>59</v>
      </c>
      <c r="B22" s="13">
        <v>40253</v>
      </c>
      <c r="C22" s="13">
        <v>40900</v>
      </c>
      <c r="D22" s="13">
        <v>77330</v>
      </c>
      <c r="E22" s="13">
        <v>83134</v>
      </c>
      <c r="F22" s="14">
        <f t="shared" si="0"/>
        <v>7.5054959265485621</v>
      </c>
      <c r="G22" s="1"/>
      <c r="H22" s="1"/>
      <c r="I22" s="1"/>
    </row>
    <row r="23" spans="1:9" x14ac:dyDescent="0.25">
      <c r="A23" s="9" t="s">
        <v>171</v>
      </c>
      <c r="B23" s="10">
        <v>2417</v>
      </c>
      <c r="C23" s="10">
        <v>2706</v>
      </c>
      <c r="D23" s="10">
        <v>5117</v>
      </c>
      <c r="E23" s="10">
        <v>4812</v>
      </c>
      <c r="F23" s="11">
        <f t="shared" si="0"/>
        <v>-5.9605237443814758</v>
      </c>
      <c r="G23" s="1"/>
      <c r="H23" s="1"/>
      <c r="I23" s="1"/>
    </row>
    <row r="24" spans="1:9" x14ac:dyDescent="0.25">
      <c r="A24" s="12" t="s">
        <v>173</v>
      </c>
      <c r="B24" s="13">
        <v>3008</v>
      </c>
      <c r="C24" s="13">
        <v>5396</v>
      </c>
      <c r="D24" s="13">
        <v>6384</v>
      </c>
      <c r="E24" s="13">
        <v>12199</v>
      </c>
      <c r="F24" s="14">
        <f t="shared" si="0"/>
        <v>91.087092731829586</v>
      </c>
      <c r="G24" s="1"/>
      <c r="H24" s="1"/>
      <c r="I24" s="1"/>
    </row>
    <row r="25" spans="1:9" x14ac:dyDescent="0.25">
      <c r="A25" s="9" t="s">
        <v>39</v>
      </c>
      <c r="B25" s="10">
        <v>2508</v>
      </c>
      <c r="C25" s="10">
        <v>2165</v>
      </c>
      <c r="D25" s="10">
        <v>5908</v>
      </c>
      <c r="E25" s="10">
        <v>6025</v>
      </c>
      <c r="F25" s="11">
        <f t="shared" si="0"/>
        <v>1.9803656059580277</v>
      </c>
      <c r="G25" s="1"/>
      <c r="H25" s="1"/>
      <c r="I25" s="1"/>
    </row>
    <row r="26" spans="1:9" x14ac:dyDescent="0.25">
      <c r="A26" s="12" t="s">
        <v>40</v>
      </c>
      <c r="B26" s="13">
        <v>100</v>
      </c>
      <c r="C26" s="13">
        <v>85</v>
      </c>
      <c r="D26" s="13">
        <v>148</v>
      </c>
      <c r="E26" s="13">
        <v>244</v>
      </c>
      <c r="F26" s="14">
        <f t="shared" si="0"/>
        <v>64.86486486486487</v>
      </c>
      <c r="G26" s="1"/>
      <c r="H26" s="1"/>
      <c r="I26" s="1"/>
    </row>
    <row r="27" spans="1:9" x14ac:dyDescent="0.25">
      <c r="A27" s="9" t="s">
        <v>41</v>
      </c>
      <c r="B27" s="10">
        <v>735</v>
      </c>
      <c r="C27" s="10">
        <v>0</v>
      </c>
      <c r="D27" s="10">
        <v>1172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28262</v>
      </c>
      <c r="C28" s="13">
        <v>28504</v>
      </c>
      <c r="D28" s="13">
        <v>55667</v>
      </c>
      <c r="E28" s="13">
        <v>60179</v>
      </c>
      <c r="F28" s="14">
        <f t="shared" si="0"/>
        <v>8.1053406865827213</v>
      </c>
      <c r="G28" s="1"/>
      <c r="H28" s="1"/>
      <c r="I28" s="1"/>
    </row>
    <row r="29" spans="1:9" x14ac:dyDescent="0.25">
      <c r="A29" s="9" t="s">
        <v>43</v>
      </c>
      <c r="B29" s="10">
        <v>72</v>
      </c>
      <c r="C29" s="10">
        <v>101</v>
      </c>
      <c r="D29" s="10">
        <v>190</v>
      </c>
      <c r="E29" s="10">
        <v>311</v>
      </c>
      <c r="F29" s="11">
        <f t="shared" si="0"/>
        <v>63.68421052631578</v>
      </c>
      <c r="G29" s="1"/>
      <c r="H29" s="1"/>
      <c r="I29" s="1"/>
    </row>
    <row r="30" spans="1:9" x14ac:dyDescent="0.25">
      <c r="A30" s="12" t="s">
        <v>44</v>
      </c>
      <c r="B30" s="13">
        <v>11947</v>
      </c>
      <c r="C30" s="13">
        <v>8121</v>
      </c>
      <c r="D30" s="13">
        <v>25031</v>
      </c>
      <c r="E30" s="13">
        <v>16632</v>
      </c>
      <c r="F30" s="14">
        <f t="shared" si="0"/>
        <v>-33.554392553233995</v>
      </c>
      <c r="G30" s="1"/>
      <c r="H30" s="1"/>
      <c r="I30" s="1"/>
    </row>
    <row r="31" spans="1:9" x14ac:dyDescent="0.25">
      <c r="A31" s="9" t="s">
        <v>45</v>
      </c>
      <c r="B31" s="10">
        <v>5126</v>
      </c>
      <c r="C31" s="10">
        <v>4845</v>
      </c>
      <c r="D31" s="10">
        <v>9390</v>
      </c>
      <c r="E31" s="10">
        <v>9693</v>
      </c>
      <c r="F31" s="11">
        <f t="shared" si="0"/>
        <v>3.2268370607028771</v>
      </c>
      <c r="G31" s="1"/>
      <c r="H31" s="1"/>
      <c r="I31" s="1"/>
    </row>
    <row r="32" spans="1:9" x14ac:dyDescent="0.25">
      <c r="A32" s="12" t="s">
        <v>46</v>
      </c>
      <c r="B32" s="13">
        <v>183469</v>
      </c>
      <c r="C32" s="13">
        <v>158090</v>
      </c>
      <c r="D32" s="13">
        <v>342356</v>
      </c>
      <c r="E32" s="13">
        <v>320772</v>
      </c>
      <c r="F32" s="14">
        <f t="shared" si="0"/>
        <v>-6.3045484816974096</v>
      </c>
      <c r="G32" s="1"/>
      <c r="H32" s="1"/>
      <c r="I32" s="1"/>
    </row>
    <row r="33" spans="1:9" x14ac:dyDescent="0.25">
      <c r="A33" s="9" t="s">
        <v>47</v>
      </c>
      <c r="B33" s="10">
        <v>13918</v>
      </c>
      <c r="C33" s="10">
        <v>10956</v>
      </c>
      <c r="D33" s="10">
        <v>27584</v>
      </c>
      <c r="E33" s="10">
        <v>24018</v>
      </c>
      <c r="F33" s="11">
        <f t="shared" si="0"/>
        <v>-12.927784222737813</v>
      </c>
      <c r="G33" s="1"/>
      <c r="H33" s="1"/>
      <c r="I33" s="1"/>
    </row>
    <row r="34" spans="1:9" x14ac:dyDescent="0.25">
      <c r="A34" s="12" t="s">
        <v>172</v>
      </c>
      <c r="B34" s="13">
        <v>2500</v>
      </c>
      <c r="C34" s="13">
        <v>2544</v>
      </c>
      <c r="D34" s="13">
        <v>5483</v>
      </c>
      <c r="E34" s="13">
        <v>5396</v>
      </c>
      <c r="F34" s="14">
        <f t="shared" si="0"/>
        <v>-1.5867225971183672</v>
      </c>
      <c r="G34" s="1"/>
      <c r="H34" s="1"/>
      <c r="I34" s="1"/>
    </row>
    <row r="35" spans="1:9" x14ac:dyDescent="0.25">
      <c r="A35" s="15" t="s">
        <v>48</v>
      </c>
      <c r="B35" s="16">
        <f>SUM(B7:B34)</f>
        <v>560814</v>
      </c>
      <c r="C35" s="16">
        <f t="shared" ref="C35:E35" si="1">SUM(C7:C34)</f>
        <v>550999</v>
      </c>
      <c r="D35" s="16">
        <f t="shared" si="1"/>
        <v>1074794</v>
      </c>
      <c r="E35" s="16">
        <f t="shared" si="1"/>
        <v>1105631</v>
      </c>
      <c r="F35" s="17">
        <f t="shared" ref="F35" si="2">((E35*100)/D35)-100</f>
        <v>2.8691079406844437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VALENCIA</v>
      </c>
      <c r="F39" s="50">
        <f>LOOKUP(E39,$A$39:$A$66,$B$39:$B$66)</f>
        <v>320772</v>
      </c>
      <c r="G39" s="50">
        <f>LOOKUP(E39,$A$39:$A$66,$C$39:$C$66)</f>
        <v>342356</v>
      </c>
    </row>
    <row r="40" spans="1:9" x14ac:dyDescent="0.25">
      <c r="A40" s="50" t="str">
        <f t="shared" si="5"/>
        <v>ALICANTE</v>
      </c>
      <c r="B40" s="51">
        <f t="shared" si="3"/>
        <v>25279</v>
      </c>
      <c r="C40" s="51">
        <f t="shared" si="4"/>
        <v>22864</v>
      </c>
      <c r="D40" s="51">
        <f t="shared" ref="D40:D66" si="7">_xlfn.RANK.EQ(B40,$B$39:$B$66)+COUNTIF($B$39:$B$66,B40)-1</f>
        <v>8</v>
      </c>
      <c r="E40" s="50" t="str">
        <f t="shared" si="6"/>
        <v>BARCELONA</v>
      </c>
      <c r="F40" s="50">
        <f t="shared" ref="F40:F55" si="8">LOOKUP(E40,$A$39:$A$66,$B$39:$B$66)</f>
        <v>302089</v>
      </c>
      <c r="G40" s="50">
        <f t="shared" ref="G40:G66" si="9">LOOKUP(E40,$A$39:$A$66,$C$39:$C$66)</f>
        <v>261778</v>
      </c>
    </row>
    <row r="41" spans="1:9" x14ac:dyDescent="0.25">
      <c r="A41" s="50" t="str">
        <f t="shared" si="5"/>
        <v>ALMERÍA</v>
      </c>
      <c r="B41" s="51">
        <f t="shared" si="3"/>
        <v>1005</v>
      </c>
      <c r="C41" s="51">
        <f t="shared" si="4"/>
        <v>602</v>
      </c>
      <c r="D41" s="51">
        <f t="shared" si="7"/>
        <v>22</v>
      </c>
      <c r="E41" s="50" t="str">
        <f t="shared" si="6"/>
        <v>LAS PALMAS</v>
      </c>
      <c r="F41" s="50">
        <f t="shared" si="8"/>
        <v>83134</v>
      </c>
      <c r="G41" s="50">
        <f t="shared" si="9"/>
        <v>77330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BILBAO</v>
      </c>
      <c r="F42" s="50">
        <f t="shared" si="8"/>
        <v>78344</v>
      </c>
      <c r="G42" s="50">
        <f t="shared" si="9"/>
        <v>85819</v>
      </c>
    </row>
    <row r="43" spans="1:9" x14ac:dyDescent="0.25">
      <c r="A43" s="50" t="str">
        <f t="shared" si="5"/>
        <v>BAHÍA DE ALGECIRAS</v>
      </c>
      <c r="B43" s="51">
        <f t="shared" si="3"/>
        <v>55877</v>
      </c>
      <c r="C43" s="51">
        <f t="shared" si="4"/>
        <v>55376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60179</v>
      </c>
      <c r="G43" s="50">
        <f t="shared" si="9"/>
        <v>55667</v>
      </c>
    </row>
    <row r="44" spans="1:9" x14ac:dyDescent="0.25">
      <c r="A44" s="50" t="str">
        <f t="shared" si="5"/>
        <v>BAHÍA DE CÁDIZ</v>
      </c>
      <c r="B44" s="51">
        <f t="shared" si="3"/>
        <v>14667</v>
      </c>
      <c r="C44" s="51">
        <f t="shared" si="4"/>
        <v>10599</v>
      </c>
      <c r="D44" s="51">
        <f t="shared" si="7"/>
        <v>12</v>
      </c>
      <c r="E44" s="50" t="str">
        <f t="shared" si="6"/>
        <v>BAHÍA DE ALGECIRAS</v>
      </c>
      <c r="F44" s="50">
        <f t="shared" si="8"/>
        <v>55877</v>
      </c>
      <c r="G44" s="50">
        <f t="shared" si="9"/>
        <v>55376</v>
      </c>
    </row>
    <row r="45" spans="1:9" x14ac:dyDescent="0.25">
      <c r="A45" s="50" t="str">
        <f t="shared" si="5"/>
        <v>BALEARES</v>
      </c>
      <c r="B45" s="51">
        <f t="shared" si="3"/>
        <v>16651</v>
      </c>
      <c r="C45" s="51">
        <f t="shared" si="4"/>
        <v>17098</v>
      </c>
      <c r="D45" s="51">
        <f t="shared" si="7"/>
        <v>10</v>
      </c>
      <c r="E45" s="50" t="str">
        <f t="shared" si="6"/>
        <v>CASTELLÓN</v>
      </c>
      <c r="F45" s="50">
        <f t="shared" si="8"/>
        <v>31531</v>
      </c>
      <c r="G45" s="50">
        <f t="shared" si="9"/>
        <v>29458</v>
      </c>
    </row>
    <row r="46" spans="1:9" x14ac:dyDescent="0.25">
      <c r="A46" s="50" t="str">
        <f t="shared" si="5"/>
        <v>BARCELONA</v>
      </c>
      <c r="B46" s="51">
        <f t="shared" si="3"/>
        <v>302089</v>
      </c>
      <c r="C46" s="51">
        <f t="shared" si="4"/>
        <v>261778</v>
      </c>
      <c r="D46" s="51">
        <f t="shared" si="7"/>
        <v>2</v>
      </c>
      <c r="E46" s="50" t="str">
        <f t="shared" si="6"/>
        <v>ALICANTE</v>
      </c>
      <c r="F46" s="50">
        <f t="shared" si="8"/>
        <v>25279</v>
      </c>
      <c r="G46" s="50">
        <f t="shared" si="9"/>
        <v>22864</v>
      </c>
    </row>
    <row r="47" spans="1:9" x14ac:dyDescent="0.25">
      <c r="A47" s="50" t="str">
        <f t="shared" si="5"/>
        <v>BILBAO</v>
      </c>
      <c r="B47" s="51">
        <f t="shared" si="3"/>
        <v>78344</v>
      </c>
      <c r="C47" s="51">
        <f t="shared" si="4"/>
        <v>85819</v>
      </c>
      <c r="D47" s="51">
        <f t="shared" si="7"/>
        <v>4</v>
      </c>
      <c r="E47" s="50" t="str">
        <f t="shared" si="6"/>
        <v>VIGO</v>
      </c>
      <c r="F47" s="50">
        <f t="shared" si="8"/>
        <v>24018</v>
      </c>
      <c r="G47" s="50">
        <f t="shared" si="9"/>
        <v>27584</v>
      </c>
    </row>
    <row r="48" spans="1:9" x14ac:dyDescent="0.25">
      <c r="A48" s="50" t="str">
        <f t="shared" si="5"/>
        <v>CARTAGENA</v>
      </c>
      <c r="B48" s="51">
        <f t="shared" si="3"/>
        <v>11908</v>
      </c>
      <c r="C48" s="51">
        <f t="shared" si="4"/>
        <v>15019</v>
      </c>
      <c r="D48" s="51">
        <f t="shared" si="7"/>
        <v>15</v>
      </c>
      <c r="E48" s="50" t="str">
        <f t="shared" si="6"/>
        <v>BALEARES</v>
      </c>
      <c r="F48" s="50">
        <f t="shared" si="8"/>
        <v>16651</v>
      </c>
      <c r="G48" s="50">
        <f t="shared" si="9"/>
        <v>17098</v>
      </c>
    </row>
    <row r="49" spans="1:7" x14ac:dyDescent="0.25">
      <c r="A49" s="50" t="str">
        <f t="shared" si="5"/>
        <v>CASTELLÓN</v>
      </c>
      <c r="B49" s="51">
        <f t="shared" si="3"/>
        <v>31531</v>
      </c>
      <c r="C49" s="51">
        <f t="shared" si="4"/>
        <v>29458</v>
      </c>
      <c r="D49" s="51">
        <f t="shared" si="7"/>
        <v>7</v>
      </c>
      <c r="E49" s="50" t="str">
        <f t="shared" si="6"/>
        <v>SEVILLA</v>
      </c>
      <c r="F49" s="50">
        <f t="shared" si="8"/>
        <v>16632</v>
      </c>
      <c r="G49" s="50">
        <f t="shared" si="9"/>
        <v>25031</v>
      </c>
    </row>
    <row r="50" spans="1:7" x14ac:dyDescent="0.25">
      <c r="A50" s="50" t="str">
        <f t="shared" si="5"/>
        <v>CEUTA</v>
      </c>
      <c r="B50" s="51">
        <f t="shared" si="3"/>
        <v>3871</v>
      </c>
      <c r="C50" s="51">
        <f t="shared" si="4"/>
        <v>3420</v>
      </c>
      <c r="D50" s="51">
        <f t="shared" si="7"/>
        <v>21</v>
      </c>
      <c r="E50" s="50" t="str">
        <f t="shared" si="6"/>
        <v>BAHÍA DE CÁDIZ</v>
      </c>
      <c r="F50" s="50">
        <f t="shared" si="8"/>
        <v>14667</v>
      </c>
      <c r="G50" s="50">
        <f t="shared" si="9"/>
        <v>10599</v>
      </c>
    </row>
    <row r="51" spans="1:7" x14ac:dyDescent="0.25">
      <c r="A51" s="50" t="str">
        <f t="shared" si="5"/>
        <v>FERROL-SAN CIBRAO</v>
      </c>
      <c r="B51" s="51">
        <f t="shared" si="3"/>
        <v>7</v>
      </c>
      <c r="C51" s="51">
        <f t="shared" si="4"/>
        <v>117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12199</v>
      </c>
      <c r="G51" s="50">
        <f t="shared" si="9"/>
        <v>6384</v>
      </c>
    </row>
    <row r="52" spans="1:7" x14ac:dyDescent="0.25">
      <c r="A52" s="50" t="str">
        <f t="shared" si="5"/>
        <v>GIJÓN</v>
      </c>
      <c r="B52" s="51">
        <f t="shared" si="3"/>
        <v>11969</v>
      </c>
      <c r="C52" s="51">
        <f t="shared" si="4"/>
        <v>9303</v>
      </c>
      <c r="D52" s="51">
        <f t="shared" si="7"/>
        <v>14</v>
      </c>
      <c r="E52" s="50" t="str">
        <f t="shared" si="6"/>
        <v>GIJÓN</v>
      </c>
      <c r="F52" s="50">
        <f t="shared" si="8"/>
        <v>11969</v>
      </c>
      <c r="G52" s="50">
        <f t="shared" si="9"/>
        <v>9303</v>
      </c>
    </row>
    <row r="53" spans="1:7" x14ac:dyDescent="0.25">
      <c r="A53" s="50" t="str">
        <f t="shared" si="5"/>
        <v>HUELVA</v>
      </c>
      <c r="B53" s="51">
        <f t="shared" si="3"/>
        <v>9018</v>
      </c>
      <c r="C53" s="51">
        <f t="shared" si="4"/>
        <v>1510</v>
      </c>
      <c r="D53" s="51">
        <f t="shared" si="7"/>
        <v>17</v>
      </c>
      <c r="E53" s="50" t="str">
        <f t="shared" si="6"/>
        <v>CARTAGENA</v>
      </c>
      <c r="F53" s="50">
        <f t="shared" si="8"/>
        <v>11908</v>
      </c>
      <c r="G53" s="50">
        <f t="shared" si="9"/>
        <v>15019</v>
      </c>
    </row>
    <row r="54" spans="1:7" x14ac:dyDescent="0.25">
      <c r="A54" s="50" t="str">
        <f t="shared" si="5"/>
        <v>LAS PALMAS</v>
      </c>
      <c r="B54" s="51">
        <f t="shared" si="3"/>
        <v>83134</v>
      </c>
      <c r="C54" s="51">
        <f t="shared" si="4"/>
        <v>77330</v>
      </c>
      <c r="D54" s="51">
        <f t="shared" si="7"/>
        <v>3</v>
      </c>
      <c r="E54" s="50" t="str">
        <f t="shared" si="6"/>
        <v>TARRAGONA</v>
      </c>
      <c r="F54" s="50">
        <f t="shared" si="8"/>
        <v>9693</v>
      </c>
      <c r="G54" s="50">
        <f t="shared" si="9"/>
        <v>9390</v>
      </c>
    </row>
    <row r="55" spans="1:7" x14ac:dyDescent="0.25">
      <c r="A55" s="50" t="str">
        <f t="shared" si="5"/>
        <v>MÁLAGA</v>
      </c>
      <c r="B55" s="51">
        <f t="shared" si="3"/>
        <v>4812</v>
      </c>
      <c r="C55" s="51">
        <f t="shared" si="4"/>
        <v>5117</v>
      </c>
      <c r="D55" s="51">
        <f t="shared" si="7"/>
        <v>20</v>
      </c>
      <c r="E55" s="50" t="str">
        <f t="shared" si="6"/>
        <v>HUELVA</v>
      </c>
      <c r="F55" s="50">
        <f t="shared" si="8"/>
        <v>9018</v>
      </c>
      <c r="G55" s="50">
        <f t="shared" si="9"/>
        <v>1510</v>
      </c>
    </row>
    <row r="56" spans="1:7" x14ac:dyDescent="0.25">
      <c r="A56" s="50" t="str">
        <f t="shared" si="5"/>
        <v>MARÍN Y RÍA DE PONTEVEDRA</v>
      </c>
      <c r="B56" s="51">
        <f t="shared" si="3"/>
        <v>12199</v>
      </c>
      <c r="C56" s="51">
        <f t="shared" si="4"/>
        <v>6384</v>
      </c>
      <c r="D56" s="51">
        <f t="shared" si="7"/>
        <v>13</v>
      </c>
      <c r="E56" s="50" t="str">
        <f t="shared" si="6"/>
        <v>MELILLA</v>
      </c>
      <c r="F56" s="50">
        <f t="shared" ref="F56:F66" si="10">LOOKUP(E56,$A$39:$A$66,$B$39:$B$66)</f>
        <v>6025</v>
      </c>
      <c r="G56" s="50">
        <f t="shared" si="9"/>
        <v>5908</v>
      </c>
    </row>
    <row r="57" spans="1:7" x14ac:dyDescent="0.25">
      <c r="A57" s="50" t="str">
        <f t="shared" si="5"/>
        <v>MELILLA</v>
      </c>
      <c r="B57" s="51">
        <f t="shared" si="3"/>
        <v>6025</v>
      </c>
      <c r="C57" s="51">
        <f t="shared" si="4"/>
        <v>5908</v>
      </c>
      <c r="D57" s="51">
        <f t="shared" si="7"/>
        <v>18</v>
      </c>
      <c r="E57" s="50" t="str">
        <f t="shared" si="6"/>
        <v>VILAGARCÍA</v>
      </c>
      <c r="F57" s="50">
        <f t="shared" si="10"/>
        <v>5396</v>
      </c>
      <c r="G57" s="50">
        <f t="shared" si="9"/>
        <v>5483</v>
      </c>
    </row>
    <row r="58" spans="1:7" x14ac:dyDescent="0.25">
      <c r="A58" s="50" t="str">
        <f t="shared" si="5"/>
        <v>MOTRIL</v>
      </c>
      <c r="B58" s="51">
        <f t="shared" si="3"/>
        <v>244</v>
      </c>
      <c r="C58" s="51">
        <f t="shared" si="4"/>
        <v>148</v>
      </c>
      <c r="D58" s="51">
        <f t="shared" si="7"/>
        <v>24</v>
      </c>
      <c r="E58" s="50" t="str">
        <f t="shared" si="6"/>
        <v>MÁLAGA</v>
      </c>
      <c r="F58" s="50">
        <f t="shared" si="10"/>
        <v>4812</v>
      </c>
      <c r="G58" s="50">
        <f t="shared" si="9"/>
        <v>5117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1172</v>
      </c>
      <c r="D59" s="51">
        <f t="shared" si="7"/>
        <v>28</v>
      </c>
      <c r="E59" s="50" t="str">
        <f t="shared" si="6"/>
        <v>CEUTA</v>
      </c>
      <c r="F59" s="50">
        <f t="shared" si="10"/>
        <v>3871</v>
      </c>
      <c r="G59" s="50">
        <f t="shared" si="9"/>
        <v>3420</v>
      </c>
    </row>
    <row r="60" spans="1:7" x14ac:dyDescent="0.25">
      <c r="A60" s="50" t="str">
        <f t="shared" si="5"/>
        <v>SANTA CRUZ DE TENERIFE</v>
      </c>
      <c r="B60" s="51">
        <f t="shared" si="3"/>
        <v>60179</v>
      </c>
      <c r="C60" s="51">
        <f t="shared" si="4"/>
        <v>55667</v>
      </c>
      <c r="D60" s="51">
        <f t="shared" si="7"/>
        <v>5</v>
      </c>
      <c r="E60" s="50" t="str">
        <f t="shared" si="6"/>
        <v>ALMERÍA</v>
      </c>
      <c r="F60" s="50">
        <f t="shared" si="10"/>
        <v>1005</v>
      </c>
      <c r="G60" s="50">
        <f t="shared" si="9"/>
        <v>602</v>
      </c>
    </row>
    <row r="61" spans="1:7" x14ac:dyDescent="0.25">
      <c r="A61" s="50" t="str">
        <f t="shared" si="5"/>
        <v>SANTANDER</v>
      </c>
      <c r="B61" s="51">
        <f t="shared" si="3"/>
        <v>311</v>
      </c>
      <c r="C61" s="51">
        <f t="shared" si="4"/>
        <v>190</v>
      </c>
      <c r="D61" s="51">
        <f t="shared" si="7"/>
        <v>23</v>
      </c>
      <c r="E61" s="50" t="str">
        <f t="shared" si="6"/>
        <v>SANTANDER</v>
      </c>
      <c r="F61" s="50">
        <f t="shared" si="10"/>
        <v>311</v>
      </c>
      <c r="G61" s="50">
        <f t="shared" si="9"/>
        <v>190</v>
      </c>
    </row>
    <row r="62" spans="1:7" x14ac:dyDescent="0.25">
      <c r="A62" s="50" t="str">
        <f t="shared" si="5"/>
        <v>SEVILLA</v>
      </c>
      <c r="B62" s="51">
        <f t="shared" si="3"/>
        <v>16632</v>
      </c>
      <c r="C62" s="51">
        <f t="shared" si="4"/>
        <v>25031</v>
      </c>
      <c r="D62" s="51">
        <f t="shared" si="7"/>
        <v>11</v>
      </c>
      <c r="E62" s="50" t="str">
        <f t="shared" si="6"/>
        <v>MOTRIL</v>
      </c>
      <c r="F62" s="50">
        <f t="shared" si="10"/>
        <v>244</v>
      </c>
      <c r="G62" s="50">
        <f t="shared" si="9"/>
        <v>148</v>
      </c>
    </row>
    <row r="63" spans="1:7" x14ac:dyDescent="0.25">
      <c r="A63" s="50" t="str">
        <f t="shared" si="5"/>
        <v>TARRAGONA</v>
      </c>
      <c r="B63" s="51">
        <f t="shared" si="3"/>
        <v>9693</v>
      </c>
      <c r="C63" s="51">
        <f t="shared" si="4"/>
        <v>9390</v>
      </c>
      <c r="D63" s="51">
        <f t="shared" si="7"/>
        <v>16</v>
      </c>
      <c r="E63" s="50" t="str">
        <f t="shared" si="6"/>
        <v>FERROL-SAN CIBRAO</v>
      </c>
      <c r="F63" s="50">
        <f t="shared" si="10"/>
        <v>7</v>
      </c>
      <c r="G63" s="50">
        <f t="shared" si="9"/>
        <v>117</v>
      </c>
    </row>
    <row r="64" spans="1:7" x14ac:dyDescent="0.25">
      <c r="A64" s="50" t="str">
        <f t="shared" si="5"/>
        <v>VALENCIA</v>
      </c>
      <c r="B64" s="51">
        <f t="shared" si="3"/>
        <v>320772</v>
      </c>
      <c r="C64" s="51">
        <f t="shared" si="4"/>
        <v>342356</v>
      </c>
      <c r="D64" s="51">
        <f t="shared" si="7"/>
        <v>1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24018</v>
      </c>
      <c r="C65" s="51">
        <f t="shared" si="4"/>
        <v>27584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5396</v>
      </c>
      <c r="C66" s="51">
        <f t="shared" si="4"/>
        <v>5483</v>
      </c>
      <c r="D66" s="51">
        <f t="shared" si="7"/>
        <v>19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G27" sqref="G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2138</v>
      </c>
      <c r="C7" s="10">
        <v>3030</v>
      </c>
      <c r="D7" s="10">
        <v>5891</v>
      </c>
      <c r="E7" s="10">
        <v>9701</v>
      </c>
      <c r="F7" s="11">
        <f>((E7*100)/D7)-100</f>
        <v>64.674927856051596</v>
      </c>
      <c r="G7" s="1"/>
      <c r="H7" s="1"/>
      <c r="I7" s="1"/>
    </row>
    <row r="8" spans="1:12" x14ac:dyDescent="0.25">
      <c r="A8" s="12" t="s">
        <v>31</v>
      </c>
      <c r="B8" s="13">
        <v>5441</v>
      </c>
      <c r="C8" s="13">
        <v>6614</v>
      </c>
      <c r="D8" s="13">
        <v>12941</v>
      </c>
      <c r="E8" s="13">
        <v>14032</v>
      </c>
      <c r="F8" s="14">
        <f t="shared" ref="F8:F34" si="0">((E8*100)/D8)-100</f>
        <v>8.430569507766009</v>
      </c>
      <c r="G8" s="1"/>
      <c r="H8" s="1"/>
      <c r="I8" s="1"/>
    </row>
    <row r="9" spans="1:12" x14ac:dyDescent="0.25">
      <c r="A9" s="9" t="s">
        <v>164</v>
      </c>
      <c r="B9" s="10">
        <v>27615</v>
      </c>
      <c r="C9" s="10">
        <v>30644</v>
      </c>
      <c r="D9" s="10">
        <v>64323</v>
      </c>
      <c r="E9" s="10">
        <v>69165</v>
      </c>
      <c r="F9" s="11">
        <f t="shared" si="0"/>
        <v>7.5276339722960728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287767</v>
      </c>
      <c r="C11" s="10">
        <v>285427</v>
      </c>
      <c r="D11" s="10">
        <v>653905</v>
      </c>
      <c r="E11" s="10">
        <v>626489</v>
      </c>
      <c r="F11" s="11">
        <f t="shared" si="0"/>
        <v>-4.1926579549017049</v>
      </c>
      <c r="G11" s="1"/>
      <c r="H11" s="1"/>
      <c r="I11" s="1"/>
    </row>
    <row r="12" spans="1:12" x14ac:dyDescent="0.25">
      <c r="A12" s="12" t="s">
        <v>168</v>
      </c>
      <c r="B12" s="13">
        <v>3702</v>
      </c>
      <c r="C12" s="13">
        <v>1751</v>
      </c>
      <c r="D12" s="13">
        <v>12858</v>
      </c>
      <c r="E12" s="13">
        <v>13020</v>
      </c>
      <c r="F12" s="14">
        <f t="shared" si="0"/>
        <v>1.2599160055996208</v>
      </c>
      <c r="G12" s="1"/>
      <c r="H12" s="1"/>
      <c r="I12" s="1"/>
    </row>
    <row r="13" spans="1:12" x14ac:dyDescent="0.25">
      <c r="A13" s="9" t="s">
        <v>32</v>
      </c>
      <c r="B13" s="10">
        <v>186508</v>
      </c>
      <c r="C13" s="10">
        <v>189766</v>
      </c>
      <c r="D13" s="10">
        <v>368291</v>
      </c>
      <c r="E13" s="10">
        <v>377278</v>
      </c>
      <c r="F13" s="11">
        <f t="shared" si="0"/>
        <v>2.4401899584839128</v>
      </c>
      <c r="G13" s="1"/>
      <c r="H13" s="1"/>
      <c r="I13" s="1"/>
    </row>
    <row r="14" spans="1:12" x14ac:dyDescent="0.25">
      <c r="A14" s="12" t="s">
        <v>33</v>
      </c>
      <c r="B14" s="13">
        <v>123515</v>
      </c>
      <c r="C14" s="13">
        <v>112974</v>
      </c>
      <c r="D14" s="13">
        <v>237397</v>
      </c>
      <c r="E14" s="13">
        <v>221383</v>
      </c>
      <c r="F14" s="14">
        <f t="shared" si="0"/>
        <v>-6.7456623293470415</v>
      </c>
      <c r="G14" s="1"/>
      <c r="H14" s="1"/>
      <c r="I14" s="1"/>
    </row>
    <row r="15" spans="1:12" x14ac:dyDescent="0.25">
      <c r="A15" s="9" t="s">
        <v>34</v>
      </c>
      <c r="B15" s="10">
        <v>3572</v>
      </c>
      <c r="C15" s="10">
        <v>2927</v>
      </c>
      <c r="D15" s="10">
        <v>6739</v>
      </c>
      <c r="E15" s="10">
        <v>8778</v>
      </c>
      <c r="F15" s="11">
        <f t="shared" si="0"/>
        <v>30.256714646089932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2648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121277</v>
      </c>
      <c r="C18" s="13">
        <v>105729</v>
      </c>
      <c r="D18" s="13">
        <v>267208</v>
      </c>
      <c r="E18" s="13">
        <v>236223</v>
      </c>
      <c r="F18" s="14">
        <f t="shared" si="0"/>
        <v>-11.595835454028318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1093</v>
      </c>
      <c r="D20" s="13">
        <v>0</v>
      </c>
      <c r="E20" s="13">
        <v>1093</v>
      </c>
      <c r="F20" s="14"/>
      <c r="G20" s="1"/>
      <c r="H20" s="1"/>
      <c r="I20" s="1"/>
    </row>
    <row r="21" spans="1:9" x14ac:dyDescent="0.25">
      <c r="A21" s="9" t="s">
        <v>38</v>
      </c>
      <c r="B21" s="10">
        <v>1558</v>
      </c>
      <c r="C21" s="10">
        <v>1666</v>
      </c>
      <c r="D21" s="10">
        <v>3739</v>
      </c>
      <c r="E21" s="10">
        <v>3584</v>
      </c>
      <c r="F21" s="11">
        <f t="shared" si="0"/>
        <v>-4.145493447445844</v>
      </c>
      <c r="G21" s="1"/>
      <c r="H21" s="1"/>
      <c r="I21" s="1"/>
    </row>
    <row r="22" spans="1:9" x14ac:dyDescent="0.25">
      <c r="A22" s="12" t="s">
        <v>59</v>
      </c>
      <c r="B22" s="13">
        <v>209860</v>
      </c>
      <c r="C22" s="13">
        <v>195028</v>
      </c>
      <c r="D22" s="13">
        <v>443060</v>
      </c>
      <c r="E22" s="13">
        <v>411950</v>
      </c>
      <c r="F22" s="14">
        <f t="shared" si="0"/>
        <v>-7.0216223536315567</v>
      </c>
      <c r="G22" s="1"/>
      <c r="H22" s="1"/>
      <c r="I22" s="1"/>
    </row>
    <row r="23" spans="1:9" x14ac:dyDescent="0.25">
      <c r="A23" s="9" t="s">
        <v>171</v>
      </c>
      <c r="B23" s="10">
        <v>27776</v>
      </c>
      <c r="C23" s="10">
        <v>21152</v>
      </c>
      <c r="D23" s="10">
        <v>67246</v>
      </c>
      <c r="E23" s="10">
        <v>58147</v>
      </c>
      <c r="F23" s="11">
        <f t="shared" si="0"/>
        <v>-13.530916337031201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39008</v>
      </c>
      <c r="C25" s="10">
        <v>39640</v>
      </c>
      <c r="D25" s="10">
        <v>90492</v>
      </c>
      <c r="E25" s="10">
        <v>93854</v>
      </c>
      <c r="F25" s="11">
        <f t="shared" si="0"/>
        <v>3.7152455465676582</v>
      </c>
      <c r="G25" s="1"/>
      <c r="H25" s="1"/>
      <c r="I25" s="1"/>
    </row>
    <row r="26" spans="1:9" x14ac:dyDescent="0.25">
      <c r="A26" s="12" t="s">
        <v>40</v>
      </c>
      <c r="B26" s="13">
        <v>10207</v>
      </c>
      <c r="C26" s="13">
        <v>11868</v>
      </c>
      <c r="D26" s="13">
        <v>24771</v>
      </c>
      <c r="E26" s="13">
        <v>28015</v>
      </c>
      <c r="F26" s="14">
        <f t="shared" si="0"/>
        <v>13.095958984296146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0</v>
      </c>
      <c r="D27" s="10">
        <v>1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425625</v>
      </c>
      <c r="C28" s="13">
        <v>424607</v>
      </c>
      <c r="D28" s="13">
        <v>850090</v>
      </c>
      <c r="E28" s="13">
        <v>852112</v>
      </c>
      <c r="F28" s="14">
        <f t="shared" si="0"/>
        <v>0.23785716806456492</v>
      </c>
      <c r="G28" s="1"/>
      <c r="H28" s="1"/>
      <c r="I28" s="1"/>
    </row>
    <row r="29" spans="1:9" x14ac:dyDescent="0.25">
      <c r="A29" s="9" t="s">
        <v>43</v>
      </c>
      <c r="B29" s="10">
        <v>5864</v>
      </c>
      <c r="C29" s="10">
        <v>7268</v>
      </c>
      <c r="D29" s="10">
        <v>14083</v>
      </c>
      <c r="E29" s="10">
        <v>14516</v>
      </c>
      <c r="F29" s="11">
        <f t="shared" si="0"/>
        <v>3.0746289853014304</v>
      </c>
      <c r="G29" s="1"/>
      <c r="H29" s="1"/>
      <c r="I29" s="1"/>
    </row>
    <row r="30" spans="1:9" x14ac:dyDescent="0.25">
      <c r="A30" s="12" t="s">
        <v>44</v>
      </c>
      <c r="B30" s="13">
        <v>360</v>
      </c>
      <c r="C30" s="13">
        <v>488</v>
      </c>
      <c r="D30" s="13">
        <v>519</v>
      </c>
      <c r="E30" s="13">
        <v>652</v>
      </c>
      <c r="F30" s="14">
        <f t="shared" si="0"/>
        <v>25.626204238921005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33036</v>
      </c>
      <c r="C32" s="13">
        <v>33778</v>
      </c>
      <c r="D32" s="13">
        <v>58332</v>
      </c>
      <c r="E32" s="13">
        <v>76146</v>
      </c>
      <c r="F32" s="14">
        <f t="shared" si="0"/>
        <v>30.538983748199968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750</v>
      </c>
      <c r="E33" s="10">
        <v>0</v>
      </c>
      <c r="F33" s="11">
        <f t="shared" si="0"/>
        <v>-100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1514830</v>
      </c>
      <c r="C35" s="16">
        <f t="shared" ref="C35:E35" si="1">SUM(C7:C34)</f>
        <v>1475450</v>
      </c>
      <c r="D35" s="16">
        <f t="shared" si="1"/>
        <v>3182636</v>
      </c>
      <c r="E35" s="16">
        <f t="shared" si="1"/>
        <v>3118786</v>
      </c>
      <c r="F35" s="17">
        <f t="shared" ref="F35" si="2">((E35*100)/D35)-100</f>
        <v>-2.0061986353450436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9701</v>
      </c>
      <c r="C39" s="51">
        <f t="shared" si="4"/>
        <v>5891</v>
      </c>
      <c r="D39" s="51">
        <f>_xlfn.RANK.EQ(B39,$B$39:$B$66)+COUNTIF($B$39:$B$66,B39)-1</f>
        <v>15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852112</v>
      </c>
      <c r="G39" s="50">
        <f>LOOKUP(E39,$A$39:$A$66,$C$39:$C$66)</f>
        <v>850090</v>
      </c>
    </row>
    <row r="40" spans="1:9" x14ac:dyDescent="0.25">
      <c r="A40" s="50" t="str">
        <f t="shared" si="5"/>
        <v>ALICANTE</v>
      </c>
      <c r="B40" s="51">
        <f t="shared" si="3"/>
        <v>14032</v>
      </c>
      <c r="C40" s="51">
        <f t="shared" si="4"/>
        <v>12941</v>
      </c>
      <c r="D40" s="51">
        <f t="shared" ref="D40:D66" si="7">_xlfn.RANK.EQ(B40,$B$39:$B$66)+COUNTIF($B$39:$B$66,B40)-1</f>
        <v>13</v>
      </c>
      <c r="E40" s="50" t="str">
        <f t="shared" si="6"/>
        <v>BAHÍA DE ALGECIRAS</v>
      </c>
      <c r="F40" s="50">
        <f t="shared" ref="F40:F55" si="8">LOOKUP(E40,$A$39:$A$66,$B$39:$B$66)</f>
        <v>626489</v>
      </c>
      <c r="G40" s="50">
        <f t="shared" ref="G40:G66" si="9">LOOKUP(E40,$A$39:$A$66,$C$39:$C$66)</f>
        <v>653905</v>
      </c>
    </row>
    <row r="41" spans="1:9" x14ac:dyDescent="0.25">
      <c r="A41" s="50" t="str">
        <f t="shared" si="5"/>
        <v>ALMERÍA</v>
      </c>
      <c r="B41" s="51">
        <f t="shared" si="3"/>
        <v>69165</v>
      </c>
      <c r="C41" s="51">
        <f t="shared" si="4"/>
        <v>64323</v>
      </c>
      <c r="D41" s="51">
        <f t="shared" si="7"/>
        <v>9</v>
      </c>
      <c r="E41" s="50" t="str">
        <f t="shared" si="6"/>
        <v>LAS PALMAS</v>
      </c>
      <c r="F41" s="50">
        <f t="shared" si="8"/>
        <v>411950</v>
      </c>
      <c r="G41" s="50">
        <f t="shared" si="9"/>
        <v>443060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377278</v>
      </c>
      <c r="G42" s="50">
        <f t="shared" si="9"/>
        <v>368291</v>
      </c>
    </row>
    <row r="43" spans="1:9" x14ac:dyDescent="0.25">
      <c r="A43" s="50" t="str">
        <f t="shared" si="5"/>
        <v>BAHÍA DE ALGECIRAS</v>
      </c>
      <c r="B43" s="51">
        <f t="shared" si="3"/>
        <v>626489</v>
      </c>
      <c r="C43" s="51">
        <f t="shared" si="4"/>
        <v>653905</v>
      </c>
      <c r="D43" s="51">
        <f t="shared" si="7"/>
        <v>2</v>
      </c>
      <c r="E43" s="50" t="str">
        <f t="shared" si="6"/>
        <v>CEUTA</v>
      </c>
      <c r="F43" s="50">
        <f t="shared" si="8"/>
        <v>236223</v>
      </c>
      <c r="G43" s="50">
        <f t="shared" si="9"/>
        <v>267208</v>
      </c>
    </row>
    <row r="44" spans="1:9" x14ac:dyDescent="0.25">
      <c r="A44" s="50" t="str">
        <f t="shared" si="5"/>
        <v>BAHÍA DE CÁDIZ</v>
      </c>
      <c r="B44" s="51">
        <f t="shared" si="3"/>
        <v>13020</v>
      </c>
      <c r="C44" s="51">
        <f t="shared" si="4"/>
        <v>12858</v>
      </c>
      <c r="D44" s="51">
        <f t="shared" si="7"/>
        <v>14</v>
      </c>
      <c r="E44" s="50" t="str">
        <f t="shared" si="6"/>
        <v>BARCELONA</v>
      </c>
      <c r="F44" s="50">
        <f t="shared" si="8"/>
        <v>221383</v>
      </c>
      <c r="G44" s="50">
        <f t="shared" si="9"/>
        <v>237397</v>
      </c>
    </row>
    <row r="45" spans="1:9" x14ac:dyDescent="0.25">
      <c r="A45" s="50" t="str">
        <f t="shared" si="5"/>
        <v>BALEARES</v>
      </c>
      <c r="B45" s="51">
        <f t="shared" si="3"/>
        <v>377278</v>
      </c>
      <c r="C45" s="51">
        <f t="shared" si="4"/>
        <v>368291</v>
      </c>
      <c r="D45" s="51">
        <f t="shared" si="7"/>
        <v>4</v>
      </c>
      <c r="E45" s="50" t="str">
        <f t="shared" si="6"/>
        <v>MELILLA</v>
      </c>
      <c r="F45" s="50">
        <f t="shared" si="8"/>
        <v>93854</v>
      </c>
      <c r="G45" s="50">
        <f t="shared" si="9"/>
        <v>90492</v>
      </c>
    </row>
    <row r="46" spans="1:9" x14ac:dyDescent="0.25">
      <c r="A46" s="50" t="str">
        <f t="shared" si="5"/>
        <v>BARCELONA</v>
      </c>
      <c r="B46" s="51">
        <f t="shared" si="3"/>
        <v>221383</v>
      </c>
      <c r="C46" s="51">
        <f t="shared" si="4"/>
        <v>237397</v>
      </c>
      <c r="D46" s="51">
        <f t="shared" si="7"/>
        <v>6</v>
      </c>
      <c r="E46" s="50" t="str">
        <f t="shared" si="6"/>
        <v>VALENCIA</v>
      </c>
      <c r="F46" s="50">
        <f t="shared" si="8"/>
        <v>76146</v>
      </c>
      <c r="G46" s="50">
        <f t="shared" si="9"/>
        <v>58332</v>
      </c>
    </row>
    <row r="47" spans="1:9" x14ac:dyDescent="0.25">
      <c r="A47" s="50" t="str">
        <f t="shared" si="5"/>
        <v>BILBAO</v>
      </c>
      <c r="B47" s="51">
        <f t="shared" si="3"/>
        <v>8778</v>
      </c>
      <c r="C47" s="51">
        <f t="shared" si="4"/>
        <v>6739</v>
      </c>
      <c r="D47" s="51">
        <f t="shared" si="7"/>
        <v>16</v>
      </c>
      <c r="E47" s="50" t="str">
        <f t="shared" si="6"/>
        <v>ALMERÍA</v>
      </c>
      <c r="F47" s="50">
        <f t="shared" si="8"/>
        <v>69165</v>
      </c>
      <c r="G47" s="50">
        <f t="shared" si="9"/>
        <v>64323</v>
      </c>
    </row>
    <row r="48" spans="1:9" x14ac:dyDescent="0.25">
      <c r="A48" s="50" t="str">
        <f t="shared" si="5"/>
        <v>CARTAGENA</v>
      </c>
      <c r="B48" s="51">
        <f t="shared" si="3"/>
        <v>2648</v>
      </c>
      <c r="C48" s="51">
        <f t="shared" si="4"/>
        <v>0</v>
      </c>
      <c r="D48" s="51">
        <f t="shared" si="7"/>
        <v>18</v>
      </c>
      <c r="E48" s="50" t="str">
        <f t="shared" si="6"/>
        <v>MÁLAGA</v>
      </c>
      <c r="F48" s="50">
        <f t="shared" si="8"/>
        <v>58147</v>
      </c>
      <c r="G48" s="50">
        <f t="shared" si="9"/>
        <v>67246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28015</v>
      </c>
      <c r="G49" s="50">
        <f t="shared" si="9"/>
        <v>24771</v>
      </c>
    </row>
    <row r="50" spans="1:7" x14ac:dyDescent="0.25">
      <c r="A50" s="50" t="str">
        <f t="shared" si="5"/>
        <v>CEUTA</v>
      </c>
      <c r="B50" s="51">
        <f t="shared" si="3"/>
        <v>236223</v>
      </c>
      <c r="C50" s="51">
        <f t="shared" si="4"/>
        <v>267208</v>
      </c>
      <c r="D50" s="51">
        <f t="shared" si="7"/>
        <v>5</v>
      </c>
      <c r="E50" s="50" t="str">
        <f t="shared" si="6"/>
        <v>SANTANDER</v>
      </c>
      <c r="F50" s="50">
        <f t="shared" si="8"/>
        <v>14516</v>
      </c>
      <c r="G50" s="50">
        <f t="shared" si="9"/>
        <v>14083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14032</v>
      </c>
      <c r="G51" s="50">
        <f t="shared" si="9"/>
        <v>12941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0</v>
      </c>
      <c r="D52" s="51">
        <f t="shared" si="7"/>
        <v>19</v>
      </c>
      <c r="E52" s="50" t="str">
        <f t="shared" si="6"/>
        <v>BAHÍA DE CÁDIZ</v>
      </c>
      <c r="F52" s="50">
        <f t="shared" si="8"/>
        <v>13020</v>
      </c>
      <c r="G52" s="50">
        <f t="shared" si="9"/>
        <v>12858</v>
      </c>
    </row>
    <row r="53" spans="1:7" x14ac:dyDescent="0.25">
      <c r="A53" s="50" t="str">
        <f t="shared" si="5"/>
        <v>HUELVA</v>
      </c>
      <c r="B53" s="51">
        <f t="shared" si="3"/>
        <v>3584</v>
      </c>
      <c r="C53" s="51">
        <f t="shared" si="4"/>
        <v>3739</v>
      </c>
      <c r="D53" s="51">
        <f t="shared" si="7"/>
        <v>17</v>
      </c>
      <c r="E53" s="50" t="str">
        <f t="shared" si="6"/>
        <v>A CORUÑA</v>
      </c>
      <c r="F53" s="50">
        <f t="shared" si="8"/>
        <v>9701</v>
      </c>
      <c r="G53" s="50">
        <f t="shared" si="9"/>
        <v>5891</v>
      </c>
    </row>
    <row r="54" spans="1:7" x14ac:dyDescent="0.25">
      <c r="A54" s="50" t="str">
        <f t="shared" si="5"/>
        <v>LAS PALMAS</v>
      </c>
      <c r="B54" s="51">
        <f t="shared" si="3"/>
        <v>411950</v>
      </c>
      <c r="C54" s="51">
        <f t="shared" si="4"/>
        <v>443060</v>
      </c>
      <c r="D54" s="51">
        <f t="shared" si="7"/>
        <v>3</v>
      </c>
      <c r="E54" s="50" t="str">
        <f t="shared" si="6"/>
        <v>BILBAO</v>
      </c>
      <c r="F54" s="50">
        <f t="shared" si="8"/>
        <v>8778</v>
      </c>
      <c r="G54" s="50">
        <f t="shared" si="9"/>
        <v>6739</v>
      </c>
    </row>
    <row r="55" spans="1:7" x14ac:dyDescent="0.25">
      <c r="A55" s="50" t="str">
        <f t="shared" si="5"/>
        <v>MÁLAGA</v>
      </c>
      <c r="B55" s="51">
        <f t="shared" si="3"/>
        <v>58147</v>
      </c>
      <c r="C55" s="51">
        <f t="shared" si="4"/>
        <v>67246</v>
      </c>
      <c r="D55" s="51">
        <f t="shared" si="7"/>
        <v>10</v>
      </c>
      <c r="E55" s="50" t="str">
        <f t="shared" si="6"/>
        <v>HUELVA</v>
      </c>
      <c r="F55" s="50">
        <f t="shared" si="8"/>
        <v>3584</v>
      </c>
      <c r="G55" s="50">
        <f t="shared" si="9"/>
        <v>3739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CARTAGENA</v>
      </c>
      <c r="F56" s="50">
        <f t="shared" ref="F56:F66" si="10">LOOKUP(E56,$A$39:$A$66,$B$39:$B$66)</f>
        <v>2648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93854</v>
      </c>
      <c r="C57" s="51">
        <f t="shared" si="4"/>
        <v>90492</v>
      </c>
      <c r="D57" s="51">
        <f t="shared" si="7"/>
        <v>7</v>
      </c>
      <c r="E57" s="50" t="str">
        <f t="shared" si="6"/>
        <v>GIJÓN</v>
      </c>
      <c r="F57" s="50">
        <f t="shared" si="10"/>
        <v>1093</v>
      </c>
      <c r="G57" s="50">
        <f t="shared" si="9"/>
        <v>0</v>
      </c>
    </row>
    <row r="58" spans="1:7" x14ac:dyDescent="0.25">
      <c r="A58" s="50" t="str">
        <f t="shared" si="5"/>
        <v>MOTRIL</v>
      </c>
      <c r="B58" s="51">
        <f t="shared" si="3"/>
        <v>28015</v>
      </c>
      <c r="C58" s="51">
        <f t="shared" si="4"/>
        <v>24771</v>
      </c>
      <c r="D58" s="51">
        <f t="shared" si="7"/>
        <v>11</v>
      </c>
      <c r="E58" s="50" t="str">
        <f t="shared" si="6"/>
        <v>SEVILLA</v>
      </c>
      <c r="F58" s="50">
        <f t="shared" si="10"/>
        <v>652</v>
      </c>
      <c r="G58" s="50">
        <f t="shared" si="9"/>
        <v>519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1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852112</v>
      </c>
      <c r="C60" s="51">
        <f t="shared" si="4"/>
        <v>850090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14516</v>
      </c>
      <c r="C61" s="51">
        <f t="shared" si="4"/>
        <v>14083</v>
      </c>
      <c r="D61" s="51">
        <f t="shared" si="7"/>
        <v>12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652</v>
      </c>
      <c r="C62" s="51">
        <f t="shared" si="4"/>
        <v>519</v>
      </c>
      <c r="D62" s="51">
        <f t="shared" si="7"/>
        <v>20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76146</v>
      </c>
      <c r="C64" s="51">
        <f t="shared" si="4"/>
        <v>58332</v>
      </c>
      <c r="D64" s="51">
        <f t="shared" si="7"/>
        <v>8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750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G8" sqref="G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2138</v>
      </c>
      <c r="C7" s="10">
        <v>3030</v>
      </c>
      <c r="D7" s="10">
        <v>5891</v>
      </c>
      <c r="E7" s="10">
        <v>9701</v>
      </c>
      <c r="F7" s="11">
        <f>((E7*100)/D7)-100</f>
        <v>64.674927856051596</v>
      </c>
      <c r="G7" s="1"/>
      <c r="H7" s="1"/>
      <c r="I7" s="1"/>
    </row>
    <row r="8" spans="1:12" x14ac:dyDescent="0.25">
      <c r="A8" s="12" t="s">
        <v>31</v>
      </c>
      <c r="B8" s="13">
        <v>377</v>
      </c>
      <c r="C8" s="13">
        <v>2203</v>
      </c>
      <c r="D8" s="13">
        <v>377</v>
      </c>
      <c r="E8" s="13">
        <v>4264</v>
      </c>
      <c r="F8" s="14">
        <f t="shared" ref="F8:F34" si="0">((E8*100)/D8)-100</f>
        <v>1031.0344827586207</v>
      </c>
      <c r="G8" s="1"/>
      <c r="H8" s="1"/>
      <c r="I8" s="1"/>
    </row>
    <row r="9" spans="1:12" x14ac:dyDescent="0.25">
      <c r="A9" s="9" t="s">
        <v>164</v>
      </c>
      <c r="B9" s="10">
        <v>379</v>
      </c>
      <c r="C9" s="10">
        <v>308</v>
      </c>
      <c r="D9" s="10">
        <v>379</v>
      </c>
      <c r="E9" s="10">
        <v>308</v>
      </c>
      <c r="F9" s="11">
        <f t="shared" si="0"/>
        <v>-18.733509234828503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2394</v>
      </c>
      <c r="C12" s="13">
        <v>574</v>
      </c>
      <c r="D12" s="13">
        <v>10348</v>
      </c>
      <c r="E12" s="13">
        <v>10452</v>
      </c>
      <c r="F12" s="14">
        <f t="shared" si="0"/>
        <v>1.0050251256281371</v>
      </c>
      <c r="G12" s="1"/>
      <c r="H12" s="1"/>
      <c r="I12" s="1"/>
    </row>
    <row r="13" spans="1:12" x14ac:dyDescent="0.25">
      <c r="A13" s="9" t="s">
        <v>32</v>
      </c>
      <c r="B13" s="10">
        <v>33656</v>
      </c>
      <c r="C13" s="10">
        <v>19800</v>
      </c>
      <c r="D13" s="10">
        <v>58965</v>
      </c>
      <c r="E13" s="10">
        <v>45505</v>
      </c>
      <c r="F13" s="11">
        <f t="shared" si="0"/>
        <v>-22.827100822521828</v>
      </c>
      <c r="G13" s="1"/>
      <c r="H13" s="1"/>
      <c r="I13" s="1"/>
    </row>
    <row r="14" spans="1:12" x14ac:dyDescent="0.25">
      <c r="A14" s="12" t="s">
        <v>33</v>
      </c>
      <c r="B14" s="13">
        <v>85006</v>
      </c>
      <c r="C14" s="13">
        <v>68636</v>
      </c>
      <c r="D14" s="13">
        <v>154794</v>
      </c>
      <c r="E14" s="13">
        <v>125366</v>
      </c>
      <c r="F14" s="14">
        <f t="shared" si="0"/>
        <v>-19.011072780598738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/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2648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1093</v>
      </c>
      <c r="D20" s="13">
        <v>0</v>
      </c>
      <c r="E20" s="13">
        <v>1093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135521</v>
      </c>
      <c r="C22" s="13">
        <v>125773</v>
      </c>
      <c r="D22" s="13">
        <v>294074</v>
      </c>
      <c r="E22" s="13">
        <v>266874</v>
      </c>
      <c r="F22" s="14">
        <f t="shared" si="0"/>
        <v>-9.2493726068948661</v>
      </c>
      <c r="G22" s="1"/>
      <c r="H22" s="1"/>
      <c r="I22" s="1"/>
    </row>
    <row r="23" spans="1:9" x14ac:dyDescent="0.25">
      <c r="A23" s="9" t="s">
        <v>171</v>
      </c>
      <c r="B23" s="10">
        <v>14271</v>
      </c>
      <c r="C23" s="10">
        <v>4577</v>
      </c>
      <c r="D23" s="10">
        <v>31938</v>
      </c>
      <c r="E23" s="10">
        <v>18536</v>
      </c>
      <c r="F23" s="11">
        <f t="shared" si="0"/>
        <v>-41.962552445362888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308</v>
      </c>
      <c r="D26" s="13">
        <v>0</v>
      </c>
      <c r="E26" s="13">
        <v>308</v>
      </c>
      <c r="F26" s="14"/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86183</v>
      </c>
      <c r="C28" s="13">
        <v>87008</v>
      </c>
      <c r="D28" s="13">
        <v>187292</v>
      </c>
      <c r="E28" s="13">
        <v>185637</v>
      </c>
      <c r="F28" s="14">
        <f t="shared" si="0"/>
        <v>-0.88364692565619407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158</v>
      </c>
      <c r="D29" s="10">
        <v>0</v>
      </c>
      <c r="E29" s="10">
        <v>160</v>
      </c>
      <c r="F29" s="11"/>
      <c r="G29" s="1"/>
      <c r="H29" s="1"/>
      <c r="I29" s="1"/>
    </row>
    <row r="30" spans="1:9" x14ac:dyDescent="0.25">
      <c r="A30" s="12" t="s">
        <v>44</v>
      </c>
      <c r="B30" s="13">
        <v>360</v>
      </c>
      <c r="C30" s="13">
        <v>488</v>
      </c>
      <c r="D30" s="13">
        <v>519</v>
      </c>
      <c r="E30" s="13">
        <v>652</v>
      </c>
      <c r="F30" s="14">
        <f t="shared" si="0"/>
        <v>25.626204238921005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11410</v>
      </c>
      <c r="C32" s="13">
        <v>3976</v>
      </c>
      <c r="D32" s="13">
        <v>13118</v>
      </c>
      <c r="E32" s="13">
        <v>10747</v>
      </c>
      <c r="F32" s="14">
        <f t="shared" si="0"/>
        <v>-18.074401585607561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750</v>
      </c>
      <c r="E33" s="10">
        <v>0</v>
      </c>
      <c r="F33" s="11">
        <f t="shared" si="0"/>
        <v>-100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371695</v>
      </c>
      <c r="C35" s="16">
        <f t="shared" ref="C35:E35" si="1">SUM(C7:C34)</f>
        <v>317932</v>
      </c>
      <c r="D35" s="16">
        <f t="shared" si="1"/>
        <v>758445</v>
      </c>
      <c r="E35" s="16">
        <f t="shared" si="1"/>
        <v>682251</v>
      </c>
      <c r="F35" s="17">
        <f t="shared" ref="F35" si="2">((E35*100)/D35)-100</f>
        <v>-10.046081126515432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9701</v>
      </c>
      <c r="C39" s="51">
        <f t="shared" si="4"/>
        <v>5891</v>
      </c>
      <c r="D39" s="51">
        <f>_xlfn.RANK.EQ(B39,$B$39:$B$66)+COUNTIF($B$39:$B$66,B39)-1</f>
        <v>8</v>
      </c>
      <c r="E39" s="50" t="str">
        <f t="shared" ref="E39:E66" si="6">INDEX($A$39:$B$66,MATCH(ROW()-38,$D$39:$D$66,0),1)</f>
        <v>LAS PALMAS</v>
      </c>
      <c r="F39" s="50">
        <f>LOOKUP(E39,$A$39:$A$66,$B$39:$B$66)</f>
        <v>266874</v>
      </c>
      <c r="G39" s="50">
        <f>LOOKUP(E39,$A$39:$A$66,$C$39:$C$66)</f>
        <v>294074</v>
      </c>
    </row>
    <row r="40" spans="1:9" x14ac:dyDescent="0.25">
      <c r="A40" s="50" t="str">
        <f t="shared" si="5"/>
        <v>ALICANTE</v>
      </c>
      <c r="B40" s="51">
        <f t="shared" si="3"/>
        <v>4264</v>
      </c>
      <c r="C40" s="51">
        <f t="shared" si="4"/>
        <v>377</v>
      </c>
      <c r="D40" s="51">
        <f t="shared" ref="D40:D66" si="7">_xlfn.RANK.EQ(B40,$B$39:$B$66)+COUNTIF($B$39:$B$66,B40)-1</f>
        <v>9</v>
      </c>
      <c r="E40" s="50" t="str">
        <f t="shared" si="6"/>
        <v>SANTA CRUZ DE TENERIFE</v>
      </c>
      <c r="F40" s="50">
        <f t="shared" ref="F40:F55" si="8">LOOKUP(E40,$A$39:$A$66,$B$39:$B$66)</f>
        <v>185637</v>
      </c>
      <c r="G40" s="50">
        <f t="shared" ref="G40:G66" si="9">LOOKUP(E40,$A$39:$A$66,$C$39:$C$66)</f>
        <v>187292</v>
      </c>
    </row>
    <row r="41" spans="1:9" x14ac:dyDescent="0.25">
      <c r="A41" s="50" t="str">
        <f t="shared" si="5"/>
        <v>ALMERÍA</v>
      </c>
      <c r="B41" s="51">
        <f t="shared" si="3"/>
        <v>308</v>
      </c>
      <c r="C41" s="51">
        <f t="shared" si="4"/>
        <v>379</v>
      </c>
      <c r="D41" s="51">
        <f t="shared" si="7"/>
        <v>14</v>
      </c>
      <c r="E41" s="50" t="str">
        <f t="shared" si="6"/>
        <v>BARCELONA</v>
      </c>
      <c r="F41" s="50">
        <f t="shared" si="8"/>
        <v>125366</v>
      </c>
      <c r="G41" s="50">
        <f t="shared" si="9"/>
        <v>154794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45505</v>
      </c>
      <c r="G42" s="50">
        <f t="shared" si="9"/>
        <v>58965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18536</v>
      </c>
      <c r="G43" s="50">
        <f t="shared" si="9"/>
        <v>31938</v>
      </c>
    </row>
    <row r="44" spans="1:9" x14ac:dyDescent="0.25">
      <c r="A44" s="50" t="str">
        <f t="shared" si="5"/>
        <v>BAHÍA DE CÁDIZ</v>
      </c>
      <c r="B44" s="51">
        <f t="shared" si="3"/>
        <v>10452</v>
      </c>
      <c r="C44" s="51">
        <f t="shared" si="4"/>
        <v>10348</v>
      </c>
      <c r="D44" s="51">
        <f t="shared" si="7"/>
        <v>7</v>
      </c>
      <c r="E44" s="50" t="str">
        <f t="shared" si="6"/>
        <v>VALENCIA</v>
      </c>
      <c r="F44" s="50">
        <f t="shared" si="8"/>
        <v>10747</v>
      </c>
      <c r="G44" s="50">
        <f t="shared" si="9"/>
        <v>13118</v>
      </c>
    </row>
    <row r="45" spans="1:9" x14ac:dyDescent="0.25">
      <c r="A45" s="50" t="str">
        <f t="shared" si="5"/>
        <v>BALEARES</v>
      </c>
      <c r="B45" s="51">
        <f t="shared" si="3"/>
        <v>45505</v>
      </c>
      <c r="C45" s="51">
        <f t="shared" si="4"/>
        <v>58965</v>
      </c>
      <c r="D45" s="51">
        <f t="shared" si="7"/>
        <v>4</v>
      </c>
      <c r="E45" s="50" t="str">
        <f t="shared" si="6"/>
        <v>BAHÍA DE CÁDIZ</v>
      </c>
      <c r="F45" s="50">
        <f t="shared" si="8"/>
        <v>10452</v>
      </c>
      <c r="G45" s="50">
        <f t="shared" si="9"/>
        <v>10348</v>
      </c>
    </row>
    <row r="46" spans="1:9" x14ac:dyDescent="0.25">
      <c r="A46" s="50" t="str">
        <f t="shared" si="5"/>
        <v>BARCELONA</v>
      </c>
      <c r="B46" s="51">
        <f t="shared" si="3"/>
        <v>125366</v>
      </c>
      <c r="C46" s="51">
        <f t="shared" si="4"/>
        <v>154794</v>
      </c>
      <c r="D46" s="51">
        <f t="shared" si="7"/>
        <v>3</v>
      </c>
      <c r="E46" s="50" t="str">
        <f t="shared" si="6"/>
        <v>A CORUÑA</v>
      </c>
      <c r="F46" s="50">
        <f t="shared" si="8"/>
        <v>9701</v>
      </c>
      <c r="G46" s="50">
        <f t="shared" si="9"/>
        <v>5891</v>
      </c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str">
        <f t="shared" si="6"/>
        <v>ALICANTE</v>
      </c>
      <c r="F47" s="50">
        <f t="shared" si="8"/>
        <v>4264</v>
      </c>
      <c r="G47" s="50">
        <f t="shared" si="9"/>
        <v>377</v>
      </c>
    </row>
    <row r="48" spans="1:9" x14ac:dyDescent="0.25">
      <c r="A48" s="50" t="str">
        <f t="shared" si="5"/>
        <v>CARTAGENA</v>
      </c>
      <c r="B48" s="51">
        <f t="shared" si="3"/>
        <v>2648</v>
      </c>
      <c r="C48" s="51">
        <f t="shared" si="4"/>
        <v>0</v>
      </c>
      <c r="D48" s="51">
        <f t="shared" si="7"/>
        <v>10</v>
      </c>
      <c r="E48" s="50" t="str">
        <f t="shared" si="6"/>
        <v>CARTAGENA</v>
      </c>
      <c r="F48" s="50">
        <f t="shared" si="8"/>
        <v>2648</v>
      </c>
      <c r="G48" s="50">
        <f t="shared" si="9"/>
        <v>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GIJÓN</v>
      </c>
      <c r="F49" s="50">
        <f t="shared" si="8"/>
        <v>1093</v>
      </c>
      <c r="G49" s="50">
        <f t="shared" si="9"/>
        <v>0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SEVILLA</v>
      </c>
      <c r="F50" s="50">
        <f t="shared" si="8"/>
        <v>652</v>
      </c>
      <c r="G50" s="50">
        <f t="shared" si="9"/>
        <v>519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6"/>
        <v>#N/A</v>
      </c>
      <c r="F51" s="50" t="e">
        <f t="shared" si="8"/>
        <v>#N/A</v>
      </c>
      <c r="G51" s="50" t="e">
        <f t="shared" si="9"/>
        <v>#N/A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0</v>
      </c>
      <c r="D52" s="51">
        <f t="shared" si="7"/>
        <v>11</v>
      </c>
      <c r="E52" s="50" t="str">
        <f t="shared" si="6"/>
        <v>ALMERÍA</v>
      </c>
      <c r="F52" s="50">
        <f t="shared" si="8"/>
        <v>308</v>
      </c>
      <c r="G52" s="50">
        <f t="shared" si="9"/>
        <v>379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str">
        <f t="shared" si="6"/>
        <v>SANTANDER</v>
      </c>
      <c r="F53" s="50">
        <f t="shared" si="8"/>
        <v>160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266874</v>
      </c>
      <c r="C54" s="51">
        <f t="shared" si="4"/>
        <v>294074</v>
      </c>
      <c r="D54" s="51">
        <f t="shared" si="7"/>
        <v>1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18536</v>
      </c>
      <c r="C55" s="51">
        <f t="shared" si="4"/>
        <v>31938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308</v>
      </c>
      <c r="C58" s="51">
        <f t="shared" si="4"/>
        <v>0</v>
      </c>
      <c r="D58" s="51">
        <f t="shared" si="7"/>
        <v>14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185637</v>
      </c>
      <c r="C60" s="51">
        <f t="shared" si="4"/>
        <v>187292</v>
      </c>
      <c r="D60" s="51">
        <f t="shared" si="7"/>
        <v>2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160</v>
      </c>
      <c r="C61" s="51">
        <f t="shared" si="4"/>
        <v>0</v>
      </c>
      <c r="D61" s="51">
        <f t="shared" si="7"/>
        <v>15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652</v>
      </c>
      <c r="C62" s="51">
        <f t="shared" si="4"/>
        <v>519</v>
      </c>
      <c r="D62" s="51">
        <f t="shared" si="7"/>
        <v>12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10747</v>
      </c>
      <c r="C64" s="51">
        <f t="shared" si="4"/>
        <v>13118</v>
      </c>
      <c r="D64" s="51">
        <f t="shared" si="7"/>
        <v>6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750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G7" sqref="G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1877</v>
      </c>
      <c r="C8" s="13">
        <v>1409</v>
      </c>
      <c r="D8" s="13">
        <v>4329</v>
      </c>
      <c r="E8" s="13">
        <v>2997</v>
      </c>
      <c r="F8" s="14">
        <f t="shared" ref="F7:F34" si="0">((E8*100)/D8)-100</f>
        <v>-30.769230769230774</v>
      </c>
      <c r="G8" s="1"/>
      <c r="H8" s="1"/>
      <c r="I8" s="1"/>
    </row>
    <row r="9" spans="1:12" x14ac:dyDescent="0.25">
      <c r="A9" s="9" t="s">
        <v>164</v>
      </c>
      <c r="B9" s="10">
        <v>5276</v>
      </c>
      <c r="C9" s="10">
        <v>6476</v>
      </c>
      <c r="D9" s="10">
        <v>12365</v>
      </c>
      <c r="E9" s="10">
        <v>14428</v>
      </c>
      <c r="F9" s="11">
        <f t="shared" si="0"/>
        <v>16.684189243833401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58840</v>
      </c>
      <c r="C11" s="10">
        <v>59231</v>
      </c>
      <c r="D11" s="10">
        <v>133684</v>
      </c>
      <c r="E11" s="10">
        <v>131114</v>
      </c>
      <c r="F11" s="11">
        <f t="shared" si="0"/>
        <v>-1.9224439723527098</v>
      </c>
      <c r="G11" s="1"/>
      <c r="H11" s="1"/>
      <c r="I11" s="1"/>
    </row>
    <row r="12" spans="1:12" x14ac:dyDescent="0.25">
      <c r="A12" s="12" t="s">
        <v>168</v>
      </c>
      <c r="B12" s="13">
        <v>757</v>
      </c>
      <c r="C12" s="13">
        <v>670</v>
      </c>
      <c r="D12" s="13">
        <v>1433</v>
      </c>
      <c r="E12" s="13">
        <v>1474</v>
      </c>
      <c r="F12" s="14">
        <f t="shared" si="0"/>
        <v>2.8611304954640673</v>
      </c>
      <c r="G12" s="1"/>
      <c r="H12" s="1"/>
      <c r="I12" s="1"/>
    </row>
    <row r="13" spans="1:12" x14ac:dyDescent="0.25">
      <c r="A13" s="9" t="s">
        <v>32</v>
      </c>
      <c r="B13" s="10">
        <v>20271</v>
      </c>
      <c r="C13" s="10">
        <v>23762</v>
      </c>
      <c r="D13" s="10">
        <v>45793</v>
      </c>
      <c r="E13" s="10">
        <v>51488</v>
      </c>
      <c r="F13" s="11">
        <f t="shared" si="0"/>
        <v>12.436398576201597</v>
      </c>
      <c r="G13" s="1"/>
      <c r="H13" s="1"/>
      <c r="I13" s="1"/>
    </row>
    <row r="14" spans="1:12" x14ac:dyDescent="0.25">
      <c r="A14" s="12" t="s">
        <v>33</v>
      </c>
      <c r="B14" s="13">
        <v>9595</v>
      </c>
      <c r="C14" s="13">
        <v>10886</v>
      </c>
      <c r="D14" s="13">
        <v>21671</v>
      </c>
      <c r="E14" s="13">
        <v>24968</v>
      </c>
      <c r="F14" s="14">
        <f t="shared" si="0"/>
        <v>15.213880300862911</v>
      </c>
      <c r="G14" s="1"/>
      <c r="H14" s="1"/>
      <c r="I14" s="1"/>
    </row>
    <row r="15" spans="1:12" x14ac:dyDescent="0.25">
      <c r="A15" s="9" t="s">
        <v>34</v>
      </c>
      <c r="B15" s="10">
        <v>1564</v>
      </c>
      <c r="C15" s="10">
        <v>1301</v>
      </c>
      <c r="D15" s="10">
        <v>2926</v>
      </c>
      <c r="E15" s="10">
        <v>4025</v>
      </c>
      <c r="F15" s="11">
        <f t="shared" si="0"/>
        <v>37.559808612440179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21292</v>
      </c>
      <c r="C18" s="13">
        <v>17718</v>
      </c>
      <c r="D18" s="13">
        <v>47080</v>
      </c>
      <c r="E18" s="13">
        <v>41239</v>
      </c>
      <c r="F18" s="14">
        <f t="shared" si="0"/>
        <v>-12.40654205607477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942</v>
      </c>
      <c r="C21" s="10">
        <v>1020</v>
      </c>
      <c r="D21" s="10">
        <v>2200</v>
      </c>
      <c r="E21" s="10">
        <v>2196</v>
      </c>
      <c r="F21" s="11">
        <f t="shared" si="0"/>
        <v>-0.18181818181818699</v>
      </c>
      <c r="G21" s="1"/>
      <c r="H21" s="1"/>
      <c r="I21" s="1"/>
    </row>
    <row r="22" spans="1:9" x14ac:dyDescent="0.25">
      <c r="A22" s="12" t="s">
        <v>59</v>
      </c>
      <c r="B22" s="13">
        <v>23534</v>
      </c>
      <c r="C22" s="13">
        <v>23619</v>
      </c>
      <c r="D22" s="13">
        <v>49624</v>
      </c>
      <c r="E22" s="13">
        <v>50972</v>
      </c>
      <c r="F22" s="14">
        <f t="shared" si="0"/>
        <v>2.7164275350636728</v>
      </c>
      <c r="G22" s="1"/>
      <c r="H22" s="1"/>
      <c r="I22" s="1"/>
    </row>
    <row r="23" spans="1:9" x14ac:dyDescent="0.25">
      <c r="A23" s="9" t="s">
        <v>171</v>
      </c>
      <c r="B23" s="10">
        <v>1456</v>
      </c>
      <c r="C23" s="10">
        <v>1709</v>
      </c>
      <c r="D23" s="10">
        <v>3870</v>
      </c>
      <c r="E23" s="10">
        <v>4314</v>
      </c>
      <c r="F23" s="11">
        <f t="shared" si="0"/>
        <v>11.47286821705427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6269</v>
      </c>
      <c r="C25" s="10">
        <v>6497</v>
      </c>
      <c r="D25" s="10">
        <v>15009</v>
      </c>
      <c r="E25" s="10">
        <v>15876</v>
      </c>
      <c r="F25" s="11">
        <f t="shared" si="0"/>
        <v>5.7765340795522633</v>
      </c>
      <c r="G25" s="1"/>
      <c r="H25" s="1"/>
      <c r="I25" s="1"/>
    </row>
    <row r="26" spans="1:9" x14ac:dyDescent="0.25">
      <c r="A26" s="12" t="s">
        <v>40</v>
      </c>
      <c r="B26" s="13">
        <v>2352</v>
      </c>
      <c r="C26" s="13">
        <v>2753</v>
      </c>
      <c r="D26" s="13">
        <v>5601</v>
      </c>
      <c r="E26" s="13">
        <v>6721</v>
      </c>
      <c r="F26" s="14">
        <f t="shared" si="0"/>
        <v>19.996429209069802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73083</v>
      </c>
      <c r="C28" s="13">
        <v>76439</v>
      </c>
      <c r="D28" s="13">
        <v>147556</v>
      </c>
      <c r="E28" s="13">
        <v>154061</v>
      </c>
      <c r="F28" s="14">
        <f t="shared" si="0"/>
        <v>4.4084957575428945</v>
      </c>
      <c r="G28" s="1"/>
      <c r="H28" s="1"/>
      <c r="I28" s="1"/>
    </row>
    <row r="29" spans="1:9" x14ac:dyDescent="0.25">
      <c r="A29" s="9" t="s">
        <v>43</v>
      </c>
      <c r="B29" s="10">
        <v>2672</v>
      </c>
      <c r="C29" s="10">
        <v>3366</v>
      </c>
      <c r="D29" s="10">
        <v>6301</v>
      </c>
      <c r="E29" s="10">
        <v>6420</v>
      </c>
      <c r="F29" s="11">
        <f t="shared" si="0"/>
        <v>1.8885891128392274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3969</v>
      </c>
      <c r="C32" s="13">
        <v>6944</v>
      </c>
      <c r="D32" s="13">
        <v>9124</v>
      </c>
      <c r="E32" s="13">
        <v>17047</v>
      </c>
      <c r="F32" s="14">
        <f t="shared" si="0"/>
        <v>86.836913634370887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233749</v>
      </c>
      <c r="C35" s="16">
        <f t="shared" ref="C35:E35" si="1">SUM(C7:C34)</f>
        <v>243800</v>
      </c>
      <c r="D35" s="16">
        <f t="shared" si="1"/>
        <v>508566</v>
      </c>
      <c r="E35" s="16">
        <f t="shared" si="1"/>
        <v>529340</v>
      </c>
      <c r="F35" s="17">
        <f t="shared" ref="F35" si="2">((E35*100)/D35)-100</f>
        <v>4.0848188828981904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154061</v>
      </c>
      <c r="G39" s="50">
        <f>LOOKUP(E39,$A$39:$A$66,$C$39:$C$66)</f>
        <v>147556</v>
      </c>
    </row>
    <row r="40" spans="1:9" x14ac:dyDescent="0.25">
      <c r="A40" s="50" t="str">
        <f t="shared" si="5"/>
        <v>ALICANTE</v>
      </c>
      <c r="B40" s="51">
        <f t="shared" si="3"/>
        <v>2997</v>
      </c>
      <c r="C40" s="51">
        <f t="shared" si="4"/>
        <v>4329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131114</v>
      </c>
      <c r="G40" s="50">
        <f t="shared" ref="G40:G66" si="9">LOOKUP(E40,$A$39:$A$66,$C$39:$C$66)</f>
        <v>133684</v>
      </c>
    </row>
    <row r="41" spans="1:9" x14ac:dyDescent="0.25">
      <c r="A41" s="50" t="str">
        <f t="shared" si="5"/>
        <v>ALMERÍA</v>
      </c>
      <c r="B41" s="51">
        <f t="shared" si="3"/>
        <v>14428</v>
      </c>
      <c r="C41" s="51">
        <f t="shared" si="4"/>
        <v>12365</v>
      </c>
      <c r="D41" s="51">
        <f t="shared" si="7"/>
        <v>9</v>
      </c>
      <c r="E41" s="50" t="str">
        <f t="shared" si="6"/>
        <v>BALEARES</v>
      </c>
      <c r="F41" s="50">
        <f t="shared" si="8"/>
        <v>51488</v>
      </c>
      <c r="G41" s="50">
        <f t="shared" si="9"/>
        <v>45793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50972</v>
      </c>
      <c r="G42" s="50">
        <f t="shared" si="9"/>
        <v>49624</v>
      </c>
    </row>
    <row r="43" spans="1:9" x14ac:dyDescent="0.25">
      <c r="A43" s="50" t="str">
        <f t="shared" si="5"/>
        <v>BAHÍA DE ALGECIRAS</v>
      </c>
      <c r="B43" s="51">
        <f t="shared" si="3"/>
        <v>131114</v>
      </c>
      <c r="C43" s="51">
        <f t="shared" si="4"/>
        <v>133684</v>
      </c>
      <c r="D43" s="51">
        <f t="shared" si="7"/>
        <v>2</v>
      </c>
      <c r="E43" s="50" t="str">
        <f t="shared" si="6"/>
        <v>CEUTA</v>
      </c>
      <c r="F43" s="50">
        <f t="shared" si="8"/>
        <v>41239</v>
      </c>
      <c r="G43" s="50">
        <f t="shared" si="9"/>
        <v>47080</v>
      </c>
    </row>
    <row r="44" spans="1:9" x14ac:dyDescent="0.25">
      <c r="A44" s="50" t="str">
        <f t="shared" si="5"/>
        <v>BAHÍA DE CÁDIZ</v>
      </c>
      <c r="B44" s="51">
        <f t="shared" si="3"/>
        <v>1474</v>
      </c>
      <c r="C44" s="51">
        <f t="shared" si="4"/>
        <v>1433</v>
      </c>
      <c r="D44" s="51">
        <f t="shared" si="7"/>
        <v>16</v>
      </c>
      <c r="E44" s="50" t="str">
        <f t="shared" si="6"/>
        <v>BARCELONA</v>
      </c>
      <c r="F44" s="50">
        <f t="shared" si="8"/>
        <v>24968</v>
      </c>
      <c r="G44" s="50">
        <f t="shared" si="9"/>
        <v>21671</v>
      </c>
    </row>
    <row r="45" spans="1:9" x14ac:dyDescent="0.25">
      <c r="A45" s="50" t="str">
        <f t="shared" si="5"/>
        <v>BALEARES</v>
      </c>
      <c r="B45" s="51">
        <f t="shared" si="3"/>
        <v>51488</v>
      </c>
      <c r="C45" s="51">
        <f t="shared" si="4"/>
        <v>45793</v>
      </c>
      <c r="D45" s="51">
        <f t="shared" si="7"/>
        <v>3</v>
      </c>
      <c r="E45" s="50" t="str">
        <f t="shared" si="6"/>
        <v>VALENCIA</v>
      </c>
      <c r="F45" s="50">
        <f t="shared" si="8"/>
        <v>17047</v>
      </c>
      <c r="G45" s="50">
        <f t="shared" si="9"/>
        <v>9124</v>
      </c>
    </row>
    <row r="46" spans="1:9" x14ac:dyDescent="0.25">
      <c r="A46" s="50" t="str">
        <f t="shared" si="5"/>
        <v>BARCELONA</v>
      </c>
      <c r="B46" s="51">
        <f t="shared" si="3"/>
        <v>24968</v>
      </c>
      <c r="C46" s="51">
        <f t="shared" si="4"/>
        <v>21671</v>
      </c>
      <c r="D46" s="51">
        <f t="shared" si="7"/>
        <v>6</v>
      </c>
      <c r="E46" s="50" t="str">
        <f t="shared" si="6"/>
        <v>MELILLA</v>
      </c>
      <c r="F46" s="50">
        <f t="shared" si="8"/>
        <v>15876</v>
      </c>
      <c r="G46" s="50">
        <f t="shared" si="9"/>
        <v>15009</v>
      </c>
    </row>
    <row r="47" spans="1:9" x14ac:dyDescent="0.25">
      <c r="A47" s="50" t="str">
        <f t="shared" si="5"/>
        <v>BILBAO</v>
      </c>
      <c r="B47" s="51">
        <f t="shared" si="3"/>
        <v>4025</v>
      </c>
      <c r="C47" s="51">
        <f t="shared" si="4"/>
        <v>2926</v>
      </c>
      <c r="D47" s="51">
        <f t="shared" si="7"/>
        <v>13</v>
      </c>
      <c r="E47" s="50" t="str">
        <f t="shared" si="6"/>
        <v>ALMERÍA</v>
      </c>
      <c r="F47" s="50">
        <f t="shared" si="8"/>
        <v>14428</v>
      </c>
      <c r="G47" s="50">
        <f t="shared" si="9"/>
        <v>12365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MOTRIL</v>
      </c>
      <c r="F48" s="50">
        <f t="shared" si="8"/>
        <v>6721</v>
      </c>
      <c r="G48" s="50">
        <f t="shared" si="9"/>
        <v>5601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SANTANDER</v>
      </c>
      <c r="F49" s="50">
        <f t="shared" si="8"/>
        <v>6420</v>
      </c>
      <c r="G49" s="50">
        <f t="shared" si="9"/>
        <v>6301</v>
      </c>
    </row>
    <row r="50" spans="1:7" x14ac:dyDescent="0.25">
      <c r="A50" s="50" t="str">
        <f t="shared" si="5"/>
        <v>CEUTA</v>
      </c>
      <c r="B50" s="51">
        <f t="shared" si="3"/>
        <v>41239</v>
      </c>
      <c r="C50" s="51">
        <f t="shared" si="4"/>
        <v>47080</v>
      </c>
      <c r="D50" s="51">
        <f t="shared" si="7"/>
        <v>5</v>
      </c>
      <c r="E50" s="50" t="str">
        <f t="shared" si="6"/>
        <v>MÁLAGA</v>
      </c>
      <c r="F50" s="50">
        <f t="shared" si="8"/>
        <v>4314</v>
      </c>
      <c r="G50" s="50">
        <f t="shared" si="9"/>
        <v>3870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BILBAO</v>
      </c>
      <c r="F51" s="50">
        <f t="shared" si="8"/>
        <v>4025</v>
      </c>
      <c r="G51" s="50">
        <f t="shared" si="9"/>
        <v>2926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2997</v>
      </c>
      <c r="G52" s="50">
        <f t="shared" si="9"/>
        <v>4329</v>
      </c>
    </row>
    <row r="53" spans="1:7" x14ac:dyDescent="0.25">
      <c r="A53" s="50" t="str">
        <f t="shared" si="5"/>
        <v>HUELVA</v>
      </c>
      <c r="B53" s="51">
        <f t="shared" si="3"/>
        <v>2196</v>
      </c>
      <c r="C53" s="51">
        <f t="shared" si="4"/>
        <v>2200</v>
      </c>
      <c r="D53" s="51">
        <f t="shared" si="7"/>
        <v>15</v>
      </c>
      <c r="E53" s="50" t="str">
        <f t="shared" si="6"/>
        <v>HUELVA</v>
      </c>
      <c r="F53" s="50">
        <f t="shared" si="8"/>
        <v>2196</v>
      </c>
      <c r="G53" s="50">
        <f t="shared" si="9"/>
        <v>2200</v>
      </c>
    </row>
    <row r="54" spans="1:7" x14ac:dyDescent="0.25">
      <c r="A54" s="50" t="str">
        <f t="shared" si="5"/>
        <v>LAS PALMAS</v>
      </c>
      <c r="B54" s="51">
        <f t="shared" si="3"/>
        <v>50972</v>
      </c>
      <c r="C54" s="51">
        <f t="shared" si="4"/>
        <v>49624</v>
      </c>
      <c r="D54" s="51">
        <f t="shared" si="7"/>
        <v>4</v>
      </c>
      <c r="E54" s="50" t="str">
        <f t="shared" si="6"/>
        <v>BAHÍA DE CÁDIZ</v>
      </c>
      <c r="F54" s="50">
        <f t="shared" si="8"/>
        <v>1474</v>
      </c>
      <c r="G54" s="50">
        <f t="shared" si="9"/>
        <v>1433</v>
      </c>
    </row>
    <row r="55" spans="1:7" x14ac:dyDescent="0.25">
      <c r="A55" s="50" t="str">
        <f t="shared" si="5"/>
        <v>MÁLAGA</v>
      </c>
      <c r="B55" s="51">
        <f t="shared" si="3"/>
        <v>4314</v>
      </c>
      <c r="C55" s="51">
        <f t="shared" si="4"/>
        <v>3870</v>
      </c>
      <c r="D55" s="51">
        <f t="shared" si="7"/>
        <v>12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15876</v>
      </c>
      <c r="C57" s="51">
        <f t="shared" si="4"/>
        <v>15009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6721</v>
      </c>
      <c r="C58" s="51">
        <f t="shared" si="4"/>
        <v>5601</v>
      </c>
      <c r="D58" s="51">
        <f t="shared" si="7"/>
        <v>10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154061</v>
      </c>
      <c r="C60" s="51">
        <f t="shared" si="4"/>
        <v>147556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6420</v>
      </c>
      <c r="C61" s="51">
        <f t="shared" si="4"/>
        <v>6301</v>
      </c>
      <c r="D61" s="51">
        <f t="shared" si="7"/>
        <v>11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17047</v>
      </c>
      <c r="C64" s="51">
        <f t="shared" si="4"/>
        <v>9124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F23" sqref="F23"/>
    </sheetView>
  </sheetViews>
  <sheetFormatPr baseColWidth="10" defaultRowHeight="15" x14ac:dyDescent="0.25"/>
  <cols>
    <col min="1" max="1" width="21.28515625" bestFit="1" customWidth="1"/>
    <col min="6" max="6" width="8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348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25</v>
      </c>
      <c r="C9" s="44">
        <v>35</v>
      </c>
      <c r="D9" s="44">
        <v>52</v>
      </c>
      <c r="E9" s="44">
        <v>79</v>
      </c>
      <c r="F9" s="11">
        <f t="shared" ref="F9:F34" si="0">((E9*100)/D9)-100</f>
        <v>51.923076923076934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4</v>
      </c>
      <c r="C11" s="44">
        <v>1157</v>
      </c>
      <c r="D11" s="44">
        <v>10</v>
      </c>
      <c r="E11" s="44">
        <v>2352</v>
      </c>
      <c r="F11" s="11">
        <f t="shared" si="0"/>
        <v>23420</v>
      </c>
      <c r="G11" s="1"/>
      <c r="H11" s="1"/>
      <c r="I11" s="1"/>
    </row>
    <row r="12" spans="1:12" x14ac:dyDescent="0.25">
      <c r="A12" s="12" t="s">
        <v>168</v>
      </c>
      <c r="B12" s="45">
        <v>784</v>
      </c>
      <c r="C12" s="45">
        <v>899</v>
      </c>
      <c r="D12" s="45">
        <v>1614</v>
      </c>
      <c r="E12" s="45">
        <v>2074</v>
      </c>
      <c r="F12" s="14">
        <f t="shared" si="0"/>
        <v>28.500619578686496</v>
      </c>
      <c r="G12" s="1"/>
      <c r="H12" s="1"/>
      <c r="I12" s="1"/>
    </row>
    <row r="13" spans="1:12" x14ac:dyDescent="0.25">
      <c r="A13" s="9" t="s">
        <v>32</v>
      </c>
      <c r="B13" s="44">
        <v>14712</v>
      </c>
      <c r="C13" s="44">
        <v>10521</v>
      </c>
      <c r="D13" s="44">
        <v>23748</v>
      </c>
      <c r="E13" s="44">
        <v>16722</v>
      </c>
      <c r="F13" s="11">
        <f t="shared" si="0"/>
        <v>-29.585649317837294</v>
      </c>
      <c r="G13" s="1"/>
      <c r="H13" s="1"/>
      <c r="I13" s="1"/>
    </row>
    <row r="14" spans="1:12" x14ac:dyDescent="0.25">
      <c r="A14" s="12" t="s">
        <v>33</v>
      </c>
      <c r="B14" s="45">
        <v>63358</v>
      </c>
      <c r="C14" s="45">
        <v>58738</v>
      </c>
      <c r="D14" s="45">
        <v>117911</v>
      </c>
      <c r="E14" s="45">
        <v>113165</v>
      </c>
      <c r="F14" s="14">
        <f t="shared" si="0"/>
        <v>-4.0250697560024093</v>
      </c>
      <c r="G14" s="1"/>
      <c r="H14" s="1"/>
      <c r="I14" s="1"/>
    </row>
    <row r="15" spans="1:12" x14ac:dyDescent="0.25">
      <c r="A15" s="9" t="s">
        <v>34</v>
      </c>
      <c r="B15" s="44">
        <v>162</v>
      </c>
      <c r="C15" s="44">
        <v>190</v>
      </c>
      <c r="D15" s="44">
        <v>205</v>
      </c>
      <c r="E15" s="44">
        <v>703</v>
      </c>
      <c r="F15" s="11">
        <f t="shared" si="0"/>
        <v>242.92682926829269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324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70</v>
      </c>
      <c r="C18" s="45">
        <v>62</v>
      </c>
      <c r="D18" s="45">
        <v>135</v>
      </c>
      <c r="E18" s="45">
        <v>179</v>
      </c>
      <c r="F18" s="14">
        <f t="shared" si="0"/>
        <v>32.592592592592581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75</v>
      </c>
      <c r="E20" s="45">
        <v>0</v>
      </c>
      <c r="F20" s="14">
        <f t="shared" ref="F20:F21" si="1">((E20*100)/D20)-100</f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5</v>
      </c>
      <c r="E21" s="44">
        <v>0</v>
      </c>
      <c r="F21" s="11">
        <f t="shared" si="1"/>
        <v>-100</v>
      </c>
      <c r="G21" s="1"/>
      <c r="H21" s="1"/>
      <c r="I21" s="1"/>
    </row>
    <row r="22" spans="1:9" x14ac:dyDescent="0.25">
      <c r="A22" s="12" t="s">
        <v>59</v>
      </c>
      <c r="B22" s="45">
        <v>5685</v>
      </c>
      <c r="C22" s="45">
        <v>5722</v>
      </c>
      <c r="D22" s="45">
        <v>11082</v>
      </c>
      <c r="E22" s="45">
        <v>13038</v>
      </c>
      <c r="F22" s="14">
        <f t="shared" si="0"/>
        <v>17.650243638332427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10398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830</v>
      </c>
      <c r="C25" s="44">
        <v>98</v>
      </c>
      <c r="D25" s="44">
        <v>1138</v>
      </c>
      <c r="E25" s="44">
        <v>211</v>
      </c>
      <c r="F25" s="11">
        <f t="shared" si="0"/>
        <v>-81.458699472759236</v>
      </c>
      <c r="G25" s="1"/>
      <c r="H25" s="1"/>
      <c r="I25" s="1"/>
    </row>
    <row r="26" spans="1:9" x14ac:dyDescent="0.25">
      <c r="A26" s="12" t="s">
        <v>40</v>
      </c>
      <c r="B26" s="45">
        <v>27</v>
      </c>
      <c r="C26" s="45">
        <v>66</v>
      </c>
      <c r="D26" s="45">
        <v>44</v>
      </c>
      <c r="E26" s="45">
        <v>122</v>
      </c>
      <c r="F26" s="14">
        <f t="shared" si="0"/>
        <v>177.27272727272725</v>
      </c>
      <c r="G26" s="1"/>
      <c r="H26" s="1"/>
      <c r="I26" s="1"/>
    </row>
    <row r="27" spans="1:9" x14ac:dyDescent="0.25">
      <c r="A27" s="9" t="s">
        <v>41</v>
      </c>
      <c r="B27" s="44">
        <v>22145</v>
      </c>
      <c r="C27" s="44">
        <v>23407</v>
      </c>
      <c r="D27" s="44">
        <v>41747</v>
      </c>
      <c r="E27" s="44">
        <v>38236</v>
      </c>
      <c r="F27" s="11">
        <f t="shared" si="0"/>
        <v>-8.4101851630057212</v>
      </c>
      <c r="G27" s="1"/>
      <c r="H27" s="1"/>
      <c r="I27" s="1"/>
    </row>
    <row r="28" spans="1:9" x14ac:dyDescent="0.25">
      <c r="A28" s="12" t="s">
        <v>42</v>
      </c>
      <c r="B28" s="45">
        <v>4354</v>
      </c>
      <c r="C28" s="45">
        <v>4424</v>
      </c>
      <c r="D28" s="45">
        <v>8470</v>
      </c>
      <c r="E28" s="45">
        <v>9854</v>
      </c>
      <c r="F28" s="14">
        <f t="shared" si="0"/>
        <v>16.340023612750883</v>
      </c>
      <c r="G28" s="1"/>
      <c r="H28" s="1"/>
      <c r="I28" s="1"/>
    </row>
    <row r="29" spans="1:9" x14ac:dyDescent="0.25">
      <c r="A29" s="9" t="s">
        <v>43</v>
      </c>
      <c r="B29" s="44">
        <v>41147</v>
      </c>
      <c r="C29" s="44">
        <v>49295</v>
      </c>
      <c r="D29" s="44">
        <v>70276</v>
      </c>
      <c r="E29" s="44">
        <v>80846</v>
      </c>
      <c r="F29" s="11">
        <f t="shared" si="0"/>
        <v>15.040696681655191</v>
      </c>
      <c r="G29" s="1"/>
      <c r="H29" s="1"/>
      <c r="I29" s="1"/>
    </row>
    <row r="30" spans="1:9" x14ac:dyDescent="0.25">
      <c r="A30" s="12" t="s">
        <v>44</v>
      </c>
      <c r="B30" s="45">
        <v>951</v>
      </c>
      <c r="C30" s="45">
        <v>189</v>
      </c>
      <c r="D30" s="45">
        <v>1196</v>
      </c>
      <c r="E30" s="45">
        <v>312</v>
      </c>
      <c r="F30" s="14">
        <f t="shared" si="0"/>
        <v>-73.913043478260875</v>
      </c>
      <c r="G30" s="1"/>
      <c r="H30" s="1"/>
      <c r="I30" s="1"/>
    </row>
    <row r="31" spans="1:9" x14ac:dyDescent="0.25">
      <c r="A31" s="9" t="s">
        <v>45</v>
      </c>
      <c r="B31" s="44">
        <v>14099</v>
      </c>
      <c r="C31" s="44">
        <v>18403</v>
      </c>
      <c r="D31" s="44">
        <v>27178</v>
      </c>
      <c r="E31" s="44">
        <v>34335</v>
      </c>
      <c r="F31" s="11">
        <f t="shared" si="0"/>
        <v>26.333799396570754</v>
      </c>
      <c r="G31" s="1"/>
      <c r="H31" s="1"/>
      <c r="I31" s="1"/>
    </row>
    <row r="32" spans="1:9" x14ac:dyDescent="0.25">
      <c r="A32" s="12" t="s">
        <v>46</v>
      </c>
      <c r="B32" s="45">
        <v>74151</v>
      </c>
      <c r="C32" s="45">
        <v>73853</v>
      </c>
      <c r="D32" s="45">
        <v>123440</v>
      </c>
      <c r="E32" s="45">
        <v>125120</v>
      </c>
      <c r="F32" s="14">
        <f t="shared" si="0"/>
        <v>1.3609850939727863</v>
      </c>
      <c r="G32" s="1"/>
      <c r="H32" s="1"/>
      <c r="I32" s="1"/>
    </row>
    <row r="33" spans="1:9" x14ac:dyDescent="0.25">
      <c r="A33" s="9" t="s">
        <v>47</v>
      </c>
      <c r="B33" s="44">
        <v>39396</v>
      </c>
      <c r="C33" s="44">
        <v>41250</v>
      </c>
      <c r="D33" s="44">
        <v>71620</v>
      </c>
      <c r="E33" s="44">
        <v>70059</v>
      </c>
      <c r="F33" s="11">
        <f t="shared" si="0"/>
        <v>-2.1795587824630047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287475</v>
      </c>
      <c r="C35" s="16">
        <f t="shared" ref="C35:E35" si="2">SUM(C7:C34)</f>
        <v>288309</v>
      </c>
      <c r="D35" s="16">
        <f t="shared" si="2"/>
        <v>511016</v>
      </c>
      <c r="E35" s="16">
        <f t="shared" si="2"/>
        <v>507407</v>
      </c>
      <c r="F35" s="17">
        <f t="shared" ref="F35" si="3">((E35*100)/D35)-100</f>
        <v>-0.70624011772625295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4">E6</f>
        <v>2017</v>
      </c>
      <c r="C38" s="50">
        <f t="shared" ref="C38:C66" si="5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6">A7</f>
        <v>A CORUÑA</v>
      </c>
      <c r="B39" s="51">
        <f t="shared" si="4"/>
        <v>0</v>
      </c>
      <c r="C39" s="51">
        <f t="shared" si="5"/>
        <v>0</v>
      </c>
      <c r="D39" s="51">
        <f>_xlfn.RANK.EQ(B39,$B$39:$B$66)+COUNTIF($B$39:$B$66,B39)-1</f>
        <v>28</v>
      </c>
      <c r="E39" s="50" t="str">
        <f t="shared" ref="E39:E66" si="7">INDEX($A$39:$B$66,MATCH(ROW()-38,$D$39:$D$66,0),1)</f>
        <v>VALENCIA</v>
      </c>
      <c r="F39" s="50">
        <f>LOOKUP(E39,$A$39:$A$66,$B$39:$B$66)</f>
        <v>125120</v>
      </c>
      <c r="G39" s="50">
        <f>LOOKUP(E39,$A$39:$A$66,$C$39:$C$66)</f>
        <v>123440</v>
      </c>
    </row>
    <row r="40" spans="1:9" x14ac:dyDescent="0.25">
      <c r="A40" s="50" t="str">
        <f t="shared" si="6"/>
        <v>ALICANTE</v>
      </c>
      <c r="B40" s="51">
        <f t="shared" si="4"/>
        <v>0</v>
      </c>
      <c r="C40" s="51">
        <f t="shared" si="5"/>
        <v>348</v>
      </c>
      <c r="D40" s="51">
        <f t="shared" ref="D40:D66" si="8">_xlfn.RANK.EQ(B40,$B$39:$B$66)+COUNTIF($B$39:$B$66,B40)-1</f>
        <v>28</v>
      </c>
      <c r="E40" s="50" t="str">
        <f t="shared" si="7"/>
        <v>BARCELONA</v>
      </c>
      <c r="F40" s="50">
        <f t="shared" ref="F40:F66" si="9">LOOKUP(E40,$A$39:$A$66,$B$39:$B$66)</f>
        <v>113165</v>
      </c>
      <c r="G40" s="50">
        <f t="shared" ref="G40:G66" si="10">LOOKUP(E40,$A$39:$A$66,$C$39:$C$66)</f>
        <v>117911</v>
      </c>
    </row>
    <row r="41" spans="1:9" x14ac:dyDescent="0.25">
      <c r="A41" s="50" t="str">
        <f t="shared" si="6"/>
        <v>ALMERÍA</v>
      </c>
      <c r="B41" s="51">
        <f t="shared" si="4"/>
        <v>79</v>
      </c>
      <c r="C41" s="51">
        <f t="shared" si="5"/>
        <v>52</v>
      </c>
      <c r="D41" s="51">
        <f t="shared" si="8"/>
        <v>17</v>
      </c>
      <c r="E41" s="50" t="str">
        <f t="shared" si="7"/>
        <v>SANTANDER</v>
      </c>
      <c r="F41" s="50">
        <f t="shared" si="9"/>
        <v>80846</v>
      </c>
      <c r="G41" s="50">
        <f t="shared" si="10"/>
        <v>70276</v>
      </c>
    </row>
    <row r="42" spans="1:9" x14ac:dyDescent="0.25">
      <c r="A42" s="50" t="str">
        <f t="shared" si="6"/>
        <v>AVILÉS</v>
      </c>
      <c r="B42" s="51">
        <f t="shared" si="4"/>
        <v>0</v>
      </c>
      <c r="C42" s="51">
        <f t="shared" si="5"/>
        <v>0</v>
      </c>
      <c r="D42" s="51">
        <f t="shared" si="8"/>
        <v>28</v>
      </c>
      <c r="E42" s="50" t="str">
        <f t="shared" si="7"/>
        <v>VIGO</v>
      </c>
      <c r="F42" s="50">
        <f t="shared" si="9"/>
        <v>70059</v>
      </c>
      <c r="G42" s="50">
        <f t="shared" si="10"/>
        <v>71620</v>
      </c>
    </row>
    <row r="43" spans="1:9" x14ac:dyDescent="0.25">
      <c r="A43" s="50" t="str">
        <f t="shared" si="6"/>
        <v>BAHÍA DE ALGECIRAS</v>
      </c>
      <c r="B43" s="51">
        <f t="shared" si="4"/>
        <v>2352</v>
      </c>
      <c r="C43" s="51">
        <f t="shared" si="5"/>
        <v>10</v>
      </c>
      <c r="D43" s="51">
        <f t="shared" si="8"/>
        <v>10</v>
      </c>
      <c r="E43" s="50" t="str">
        <f t="shared" si="7"/>
        <v>PASAIA</v>
      </c>
      <c r="F43" s="50">
        <f t="shared" si="9"/>
        <v>38236</v>
      </c>
      <c r="G43" s="50">
        <f t="shared" si="10"/>
        <v>41747</v>
      </c>
    </row>
    <row r="44" spans="1:9" x14ac:dyDescent="0.25">
      <c r="A44" s="50" t="str">
        <f t="shared" si="6"/>
        <v>BAHÍA DE CÁDIZ</v>
      </c>
      <c r="B44" s="51">
        <f t="shared" si="4"/>
        <v>2074</v>
      </c>
      <c r="C44" s="51">
        <f t="shared" si="5"/>
        <v>1614</v>
      </c>
      <c r="D44" s="51">
        <f t="shared" si="8"/>
        <v>11</v>
      </c>
      <c r="E44" s="50" t="str">
        <f t="shared" si="7"/>
        <v>TARRAGONA</v>
      </c>
      <c r="F44" s="50">
        <f t="shared" si="9"/>
        <v>34335</v>
      </c>
      <c r="G44" s="50">
        <f t="shared" si="10"/>
        <v>27178</v>
      </c>
    </row>
    <row r="45" spans="1:9" x14ac:dyDescent="0.25">
      <c r="A45" s="50" t="str">
        <f t="shared" si="6"/>
        <v>BALEARES</v>
      </c>
      <c r="B45" s="51">
        <f t="shared" si="4"/>
        <v>16722</v>
      </c>
      <c r="C45" s="51">
        <f t="shared" si="5"/>
        <v>23748</v>
      </c>
      <c r="D45" s="51">
        <f t="shared" si="8"/>
        <v>7</v>
      </c>
      <c r="E45" s="50" t="str">
        <f t="shared" si="7"/>
        <v>BALEARES</v>
      </c>
      <c r="F45" s="50">
        <f t="shared" si="9"/>
        <v>16722</v>
      </c>
      <c r="G45" s="50">
        <f t="shared" si="10"/>
        <v>23748</v>
      </c>
    </row>
    <row r="46" spans="1:9" x14ac:dyDescent="0.25">
      <c r="A46" s="50" t="str">
        <f t="shared" si="6"/>
        <v>BARCELONA</v>
      </c>
      <c r="B46" s="51">
        <f t="shared" si="4"/>
        <v>113165</v>
      </c>
      <c r="C46" s="51">
        <f t="shared" si="5"/>
        <v>117911</v>
      </c>
      <c r="D46" s="51">
        <f t="shared" si="8"/>
        <v>2</v>
      </c>
      <c r="E46" s="50" t="str">
        <f t="shared" si="7"/>
        <v>LAS PALMAS</v>
      </c>
      <c r="F46" s="50">
        <f t="shared" si="9"/>
        <v>13038</v>
      </c>
      <c r="G46" s="50">
        <f t="shared" si="10"/>
        <v>11082</v>
      </c>
    </row>
    <row r="47" spans="1:9" x14ac:dyDescent="0.25">
      <c r="A47" s="50" t="str">
        <f t="shared" si="6"/>
        <v>BILBAO</v>
      </c>
      <c r="B47" s="51">
        <f t="shared" si="4"/>
        <v>703</v>
      </c>
      <c r="C47" s="51">
        <f t="shared" si="5"/>
        <v>205</v>
      </c>
      <c r="D47" s="51">
        <f t="shared" si="8"/>
        <v>12</v>
      </c>
      <c r="E47" s="50" t="str">
        <f t="shared" si="7"/>
        <v>SANTA CRUZ DE TENERIFE</v>
      </c>
      <c r="F47" s="50">
        <f t="shared" si="9"/>
        <v>9854</v>
      </c>
      <c r="G47" s="50">
        <f t="shared" si="10"/>
        <v>8470</v>
      </c>
    </row>
    <row r="48" spans="1:9" x14ac:dyDescent="0.25">
      <c r="A48" s="50" t="str">
        <f t="shared" si="6"/>
        <v>CARTAGENA</v>
      </c>
      <c r="B48" s="51">
        <f t="shared" si="4"/>
        <v>0</v>
      </c>
      <c r="C48" s="51">
        <f t="shared" si="5"/>
        <v>0</v>
      </c>
      <c r="D48" s="51">
        <f t="shared" si="8"/>
        <v>28</v>
      </c>
      <c r="E48" s="50" t="str">
        <f t="shared" si="7"/>
        <v>BAHÍA DE ALGECIRAS</v>
      </c>
      <c r="F48" s="50">
        <f t="shared" si="9"/>
        <v>2352</v>
      </c>
      <c r="G48" s="50">
        <f t="shared" si="10"/>
        <v>10</v>
      </c>
    </row>
    <row r="49" spans="1:7" x14ac:dyDescent="0.25">
      <c r="A49" s="50" t="str">
        <f t="shared" si="6"/>
        <v>CASTELLÓN</v>
      </c>
      <c r="B49" s="51">
        <f t="shared" si="4"/>
        <v>0</v>
      </c>
      <c r="C49" s="51">
        <f t="shared" si="5"/>
        <v>324</v>
      </c>
      <c r="D49" s="51">
        <f t="shared" si="8"/>
        <v>28</v>
      </c>
      <c r="E49" s="50" t="str">
        <f t="shared" si="7"/>
        <v>BAHÍA DE CÁDIZ</v>
      </c>
      <c r="F49" s="50">
        <f t="shared" si="9"/>
        <v>2074</v>
      </c>
      <c r="G49" s="50">
        <f t="shared" si="10"/>
        <v>1614</v>
      </c>
    </row>
    <row r="50" spans="1:7" x14ac:dyDescent="0.25">
      <c r="A50" s="50" t="str">
        <f t="shared" si="6"/>
        <v>CEUTA</v>
      </c>
      <c r="B50" s="51">
        <f t="shared" si="4"/>
        <v>179</v>
      </c>
      <c r="C50" s="51">
        <f t="shared" si="5"/>
        <v>135</v>
      </c>
      <c r="D50" s="51">
        <f t="shared" si="8"/>
        <v>15</v>
      </c>
      <c r="E50" s="50" t="str">
        <f t="shared" si="7"/>
        <v>BILBAO</v>
      </c>
      <c r="F50" s="50">
        <f t="shared" si="9"/>
        <v>703</v>
      </c>
      <c r="G50" s="50">
        <f t="shared" si="10"/>
        <v>205</v>
      </c>
    </row>
    <row r="51" spans="1:7" x14ac:dyDescent="0.25">
      <c r="A51" s="50" t="str">
        <f t="shared" si="6"/>
        <v>FERROL-SAN CIBRAO</v>
      </c>
      <c r="B51" s="51">
        <f t="shared" si="4"/>
        <v>0</v>
      </c>
      <c r="C51" s="51">
        <f t="shared" si="5"/>
        <v>0</v>
      </c>
      <c r="D51" s="51">
        <f t="shared" si="8"/>
        <v>28</v>
      </c>
      <c r="E51" s="50" t="str">
        <f t="shared" si="7"/>
        <v>SEVILLA</v>
      </c>
      <c r="F51" s="50">
        <f t="shared" si="9"/>
        <v>312</v>
      </c>
      <c r="G51" s="50">
        <f t="shared" si="10"/>
        <v>1196</v>
      </c>
    </row>
    <row r="52" spans="1:7" x14ac:dyDescent="0.25">
      <c r="A52" s="50" t="str">
        <f t="shared" si="6"/>
        <v>GIJÓN</v>
      </c>
      <c r="B52" s="51">
        <f t="shared" si="4"/>
        <v>0</v>
      </c>
      <c r="C52" s="51">
        <f t="shared" si="5"/>
        <v>75</v>
      </c>
      <c r="D52" s="51">
        <f t="shared" si="8"/>
        <v>28</v>
      </c>
      <c r="E52" s="50" t="str">
        <f t="shared" si="7"/>
        <v>MELILLA</v>
      </c>
      <c r="F52" s="50">
        <f t="shared" si="9"/>
        <v>211</v>
      </c>
      <c r="G52" s="50">
        <f t="shared" si="10"/>
        <v>1138</v>
      </c>
    </row>
    <row r="53" spans="1:7" x14ac:dyDescent="0.25">
      <c r="A53" s="50" t="str">
        <f t="shared" si="6"/>
        <v>HUELVA</v>
      </c>
      <c r="B53" s="51">
        <f t="shared" si="4"/>
        <v>0</v>
      </c>
      <c r="C53" s="51">
        <f t="shared" si="5"/>
        <v>5</v>
      </c>
      <c r="D53" s="51">
        <f t="shared" si="8"/>
        <v>28</v>
      </c>
      <c r="E53" s="50" t="str">
        <f t="shared" si="7"/>
        <v>CEUTA</v>
      </c>
      <c r="F53" s="50">
        <f t="shared" si="9"/>
        <v>179</v>
      </c>
      <c r="G53" s="50">
        <f t="shared" si="10"/>
        <v>135</v>
      </c>
    </row>
    <row r="54" spans="1:7" x14ac:dyDescent="0.25">
      <c r="A54" s="50" t="str">
        <f t="shared" si="6"/>
        <v>LAS PALMAS</v>
      </c>
      <c r="B54" s="51">
        <f t="shared" si="4"/>
        <v>13038</v>
      </c>
      <c r="C54" s="51">
        <f t="shared" si="5"/>
        <v>11082</v>
      </c>
      <c r="D54" s="51">
        <f t="shared" si="8"/>
        <v>8</v>
      </c>
      <c r="E54" s="50" t="str">
        <f t="shared" si="7"/>
        <v>MOTRIL</v>
      </c>
      <c r="F54" s="50">
        <f t="shared" si="9"/>
        <v>122</v>
      </c>
      <c r="G54" s="50">
        <f t="shared" si="10"/>
        <v>44</v>
      </c>
    </row>
    <row r="55" spans="1:7" x14ac:dyDescent="0.25">
      <c r="A55" s="50" t="str">
        <f t="shared" si="6"/>
        <v>MÁLAGA</v>
      </c>
      <c r="B55" s="51">
        <f t="shared" si="4"/>
        <v>0</v>
      </c>
      <c r="C55" s="51">
        <f t="shared" si="5"/>
        <v>10398</v>
      </c>
      <c r="D55" s="51">
        <f t="shared" si="8"/>
        <v>28</v>
      </c>
      <c r="E55" s="50" t="str">
        <f t="shared" si="7"/>
        <v>ALMERÍA</v>
      </c>
      <c r="F55" s="50">
        <f t="shared" si="9"/>
        <v>79</v>
      </c>
      <c r="G55" s="50">
        <f t="shared" si="10"/>
        <v>52</v>
      </c>
    </row>
    <row r="56" spans="1:7" x14ac:dyDescent="0.25">
      <c r="A56" s="50" t="str">
        <f t="shared" si="6"/>
        <v>MARÍN Y RÍA DE PONTEVEDRA</v>
      </c>
      <c r="B56" s="51">
        <f t="shared" si="4"/>
        <v>0</v>
      </c>
      <c r="C56" s="51">
        <f t="shared" si="5"/>
        <v>0</v>
      </c>
      <c r="D56" s="51">
        <f t="shared" si="8"/>
        <v>28</v>
      </c>
      <c r="E56" s="50" t="e">
        <f t="shared" si="7"/>
        <v>#N/A</v>
      </c>
      <c r="F56" s="50" t="e">
        <f t="shared" si="9"/>
        <v>#N/A</v>
      </c>
      <c r="G56" s="50" t="e">
        <f t="shared" si="10"/>
        <v>#N/A</v>
      </c>
    </row>
    <row r="57" spans="1:7" x14ac:dyDescent="0.25">
      <c r="A57" s="50" t="str">
        <f t="shared" si="6"/>
        <v>MELILLA</v>
      </c>
      <c r="B57" s="51">
        <f t="shared" si="4"/>
        <v>211</v>
      </c>
      <c r="C57" s="51">
        <f t="shared" si="5"/>
        <v>1138</v>
      </c>
      <c r="D57" s="51">
        <f t="shared" si="8"/>
        <v>14</v>
      </c>
      <c r="E57" s="50" t="e">
        <f t="shared" si="7"/>
        <v>#N/A</v>
      </c>
      <c r="F57" s="50" t="e">
        <f t="shared" si="9"/>
        <v>#N/A</v>
      </c>
      <c r="G57" s="50" t="e">
        <f t="shared" si="10"/>
        <v>#N/A</v>
      </c>
    </row>
    <row r="58" spans="1:7" x14ac:dyDescent="0.25">
      <c r="A58" s="50" t="str">
        <f t="shared" si="6"/>
        <v>MOTRIL</v>
      </c>
      <c r="B58" s="51">
        <f t="shared" si="4"/>
        <v>122</v>
      </c>
      <c r="C58" s="51">
        <f t="shared" si="5"/>
        <v>44</v>
      </c>
      <c r="D58" s="51">
        <f t="shared" si="8"/>
        <v>16</v>
      </c>
      <c r="E58" s="50" t="e">
        <f t="shared" si="7"/>
        <v>#N/A</v>
      </c>
      <c r="F58" s="50" t="e">
        <f t="shared" si="9"/>
        <v>#N/A</v>
      </c>
      <c r="G58" s="50" t="e">
        <f t="shared" si="10"/>
        <v>#N/A</v>
      </c>
    </row>
    <row r="59" spans="1:7" x14ac:dyDescent="0.25">
      <c r="A59" s="50" t="str">
        <f t="shared" si="6"/>
        <v>PASAIA</v>
      </c>
      <c r="B59" s="51">
        <f t="shared" si="4"/>
        <v>38236</v>
      </c>
      <c r="C59" s="51">
        <f t="shared" si="5"/>
        <v>41747</v>
      </c>
      <c r="D59" s="51">
        <f t="shared" si="8"/>
        <v>5</v>
      </c>
      <c r="E59" s="50" t="e">
        <f t="shared" si="7"/>
        <v>#N/A</v>
      </c>
      <c r="F59" s="50" t="e">
        <f t="shared" si="9"/>
        <v>#N/A</v>
      </c>
      <c r="G59" s="50" t="e">
        <f t="shared" si="10"/>
        <v>#N/A</v>
      </c>
    </row>
    <row r="60" spans="1:7" x14ac:dyDescent="0.25">
      <c r="A60" s="50" t="str">
        <f t="shared" si="6"/>
        <v>SANTA CRUZ DE TENERIFE</v>
      </c>
      <c r="B60" s="51">
        <f t="shared" si="4"/>
        <v>9854</v>
      </c>
      <c r="C60" s="51">
        <f t="shared" si="5"/>
        <v>8470</v>
      </c>
      <c r="D60" s="51">
        <f t="shared" si="8"/>
        <v>9</v>
      </c>
      <c r="E60" s="50" t="e">
        <f t="shared" si="7"/>
        <v>#N/A</v>
      </c>
      <c r="F60" s="50" t="e">
        <f t="shared" si="9"/>
        <v>#N/A</v>
      </c>
      <c r="G60" s="50" t="e">
        <f t="shared" si="10"/>
        <v>#N/A</v>
      </c>
    </row>
    <row r="61" spans="1:7" x14ac:dyDescent="0.25">
      <c r="A61" s="50" t="str">
        <f t="shared" si="6"/>
        <v>SANTANDER</v>
      </c>
      <c r="B61" s="51">
        <f t="shared" si="4"/>
        <v>80846</v>
      </c>
      <c r="C61" s="51">
        <f t="shared" si="5"/>
        <v>70276</v>
      </c>
      <c r="D61" s="51">
        <f t="shared" si="8"/>
        <v>3</v>
      </c>
      <c r="E61" s="50" t="e">
        <f t="shared" si="7"/>
        <v>#N/A</v>
      </c>
      <c r="F61" s="50" t="e">
        <f t="shared" si="9"/>
        <v>#N/A</v>
      </c>
      <c r="G61" s="50" t="e">
        <f t="shared" si="10"/>
        <v>#N/A</v>
      </c>
    </row>
    <row r="62" spans="1:7" x14ac:dyDescent="0.25">
      <c r="A62" s="50" t="str">
        <f t="shared" si="6"/>
        <v>SEVILLA</v>
      </c>
      <c r="B62" s="51">
        <f t="shared" si="4"/>
        <v>312</v>
      </c>
      <c r="C62" s="51">
        <f t="shared" si="5"/>
        <v>1196</v>
      </c>
      <c r="D62" s="51">
        <f t="shared" si="8"/>
        <v>13</v>
      </c>
      <c r="E62" s="50" t="e">
        <f t="shared" si="7"/>
        <v>#N/A</v>
      </c>
      <c r="F62" s="50" t="e">
        <f t="shared" si="9"/>
        <v>#N/A</v>
      </c>
      <c r="G62" s="50" t="e">
        <f t="shared" si="10"/>
        <v>#N/A</v>
      </c>
    </row>
    <row r="63" spans="1:7" x14ac:dyDescent="0.25">
      <c r="A63" s="50" t="str">
        <f t="shared" si="6"/>
        <v>TARRAGONA</v>
      </c>
      <c r="B63" s="51">
        <f t="shared" si="4"/>
        <v>34335</v>
      </c>
      <c r="C63" s="51">
        <f t="shared" si="5"/>
        <v>27178</v>
      </c>
      <c r="D63" s="51">
        <f t="shared" si="8"/>
        <v>6</v>
      </c>
      <c r="E63" s="50" t="e">
        <f t="shared" si="7"/>
        <v>#N/A</v>
      </c>
      <c r="F63" s="50" t="e">
        <f t="shared" si="9"/>
        <v>#N/A</v>
      </c>
      <c r="G63" s="50" t="e">
        <f t="shared" si="10"/>
        <v>#N/A</v>
      </c>
    </row>
    <row r="64" spans="1:7" x14ac:dyDescent="0.25">
      <c r="A64" s="50" t="str">
        <f t="shared" si="6"/>
        <v>VALENCIA</v>
      </c>
      <c r="B64" s="51">
        <f t="shared" si="4"/>
        <v>125120</v>
      </c>
      <c r="C64" s="51">
        <f t="shared" si="5"/>
        <v>123440</v>
      </c>
      <c r="D64" s="51">
        <f t="shared" si="8"/>
        <v>1</v>
      </c>
      <c r="E64" s="50" t="e">
        <f t="shared" si="7"/>
        <v>#N/A</v>
      </c>
      <c r="F64" s="50" t="e">
        <f t="shared" si="9"/>
        <v>#N/A</v>
      </c>
      <c r="G64" s="50" t="e">
        <f t="shared" si="10"/>
        <v>#N/A</v>
      </c>
    </row>
    <row r="65" spans="1:7" x14ac:dyDescent="0.25">
      <c r="A65" s="50" t="str">
        <f t="shared" si="6"/>
        <v>VIGO</v>
      </c>
      <c r="B65" s="51">
        <f t="shared" si="4"/>
        <v>70059</v>
      </c>
      <c r="C65" s="51">
        <f t="shared" si="5"/>
        <v>71620</v>
      </c>
      <c r="D65" s="51">
        <f t="shared" si="8"/>
        <v>4</v>
      </c>
      <c r="E65" s="50" t="e">
        <f t="shared" si="7"/>
        <v>#N/A</v>
      </c>
      <c r="F65" s="50" t="e">
        <f t="shared" si="9"/>
        <v>#N/A</v>
      </c>
      <c r="G65" s="50" t="e">
        <f t="shared" si="10"/>
        <v>#N/A</v>
      </c>
    </row>
    <row r="66" spans="1:7" x14ac:dyDescent="0.25">
      <c r="A66" s="50" t="str">
        <f t="shared" si="6"/>
        <v>VILAGARCÍA</v>
      </c>
      <c r="B66" s="51">
        <f t="shared" si="4"/>
        <v>0</v>
      </c>
      <c r="C66" s="51">
        <f t="shared" si="5"/>
        <v>0</v>
      </c>
      <c r="D66" s="51">
        <f t="shared" si="8"/>
        <v>28</v>
      </c>
      <c r="E66" s="50" t="str">
        <f t="shared" si="7"/>
        <v>A CORUÑA</v>
      </c>
      <c r="F66" s="50">
        <f t="shared" si="9"/>
        <v>0</v>
      </c>
      <c r="G66" s="50">
        <f t="shared" si="10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H31" sqref="H31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90</v>
      </c>
      <c r="C7" s="10">
        <v>81</v>
      </c>
      <c r="D7" s="10">
        <v>174</v>
      </c>
      <c r="E7" s="10">
        <v>168</v>
      </c>
      <c r="F7" s="11">
        <f>((E7*100)/D7)-100</f>
        <v>-3.448275862068968</v>
      </c>
      <c r="G7" s="1"/>
      <c r="H7" s="1"/>
      <c r="I7" s="1"/>
    </row>
    <row r="8" spans="1:12" x14ac:dyDescent="0.25">
      <c r="A8" s="12" t="s">
        <v>31</v>
      </c>
      <c r="B8" s="13">
        <v>68</v>
      </c>
      <c r="C8" s="13">
        <v>60</v>
      </c>
      <c r="D8" s="13">
        <v>129</v>
      </c>
      <c r="E8" s="13">
        <v>123</v>
      </c>
      <c r="F8" s="14">
        <f t="shared" ref="F8:F34" si="0">((E8*100)/D8)-100</f>
        <v>-4.6511627906976685</v>
      </c>
      <c r="G8" s="1"/>
      <c r="H8" s="1"/>
      <c r="I8" s="1"/>
    </row>
    <row r="9" spans="1:12" x14ac:dyDescent="0.25">
      <c r="A9" s="9" t="s">
        <v>164</v>
      </c>
      <c r="B9" s="10">
        <v>97</v>
      </c>
      <c r="C9" s="10">
        <v>125</v>
      </c>
      <c r="D9" s="10">
        <v>195</v>
      </c>
      <c r="E9" s="10">
        <v>254</v>
      </c>
      <c r="F9" s="11">
        <f t="shared" si="0"/>
        <v>30.256410256410248</v>
      </c>
      <c r="G9" s="1"/>
      <c r="H9" s="1"/>
      <c r="I9" s="1"/>
    </row>
    <row r="10" spans="1:12" x14ac:dyDescent="0.25">
      <c r="A10" s="12" t="s">
        <v>166</v>
      </c>
      <c r="B10" s="13">
        <v>57</v>
      </c>
      <c r="C10" s="13">
        <v>50</v>
      </c>
      <c r="D10" s="13">
        <v>122</v>
      </c>
      <c r="E10" s="13">
        <v>126</v>
      </c>
      <c r="F10" s="14">
        <f t="shared" si="0"/>
        <v>3.2786885245901658</v>
      </c>
      <c r="G10" s="1"/>
      <c r="H10" s="1"/>
      <c r="I10" s="1"/>
    </row>
    <row r="11" spans="1:12" x14ac:dyDescent="0.25">
      <c r="A11" s="9" t="s">
        <v>167</v>
      </c>
      <c r="B11" s="10">
        <v>1896</v>
      </c>
      <c r="C11" s="10">
        <v>1901</v>
      </c>
      <c r="D11" s="10">
        <v>4324</v>
      </c>
      <c r="E11" s="10">
        <v>4351</v>
      </c>
      <c r="F11" s="11">
        <f t="shared" si="0"/>
        <v>0.62442183163737752</v>
      </c>
      <c r="G11" s="1"/>
      <c r="H11" s="1"/>
      <c r="I11" s="1"/>
    </row>
    <row r="12" spans="1:12" x14ac:dyDescent="0.25">
      <c r="A12" s="12" t="s">
        <v>168</v>
      </c>
      <c r="B12" s="13">
        <v>62</v>
      </c>
      <c r="C12" s="13">
        <v>75</v>
      </c>
      <c r="D12" s="13">
        <v>109</v>
      </c>
      <c r="E12" s="13">
        <v>186</v>
      </c>
      <c r="F12" s="14">
        <f t="shared" si="0"/>
        <v>70.642201834862391</v>
      </c>
      <c r="G12" s="1"/>
      <c r="H12" s="1"/>
      <c r="I12" s="1"/>
    </row>
    <row r="13" spans="1:12" x14ac:dyDescent="0.25">
      <c r="A13" s="9" t="s">
        <v>32</v>
      </c>
      <c r="B13" s="10">
        <v>1644</v>
      </c>
      <c r="C13" s="10">
        <v>1998</v>
      </c>
      <c r="D13" s="10">
        <v>3338</v>
      </c>
      <c r="E13" s="10">
        <v>3927</v>
      </c>
      <c r="F13" s="11">
        <f t="shared" si="0"/>
        <v>17.645296584781306</v>
      </c>
      <c r="G13" s="1"/>
      <c r="H13" s="1"/>
      <c r="I13" s="1"/>
    </row>
    <row r="14" spans="1:12" x14ac:dyDescent="0.25">
      <c r="A14" s="12" t="s">
        <v>33</v>
      </c>
      <c r="B14" s="13">
        <v>592</v>
      </c>
      <c r="C14" s="13">
        <v>608</v>
      </c>
      <c r="D14" s="13">
        <v>1170</v>
      </c>
      <c r="E14" s="13">
        <v>1211</v>
      </c>
      <c r="F14" s="14">
        <f t="shared" si="0"/>
        <v>3.5042735042734989</v>
      </c>
      <c r="G14" s="1"/>
      <c r="H14" s="1"/>
      <c r="I14" s="1"/>
    </row>
    <row r="15" spans="1:12" x14ac:dyDescent="0.25">
      <c r="A15" s="9" t="s">
        <v>34</v>
      </c>
      <c r="B15" s="10">
        <v>211</v>
      </c>
      <c r="C15" s="10">
        <v>205</v>
      </c>
      <c r="D15" s="10">
        <v>407</v>
      </c>
      <c r="E15" s="10">
        <v>396</v>
      </c>
      <c r="F15" s="11">
        <f t="shared" si="0"/>
        <v>-2.7027027027027088</v>
      </c>
      <c r="G15" s="1"/>
      <c r="H15" s="1"/>
      <c r="I15" s="1"/>
    </row>
    <row r="16" spans="1:12" x14ac:dyDescent="0.25">
      <c r="A16" s="12" t="s">
        <v>35</v>
      </c>
      <c r="B16" s="13">
        <v>136</v>
      </c>
      <c r="C16" s="13">
        <v>146</v>
      </c>
      <c r="D16" s="13">
        <v>276</v>
      </c>
      <c r="E16" s="13">
        <v>287</v>
      </c>
      <c r="F16" s="14">
        <f t="shared" si="0"/>
        <v>3.9855072463768124</v>
      </c>
      <c r="G16" s="1"/>
      <c r="H16" s="1"/>
      <c r="I16" s="1"/>
    </row>
    <row r="17" spans="1:9" x14ac:dyDescent="0.25">
      <c r="A17" s="9" t="s">
        <v>169</v>
      </c>
      <c r="B17" s="10">
        <v>112</v>
      </c>
      <c r="C17" s="10">
        <v>130</v>
      </c>
      <c r="D17" s="10">
        <v>228</v>
      </c>
      <c r="E17" s="10">
        <v>261</v>
      </c>
      <c r="F17" s="11">
        <f t="shared" si="0"/>
        <v>14.473684210526315</v>
      </c>
      <c r="G17" s="1"/>
      <c r="H17" s="1"/>
      <c r="I17" s="1"/>
    </row>
    <row r="18" spans="1:9" x14ac:dyDescent="0.25">
      <c r="A18" s="12" t="s">
        <v>36</v>
      </c>
      <c r="B18" s="13">
        <v>758</v>
      </c>
      <c r="C18" s="13">
        <v>765</v>
      </c>
      <c r="D18" s="13">
        <v>1644</v>
      </c>
      <c r="E18" s="13">
        <v>1652</v>
      </c>
      <c r="F18" s="14">
        <f t="shared" si="0"/>
        <v>0.48661800486617324</v>
      </c>
      <c r="G18" s="1"/>
      <c r="H18" s="1"/>
      <c r="I18" s="1"/>
    </row>
    <row r="19" spans="1:9" x14ac:dyDescent="0.25">
      <c r="A19" s="9" t="s">
        <v>37</v>
      </c>
      <c r="B19" s="10">
        <v>84</v>
      </c>
      <c r="C19" s="10">
        <v>80</v>
      </c>
      <c r="D19" s="10">
        <v>158</v>
      </c>
      <c r="E19" s="10">
        <v>166</v>
      </c>
      <c r="F19" s="11">
        <f t="shared" si="0"/>
        <v>5.0632911392405049</v>
      </c>
      <c r="G19" s="1"/>
      <c r="H19" s="1"/>
      <c r="I19" s="1"/>
    </row>
    <row r="20" spans="1:9" x14ac:dyDescent="0.25">
      <c r="A20" s="12" t="s">
        <v>170</v>
      </c>
      <c r="B20" s="13">
        <v>91</v>
      </c>
      <c r="C20" s="13">
        <v>90</v>
      </c>
      <c r="D20" s="13">
        <v>177</v>
      </c>
      <c r="E20" s="13">
        <v>188</v>
      </c>
      <c r="F20" s="14">
        <f t="shared" si="0"/>
        <v>6.2146892655367196</v>
      </c>
      <c r="G20" s="1"/>
      <c r="H20" s="1"/>
      <c r="I20" s="1"/>
    </row>
    <row r="21" spans="1:9" x14ac:dyDescent="0.25">
      <c r="A21" s="9" t="s">
        <v>38</v>
      </c>
      <c r="B21" s="10">
        <v>150</v>
      </c>
      <c r="C21" s="10">
        <v>184</v>
      </c>
      <c r="D21" s="10">
        <v>329</v>
      </c>
      <c r="E21" s="10">
        <v>374</v>
      </c>
      <c r="F21" s="11">
        <f t="shared" si="0"/>
        <v>13.677811550151972</v>
      </c>
      <c r="G21" s="1"/>
      <c r="H21" s="1"/>
      <c r="I21" s="1"/>
    </row>
    <row r="22" spans="1:9" x14ac:dyDescent="0.25">
      <c r="A22" s="12" t="s">
        <v>59</v>
      </c>
      <c r="B22" s="13">
        <v>929</v>
      </c>
      <c r="C22" s="13">
        <v>911</v>
      </c>
      <c r="D22" s="13">
        <v>1978</v>
      </c>
      <c r="E22" s="13">
        <v>1908</v>
      </c>
      <c r="F22" s="14">
        <f t="shared" si="0"/>
        <v>-3.5389282103134434</v>
      </c>
      <c r="G22" s="1"/>
      <c r="H22" s="1"/>
      <c r="I22" s="1"/>
    </row>
    <row r="23" spans="1:9" x14ac:dyDescent="0.25">
      <c r="A23" s="9" t="s">
        <v>171</v>
      </c>
      <c r="B23" s="10">
        <v>92</v>
      </c>
      <c r="C23" s="10">
        <v>108</v>
      </c>
      <c r="D23" s="10">
        <v>187</v>
      </c>
      <c r="E23" s="10">
        <v>222</v>
      </c>
      <c r="F23" s="11">
        <f t="shared" si="0"/>
        <v>18.716577540106954</v>
      </c>
      <c r="G23" s="1"/>
      <c r="H23" s="1"/>
      <c r="I23" s="1"/>
    </row>
    <row r="24" spans="1:9" x14ac:dyDescent="0.25">
      <c r="A24" s="12" t="s">
        <v>173</v>
      </c>
      <c r="B24" s="13">
        <v>40</v>
      </c>
      <c r="C24" s="13">
        <v>37</v>
      </c>
      <c r="D24" s="13">
        <v>75</v>
      </c>
      <c r="E24" s="13">
        <v>82</v>
      </c>
      <c r="F24" s="14">
        <f t="shared" si="0"/>
        <v>9.3333333333333286</v>
      </c>
      <c r="G24" s="1"/>
      <c r="H24" s="1"/>
      <c r="I24" s="1"/>
    </row>
    <row r="25" spans="1:9" x14ac:dyDescent="0.25">
      <c r="A25" s="9" t="s">
        <v>39</v>
      </c>
      <c r="B25" s="10">
        <v>105</v>
      </c>
      <c r="C25" s="10">
        <v>145</v>
      </c>
      <c r="D25" s="10">
        <v>226</v>
      </c>
      <c r="E25" s="10">
        <v>316</v>
      </c>
      <c r="F25" s="11">
        <f t="shared" si="0"/>
        <v>39.82300884955751</v>
      </c>
      <c r="G25" s="1"/>
      <c r="H25" s="1"/>
      <c r="I25" s="1"/>
    </row>
    <row r="26" spans="1:9" x14ac:dyDescent="0.25">
      <c r="A26" s="12" t="s">
        <v>40</v>
      </c>
      <c r="B26" s="13">
        <v>84</v>
      </c>
      <c r="C26" s="13">
        <v>101</v>
      </c>
      <c r="D26" s="13">
        <v>153</v>
      </c>
      <c r="E26" s="13">
        <v>199</v>
      </c>
      <c r="F26" s="14">
        <f t="shared" si="0"/>
        <v>30.06535947712419</v>
      </c>
      <c r="G26" s="1"/>
      <c r="H26" s="1"/>
      <c r="I26" s="1"/>
    </row>
    <row r="27" spans="1:9" x14ac:dyDescent="0.25">
      <c r="A27" s="9" t="s">
        <v>41</v>
      </c>
      <c r="B27" s="10">
        <v>89</v>
      </c>
      <c r="C27" s="10">
        <v>60</v>
      </c>
      <c r="D27" s="10">
        <v>164</v>
      </c>
      <c r="E27" s="10">
        <v>125</v>
      </c>
      <c r="F27" s="11">
        <f t="shared" si="0"/>
        <v>-23.780487804878049</v>
      </c>
      <c r="G27" s="1"/>
      <c r="H27" s="1"/>
      <c r="I27" s="1"/>
    </row>
    <row r="28" spans="1:9" x14ac:dyDescent="0.25">
      <c r="A28" s="12" t="s">
        <v>42</v>
      </c>
      <c r="B28" s="13">
        <v>983</v>
      </c>
      <c r="C28" s="13">
        <v>965</v>
      </c>
      <c r="D28" s="13">
        <v>2006</v>
      </c>
      <c r="E28" s="13">
        <v>2027</v>
      </c>
      <c r="F28" s="14">
        <f t="shared" si="0"/>
        <v>1.0468594217347942</v>
      </c>
      <c r="G28" s="1"/>
      <c r="H28" s="1"/>
      <c r="I28" s="1"/>
    </row>
    <row r="29" spans="1:9" x14ac:dyDescent="0.25">
      <c r="A29" s="9" t="s">
        <v>43</v>
      </c>
      <c r="B29" s="10">
        <v>99</v>
      </c>
      <c r="C29" s="10">
        <v>101</v>
      </c>
      <c r="D29" s="10">
        <v>180</v>
      </c>
      <c r="E29" s="10">
        <v>208</v>
      </c>
      <c r="F29" s="11">
        <f t="shared" si="0"/>
        <v>15.555555555555557</v>
      </c>
      <c r="G29" s="1"/>
      <c r="H29" s="1"/>
      <c r="I29" s="1"/>
    </row>
    <row r="30" spans="1:9" x14ac:dyDescent="0.25">
      <c r="A30" s="12" t="s">
        <v>44</v>
      </c>
      <c r="B30" s="13">
        <v>79</v>
      </c>
      <c r="C30" s="13">
        <v>66</v>
      </c>
      <c r="D30" s="13">
        <v>162</v>
      </c>
      <c r="E30" s="13">
        <v>133</v>
      </c>
      <c r="F30" s="14">
        <f t="shared" si="0"/>
        <v>-17.901234567901241</v>
      </c>
      <c r="G30" s="1"/>
      <c r="H30" s="1"/>
      <c r="I30" s="1"/>
    </row>
    <row r="31" spans="1:9" x14ac:dyDescent="0.25">
      <c r="A31" s="9" t="s">
        <v>45</v>
      </c>
      <c r="B31" s="10">
        <v>201</v>
      </c>
      <c r="C31" s="10">
        <v>198</v>
      </c>
      <c r="D31" s="10">
        <v>398</v>
      </c>
      <c r="E31" s="10">
        <v>420</v>
      </c>
      <c r="F31" s="11">
        <f t="shared" si="0"/>
        <v>5.5276381909547752</v>
      </c>
      <c r="G31" s="1"/>
      <c r="H31" s="1"/>
      <c r="I31" s="1"/>
    </row>
    <row r="32" spans="1:9" x14ac:dyDescent="0.25">
      <c r="A32" s="12" t="s">
        <v>46</v>
      </c>
      <c r="B32" s="13">
        <v>596</v>
      </c>
      <c r="C32" s="13">
        <v>555</v>
      </c>
      <c r="D32" s="13">
        <v>1191</v>
      </c>
      <c r="E32" s="13">
        <v>1156</v>
      </c>
      <c r="F32" s="14">
        <f t="shared" si="0"/>
        <v>-2.9387069689336727</v>
      </c>
      <c r="G32" s="1"/>
      <c r="H32" s="1"/>
      <c r="I32" s="1"/>
    </row>
    <row r="33" spans="1:9" x14ac:dyDescent="0.25">
      <c r="A33" s="9" t="s">
        <v>47</v>
      </c>
      <c r="B33" s="10">
        <v>114</v>
      </c>
      <c r="C33" s="10">
        <v>105</v>
      </c>
      <c r="D33" s="10">
        <v>214</v>
      </c>
      <c r="E33" s="10">
        <v>209</v>
      </c>
      <c r="F33" s="11">
        <f t="shared" si="0"/>
        <v>-2.3364485981308434</v>
      </c>
      <c r="G33" s="1"/>
      <c r="H33" s="1"/>
      <c r="I33" s="1"/>
    </row>
    <row r="34" spans="1:9" x14ac:dyDescent="0.25">
      <c r="A34" s="12" t="s">
        <v>172</v>
      </c>
      <c r="B34" s="13">
        <v>20</v>
      </c>
      <c r="C34" s="13">
        <v>20</v>
      </c>
      <c r="D34" s="13">
        <v>45</v>
      </c>
      <c r="E34" s="13">
        <v>43</v>
      </c>
      <c r="F34" s="14">
        <f t="shared" si="0"/>
        <v>-4.4444444444444429</v>
      </c>
      <c r="G34" s="1"/>
      <c r="H34" s="1"/>
      <c r="I34" s="1"/>
    </row>
    <row r="35" spans="1:9" x14ac:dyDescent="0.25">
      <c r="A35" s="15" t="s">
        <v>48</v>
      </c>
      <c r="B35" s="16">
        <f>SUM(B7:B34)</f>
        <v>9479</v>
      </c>
      <c r="C35" s="16">
        <f t="shared" ref="C35:E35" si="1">SUM(C7:C34)</f>
        <v>9870</v>
      </c>
      <c r="D35" s="16">
        <f t="shared" si="1"/>
        <v>19759</v>
      </c>
      <c r="E35" s="16">
        <f t="shared" si="1"/>
        <v>20718</v>
      </c>
      <c r="F35" s="17">
        <f t="shared" ref="F35" si="2">((E35*100)/D35)-100</f>
        <v>4.8534844880813779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168</v>
      </c>
      <c r="C39" s="51">
        <f t="shared" si="4"/>
        <v>174</v>
      </c>
      <c r="D39" s="51">
        <f>_xlfn.RANK.EQ(B39,$B$39:$B$66)+COUNTIF($B$39:$B$66,B39)-1</f>
        <v>21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4351</v>
      </c>
      <c r="G39" s="50">
        <f>LOOKUP(E39,$A$39:$A$66,$C$39:$C$66)</f>
        <v>4324</v>
      </c>
    </row>
    <row r="40" spans="1:9" x14ac:dyDescent="0.25">
      <c r="A40" s="50" t="str">
        <f t="shared" si="5"/>
        <v>ALICANTE</v>
      </c>
      <c r="B40" s="51">
        <f t="shared" si="3"/>
        <v>123</v>
      </c>
      <c r="C40" s="51">
        <f t="shared" si="4"/>
        <v>129</v>
      </c>
      <c r="D40" s="51">
        <f t="shared" ref="D40:D66" si="7">_xlfn.RANK.EQ(B40,$B$39:$B$66)+COUNTIF($B$39:$B$66,B40)-1</f>
        <v>26</v>
      </c>
      <c r="E40" s="50" t="str">
        <f t="shared" si="6"/>
        <v>BALEARES</v>
      </c>
      <c r="F40" s="50">
        <f t="shared" ref="F40:F55" si="8">LOOKUP(E40,$A$39:$A$66,$B$39:$B$66)</f>
        <v>3927</v>
      </c>
      <c r="G40" s="50">
        <f t="shared" ref="G40:G66" si="9">LOOKUP(E40,$A$39:$A$66,$C$39:$C$66)</f>
        <v>3338</v>
      </c>
    </row>
    <row r="41" spans="1:9" x14ac:dyDescent="0.25">
      <c r="A41" s="50" t="str">
        <f t="shared" si="5"/>
        <v>ALMERÍA</v>
      </c>
      <c r="B41" s="51">
        <f t="shared" si="3"/>
        <v>254</v>
      </c>
      <c r="C41" s="51">
        <f t="shared" si="4"/>
        <v>195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2027</v>
      </c>
      <c r="G41" s="50">
        <f t="shared" si="9"/>
        <v>2006</v>
      </c>
    </row>
    <row r="42" spans="1:9" x14ac:dyDescent="0.25">
      <c r="A42" s="50" t="str">
        <f t="shared" si="5"/>
        <v>AVILÉS</v>
      </c>
      <c r="B42" s="51">
        <f t="shared" si="3"/>
        <v>126</v>
      </c>
      <c r="C42" s="51">
        <f t="shared" si="4"/>
        <v>122</v>
      </c>
      <c r="D42" s="51">
        <f t="shared" si="7"/>
        <v>24</v>
      </c>
      <c r="E42" s="50" t="str">
        <f t="shared" si="6"/>
        <v>LAS PALMAS</v>
      </c>
      <c r="F42" s="50">
        <f t="shared" si="8"/>
        <v>1908</v>
      </c>
      <c r="G42" s="50">
        <f t="shared" si="9"/>
        <v>1978</v>
      </c>
    </row>
    <row r="43" spans="1:9" x14ac:dyDescent="0.25">
      <c r="A43" s="50" t="str">
        <f t="shared" si="5"/>
        <v>BAHÍA DE ALGECIRAS</v>
      </c>
      <c r="B43" s="51">
        <f t="shared" si="3"/>
        <v>4351</v>
      </c>
      <c r="C43" s="51">
        <f t="shared" si="4"/>
        <v>4324</v>
      </c>
      <c r="D43" s="51">
        <f t="shared" si="7"/>
        <v>1</v>
      </c>
      <c r="E43" s="50" t="str">
        <f t="shared" si="6"/>
        <v>CEUTA</v>
      </c>
      <c r="F43" s="50">
        <f t="shared" si="8"/>
        <v>1652</v>
      </c>
      <c r="G43" s="50">
        <f t="shared" si="9"/>
        <v>1644</v>
      </c>
    </row>
    <row r="44" spans="1:9" x14ac:dyDescent="0.25">
      <c r="A44" s="50" t="str">
        <f t="shared" si="5"/>
        <v>BAHÍA DE CÁDIZ</v>
      </c>
      <c r="B44" s="51">
        <f t="shared" si="3"/>
        <v>186</v>
      </c>
      <c r="C44" s="51">
        <f t="shared" si="4"/>
        <v>109</v>
      </c>
      <c r="D44" s="51">
        <f t="shared" si="7"/>
        <v>20</v>
      </c>
      <c r="E44" s="50" t="str">
        <f t="shared" si="6"/>
        <v>BARCELONA</v>
      </c>
      <c r="F44" s="50">
        <f t="shared" si="8"/>
        <v>1211</v>
      </c>
      <c r="G44" s="50">
        <f t="shared" si="9"/>
        <v>1170</v>
      </c>
    </row>
    <row r="45" spans="1:9" x14ac:dyDescent="0.25">
      <c r="A45" s="50" t="str">
        <f t="shared" si="5"/>
        <v>BALEARES</v>
      </c>
      <c r="B45" s="51">
        <f t="shared" si="3"/>
        <v>3927</v>
      </c>
      <c r="C45" s="51">
        <f t="shared" si="4"/>
        <v>3338</v>
      </c>
      <c r="D45" s="51">
        <f t="shared" si="7"/>
        <v>2</v>
      </c>
      <c r="E45" s="50" t="str">
        <f t="shared" si="6"/>
        <v>VALENCIA</v>
      </c>
      <c r="F45" s="50">
        <f t="shared" si="8"/>
        <v>1156</v>
      </c>
      <c r="G45" s="50">
        <f t="shared" si="9"/>
        <v>1191</v>
      </c>
    </row>
    <row r="46" spans="1:9" x14ac:dyDescent="0.25">
      <c r="A46" s="50" t="str">
        <f t="shared" si="5"/>
        <v>BARCELONA</v>
      </c>
      <c r="B46" s="51">
        <f t="shared" si="3"/>
        <v>1211</v>
      </c>
      <c r="C46" s="51">
        <f t="shared" si="4"/>
        <v>1170</v>
      </c>
      <c r="D46" s="51">
        <f t="shared" si="7"/>
        <v>6</v>
      </c>
      <c r="E46" s="50" t="str">
        <f t="shared" si="6"/>
        <v>TARRAGONA</v>
      </c>
      <c r="F46" s="50">
        <f t="shared" si="8"/>
        <v>420</v>
      </c>
      <c r="G46" s="50">
        <f t="shared" si="9"/>
        <v>398</v>
      </c>
    </row>
    <row r="47" spans="1:9" x14ac:dyDescent="0.25">
      <c r="A47" s="50" t="str">
        <f t="shared" si="5"/>
        <v>BILBAO</v>
      </c>
      <c r="B47" s="51">
        <f t="shared" si="3"/>
        <v>396</v>
      </c>
      <c r="C47" s="51">
        <f t="shared" si="4"/>
        <v>407</v>
      </c>
      <c r="D47" s="51">
        <f t="shared" si="7"/>
        <v>9</v>
      </c>
      <c r="E47" s="50" t="str">
        <f t="shared" si="6"/>
        <v>BILBAO</v>
      </c>
      <c r="F47" s="50">
        <f t="shared" si="8"/>
        <v>396</v>
      </c>
      <c r="G47" s="50">
        <f t="shared" si="9"/>
        <v>407</v>
      </c>
    </row>
    <row r="48" spans="1:9" x14ac:dyDescent="0.25">
      <c r="A48" s="50" t="str">
        <f t="shared" si="5"/>
        <v>CARTAGENA</v>
      </c>
      <c r="B48" s="51">
        <f t="shared" si="3"/>
        <v>287</v>
      </c>
      <c r="C48" s="51">
        <f t="shared" si="4"/>
        <v>276</v>
      </c>
      <c r="D48" s="51">
        <f t="shared" si="7"/>
        <v>12</v>
      </c>
      <c r="E48" s="50" t="str">
        <f t="shared" si="6"/>
        <v>HUELVA</v>
      </c>
      <c r="F48" s="50">
        <f t="shared" si="8"/>
        <v>374</v>
      </c>
      <c r="G48" s="50">
        <f t="shared" si="9"/>
        <v>329</v>
      </c>
    </row>
    <row r="49" spans="1:7" x14ac:dyDescent="0.25">
      <c r="A49" s="50" t="str">
        <f t="shared" si="5"/>
        <v>CASTELLÓN</v>
      </c>
      <c r="B49" s="51">
        <f t="shared" si="3"/>
        <v>261</v>
      </c>
      <c r="C49" s="51">
        <f t="shared" si="4"/>
        <v>228</v>
      </c>
      <c r="D49" s="51">
        <f t="shared" si="7"/>
        <v>13</v>
      </c>
      <c r="E49" s="50" t="str">
        <f t="shared" si="6"/>
        <v>MELILLA</v>
      </c>
      <c r="F49" s="50">
        <f t="shared" si="8"/>
        <v>316</v>
      </c>
      <c r="G49" s="50">
        <f t="shared" si="9"/>
        <v>226</v>
      </c>
    </row>
    <row r="50" spans="1:7" x14ac:dyDescent="0.25">
      <c r="A50" s="50" t="str">
        <f t="shared" si="5"/>
        <v>CEUTA</v>
      </c>
      <c r="B50" s="51">
        <f t="shared" si="3"/>
        <v>1652</v>
      </c>
      <c r="C50" s="51">
        <f t="shared" si="4"/>
        <v>1644</v>
      </c>
      <c r="D50" s="51">
        <f t="shared" si="7"/>
        <v>5</v>
      </c>
      <c r="E50" s="50" t="str">
        <f t="shared" si="6"/>
        <v>CARTAGENA</v>
      </c>
      <c r="F50" s="50">
        <f t="shared" si="8"/>
        <v>287</v>
      </c>
      <c r="G50" s="50">
        <f t="shared" si="9"/>
        <v>276</v>
      </c>
    </row>
    <row r="51" spans="1:7" x14ac:dyDescent="0.25">
      <c r="A51" s="50" t="str">
        <f t="shared" si="5"/>
        <v>FERROL-SAN CIBRAO</v>
      </c>
      <c r="B51" s="51">
        <f t="shared" si="3"/>
        <v>166</v>
      </c>
      <c r="C51" s="51">
        <f t="shared" si="4"/>
        <v>158</v>
      </c>
      <c r="D51" s="51">
        <f t="shared" si="7"/>
        <v>22</v>
      </c>
      <c r="E51" s="50" t="str">
        <f t="shared" si="6"/>
        <v>CASTELLÓN</v>
      </c>
      <c r="F51" s="50">
        <f t="shared" si="8"/>
        <v>261</v>
      </c>
      <c r="G51" s="50">
        <f t="shared" si="9"/>
        <v>228</v>
      </c>
    </row>
    <row r="52" spans="1:7" x14ac:dyDescent="0.25">
      <c r="A52" s="50" t="str">
        <f t="shared" si="5"/>
        <v>GIJÓN</v>
      </c>
      <c r="B52" s="51">
        <f t="shared" si="3"/>
        <v>188</v>
      </c>
      <c r="C52" s="51">
        <f t="shared" si="4"/>
        <v>177</v>
      </c>
      <c r="D52" s="51">
        <f t="shared" si="7"/>
        <v>19</v>
      </c>
      <c r="E52" s="50" t="str">
        <f t="shared" si="6"/>
        <v>ALMERÍA</v>
      </c>
      <c r="F52" s="50">
        <f t="shared" si="8"/>
        <v>254</v>
      </c>
      <c r="G52" s="50">
        <f t="shared" si="9"/>
        <v>195</v>
      </c>
    </row>
    <row r="53" spans="1:7" x14ac:dyDescent="0.25">
      <c r="A53" s="50" t="str">
        <f t="shared" si="5"/>
        <v>HUELVA</v>
      </c>
      <c r="B53" s="51">
        <f t="shared" si="3"/>
        <v>374</v>
      </c>
      <c r="C53" s="51">
        <f t="shared" si="4"/>
        <v>329</v>
      </c>
      <c r="D53" s="51">
        <f t="shared" si="7"/>
        <v>10</v>
      </c>
      <c r="E53" s="50" t="str">
        <f t="shared" si="6"/>
        <v>MÁLAGA</v>
      </c>
      <c r="F53" s="50">
        <f t="shared" si="8"/>
        <v>222</v>
      </c>
      <c r="G53" s="50">
        <f t="shared" si="9"/>
        <v>187</v>
      </c>
    </row>
    <row r="54" spans="1:7" x14ac:dyDescent="0.25">
      <c r="A54" s="50" t="str">
        <f t="shared" si="5"/>
        <v>LAS PALMAS</v>
      </c>
      <c r="B54" s="51">
        <f t="shared" si="3"/>
        <v>1908</v>
      </c>
      <c r="C54" s="51">
        <f t="shared" si="4"/>
        <v>1978</v>
      </c>
      <c r="D54" s="51">
        <f t="shared" si="7"/>
        <v>4</v>
      </c>
      <c r="E54" s="50" t="str">
        <f t="shared" si="6"/>
        <v>VIGO</v>
      </c>
      <c r="F54" s="50">
        <f t="shared" si="8"/>
        <v>209</v>
      </c>
      <c r="G54" s="50">
        <f t="shared" si="9"/>
        <v>214</v>
      </c>
    </row>
    <row r="55" spans="1:7" x14ac:dyDescent="0.25">
      <c r="A55" s="50" t="str">
        <f t="shared" si="5"/>
        <v>MÁLAGA</v>
      </c>
      <c r="B55" s="51">
        <f t="shared" si="3"/>
        <v>222</v>
      </c>
      <c r="C55" s="51">
        <f t="shared" si="4"/>
        <v>187</v>
      </c>
      <c r="D55" s="51">
        <f t="shared" si="7"/>
        <v>15</v>
      </c>
      <c r="E55" s="50" t="str">
        <f t="shared" si="6"/>
        <v>SANTANDER</v>
      </c>
      <c r="F55" s="50">
        <f t="shared" si="8"/>
        <v>208</v>
      </c>
      <c r="G55" s="50">
        <f t="shared" si="9"/>
        <v>180</v>
      </c>
    </row>
    <row r="56" spans="1:7" x14ac:dyDescent="0.25">
      <c r="A56" s="50" t="str">
        <f t="shared" si="5"/>
        <v>MARÍN Y RÍA DE PONTEVEDRA</v>
      </c>
      <c r="B56" s="51">
        <f t="shared" si="3"/>
        <v>82</v>
      </c>
      <c r="C56" s="51">
        <f t="shared" si="4"/>
        <v>75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199</v>
      </c>
      <c r="G56" s="50">
        <f t="shared" si="9"/>
        <v>153</v>
      </c>
    </row>
    <row r="57" spans="1:7" x14ac:dyDescent="0.25">
      <c r="A57" s="50" t="str">
        <f t="shared" si="5"/>
        <v>MELILLA</v>
      </c>
      <c r="B57" s="51">
        <f t="shared" si="3"/>
        <v>316</v>
      </c>
      <c r="C57" s="51">
        <f t="shared" si="4"/>
        <v>226</v>
      </c>
      <c r="D57" s="51">
        <f t="shared" si="7"/>
        <v>11</v>
      </c>
      <c r="E57" s="50" t="str">
        <f t="shared" si="6"/>
        <v>GIJÓN</v>
      </c>
      <c r="F57" s="50">
        <f t="shared" si="10"/>
        <v>188</v>
      </c>
      <c r="G57" s="50">
        <f t="shared" si="9"/>
        <v>177</v>
      </c>
    </row>
    <row r="58" spans="1:7" x14ac:dyDescent="0.25">
      <c r="A58" s="50" t="str">
        <f t="shared" si="5"/>
        <v>MOTRIL</v>
      </c>
      <c r="B58" s="51">
        <f t="shared" si="3"/>
        <v>199</v>
      </c>
      <c r="C58" s="51">
        <f t="shared" si="4"/>
        <v>153</v>
      </c>
      <c r="D58" s="51">
        <f t="shared" si="7"/>
        <v>18</v>
      </c>
      <c r="E58" s="50" t="str">
        <f t="shared" si="6"/>
        <v>BAHÍA DE CÁDIZ</v>
      </c>
      <c r="F58" s="50">
        <f t="shared" si="10"/>
        <v>186</v>
      </c>
      <c r="G58" s="50">
        <f t="shared" si="9"/>
        <v>109</v>
      </c>
    </row>
    <row r="59" spans="1:7" x14ac:dyDescent="0.25">
      <c r="A59" s="50" t="str">
        <f t="shared" si="5"/>
        <v>PASAIA</v>
      </c>
      <c r="B59" s="51">
        <f t="shared" si="3"/>
        <v>125</v>
      </c>
      <c r="C59" s="51">
        <f t="shared" si="4"/>
        <v>164</v>
      </c>
      <c r="D59" s="51">
        <f t="shared" si="7"/>
        <v>25</v>
      </c>
      <c r="E59" s="50" t="str">
        <f t="shared" si="6"/>
        <v>A CORUÑA</v>
      </c>
      <c r="F59" s="50">
        <f t="shared" si="10"/>
        <v>168</v>
      </c>
      <c r="G59" s="50">
        <f t="shared" si="9"/>
        <v>174</v>
      </c>
    </row>
    <row r="60" spans="1:7" x14ac:dyDescent="0.25">
      <c r="A60" s="50" t="str">
        <f t="shared" si="5"/>
        <v>SANTA CRUZ DE TENERIFE</v>
      </c>
      <c r="B60" s="51">
        <f t="shared" si="3"/>
        <v>2027</v>
      </c>
      <c r="C60" s="51">
        <f t="shared" si="4"/>
        <v>2006</v>
      </c>
      <c r="D60" s="51">
        <f t="shared" si="7"/>
        <v>3</v>
      </c>
      <c r="E60" s="50" t="str">
        <f t="shared" si="6"/>
        <v>FERROL-SAN CIBRAO</v>
      </c>
      <c r="F60" s="50">
        <f t="shared" si="10"/>
        <v>166</v>
      </c>
      <c r="G60" s="50">
        <f t="shared" si="9"/>
        <v>158</v>
      </c>
    </row>
    <row r="61" spans="1:7" x14ac:dyDescent="0.25">
      <c r="A61" s="50" t="str">
        <f t="shared" si="5"/>
        <v>SANTANDER</v>
      </c>
      <c r="B61" s="51">
        <f t="shared" si="3"/>
        <v>208</v>
      </c>
      <c r="C61" s="51">
        <f t="shared" si="4"/>
        <v>180</v>
      </c>
      <c r="D61" s="51">
        <f t="shared" si="7"/>
        <v>17</v>
      </c>
      <c r="E61" s="50" t="str">
        <f t="shared" si="6"/>
        <v>SEVILLA</v>
      </c>
      <c r="F61" s="50">
        <f t="shared" si="10"/>
        <v>133</v>
      </c>
      <c r="G61" s="50">
        <f t="shared" si="9"/>
        <v>162</v>
      </c>
    </row>
    <row r="62" spans="1:7" x14ac:dyDescent="0.25">
      <c r="A62" s="50" t="str">
        <f t="shared" si="5"/>
        <v>SEVILLA</v>
      </c>
      <c r="B62" s="51">
        <f t="shared" si="3"/>
        <v>133</v>
      </c>
      <c r="C62" s="51">
        <f t="shared" si="4"/>
        <v>162</v>
      </c>
      <c r="D62" s="51">
        <f t="shared" si="7"/>
        <v>23</v>
      </c>
      <c r="E62" s="50" t="str">
        <f t="shared" si="6"/>
        <v>AVILÉS</v>
      </c>
      <c r="F62" s="50">
        <f t="shared" si="10"/>
        <v>126</v>
      </c>
      <c r="G62" s="50">
        <f t="shared" si="9"/>
        <v>122</v>
      </c>
    </row>
    <row r="63" spans="1:7" x14ac:dyDescent="0.25">
      <c r="A63" s="50" t="str">
        <f t="shared" si="5"/>
        <v>TARRAGONA</v>
      </c>
      <c r="B63" s="51">
        <f t="shared" si="3"/>
        <v>420</v>
      </c>
      <c r="C63" s="51">
        <f t="shared" si="4"/>
        <v>398</v>
      </c>
      <c r="D63" s="51">
        <f t="shared" si="7"/>
        <v>8</v>
      </c>
      <c r="E63" s="50" t="str">
        <f t="shared" si="6"/>
        <v>PASAIA</v>
      </c>
      <c r="F63" s="50">
        <f t="shared" si="10"/>
        <v>125</v>
      </c>
      <c r="G63" s="50">
        <f t="shared" si="9"/>
        <v>164</v>
      </c>
    </row>
    <row r="64" spans="1:7" x14ac:dyDescent="0.25">
      <c r="A64" s="50" t="str">
        <f t="shared" si="5"/>
        <v>VALENCIA</v>
      </c>
      <c r="B64" s="51">
        <f t="shared" si="3"/>
        <v>1156</v>
      </c>
      <c r="C64" s="51">
        <f t="shared" si="4"/>
        <v>1191</v>
      </c>
      <c r="D64" s="51">
        <f t="shared" si="7"/>
        <v>7</v>
      </c>
      <c r="E64" s="50" t="str">
        <f t="shared" si="6"/>
        <v>ALICANTE</v>
      </c>
      <c r="F64" s="50">
        <f t="shared" si="10"/>
        <v>123</v>
      </c>
      <c r="G64" s="50">
        <f t="shared" si="9"/>
        <v>129</v>
      </c>
    </row>
    <row r="65" spans="1:7" x14ac:dyDescent="0.25">
      <c r="A65" s="50" t="str">
        <f t="shared" si="5"/>
        <v>VIGO</v>
      </c>
      <c r="B65" s="51">
        <f t="shared" si="3"/>
        <v>209</v>
      </c>
      <c r="C65" s="51">
        <f t="shared" si="4"/>
        <v>214</v>
      </c>
      <c r="D65" s="51">
        <f t="shared" si="7"/>
        <v>16</v>
      </c>
      <c r="E65" s="50" t="str">
        <f t="shared" si="6"/>
        <v>MARÍN Y RÍA DE PONTEVEDRA</v>
      </c>
      <c r="F65" s="50">
        <f t="shared" si="10"/>
        <v>82</v>
      </c>
      <c r="G65" s="50">
        <f t="shared" si="9"/>
        <v>75</v>
      </c>
    </row>
    <row r="66" spans="1:7" x14ac:dyDescent="0.25">
      <c r="A66" s="50" t="str">
        <f t="shared" si="5"/>
        <v>VILAGARCÍA</v>
      </c>
      <c r="B66" s="51">
        <f t="shared" si="3"/>
        <v>43</v>
      </c>
      <c r="C66" s="51">
        <f t="shared" si="4"/>
        <v>45</v>
      </c>
      <c r="D66" s="51">
        <f t="shared" si="7"/>
        <v>28</v>
      </c>
      <c r="E66" s="50" t="str">
        <f t="shared" si="6"/>
        <v>VILAGARCÍA</v>
      </c>
      <c r="F66" s="50">
        <f t="shared" si="10"/>
        <v>43</v>
      </c>
      <c r="G66" s="50">
        <f t="shared" si="9"/>
        <v>45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G40" sqref="G4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1358389</v>
      </c>
      <c r="C7" s="10">
        <v>1047698</v>
      </c>
      <c r="D7" s="10">
        <v>2491826</v>
      </c>
      <c r="E7" s="10">
        <v>2513411</v>
      </c>
      <c r="F7" s="11">
        <f>((E7*100)/D7)-100</f>
        <v>0.86623223290871465</v>
      </c>
      <c r="G7" s="1"/>
      <c r="H7" s="1"/>
      <c r="I7" s="1"/>
    </row>
    <row r="8" spans="1:12" x14ac:dyDescent="0.25">
      <c r="A8" s="12" t="s">
        <v>31</v>
      </c>
      <c r="B8" s="13">
        <v>683047</v>
      </c>
      <c r="C8" s="13">
        <v>698107</v>
      </c>
      <c r="D8" s="13">
        <v>1294252</v>
      </c>
      <c r="E8" s="13">
        <v>1411295</v>
      </c>
      <c r="F8" s="14">
        <f t="shared" ref="F8:F34" si="0">((E8*100)/D8)-100</f>
        <v>9.0432929599490706</v>
      </c>
      <c r="G8" s="1"/>
      <c r="H8" s="1"/>
      <c r="I8" s="1"/>
    </row>
    <row r="9" spans="1:12" x14ac:dyDescent="0.25">
      <c r="A9" s="9" t="s">
        <v>164</v>
      </c>
      <c r="B9" s="10">
        <v>1532964</v>
      </c>
      <c r="C9" s="10">
        <v>2267615</v>
      </c>
      <c r="D9" s="10">
        <v>3332236</v>
      </c>
      <c r="E9" s="10">
        <v>4378408</v>
      </c>
      <c r="F9" s="11">
        <f t="shared" si="0"/>
        <v>31.395495397084716</v>
      </c>
      <c r="G9" s="1"/>
      <c r="H9" s="1"/>
      <c r="I9" s="1"/>
    </row>
    <row r="10" spans="1:12" x14ac:dyDescent="0.25">
      <c r="A10" s="12" t="s">
        <v>166</v>
      </c>
      <c r="B10" s="13">
        <v>402569</v>
      </c>
      <c r="C10" s="13">
        <v>300419</v>
      </c>
      <c r="D10" s="13">
        <v>798334</v>
      </c>
      <c r="E10" s="13">
        <v>744842</v>
      </c>
      <c r="F10" s="14">
        <f t="shared" si="0"/>
        <v>-6.7004536948194584</v>
      </c>
      <c r="G10" s="1"/>
      <c r="H10" s="1"/>
      <c r="I10" s="1"/>
    </row>
    <row r="11" spans="1:12" x14ac:dyDescent="0.25">
      <c r="A11" s="9" t="s">
        <v>167</v>
      </c>
      <c r="B11" s="10">
        <v>31573398</v>
      </c>
      <c r="C11" s="10">
        <v>29344996</v>
      </c>
      <c r="D11" s="10">
        <v>68550713</v>
      </c>
      <c r="E11" s="10">
        <v>63941998</v>
      </c>
      <c r="F11" s="11">
        <f t="shared" si="0"/>
        <v>-6.7230737629235193</v>
      </c>
      <c r="G11" s="1"/>
      <c r="H11" s="1"/>
      <c r="I11" s="1"/>
    </row>
    <row r="12" spans="1:12" x14ac:dyDescent="0.25">
      <c r="A12" s="12" t="s">
        <v>168</v>
      </c>
      <c r="B12" s="13">
        <v>862535</v>
      </c>
      <c r="C12" s="13">
        <v>992172</v>
      </c>
      <c r="D12" s="13">
        <v>1886570</v>
      </c>
      <c r="E12" s="13">
        <v>2355278</v>
      </c>
      <c r="F12" s="14">
        <f t="shared" si="0"/>
        <v>24.844453161027687</v>
      </c>
      <c r="G12" s="1"/>
      <c r="H12" s="1"/>
      <c r="I12" s="1"/>
    </row>
    <row r="13" spans="1:12" x14ac:dyDescent="0.25">
      <c r="A13" s="9" t="s">
        <v>32</v>
      </c>
      <c r="B13" s="10">
        <v>11270507</v>
      </c>
      <c r="C13" s="10">
        <v>11301461</v>
      </c>
      <c r="D13" s="10">
        <v>22419129</v>
      </c>
      <c r="E13" s="10">
        <v>23240062</v>
      </c>
      <c r="F13" s="11">
        <f t="shared" si="0"/>
        <v>3.6617524257967347</v>
      </c>
      <c r="G13" s="1"/>
      <c r="H13" s="1"/>
      <c r="I13" s="1"/>
    </row>
    <row r="14" spans="1:12" x14ac:dyDescent="0.25">
      <c r="A14" s="12" t="s">
        <v>33</v>
      </c>
      <c r="B14" s="13">
        <v>19691315</v>
      </c>
      <c r="C14" s="13">
        <v>20692254</v>
      </c>
      <c r="D14" s="13">
        <v>39063393</v>
      </c>
      <c r="E14" s="13">
        <v>39970246</v>
      </c>
      <c r="F14" s="14">
        <f t="shared" si="0"/>
        <v>2.3214906088674923</v>
      </c>
      <c r="G14" s="1"/>
      <c r="H14" s="1"/>
      <c r="I14" s="1"/>
    </row>
    <row r="15" spans="1:12" x14ac:dyDescent="0.25">
      <c r="A15" s="9" t="s">
        <v>34</v>
      </c>
      <c r="B15" s="10">
        <v>2632390</v>
      </c>
      <c r="C15" s="10">
        <v>3004283</v>
      </c>
      <c r="D15" s="10">
        <v>5554979</v>
      </c>
      <c r="E15" s="10">
        <v>6044978</v>
      </c>
      <c r="F15" s="11">
        <f t="shared" si="0"/>
        <v>8.8208974327355634</v>
      </c>
      <c r="G15" s="1"/>
      <c r="H15" s="1"/>
      <c r="I15" s="1"/>
    </row>
    <row r="16" spans="1:12" x14ac:dyDescent="0.25">
      <c r="A16" s="12" t="s">
        <v>35</v>
      </c>
      <c r="B16" s="13">
        <v>2558369</v>
      </c>
      <c r="C16" s="13">
        <v>2536874</v>
      </c>
      <c r="D16" s="13">
        <v>5071736</v>
      </c>
      <c r="E16" s="13">
        <v>5135453</v>
      </c>
      <c r="F16" s="14">
        <f t="shared" si="0"/>
        <v>1.2563153918106167</v>
      </c>
      <c r="G16" s="1"/>
      <c r="H16" s="1"/>
      <c r="I16" s="1"/>
    </row>
    <row r="17" spans="1:9" x14ac:dyDescent="0.25">
      <c r="A17" s="9" t="s">
        <v>169</v>
      </c>
      <c r="B17" s="10">
        <v>1598266</v>
      </c>
      <c r="C17" s="10">
        <v>1785936</v>
      </c>
      <c r="D17" s="10">
        <v>3195841</v>
      </c>
      <c r="E17" s="10">
        <v>3752727</v>
      </c>
      <c r="F17" s="11">
        <f t="shared" si="0"/>
        <v>17.425334990069913</v>
      </c>
      <c r="G17" s="1"/>
      <c r="H17" s="1"/>
      <c r="I17" s="1"/>
    </row>
    <row r="18" spans="1:9" x14ac:dyDescent="0.25">
      <c r="A18" s="12" t="s">
        <v>36</v>
      </c>
      <c r="B18" s="13">
        <v>4507388</v>
      </c>
      <c r="C18" s="13">
        <v>4740993</v>
      </c>
      <c r="D18" s="13">
        <v>9426715</v>
      </c>
      <c r="E18" s="13">
        <v>9751675</v>
      </c>
      <c r="F18" s="14">
        <f t="shared" si="0"/>
        <v>3.4472241920966127</v>
      </c>
      <c r="G18" s="1"/>
      <c r="H18" s="1"/>
      <c r="I18" s="1"/>
    </row>
    <row r="19" spans="1:9" x14ac:dyDescent="0.25">
      <c r="A19" s="9" t="s">
        <v>37</v>
      </c>
      <c r="B19" s="10">
        <v>1603856</v>
      </c>
      <c r="C19" s="10">
        <v>1085537</v>
      </c>
      <c r="D19" s="10">
        <v>2430401</v>
      </c>
      <c r="E19" s="10">
        <v>2373111</v>
      </c>
      <c r="F19" s="11">
        <f t="shared" si="0"/>
        <v>-2.3572241782323147</v>
      </c>
      <c r="G19" s="1"/>
      <c r="H19" s="1"/>
      <c r="I19" s="1"/>
    </row>
    <row r="20" spans="1:9" x14ac:dyDescent="0.25">
      <c r="A20" s="12" t="s">
        <v>170</v>
      </c>
      <c r="B20" s="13">
        <v>1374071</v>
      </c>
      <c r="C20" s="13">
        <v>1418614</v>
      </c>
      <c r="D20" s="13">
        <v>2884712</v>
      </c>
      <c r="E20" s="13">
        <v>2965273</v>
      </c>
      <c r="F20" s="14">
        <f t="shared" si="0"/>
        <v>2.7926877969100588</v>
      </c>
      <c r="G20" s="1"/>
      <c r="H20" s="1"/>
      <c r="I20" s="1"/>
    </row>
    <row r="21" spans="1:9" x14ac:dyDescent="0.25">
      <c r="A21" s="9" t="s">
        <v>38</v>
      </c>
      <c r="B21" s="10">
        <v>2188939</v>
      </c>
      <c r="C21" s="10">
        <v>2905111</v>
      </c>
      <c r="D21" s="10">
        <v>5185427</v>
      </c>
      <c r="E21" s="10">
        <v>5718789</v>
      </c>
      <c r="F21" s="11">
        <f t="shared" si="0"/>
        <v>10.285787457812063</v>
      </c>
      <c r="G21" s="1"/>
      <c r="H21" s="1"/>
      <c r="I21" s="1"/>
    </row>
    <row r="22" spans="1:9" x14ac:dyDescent="0.25">
      <c r="A22" s="12" t="s">
        <v>59</v>
      </c>
      <c r="B22" s="13">
        <v>19223677</v>
      </c>
      <c r="C22" s="13">
        <v>18568848</v>
      </c>
      <c r="D22" s="13">
        <v>40927377</v>
      </c>
      <c r="E22" s="13">
        <v>38522941</v>
      </c>
      <c r="F22" s="14">
        <f t="shared" si="0"/>
        <v>-5.8748841881560168</v>
      </c>
      <c r="G22" s="1"/>
      <c r="H22" s="1"/>
      <c r="I22" s="1"/>
    </row>
    <row r="23" spans="1:9" x14ac:dyDescent="0.25">
      <c r="A23" s="9" t="s">
        <v>171</v>
      </c>
      <c r="B23" s="10">
        <v>1928580</v>
      </c>
      <c r="C23" s="10">
        <v>2074729</v>
      </c>
      <c r="D23" s="10">
        <v>4358950</v>
      </c>
      <c r="E23" s="10">
        <v>4330332</v>
      </c>
      <c r="F23" s="11">
        <f t="shared" si="0"/>
        <v>-0.65653425710320334</v>
      </c>
      <c r="G23" s="1"/>
      <c r="H23" s="1"/>
      <c r="I23" s="1"/>
    </row>
    <row r="24" spans="1:9" x14ac:dyDescent="0.25">
      <c r="A24" s="12" t="s">
        <v>173</v>
      </c>
      <c r="B24" s="13">
        <v>237169</v>
      </c>
      <c r="C24" s="13">
        <v>312518</v>
      </c>
      <c r="D24" s="13">
        <v>528917</v>
      </c>
      <c r="E24" s="13">
        <v>682087</v>
      </c>
      <c r="F24" s="14">
        <f t="shared" si="0"/>
        <v>28.959175069056215</v>
      </c>
      <c r="G24" s="1"/>
      <c r="H24" s="1"/>
      <c r="I24" s="1"/>
    </row>
    <row r="25" spans="1:9" x14ac:dyDescent="0.25">
      <c r="A25" s="9" t="s">
        <v>39</v>
      </c>
      <c r="B25" s="10">
        <v>2318128</v>
      </c>
      <c r="C25" s="10">
        <v>2906185</v>
      </c>
      <c r="D25" s="10">
        <v>4971632</v>
      </c>
      <c r="E25" s="10">
        <v>6247540</v>
      </c>
      <c r="F25" s="11">
        <f t="shared" si="0"/>
        <v>25.663765942451093</v>
      </c>
      <c r="G25" s="1"/>
      <c r="H25" s="1"/>
      <c r="I25" s="1"/>
    </row>
    <row r="26" spans="1:9" x14ac:dyDescent="0.25">
      <c r="A26" s="12" t="s">
        <v>40</v>
      </c>
      <c r="B26" s="13">
        <v>1430928</v>
      </c>
      <c r="C26" s="13">
        <v>1647071</v>
      </c>
      <c r="D26" s="13">
        <v>2730849</v>
      </c>
      <c r="E26" s="13">
        <v>3237855</v>
      </c>
      <c r="F26" s="14">
        <f t="shared" si="0"/>
        <v>18.565874568678097</v>
      </c>
      <c r="G26" s="1"/>
      <c r="H26" s="1"/>
      <c r="I26" s="1"/>
    </row>
    <row r="27" spans="1:9" x14ac:dyDescent="0.25">
      <c r="A27" s="9" t="s">
        <v>41</v>
      </c>
      <c r="B27" s="10">
        <v>574864</v>
      </c>
      <c r="C27" s="10">
        <v>534732</v>
      </c>
      <c r="D27" s="10">
        <v>1087883</v>
      </c>
      <c r="E27" s="10">
        <v>967320</v>
      </c>
      <c r="F27" s="11">
        <f t="shared" si="0"/>
        <v>-11.082349848283314</v>
      </c>
      <c r="G27" s="1"/>
      <c r="H27" s="1"/>
      <c r="I27" s="1"/>
    </row>
    <row r="28" spans="1:9" x14ac:dyDescent="0.25">
      <c r="A28" s="12" t="s">
        <v>42</v>
      </c>
      <c r="B28" s="13">
        <v>14253654</v>
      </c>
      <c r="C28" s="13">
        <v>13454558</v>
      </c>
      <c r="D28" s="13">
        <v>29379310</v>
      </c>
      <c r="E28" s="13">
        <v>28605122</v>
      </c>
      <c r="F28" s="14">
        <f t="shared" si="0"/>
        <v>-2.6351469792857642</v>
      </c>
      <c r="G28" s="1"/>
      <c r="H28" s="1"/>
      <c r="I28" s="1"/>
    </row>
    <row r="29" spans="1:9" x14ac:dyDescent="0.25">
      <c r="A29" s="9" t="s">
        <v>43</v>
      </c>
      <c r="B29" s="10">
        <v>1885449</v>
      </c>
      <c r="C29" s="10">
        <v>1934340</v>
      </c>
      <c r="D29" s="10">
        <v>3487877</v>
      </c>
      <c r="E29" s="10">
        <v>3705627</v>
      </c>
      <c r="F29" s="11">
        <f t="shared" si="0"/>
        <v>6.2430527223293666</v>
      </c>
      <c r="G29" s="1"/>
      <c r="H29" s="1"/>
      <c r="I29" s="1"/>
    </row>
    <row r="30" spans="1:9" x14ac:dyDescent="0.25">
      <c r="A30" s="12" t="s">
        <v>44</v>
      </c>
      <c r="B30" s="13">
        <v>437439</v>
      </c>
      <c r="C30" s="13">
        <v>318739</v>
      </c>
      <c r="D30" s="13">
        <v>902060</v>
      </c>
      <c r="E30" s="13">
        <v>657591</v>
      </c>
      <c r="F30" s="14">
        <f t="shared" si="0"/>
        <v>-27.101190608163535</v>
      </c>
      <c r="G30" s="1"/>
      <c r="H30" s="1"/>
      <c r="I30" s="1"/>
    </row>
    <row r="31" spans="1:9" x14ac:dyDescent="0.25">
      <c r="A31" s="9" t="s">
        <v>45</v>
      </c>
      <c r="B31" s="10">
        <v>3631166</v>
      </c>
      <c r="C31" s="10">
        <v>3655285</v>
      </c>
      <c r="D31" s="10">
        <v>7501820</v>
      </c>
      <c r="E31" s="10">
        <v>7759005</v>
      </c>
      <c r="F31" s="11">
        <f t="shared" si="0"/>
        <v>3.4283013988605404</v>
      </c>
      <c r="G31" s="1"/>
      <c r="H31" s="1"/>
      <c r="I31" s="1"/>
    </row>
    <row r="32" spans="1:9" x14ac:dyDescent="0.25">
      <c r="A32" s="12" t="s">
        <v>46</v>
      </c>
      <c r="B32" s="13">
        <v>19205185</v>
      </c>
      <c r="C32" s="13">
        <v>17675856</v>
      </c>
      <c r="D32" s="13">
        <v>38570652</v>
      </c>
      <c r="E32" s="13">
        <v>37092990</v>
      </c>
      <c r="F32" s="14">
        <f t="shared" si="0"/>
        <v>-3.8310526874163315</v>
      </c>
      <c r="G32" s="1"/>
      <c r="H32" s="1"/>
      <c r="I32" s="1"/>
    </row>
    <row r="33" spans="1:9" x14ac:dyDescent="0.25">
      <c r="A33" s="9" t="s">
        <v>47</v>
      </c>
      <c r="B33" s="10">
        <v>1997727</v>
      </c>
      <c r="C33" s="10">
        <v>2595441</v>
      </c>
      <c r="D33" s="10">
        <v>3737260</v>
      </c>
      <c r="E33" s="10">
        <v>4527036</v>
      </c>
      <c r="F33" s="11">
        <f t="shared" si="0"/>
        <v>21.132487437320393</v>
      </c>
      <c r="G33" s="1"/>
      <c r="H33" s="1"/>
      <c r="I33" s="1"/>
    </row>
    <row r="34" spans="1:9" x14ac:dyDescent="0.25">
      <c r="A34" s="12" t="s">
        <v>172</v>
      </c>
      <c r="B34" s="13">
        <v>118321</v>
      </c>
      <c r="C34" s="13">
        <v>140690</v>
      </c>
      <c r="D34" s="13">
        <v>271394</v>
      </c>
      <c r="E34" s="13">
        <v>276738</v>
      </c>
      <c r="F34" s="14">
        <f t="shared" si="0"/>
        <v>1.9690929055174422</v>
      </c>
      <c r="G34" s="1"/>
      <c r="H34" s="1"/>
      <c r="I34" s="1"/>
    </row>
    <row r="35" spans="1:9" x14ac:dyDescent="0.25">
      <c r="A35" s="15" t="s">
        <v>48</v>
      </c>
      <c r="B35" s="16">
        <f>SUM(B7:B34)</f>
        <v>151080290</v>
      </c>
      <c r="C35" s="16">
        <f t="shared" ref="C35:E35" si="1">SUM(C7:C34)</f>
        <v>149941062</v>
      </c>
      <c r="D35" s="16">
        <f t="shared" si="1"/>
        <v>312042245</v>
      </c>
      <c r="E35" s="16">
        <f t="shared" si="1"/>
        <v>310909730</v>
      </c>
      <c r="F35" s="17">
        <f t="shared" ref="F35" si="2">((E35*100)/D35)-100</f>
        <v>-0.3629364350971116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2513411</v>
      </c>
      <c r="C39" s="51">
        <f t="shared" si="4"/>
        <v>2491826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63941998</v>
      </c>
      <c r="G39" s="50">
        <f>LOOKUP(E39,$A$39:$A$66,$C$39:$C$66)</f>
        <v>68550713</v>
      </c>
    </row>
    <row r="40" spans="1:9" x14ac:dyDescent="0.25">
      <c r="A40" s="50" t="str">
        <f t="shared" si="5"/>
        <v>ALICANTE</v>
      </c>
      <c r="B40" s="51">
        <f t="shared" si="3"/>
        <v>1411295</v>
      </c>
      <c r="C40" s="51">
        <f t="shared" si="4"/>
        <v>1294252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39970246</v>
      </c>
      <c r="G40" s="50">
        <f t="shared" ref="G40:G66" si="9">LOOKUP(E40,$A$39:$A$66,$C$39:$C$66)</f>
        <v>39063393</v>
      </c>
    </row>
    <row r="41" spans="1:9" x14ac:dyDescent="0.25">
      <c r="A41" s="50" t="str">
        <f t="shared" si="5"/>
        <v>ALMERÍA</v>
      </c>
      <c r="B41" s="51">
        <f t="shared" si="3"/>
        <v>4378408</v>
      </c>
      <c r="C41" s="51">
        <f t="shared" si="4"/>
        <v>3332236</v>
      </c>
      <c r="D41" s="51">
        <f t="shared" si="7"/>
        <v>14</v>
      </c>
      <c r="E41" s="50" t="str">
        <f t="shared" si="6"/>
        <v>LAS PALMAS</v>
      </c>
      <c r="F41" s="50">
        <f t="shared" si="8"/>
        <v>38522941</v>
      </c>
      <c r="G41" s="50">
        <f t="shared" si="9"/>
        <v>40927377</v>
      </c>
    </row>
    <row r="42" spans="1:9" x14ac:dyDescent="0.25">
      <c r="A42" s="50" t="str">
        <f t="shared" si="5"/>
        <v>AVILÉS</v>
      </c>
      <c r="B42" s="51">
        <f t="shared" si="3"/>
        <v>744842</v>
      </c>
      <c r="C42" s="51">
        <f t="shared" si="4"/>
        <v>798334</v>
      </c>
      <c r="D42" s="51">
        <f t="shared" si="7"/>
        <v>25</v>
      </c>
      <c r="E42" s="50" t="str">
        <f t="shared" si="6"/>
        <v>VALENCIA</v>
      </c>
      <c r="F42" s="50">
        <f t="shared" si="8"/>
        <v>37092990</v>
      </c>
      <c r="G42" s="50">
        <f t="shared" si="9"/>
        <v>38570652</v>
      </c>
    </row>
    <row r="43" spans="1:9" x14ac:dyDescent="0.25">
      <c r="A43" s="50" t="str">
        <f t="shared" si="5"/>
        <v>BAHÍA DE ALGECIRAS</v>
      </c>
      <c r="B43" s="51">
        <f t="shared" si="3"/>
        <v>63941998</v>
      </c>
      <c r="C43" s="51">
        <f t="shared" si="4"/>
        <v>68550713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28605122</v>
      </c>
      <c r="G43" s="50">
        <f t="shared" si="9"/>
        <v>29379310</v>
      </c>
    </row>
    <row r="44" spans="1:9" x14ac:dyDescent="0.25">
      <c r="A44" s="50" t="str">
        <f t="shared" si="5"/>
        <v>BAHÍA DE CÁDIZ</v>
      </c>
      <c r="B44" s="51">
        <f t="shared" si="3"/>
        <v>2355278</v>
      </c>
      <c r="C44" s="51">
        <f t="shared" si="4"/>
        <v>1886570</v>
      </c>
      <c r="D44" s="51">
        <f t="shared" si="7"/>
        <v>22</v>
      </c>
      <c r="E44" s="50" t="str">
        <f t="shared" si="6"/>
        <v>BALEARES</v>
      </c>
      <c r="F44" s="50">
        <f t="shared" si="8"/>
        <v>23240062</v>
      </c>
      <c r="G44" s="50">
        <f t="shared" si="9"/>
        <v>22419129</v>
      </c>
    </row>
    <row r="45" spans="1:9" x14ac:dyDescent="0.25">
      <c r="A45" s="50" t="str">
        <f t="shared" si="5"/>
        <v>BALEARES</v>
      </c>
      <c r="B45" s="51">
        <f t="shared" si="3"/>
        <v>23240062</v>
      </c>
      <c r="C45" s="51">
        <f t="shared" si="4"/>
        <v>22419129</v>
      </c>
      <c r="D45" s="51">
        <f t="shared" si="7"/>
        <v>6</v>
      </c>
      <c r="E45" s="50" t="str">
        <f t="shared" si="6"/>
        <v>CEUTA</v>
      </c>
      <c r="F45" s="50">
        <f t="shared" si="8"/>
        <v>9751675</v>
      </c>
      <c r="G45" s="50">
        <f t="shared" si="9"/>
        <v>9426715</v>
      </c>
    </row>
    <row r="46" spans="1:9" x14ac:dyDescent="0.25">
      <c r="A46" s="50" t="str">
        <f t="shared" si="5"/>
        <v>BARCELONA</v>
      </c>
      <c r="B46" s="51">
        <f t="shared" si="3"/>
        <v>39970246</v>
      </c>
      <c r="C46" s="51">
        <f t="shared" si="4"/>
        <v>39063393</v>
      </c>
      <c r="D46" s="51">
        <f t="shared" si="7"/>
        <v>2</v>
      </c>
      <c r="E46" s="50" t="str">
        <f t="shared" si="6"/>
        <v>TARRAGONA</v>
      </c>
      <c r="F46" s="50">
        <f t="shared" si="8"/>
        <v>7759005</v>
      </c>
      <c r="G46" s="50">
        <f t="shared" si="9"/>
        <v>7501820</v>
      </c>
    </row>
    <row r="47" spans="1:9" x14ac:dyDescent="0.25">
      <c r="A47" s="50" t="str">
        <f t="shared" si="5"/>
        <v>BILBAO</v>
      </c>
      <c r="B47" s="51">
        <f t="shared" si="3"/>
        <v>6044978</v>
      </c>
      <c r="C47" s="51">
        <f t="shared" si="4"/>
        <v>5554979</v>
      </c>
      <c r="D47" s="51">
        <f t="shared" si="7"/>
        <v>10</v>
      </c>
      <c r="E47" s="50" t="str">
        <f t="shared" si="6"/>
        <v>MELILLA</v>
      </c>
      <c r="F47" s="50">
        <f t="shared" si="8"/>
        <v>6247540</v>
      </c>
      <c r="G47" s="50">
        <f t="shared" si="9"/>
        <v>4971632</v>
      </c>
    </row>
    <row r="48" spans="1:9" x14ac:dyDescent="0.25">
      <c r="A48" s="50" t="str">
        <f t="shared" si="5"/>
        <v>CARTAGENA</v>
      </c>
      <c r="B48" s="51">
        <f t="shared" si="3"/>
        <v>5135453</v>
      </c>
      <c r="C48" s="51">
        <f t="shared" si="4"/>
        <v>5071736</v>
      </c>
      <c r="D48" s="51">
        <f t="shared" si="7"/>
        <v>12</v>
      </c>
      <c r="E48" s="50" t="str">
        <f t="shared" si="6"/>
        <v>BILBAO</v>
      </c>
      <c r="F48" s="50">
        <f t="shared" si="8"/>
        <v>6044978</v>
      </c>
      <c r="G48" s="50">
        <f t="shared" si="9"/>
        <v>5554979</v>
      </c>
    </row>
    <row r="49" spans="1:7" x14ac:dyDescent="0.25">
      <c r="A49" s="50" t="str">
        <f t="shared" si="5"/>
        <v>CASTELLÓN</v>
      </c>
      <c r="B49" s="51">
        <f t="shared" si="3"/>
        <v>3752727</v>
      </c>
      <c r="C49" s="51">
        <f t="shared" si="4"/>
        <v>3195841</v>
      </c>
      <c r="D49" s="51">
        <f t="shared" si="7"/>
        <v>16</v>
      </c>
      <c r="E49" s="50" t="str">
        <f t="shared" si="6"/>
        <v>HUELVA</v>
      </c>
      <c r="F49" s="50">
        <f t="shared" si="8"/>
        <v>5718789</v>
      </c>
      <c r="G49" s="50">
        <f t="shared" si="9"/>
        <v>5185427</v>
      </c>
    </row>
    <row r="50" spans="1:7" x14ac:dyDescent="0.25">
      <c r="A50" s="50" t="str">
        <f t="shared" si="5"/>
        <v>CEUTA</v>
      </c>
      <c r="B50" s="51">
        <f t="shared" si="3"/>
        <v>9751675</v>
      </c>
      <c r="C50" s="51">
        <f t="shared" si="4"/>
        <v>9426715</v>
      </c>
      <c r="D50" s="51">
        <f t="shared" si="7"/>
        <v>7</v>
      </c>
      <c r="E50" s="50" t="str">
        <f t="shared" si="6"/>
        <v>CARTAGENA</v>
      </c>
      <c r="F50" s="50">
        <f t="shared" si="8"/>
        <v>5135453</v>
      </c>
      <c r="G50" s="50">
        <f t="shared" si="9"/>
        <v>5071736</v>
      </c>
    </row>
    <row r="51" spans="1:7" x14ac:dyDescent="0.25">
      <c r="A51" s="50" t="str">
        <f t="shared" si="5"/>
        <v>FERROL-SAN CIBRAO</v>
      </c>
      <c r="B51" s="51">
        <f t="shared" si="3"/>
        <v>2373111</v>
      </c>
      <c r="C51" s="51">
        <f t="shared" si="4"/>
        <v>2430401</v>
      </c>
      <c r="D51" s="51">
        <f t="shared" si="7"/>
        <v>21</v>
      </c>
      <c r="E51" s="50" t="str">
        <f t="shared" si="6"/>
        <v>VIGO</v>
      </c>
      <c r="F51" s="50">
        <f t="shared" si="8"/>
        <v>4527036</v>
      </c>
      <c r="G51" s="50">
        <f t="shared" si="9"/>
        <v>3737260</v>
      </c>
    </row>
    <row r="52" spans="1:7" x14ac:dyDescent="0.25">
      <c r="A52" s="50" t="str">
        <f t="shared" si="5"/>
        <v>GIJÓN</v>
      </c>
      <c r="B52" s="51">
        <f t="shared" si="3"/>
        <v>2965273</v>
      </c>
      <c r="C52" s="51">
        <f t="shared" si="4"/>
        <v>2884712</v>
      </c>
      <c r="D52" s="51">
        <f t="shared" si="7"/>
        <v>19</v>
      </c>
      <c r="E52" s="50" t="str">
        <f t="shared" si="6"/>
        <v>ALMERÍA</v>
      </c>
      <c r="F52" s="50">
        <f t="shared" si="8"/>
        <v>4378408</v>
      </c>
      <c r="G52" s="50">
        <f t="shared" si="9"/>
        <v>3332236</v>
      </c>
    </row>
    <row r="53" spans="1:7" x14ac:dyDescent="0.25">
      <c r="A53" s="50" t="str">
        <f t="shared" si="5"/>
        <v>HUELVA</v>
      </c>
      <c r="B53" s="51">
        <f t="shared" si="3"/>
        <v>5718789</v>
      </c>
      <c r="C53" s="51">
        <f t="shared" si="4"/>
        <v>5185427</v>
      </c>
      <c r="D53" s="51">
        <f t="shared" si="7"/>
        <v>11</v>
      </c>
      <c r="E53" s="50" t="str">
        <f t="shared" si="6"/>
        <v>MÁLAGA</v>
      </c>
      <c r="F53" s="50">
        <f t="shared" si="8"/>
        <v>4330332</v>
      </c>
      <c r="G53" s="50">
        <f t="shared" si="9"/>
        <v>4358950</v>
      </c>
    </row>
    <row r="54" spans="1:7" x14ac:dyDescent="0.25">
      <c r="A54" s="50" t="str">
        <f t="shared" si="5"/>
        <v>LAS PALMAS</v>
      </c>
      <c r="B54" s="51">
        <f t="shared" si="3"/>
        <v>38522941</v>
      </c>
      <c r="C54" s="51">
        <f t="shared" si="4"/>
        <v>40927377</v>
      </c>
      <c r="D54" s="51">
        <f t="shared" si="7"/>
        <v>3</v>
      </c>
      <c r="E54" s="50" t="str">
        <f t="shared" si="6"/>
        <v>CASTELLÓN</v>
      </c>
      <c r="F54" s="50">
        <f t="shared" si="8"/>
        <v>3752727</v>
      </c>
      <c r="G54" s="50">
        <f t="shared" si="9"/>
        <v>3195841</v>
      </c>
    </row>
    <row r="55" spans="1:7" x14ac:dyDescent="0.25">
      <c r="A55" s="50" t="str">
        <f t="shared" si="5"/>
        <v>MÁLAGA</v>
      </c>
      <c r="B55" s="51">
        <f t="shared" si="3"/>
        <v>4330332</v>
      </c>
      <c r="C55" s="51">
        <f t="shared" si="4"/>
        <v>4358950</v>
      </c>
      <c r="D55" s="51">
        <f t="shared" si="7"/>
        <v>15</v>
      </c>
      <c r="E55" s="50" t="str">
        <f t="shared" si="6"/>
        <v>SANTANDER</v>
      </c>
      <c r="F55" s="50">
        <f t="shared" si="8"/>
        <v>3705627</v>
      </c>
      <c r="G55" s="50">
        <f t="shared" si="9"/>
        <v>3487877</v>
      </c>
    </row>
    <row r="56" spans="1:7" x14ac:dyDescent="0.25">
      <c r="A56" s="50" t="str">
        <f t="shared" si="5"/>
        <v>MARÍN Y RÍA DE PONTEVEDRA</v>
      </c>
      <c r="B56" s="51">
        <f t="shared" si="3"/>
        <v>682087</v>
      </c>
      <c r="C56" s="51">
        <f t="shared" si="4"/>
        <v>528917</v>
      </c>
      <c r="D56" s="51">
        <f t="shared" si="7"/>
        <v>26</v>
      </c>
      <c r="E56" s="50" t="str">
        <f t="shared" si="6"/>
        <v>MOTRIL</v>
      </c>
      <c r="F56" s="50">
        <f t="shared" ref="F56:F66" si="10">LOOKUP(E56,$A$39:$A$66,$B$39:$B$66)</f>
        <v>3237855</v>
      </c>
      <c r="G56" s="50">
        <f t="shared" si="9"/>
        <v>2730849</v>
      </c>
    </row>
    <row r="57" spans="1:7" x14ac:dyDescent="0.25">
      <c r="A57" s="50" t="str">
        <f t="shared" si="5"/>
        <v>MELILLA</v>
      </c>
      <c r="B57" s="51">
        <f t="shared" si="3"/>
        <v>6247540</v>
      </c>
      <c r="C57" s="51">
        <f t="shared" si="4"/>
        <v>4971632</v>
      </c>
      <c r="D57" s="51">
        <f t="shared" si="7"/>
        <v>9</v>
      </c>
      <c r="E57" s="50" t="str">
        <f t="shared" si="6"/>
        <v>GIJÓN</v>
      </c>
      <c r="F57" s="50">
        <f t="shared" si="10"/>
        <v>2965273</v>
      </c>
      <c r="G57" s="50">
        <f t="shared" si="9"/>
        <v>2884712</v>
      </c>
    </row>
    <row r="58" spans="1:7" x14ac:dyDescent="0.25">
      <c r="A58" s="50" t="str">
        <f t="shared" si="5"/>
        <v>MOTRIL</v>
      </c>
      <c r="B58" s="51">
        <f t="shared" si="3"/>
        <v>3237855</v>
      </c>
      <c r="C58" s="51">
        <f t="shared" si="4"/>
        <v>2730849</v>
      </c>
      <c r="D58" s="51">
        <f t="shared" si="7"/>
        <v>18</v>
      </c>
      <c r="E58" s="50" t="str">
        <f t="shared" si="6"/>
        <v>A CORUÑA</v>
      </c>
      <c r="F58" s="50">
        <f t="shared" si="10"/>
        <v>2513411</v>
      </c>
      <c r="G58" s="50">
        <f t="shared" si="9"/>
        <v>2491826</v>
      </c>
    </row>
    <row r="59" spans="1:7" x14ac:dyDescent="0.25">
      <c r="A59" s="50" t="str">
        <f t="shared" si="5"/>
        <v>PASAIA</v>
      </c>
      <c r="B59" s="51">
        <f t="shared" si="3"/>
        <v>967320</v>
      </c>
      <c r="C59" s="51">
        <f t="shared" si="4"/>
        <v>1087883</v>
      </c>
      <c r="D59" s="51">
        <f t="shared" si="7"/>
        <v>24</v>
      </c>
      <c r="E59" s="50" t="str">
        <f t="shared" si="6"/>
        <v>FERROL-SAN CIBRAO</v>
      </c>
      <c r="F59" s="50">
        <f t="shared" si="10"/>
        <v>2373111</v>
      </c>
      <c r="G59" s="50">
        <f t="shared" si="9"/>
        <v>2430401</v>
      </c>
    </row>
    <row r="60" spans="1:7" x14ac:dyDescent="0.25">
      <c r="A60" s="50" t="str">
        <f t="shared" si="5"/>
        <v>SANTA CRUZ DE TENERIFE</v>
      </c>
      <c r="B60" s="51">
        <f t="shared" si="3"/>
        <v>28605122</v>
      </c>
      <c r="C60" s="51">
        <f t="shared" si="4"/>
        <v>29379310</v>
      </c>
      <c r="D60" s="51">
        <f t="shared" si="7"/>
        <v>5</v>
      </c>
      <c r="E60" s="50" t="str">
        <f t="shared" si="6"/>
        <v>BAHÍA DE CÁDIZ</v>
      </c>
      <c r="F60" s="50">
        <f t="shared" si="10"/>
        <v>2355278</v>
      </c>
      <c r="G60" s="50">
        <f t="shared" si="9"/>
        <v>1886570</v>
      </c>
    </row>
    <row r="61" spans="1:7" x14ac:dyDescent="0.25">
      <c r="A61" s="50" t="str">
        <f t="shared" si="5"/>
        <v>SANTANDER</v>
      </c>
      <c r="B61" s="51">
        <f t="shared" si="3"/>
        <v>3705627</v>
      </c>
      <c r="C61" s="51">
        <f t="shared" si="4"/>
        <v>3487877</v>
      </c>
      <c r="D61" s="51">
        <f t="shared" si="7"/>
        <v>17</v>
      </c>
      <c r="E61" s="50" t="str">
        <f t="shared" si="6"/>
        <v>ALICANTE</v>
      </c>
      <c r="F61" s="50">
        <f t="shared" si="10"/>
        <v>1411295</v>
      </c>
      <c r="G61" s="50">
        <f t="shared" si="9"/>
        <v>1294252</v>
      </c>
    </row>
    <row r="62" spans="1:7" x14ac:dyDescent="0.25">
      <c r="A62" s="50" t="str">
        <f t="shared" si="5"/>
        <v>SEVILLA</v>
      </c>
      <c r="B62" s="51">
        <f t="shared" si="3"/>
        <v>657591</v>
      </c>
      <c r="C62" s="51">
        <f t="shared" si="4"/>
        <v>902060</v>
      </c>
      <c r="D62" s="51">
        <f t="shared" si="7"/>
        <v>27</v>
      </c>
      <c r="E62" s="50" t="str">
        <f t="shared" si="6"/>
        <v>PASAIA</v>
      </c>
      <c r="F62" s="50">
        <f t="shared" si="10"/>
        <v>967320</v>
      </c>
      <c r="G62" s="50">
        <f t="shared" si="9"/>
        <v>1087883</v>
      </c>
    </row>
    <row r="63" spans="1:7" x14ac:dyDescent="0.25">
      <c r="A63" s="50" t="str">
        <f t="shared" si="5"/>
        <v>TARRAGONA</v>
      </c>
      <c r="B63" s="51">
        <f t="shared" si="3"/>
        <v>7759005</v>
      </c>
      <c r="C63" s="51">
        <f t="shared" si="4"/>
        <v>7501820</v>
      </c>
      <c r="D63" s="51">
        <f t="shared" si="7"/>
        <v>8</v>
      </c>
      <c r="E63" s="50" t="str">
        <f t="shared" si="6"/>
        <v>AVILÉS</v>
      </c>
      <c r="F63" s="50">
        <f t="shared" si="10"/>
        <v>744842</v>
      </c>
      <c r="G63" s="50">
        <f t="shared" si="9"/>
        <v>798334</v>
      </c>
    </row>
    <row r="64" spans="1:7" x14ac:dyDescent="0.25">
      <c r="A64" s="50" t="str">
        <f t="shared" si="5"/>
        <v>VALENCIA</v>
      </c>
      <c r="B64" s="51">
        <f t="shared" si="3"/>
        <v>37092990</v>
      </c>
      <c r="C64" s="51">
        <f t="shared" si="4"/>
        <v>38570652</v>
      </c>
      <c r="D64" s="51">
        <f t="shared" si="7"/>
        <v>4</v>
      </c>
      <c r="E64" s="50" t="str">
        <f t="shared" si="6"/>
        <v>MARÍN Y RÍA DE PONTEVEDRA</v>
      </c>
      <c r="F64" s="50">
        <f t="shared" si="10"/>
        <v>682087</v>
      </c>
      <c r="G64" s="50">
        <f t="shared" si="9"/>
        <v>528917</v>
      </c>
    </row>
    <row r="65" spans="1:7" x14ac:dyDescent="0.25">
      <c r="A65" s="50" t="str">
        <f t="shared" si="5"/>
        <v>VIGO</v>
      </c>
      <c r="B65" s="51">
        <f t="shared" si="3"/>
        <v>4527036</v>
      </c>
      <c r="C65" s="51">
        <f t="shared" si="4"/>
        <v>3737260</v>
      </c>
      <c r="D65" s="51">
        <f t="shared" si="7"/>
        <v>13</v>
      </c>
      <c r="E65" s="50" t="str">
        <f t="shared" si="6"/>
        <v>SEVILLA</v>
      </c>
      <c r="F65" s="50">
        <f t="shared" si="10"/>
        <v>657591</v>
      </c>
      <c r="G65" s="50">
        <f t="shared" si="9"/>
        <v>902060</v>
      </c>
    </row>
    <row r="66" spans="1:7" x14ac:dyDescent="0.25">
      <c r="A66" s="50" t="str">
        <f t="shared" si="5"/>
        <v>VILAGARCÍA</v>
      </c>
      <c r="B66" s="51">
        <f t="shared" si="3"/>
        <v>276738</v>
      </c>
      <c r="C66" s="51">
        <f t="shared" si="4"/>
        <v>271394</v>
      </c>
      <c r="D66" s="51">
        <f t="shared" si="7"/>
        <v>28</v>
      </c>
      <c r="E66" s="50" t="str">
        <f t="shared" si="6"/>
        <v>VILAGARCÍA</v>
      </c>
      <c r="F66" s="50">
        <f t="shared" si="10"/>
        <v>276738</v>
      </c>
      <c r="G66" s="50">
        <f t="shared" si="9"/>
        <v>271394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G22" sqref="G22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febrero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</v>
      </c>
      <c r="C7" s="10">
        <v>2</v>
      </c>
      <c r="D7" s="10">
        <v>3</v>
      </c>
      <c r="E7" s="10">
        <v>5</v>
      </c>
      <c r="F7" s="11">
        <f>((E7*100)/D7)-100</f>
        <v>66.666666666666657</v>
      </c>
      <c r="G7" s="1"/>
      <c r="H7" s="1"/>
      <c r="I7" s="1"/>
    </row>
    <row r="8" spans="1:12" x14ac:dyDescent="0.25">
      <c r="A8" s="12" t="s">
        <v>31</v>
      </c>
      <c r="B8" s="13">
        <v>1</v>
      </c>
      <c r="C8" s="13">
        <v>2</v>
      </c>
      <c r="D8" s="13">
        <v>1</v>
      </c>
      <c r="E8" s="13">
        <v>3</v>
      </c>
      <c r="F8" s="14">
        <f t="shared" ref="F8:F34" si="0">((E8*100)/D8)-100</f>
        <v>200</v>
      </c>
      <c r="G8" s="1"/>
      <c r="H8" s="1"/>
      <c r="I8" s="1"/>
    </row>
    <row r="9" spans="1:12" x14ac:dyDescent="0.25">
      <c r="A9" s="9" t="s">
        <v>164</v>
      </c>
      <c r="B9" s="10">
        <v>1</v>
      </c>
      <c r="C9" s="10">
        <v>1</v>
      </c>
      <c r="D9" s="10">
        <v>1</v>
      </c>
      <c r="E9" s="10">
        <v>1</v>
      </c>
      <c r="F9" s="11">
        <f t="shared" si="0"/>
        <v>0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4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4</v>
      </c>
      <c r="C12" s="13">
        <v>3</v>
      </c>
      <c r="D12" s="13">
        <v>9</v>
      </c>
      <c r="E12" s="13">
        <v>7</v>
      </c>
      <c r="F12" s="14">
        <f t="shared" si="0"/>
        <v>-22.222222222222229</v>
      </c>
      <c r="G12" s="1"/>
      <c r="H12" s="1"/>
      <c r="I12" s="1"/>
    </row>
    <row r="13" spans="1:12" x14ac:dyDescent="0.25">
      <c r="A13" s="9" t="s">
        <v>32</v>
      </c>
      <c r="B13" s="10">
        <v>11</v>
      </c>
      <c r="C13" s="10">
        <v>6</v>
      </c>
      <c r="D13" s="10">
        <v>19</v>
      </c>
      <c r="E13" s="10">
        <v>14</v>
      </c>
      <c r="F13" s="11">
        <f t="shared" si="0"/>
        <v>-26.315789473684205</v>
      </c>
      <c r="G13" s="1"/>
      <c r="H13" s="1"/>
      <c r="I13" s="1"/>
    </row>
    <row r="14" spans="1:12" x14ac:dyDescent="0.25">
      <c r="A14" s="12" t="s">
        <v>33</v>
      </c>
      <c r="B14" s="13">
        <v>19</v>
      </c>
      <c r="C14" s="13">
        <v>19</v>
      </c>
      <c r="D14" s="13">
        <v>35</v>
      </c>
      <c r="E14" s="13">
        <v>34</v>
      </c>
      <c r="F14" s="14">
        <f t="shared" si="0"/>
        <v>-2.8571428571428612</v>
      </c>
      <c r="G14" s="1"/>
      <c r="H14" s="1"/>
      <c r="I14" s="1"/>
    </row>
    <row r="15" spans="1:12" x14ac:dyDescent="0.25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/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1</v>
      </c>
      <c r="F16" s="14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/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1</v>
      </c>
      <c r="D20" s="13">
        <v>0</v>
      </c>
      <c r="E20" s="13">
        <v>1</v>
      </c>
      <c r="F20" s="14"/>
      <c r="G20" s="1"/>
      <c r="H20" s="1"/>
      <c r="I20" s="1"/>
    </row>
    <row r="21" spans="1:9" x14ac:dyDescent="0.25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/>
      <c r="G21" s="1"/>
      <c r="H21" s="1"/>
      <c r="I21" s="1"/>
    </row>
    <row r="22" spans="1:9" x14ac:dyDescent="0.25">
      <c r="A22" s="12" t="s">
        <v>59</v>
      </c>
      <c r="B22" s="13">
        <v>53</v>
      </c>
      <c r="C22" s="13">
        <v>53</v>
      </c>
      <c r="D22" s="13">
        <v>116</v>
      </c>
      <c r="E22" s="13">
        <v>124</v>
      </c>
      <c r="F22" s="14">
        <f t="shared" si="0"/>
        <v>6.8965517241379359</v>
      </c>
      <c r="G22" s="1"/>
      <c r="H22" s="1"/>
      <c r="I22" s="1"/>
    </row>
    <row r="23" spans="1:9" x14ac:dyDescent="0.25">
      <c r="A23" s="9" t="s">
        <v>171</v>
      </c>
      <c r="B23" s="10">
        <v>5</v>
      </c>
      <c r="C23" s="10">
        <v>2</v>
      </c>
      <c r="D23" s="10">
        <v>11</v>
      </c>
      <c r="E23" s="10">
        <v>8</v>
      </c>
      <c r="F23" s="11">
        <f t="shared" si="0"/>
        <v>-27.272727272727266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1</v>
      </c>
      <c r="D26" s="13">
        <v>0</v>
      </c>
      <c r="E26" s="13">
        <v>1</v>
      </c>
      <c r="F26" s="14"/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51</v>
      </c>
      <c r="C28" s="13">
        <v>48</v>
      </c>
      <c r="D28" s="13">
        <v>104</v>
      </c>
      <c r="E28" s="13">
        <v>116</v>
      </c>
      <c r="F28" s="14">
        <f t="shared" si="0"/>
        <v>11.538461538461533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/>
      <c r="G29" s="1"/>
      <c r="H29" s="1"/>
      <c r="I29" s="1"/>
    </row>
    <row r="30" spans="1:9" x14ac:dyDescent="0.25">
      <c r="A30" s="12" t="s">
        <v>44</v>
      </c>
      <c r="B30" s="13">
        <v>2</v>
      </c>
      <c r="C30" s="13">
        <v>2</v>
      </c>
      <c r="D30" s="13">
        <v>2</v>
      </c>
      <c r="E30" s="13">
        <v>2</v>
      </c>
      <c r="F30" s="14">
        <f t="shared" si="0"/>
        <v>0</v>
      </c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/>
      <c r="G31" s="1"/>
      <c r="H31" s="1"/>
      <c r="I31" s="1"/>
    </row>
    <row r="32" spans="1:9" x14ac:dyDescent="0.25">
      <c r="A32" s="12" t="s">
        <v>46</v>
      </c>
      <c r="B32" s="13">
        <v>6</v>
      </c>
      <c r="C32" s="13">
        <v>4</v>
      </c>
      <c r="D32" s="13">
        <v>8</v>
      </c>
      <c r="E32" s="13">
        <v>7</v>
      </c>
      <c r="F32" s="14">
        <f t="shared" si="0"/>
        <v>-12.5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1</v>
      </c>
      <c r="E33" s="10">
        <v>1</v>
      </c>
      <c r="F33" s="11">
        <f t="shared" si="0"/>
        <v>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154</v>
      </c>
      <c r="C35" s="16">
        <f t="shared" ref="C35:E35" si="1">SUM(C7:C34)</f>
        <v>144</v>
      </c>
      <c r="D35" s="16">
        <f t="shared" si="1"/>
        <v>310</v>
      </c>
      <c r="E35" s="16">
        <f t="shared" si="1"/>
        <v>325</v>
      </c>
      <c r="F35" s="17">
        <f t="shared" ref="F35" si="2">((E35*100)/D35)-100</f>
        <v>4.8387096774193594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5</v>
      </c>
      <c r="C39" s="51">
        <f t="shared" si="4"/>
        <v>3</v>
      </c>
      <c r="D39" s="51">
        <f>_xlfn.RANK.EQ(B39,$B$39:$B$66)+COUNTIF($B$39:$B$66,B39)-1</f>
        <v>8</v>
      </c>
      <c r="E39" s="50" t="str">
        <f t="shared" ref="E39:E47" si="6">INDEX($A$39:$B$66,MATCH(ROW()-38,$D$39:$D$66,0),1)</f>
        <v>LAS PALMAS</v>
      </c>
      <c r="F39" s="50">
        <f>LOOKUP(E39,$A$39:$A$66,$B$39:$B$66)</f>
        <v>124</v>
      </c>
      <c r="G39" s="50">
        <f>LOOKUP(E39,$A$39:$A$66,$C$39:$C$66)</f>
        <v>116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3</v>
      </c>
      <c r="C40" s="51">
        <f t="shared" si="4"/>
        <v>1</v>
      </c>
      <c r="D40" s="51">
        <f t="shared" ref="D40:D66" si="7">_xlfn.RANK.EQ(B40,$B$39:$B$66)+COUNTIF($B$39:$B$66,B40)-1</f>
        <v>9</v>
      </c>
      <c r="E40" s="50" t="str">
        <f t="shared" si="6"/>
        <v>SANTA CRUZ DE TENERIFE</v>
      </c>
      <c r="F40" s="50">
        <f t="shared" ref="F40:F55" si="8">LOOKUP(E40,$A$39:$A$66,$B$39:$B$66)</f>
        <v>116</v>
      </c>
      <c r="G40" s="50">
        <f t="shared" ref="G40:G66" si="9">LOOKUP(E40,$A$39:$A$66,$C$39:$C$66)</f>
        <v>104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1</v>
      </c>
      <c r="C41" s="51">
        <f t="shared" si="4"/>
        <v>1</v>
      </c>
      <c r="D41" s="51">
        <f t="shared" si="7"/>
        <v>15</v>
      </c>
      <c r="E41" s="50" t="str">
        <f t="shared" si="6"/>
        <v>BARCELONA</v>
      </c>
      <c r="F41" s="50">
        <f t="shared" si="8"/>
        <v>34</v>
      </c>
      <c r="G41" s="50">
        <f t="shared" si="9"/>
        <v>35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14</v>
      </c>
      <c r="G42" s="50">
        <f t="shared" si="9"/>
        <v>19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8</v>
      </c>
      <c r="G43" s="50">
        <f t="shared" si="9"/>
        <v>11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7</v>
      </c>
      <c r="C44" s="51">
        <f t="shared" si="4"/>
        <v>9</v>
      </c>
      <c r="D44" s="51">
        <f t="shared" si="7"/>
        <v>7</v>
      </c>
      <c r="E44" s="50" t="e">
        <f t="shared" si="6"/>
        <v>#N/A</v>
      </c>
      <c r="F44" s="50" t="e">
        <f t="shared" si="8"/>
        <v>#N/A</v>
      </c>
      <c r="G44" s="50" t="e">
        <f t="shared" si="9"/>
        <v>#N/A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14</v>
      </c>
      <c r="C45" s="51">
        <f t="shared" si="4"/>
        <v>19</v>
      </c>
      <c r="D45" s="51">
        <f t="shared" si="7"/>
        <v>4</v>
      </c>
      <c r="E45" s="50" t="str">
        <f t="shared" si="6"/>
        <v>BAHÍA DE CÁDIZ</v>
      </c>
      <c r="F45" s="50">
        <f t="shared" si="8"/>
        <v>7</v>
      </c>
      <c r="G45" s="50">
        <f t="shared" si="9"/>
        <v>9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34</v>
      </c>
      <c r="C46" s="51">
        <f t="shared" si="4"/>
        <v>35</v>
      </c>
      <c r="D46" s="51">
        <f t="shared" si="7"/>
        <v>3</v>
      </c>
      <c r="E46" s="50" t="str">
        <f t="shared" si="6"/>
        <v>A CORUÑA</v>
      </c>
      <c r="F46" s="50">
        <f t="shared" si="8"/>
        <v>5</v>
      </c>
      <c r="G46" s="50">
        <f t="shared" si="9"/>
        <v>3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str">
        <f t="shared" si="6"/>
        <v>ALICANTE</v>
      </c>
      <c r="F47" s="50">
        <f t="shared" si="8"/>
        <v>3</v>
      </c>
      <c r="G47" s="50">
        <f t="shared" si="9"/>
        <v>1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1</v>
      </c>
      <c r="C48" s="51">
        <f t="shared" si="4"/>
        <v>0</v>
      </c>
      <c r="D48" s="51">
        <f t="shared" si="7"/>
        <v>15</v>
      </c>
      <c r="E48" s="50" t="s">
        <v>47</v>
      </c>
      <c r="F48" s="50">
        <f t="shared" si="8"/>
        <v>1</v>
      </c>
      <c r="G48" s="50">
        <f t="shared" si="9"/>
        <v>1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</v>
      </c>
      <c r="C52" s="51">
        <f t="shared" si="4"/>
        <v>0</v>
      </c>
      <c r="D52" s="51">
        <f t="shared" si="7"/>
        <v>15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0</v>
      </c>
      <c r="C53" s="51">
        <f t="shared" si="4"/>
        <v>0</v>
      </c>
      <c r="D53" s="51">
        <f t="shared" si="7"/>
        <v>28</v>
      </c>
      <c r="E53" s="50" t="str">
        <f t="shared" si="10"/>
        <v>ALMERÍA</v>
      </c>
      <c r="F53" s="50">
        <f t="shared" si="8"/>
        <v>1</v>
      </c>
      <c r="G53" s="50">
        <f t="shared" si="9"/>
        <v>1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124</v>
      </c>
      <c r="C54" s="51">
        <f t="shared" si="4"/>
        <v>116</v>
      </c>
      <c r="D54" s="51">
        <f t="shared" si="7"/>
        <v>1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8</v>
      </c>
      <c r="C55" s="51">
        <f t="shared" si="4"/>
        <v>11</v>
      </c>
      <c r="D55" s="51">
        <f t="shared" si="7"/>
        <v>5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11"/>
        <v>#N/A</v>
      </c>
      <c r="G57" s="50" t="e">
        <f t="shared" si="9"/>
        <v>#N/A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1</v>
      </c>
      <c r="C58" s="51">
        <f t="shared" si="4"/>
        <v>0</v>
      </c>
      <c r="D58" s="51">
        <f t="shared" si="7"/>
        <v>15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11"/>
        <v>#N/A</v>
      </c>
      <c r="G59" s="50" t="e">
        <f t="shared" si="9"/>
        <v>#N/A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116</v>
      </c>
      <c r="C60" s="51">
        <f t="shared" si="4"/>
        <v>104</v>
      </c>
      <c r="D60" s="51">
        <f t="shared" si="7"/>
        <v>2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2</v>
      </c>
      <c r="C62" s="51">
        <f t="shared" si="4"/>
        <v>2</v>
      </c>
      <c r="D62" s="51">
        <f t="shared" si="7"/>
        <v>10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7</v>
      </c>
      <c r="C64" s="51">
        <f t="shared" si="4"/>
        <v>8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1</v>
      </c>
      <c r="C65" s="51">
        <f t="shared" si="4"/>
        <v>1</v>
      </c>
      <c r="D65" s="51">
        <f t="shared" si="7"/>
        <v>15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AVILÉS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B97AAE57-DC7E-4934-9E54-0B6047A150D1}"/>
</file>

<file path=customXml/itemProps2.xml><?xml version="1.0" encoding="utf-8"?>
<ds:datastoreItem xmlns:ds="http://schemas.openxmlformats.org/officeDocument/2006/customXml" ds:itemID="{93E71F16-FBE1-47A7-BFA0-6546AD9D9A19}"/>
</file>

<file path=customXml/itemProps3.xml><?xml version="1.0" encoding="utf-8"?>
<ds:datastoreItem xmlns:ds="http://schemas.openxmlformats.org/officeDocument/2006/customXml" ds:itemID="{6E889E46-11F8-4755-9CE9-06C7F3F09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2018-02-12T08:12:42Z</cp:lastPrinted>
  <dcterms:created xsi:type="dcterms:W3CDTF">2015-12-29T08:33:54Z</dcterms:created>
  <dcterms:modified xsi:type="dcterms:W3CDTF">2018-02-12T08:46:46Z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