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17" i="28" l="1"/>
  <c r="F21" i="28"/>
  <c r="F23" i="28"/>
  <c r="F33" i="28" l="1"/>
  <c r="F32" i="28"/>
  <c r="F31" i="28"/>
  <c r="F30" i="28"/>
  <c r="F29" i="28"/>
  <c r="F28" i="28"/>
  <c r="F27" i="28"/>
  <c r="F26" i="28"/>
  <c r="F25" i="28"/>
  <c r="F22" i="28"/>
  <c r="F18" i="28"/>
  <c r="F15" i="28"/>
  <c r="F14" i="28"/>
  <c r="F13" i="28"/>
  <c r="F12" i="28"/>
  <c r="F11" i="28"/>
  <c r="F9" i="28"/>
  <c r="F32" i="23"/>
  <c r="F29" i="23"/>
  <c r="F28" i="23"/>
  <c r="F26" i="23"/>
  <c r="F25" i="23"/>
  <c r="F23" i="23"/>
  <c r="F22" i="23"/>
  <c r="F21" i="23"/>
  <c r="F18" i="23"/>
  <c r="F15" i="23"/>
  <c r="F14" i="23"/>
  <c r="F13" i="23"/>
  <c r="F12" i="23"/>
  <c r="F11" i="23"/>
  <c r="F9" i="23"/>
  <c r="F8" i="23"/>
  <c r="F33" i="17"/>
  <c r="F32" i="17"/>
  <c r="F31" i="17"/>
  <c r="F28" i="17"/>
  <c r="F26" i="17"/>
  <c r="F24" i="17"/>
  <c r="F23" i="17"/>
  <c r="F22" i="17"/>
  <c r="F17" i="17"/>
  <c r="F16" i="17"/>
  <c r="F15" i="17"/>
  <c r="F14" i="17"/>
  <c r="F12" i="17"/>
  <c r="F11" i="17"/>
  <c r="F8" i="17"/>
  <c r="F33" i="27"/>
  <c r="F32" i="27"/>
  <c r="F30" i="27"/>
  <c r="F29" i="27"/>
  <c r="F28" i="27"/>
  <c r="F26" i="27"/>
  <c r="F25" i="27"/>
  <c r="F23" i="27"/>
  <c r="F22" i="27"/>
  <c r="F21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3" i="13"/>
  <c r="F32" i="13"/>
  <c r="F31" i="13"/>
  <c r="F28" i="13"/>
  <c r="F26" i="13"/>
  <c r="F24" i="13"/>
  <c r="F23" i="13"/>
  <c r="F22" i="13"/>
  <c r="F17" i="13"/>
  <c r="F16" i="13"/>
  <c r="F15" i="13"/>
  <c r="F14" i="13"/>
  <c r="F12" i="13"/>
  <c r="F11" i="13"/>
  <c r="F8" i="13"/>
  <c r="F28" i="33"/>
  <c r="F21" i="33"/>
  <c r="F13" i="33"/>
  <c r="F11" i="33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8" i="12"/>
  <c r="F17" i="12"/>
  <c r="F16" i="12"/>
  <c r="F15" i="12"/>
  <c r="F14" i="12"/>
  <c r="F13" i="12"/>
  <c r="F12" i="12"/>
  <c r="F11" i="12"/>
  <c r="F10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3" i="21"/>
  <c r="F32" i="21"/>
  <c r="F30" i="21"/>
  <c r="F29" i="21"/>
  <c r="F28" i="21"/>
  <c r="F27" i="21"/>
  <c r="F26" i="21"/>
  <c r="F25" i="21"/>
  <c r="F23" i="21"/>
  <c r="F22" i="21"/>
  <c r="F21" i="21"/>
  <c r="F18" i="21"/>
  <c r="F16" i="21"/>
  <c r="F15" i="21"/>
  <c r="F14" i="21"/>
  <c r="F13" i="21"/>
  <c r="F12" i="21"/>
  <c r="F11" i="21"/>
  <c r="F9" i="21"/>
  <c r="F8" i="21"/>
  <c r="F33" i="22"/>
  <c r="F32" i="22"/>
  <c r="F30" i="22"/>
  <c r="F29" i="22"/>
  <c r="F28" i="22"/>
  <c r="F26" i="22"/>
  <c r="F23" i="22"/>
  <c r="F22" i="22"/>
  <c r="F16" i="22"/>
  <c r="F14" i="22"/>
  <c r="F13" i="22"/>
  <c r="F12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3" i="26"/>
  <c r="F32" i="26"/>
  <c r="F30" i="26"/>
  <c r="F28" i="26"/>
  <c r="F26" i="26"/>
  <c r="F23" i="26"/>
  <c r="F22" i="26"/>
  <c r="F18" i="26"/>
  <c r="F16" i="26"/>
  <c r="F14" i="26"/>
  <c r="F13" i="26"/>
  <c r="F12" i="26"/>
  <c r="F9" i="26"/>
  <c r="F8" i="26"/>
  <c r="F33" i="32"/>
  <c r="F32" i="32"/>
  <c r="F31" i="32"/>
  <c r="F30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15" i="10"/>
  <c r="F26" i="7"/>
  <c r="F25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8"/>
  <c r="F7" i="16"/>
  <c r="F7" i="14"/>
  <c r="F7" i="12"/>
  <c r="F7" i="11"/>
  <c r="F7" i="10"/>
  <c r="F7" i="9"/>
  <c r="F7" i="8"/>
  <c r="F7" i="7"/>
  <c r="F7" i="6"/>
  <c r="F7" i="5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51" i="28"/>
  <c r="G45" i="28"/>
  <c r="F47" i="28"/>
  <c r="G46" i="28"/>
  <c r="F46" i="28"/>
  <c r="G49" i="28" l="1"/>
  <c r="G54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G63" i="27"/>
  <c r="F64" i="27"/>
  <c r="F43" i="27" l="1"/>
  <c r="G57" i="27"/>
  <c r="F45" i="27"/>
  <c r="F39" i="27"/>
  <c r="G49" i="27"/>
  <c r="G42" i="27"/>
  <c r="F60" i="27"/>
  <c r="F61" i="27"/>
  <c r="F40" i="27"/>
  <c r="F44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E35" i="8"/>
  <c r="G9" i="4" s="1"/>
  <c r="G13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H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H31" i="4" s="1"/>
  <c r="C35" i="23"/>
  <c r="E32" i="4" s="1"/>
  <c r="D35" i="23"/>
  <c r="F32" i="4" s="1"/>
  <c r="E35" i="23"/>
  <c r="G32" i="4" s="1"/>
  <c r="H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6" i="4" l="1"/>
  <c r="H35" i="4"/>
  <c r="H28" i="4"/>
  <c r="H26" i="4"/>
  <c r="D18" i="4"/>
  <c r="D10" i="4"/>
  <c r="G10" i="4"/>
  <c r="F13" i="4"/>
  <c r="E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<sst xmlns="http://schemas.openxmlformats.org/spreadsheetml/2006/main" count="973" uniqueCount="178">
  <si>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</si>
  <si>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</si>
  <si>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</si>
  <si>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</si>
  <si>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</si>
  <si>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</si>
  <si>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</si>
  <si>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</si>
  <si>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</si>
  <si>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</si>
  <si>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</si>
  <si>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</si>
  <si>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</si>
  <si>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</si>
  <si>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</si>
  <si>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</si>
  <si>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</si>
  <si>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</si>
  <si>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</si>
  <si>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</si>
  <si>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</si>
  <si>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</si>
  <si>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</si>
  <si>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</si>
  <si>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</si>
  <si>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</si>
  <si>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</si>
  <si>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</si>
  <si>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</si>
  <si>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</si>
  <si>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</si>
  <si>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</si>
  <si>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</si>
  <si>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</si>
  <si>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</si>
  <si>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</si>
  <si>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</si>
  <si>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</si>
  <si>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</si>
  <si>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</si>
  <si>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</si>
  <si>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</si>
  <si>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</si>
  <si>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</si>
  <si>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</si>
  <si>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</si>
  <si>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</si>
  <si>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</si>
  <si>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</si>
  <si>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</si>
  <si>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</si>
  <si>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</si>
  <si>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</si>
  <si>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</si>
  <si>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</si>
  <si>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</si>
  <si>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</si>
  <si>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</si>
  <si>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</si>
  <si>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</si>
  <si>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</si>
  <si>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</si>
  <si>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</si>
  <si>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</si>
  <si>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</si>
  <si>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</si>
  <si>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</si>
  <si>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</si>
  <si>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</si>
  <si>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</si>
  <si>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</si>
  <si>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</si>
  <si>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</si>
  <si>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</si>
  <si>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</si>
  <si>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</si>
  <si>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</si>
  <si>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</si>
  <si>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</si>
  <si>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</si>
  <si>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</si>
  <si>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</si>
  <si>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</si>
  <si>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</si>
  <si>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</si>
  <si>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</si>
  <si>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</si>
  <si>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</si>
  <si>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</si>
  <si>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</si>
  <si>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</si>
  <si>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</si>
  <si>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</si>
  <si>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</si>
  <si>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</si>
  <si>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</si>
  <si>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</si>
  <si>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</si>
  <si>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</si>
  <si>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</si>
  <si>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</si>
  <si>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</si>
  <si>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</si>
  <si>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</si>
  <si>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</si>
  <si>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</si>
  <si>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</si>
  <si>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</si>
  <si>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</si>
  <si>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</si>
  <si>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</si>
  <si>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</si>
  <si>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</si>
  <si>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</si>
  <si>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</si>
  <si>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</si>
  <si>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</si>
  <si>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</si>
  <si>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</si>
  <si>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</si>
  <si>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</si>
  <si>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</si>
  <si>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</si>
  <si>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</si>
  <si>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</si>
  <si>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</si>
  <si>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</si>
  <si>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</si>
  <si>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</si>
  <si>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</si>
  <si>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</si>
  <si>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</si>
  <si>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</si>
  <si>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</si>
  <si>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</si>
  <si>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</si>
  <si>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</si>
  <si>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</si>
  <si>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</si>
  <si>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</si>
  <si>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</si>
  <si>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</si>
  <si>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</si>
  <si>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</si>
  <si>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</si>
  <si>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</si>
  <si>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</si>
  <si>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</si>
  <si>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</si>
  <si>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</si>
  <si>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</si>
  <si>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</si>
  <si>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</si>
  <si>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</si>
  <si>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</si>
  <si>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</si>
  <si>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</si>
  <si>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</si>
  <si>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</si>
  <si>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</si>
  <si>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</si>
  <si>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</si>
  <si>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</si>
  <si>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</si>
  <si>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</si>
  <si>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</si>
  <si>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</si>
  <si>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</si>
  <si>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</si>
  <si>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</si>
  <si>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</si>
  <si>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</si>
  <si>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</si>
  <si>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</si>
  <si>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</si>
  <si>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marzo 2017</t>
  </si>
  <si>
    <t>Fecha: 07/02/2018</t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</si>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</sst>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23657450</c:v>
                </c:pt>
                <c:pt idx="1">
                  <c:v>17357837</c:v>
                </c:pt>
                <c:pt idx="2">
                  <c:v>13978057</c:v>
                </c:pt>
                <c:pt idx="3">
                  <c:v>8567359</c:v>
                </c:pt>
                <c:pt idx="4">
                  <c:v>7986748</c:v>
                </c:pt>
                <c:pt idx="5">
                  <c:v>7787022</c:v>
                </c:pt>
                <c:pt idx="6">
                  <c:v>7118839</c:v>
                </c:pt>
                <c:pt idx="7">
                  <c:v>6190867</c:v>
                </c:pt>
                <c:pt idx="8">
                  <c:v>5359110</c:v>
                </c:pt>
                <c:pt idx="9">
                  <c:v>4268555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25800581</c:v>
                </c:pt>
                <c:pt idx="1">
                  <c:v>17520447</c:v>
                </c:pt>
                <c:pt idx="2">
                  <c:v>11176357</c:v>
                </c:pt>
                <c:pt idx="3">
                  <c:v>7925459</c:v>
                </c:pt>
                <c:pt idx="4">
                  <c:v>8167000</c:v>
                </c:pt>
                <c:pt idx="5">
                  <c:v>7750129</c:v>
                </c:pt>
                <c:pt idx="6">
                  <c:v>7289510</c:v>
                </c:pt>
                <c:pt idx="7">
                  <c:v>5569063</c:v>
                </c:pt>
                <c:pt idx="8">
                  <c:v>5460462</c:v>
                </c:pt>
                <c:pt idx="9">
                  <c:v>3921136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22318148</c:v>
                </c:pt>
                <c:pt idx="1">
                  <c:v>17290419</c:v>
                </c:pt>
                <c:pt idx="2">
                  <c:v>13784690</c:v>
                </c:pt>
                <c:pt idx="3">
                  <c:v>8556807</c:v>
                </c:pt>
                <c:pt idx="4">
                  <c:v>7971793</c:v>
                </c:pt>
                <c:pt idx="5">
                  <c:v>7743580</c:v>
                </c:pt>
                <c:pt idx="6">
                  <c:v>7094226</c:v>
                </c:pt>
                <c:pt idx="7">
                  <c:v>5548121</c:v>
                </c:pt>
                <c:pt idx="8">
                  <c:v>5342691</c:v>
                </c:pt>
                <c:pt idx="9">
                  <c:v>4262671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24096557</c:v>
                </c:pt>
                <c:pt idx="1">
                  <c:v>17409261</c:v>
                </c:pt>
                <c:pt idx="2">
                  <c:v>10992747</c:v>
                </c:pt>
                <c:pt idx="3">
                  <c:v>7896846</c:v>
                </c:pt>
                <c:pt idx="4">
                  <c:v>8162980</c:v>
                </c:pt>
                <c:pt idx="5">
                  <c:v>7708943</c:v>
                </c:pt>
                <c:pt idx="6">
                  <c:v>7264506</c:v>
                </c:pt>
                <c:pt idx="7">
                  <c:v>4858246</c:v>
                </c:pt>
                <c:pt idx="8">
                  <c:v>5441671</c:v>
                </c:pt>
                <c:pt idx="9">
                  <c:v>3915216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CARTAGENA</c:v>
                </c:pt>
                <c:pt idx="1">
                  <c:v>BAHÍA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6967131</c:v>
                </c:pt>
                <c:pt idx="1">
                  <c:v>6891844</c:v>
                </c:pt>
                <c:pt idx="2">
                  <c:v>6133947</c:v>
                </c:pt>
                <c:pt idx="3">
                  <c:v>5268434</c:v>
                </c:pt>
                <c:pt idx="4">
                  <c:v>3959523</c:v>
                </c:pt>
                <c:pt idx="5">
                  <c:v>3524027</c:v>
                </c:pt>
                <c:pt idx="6">
                  <c:v>2088366</c:v>
                </c:pt>
                <c:pt idx="7">
                  <c:v>2072454</c:v>
                </c:pt>
                <c:pt idx="8">
                  <c:v>1749833</c:v>
                </c:pt>
                <c:pt idx="9">
                  <c:v>1415080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CARTAGENA</c:v>
                </c:pt>
                <c:pt idx="1">
                  <c:v>BAHÍA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6043612</c:v>
                </c:pt>
                <c:pt idx="1">
                  <c:v>6727181</c:v>
                </c:pt>
                <c:pt idx="2">
                  <c:v>6292673</c:v>
                </c:pt>
                <c:pt idx="3">
                  <c:v>5291388</c:v>
                </c:pt>
                <c:pt idx="4">
                  <c:v>4193900</c:v>
                </c:pt>
                <c:pt idx="5">
                  <c:v>2882066</c:v>
                </c:pt>
                <c:pt idx="6">
                  <c:v>1917276</c:v>
                </c:pt>
                <c:pt idx="7">
                  <c:v>2081988</c:v>
                </c:pt>
                <c:pt idx="8">
                  <c:v>1644927</c:v>
                </c:pt>
                <c:pt idx="9">
                  <c:v>1660786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ALMERÍA</c:v>
                </c:pt>
                <c:pt idx="5">
                  <c:v>CARTAGENA</c:v>
                </c:pt>
                <c:pt idx="6">
                  <c:v>CASTELLÓN</c:v>
                </c:pt>
                <c:pt idx="7">
                  <c:v>A CORUÑA</c:v>
                </c:pt>
                <c:pt idx="8">
                  <c:v>BARCELONA</c:v>
                </c:pt>
                <c:pt idx="9">
                  <c:v>BILBAO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4722490</c:v>
                </c:pt>
                <c:pt idx="1">
                  <c:v>2956219</c:v>
                </c:pt>
                <c:pt idx="2">
                  <c:v>2271455</c:v>
                </c:pt>
                <c:pt idx="3">
                  <c:v>1446271</c:v>
                </c:pt>
                <c:pt idx="4">
                  <c:v>1345113</c:v>
                </c:pt>
                <c:pt idx="5">
                  <c:v>1285656</c:v>
                </c:pt>
                <c:pt idx="6">
                  <c:v>1272766</c:v>
                </c:pt>
                <c:pt idx="7">
                  <c:v>1009662</c:v>
                </c:pt>
                <c:pt idx="8">
                  <c:v>897445</c:v>
                </c:pt>
                <c:pt idx="9">
                  <c:v>891557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ALMERÍA</c:v>
                </c:pt>
                <c:pt idx="5">
                  <c:v>CARTAGENA</c:v>
                </c:pt>
                <c:pt idx="6">
                  <c:v>CASTELLÓN</c:v>
                </c:pt>
                <c:pt idx="7">
                  <c:v>A CORUÑA</c:v>
                </c:pt>
                <c:pt idx="8">
                  <c:v>BARCELONA</c:v>
                </c:pt>
                <c:pt idx="9">
                  <c:v>BILBAO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4854621</c:v>
                </c:pt>
                <c:pt idx="1">
                  <c:v>2241291</c:v>
                </c:pt>
                <c:pt idx="2">
                  <c:v>2382214</c:v>
                </c:pt>
                <c:pt idx="3">
                  <c:v>1330276</c:v>
                </c:pt>
                <c:pt idx="4">
                  <c:v>1063588</c:v>
                </c:pt>
                <c:pt idx="5">
                  <c:v>1542221</c:v>
                </c:pt>
                <c:pt idx="6">
                  <c:v>1044238</c:v>
                </c:pt>
                <c:pt idx="7">
                  <c:v>1210907</c:v>
                </c:pt>
                <c:pt idx="8">
                  <c:v>959526</c:v>
                </c:pt>
                <c:pt idx="9">
                  <c:v>991242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15795751</c:v>
                </c:pt>
                <c:pt idx="1">
                  <c:v>15020260</c:v>
                </c:pt>
                <c:pt idx="2">
                  <c:v>9363218</c:v>
                </c:pt>
                <c:pt idx="3">
                  <c:v>3689263</c:v>
                </c:pt>
                <c:pt idx="4">
                  <c:v>2735944</c:v>
                </c:pt>
                <c:pt idx="5">
                  <c:v>2243146</c:v>
                </c:pt>
                <c:pt idx="6">
                  <c:v>1654584</c:v>
                </c:pt>
                <c:pt idx="7">
                  <c:v>917451</c:v>
                </c:pt>
                <c:pt idx="8">
                  <c:v>837223</c:v>
                </c:pt>
                <c:pt idx="9">
                  <c:v>499934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15900445</c:v>
                </c:pt>
                <c:pt idx="1">
                  <c:v>16887937</c:v>
                </c:pt>
                <c:pt idx="2">
                  <c:v>7151155</c:v>
                </c:pt>
                <c:pt idx="3">
                  <c:v>3106263</c:v>
                </c:pt>
                <c:pt idx="4">
                  <c:v>2478736</c:v>
                </c:pt>
                <c:pt idx="5">
                  <c:v>2079364</c:v>
                </c:pt>
                <c:pt idx="6">
                  <c:v>1521141</c:v>
                </c:pt>
                <c:pt idx="7">
                  <c:v>788990</c:v>
                </c:pt>
                <c:pt idx="8">
                  <c:v>872553</c:v>
                </c:pt>
                <c:pt idx="9">
                  <c:v>556771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13066137</c:v>
                </c:pt>
                <c:pt idx="1">
                  <c:v>12730805</c:v>
                </c:pt>
                <c:pt idx="2">
                  <c:v>6757109</c:v>
                </c:pt>
                <c:pt idx="3">
                  <c:v>2713380</c:v>
                </c:pt>
                <c:pt idx="4">
                  <c:v>1451554</c:v>
                </c:pt>
                <c:pt idx="5">
                  <c:v>853286</c:v>
                </c:pt>
                <c:pt idx="6">
                  <c:v>765901</c:v>
                </c:pt>
                <c:pt idx="7">
                  <c:v>608117</c:v>
                </c:pt>
                <c:pt idx="8">
                  <c:v>310579</c:v>
                </c:pt>
                <c:pt idx="9">
                  <c:v>250922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13235867</c:v>
                </c:pt>
                <c:pt idx="1">
                  <c:v>14676546</c:v>
                </c:pt>
                <c:pt idx="2">
                  <c:v>4699978</c:v>
                </c:pt>
                <c:pt idx="3">
                  <c:v>2122249</c:v>
                </c:pt>
                <c:pt idx="4">
                  <c:v>1421444</c:v>
                </c:pt>
                <c:pt idx="5">
                  <c:v>717144</c:v>
                </c:pt>
                <c:pt idx="6">
                  <c:v>686292</c:v>
                </c:pt>
                <c:pt idx="7">
                  <c:v>647677</c:v>
                </c:pt>
                <c:pt idx="8">
                  <c:v>305682</c:v>
                </c:pt>
                <c:pt idx="9">
                  <c:v>284438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BARCELONA</c:v>
                </c:pt>
                <c:pt idx="9">
                  <c:v>TARRAGONA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15907</c:v>
                </c:pt>
                <c:pt idx="1">
                  <c:v>9568</c:v>
                </c:pt>
                <c:pt idx="2">
                  <c:v>8572</c:v>
                </c:pt>
                <c:pt idx="3">
                  <c:v>4022</c:v>
                </c:pt>
                <c:pt idx="4">
                  <c:v>3840</c:v>
                </c:pt>
                <c:pt idx="5">
                  <c:v>2904</c:v>
                </c:pt>
                <c:pt idx="6">
                  <c:v>1657</c:v>
                </c:pt>
                <c:pt idx="7">
                  <c:v>1284</c:v>
                </c:pt>
                <c:pt idx="8">
                  <c:v>1005</c:v>
                </c:pt>
                <c:pt idx="9">
                  <c:v>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BARCELONA</c:v>
                </c:pt>
                <c:pt idx="9">
                  <c:v>TARRAGONA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16001</c:v>
                </c:pt>
                <c:pt idx="1">
                  <c:v>6174</c:v>
                </c:pt>
                <c:pt idx="2">
                  <c:v>8390</c:v>
                </c:pt>
                <c:pt idx="3">
                  <c:v>3762</c:v>
                </c:pt>
                <c:pt idx="4">
                  <c:v>3472</c:v>
                </c:pt>
                <c:pt idx="5">
                  <c:v>2881</c:v>
                </c:pt>
                <c:pt idx="6">
                  <c:v>1431</c:v>
                </c:pt>
                <c:pt idx="7">
                  <c:v>1186</c:v>
                </c:pt>
                <c:pt idx="8">
                  <c:v>700</c:v>
                </c:pt>
                <c:pt idx="9">
                  <c:v>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710433</c:v>
                </c:pt>
                <c:pt idx="1">
                  <c:v>642655</c:v>
                </c:pt>
                <c:pt idx="2">
                  <c:v>192362</c:v>
                </c:pt>
                <c:pt idx="3">
                  <c:v>177467</c:v>
                </c:pt>
                <c:pt idx="4">
                  <c:v>144980</c:v>
                </c:pt>
                <c:pt idx="5">
                  <c:v>67021</c:v>
                </c:pt>
                <c:pt idx="6">
                  <c:v>39176</c:v>
                </c:pt>
                <c:pt idx="7">
                  <c:v>37351</c:v>
                </c:pt>
                <c:pt idx="8">
                  <c:v>26258</c:v>
                </c:pt>
                <c:pt idx="9">
                  <c:v>24613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893379</c:v>
                </c:pt>
                <c:pt idx="1">
                  <c:v>710753</c:v>
                </c:pt>
                <c:pt idx="2">
                  <c:v>182910</c:v>
                </c:pt>
                <c:pt idx="3">
                  <c:v>167792</c:v>
                </c:pt>
                <c:pt idx="4">
                  <c:v>134180</c:v>
                </c:pt>
                <c:pt idx="5">
                  <c:v>110649</c:v>
                </c:pt>
                <c:pt idx="6">
                  <c:v>42629</c:v>
                </c:pt>
                <c:pt idx="7">
                  <c:v>34433</c:v>
                </c:pt>
                <c:pt idx="8">
                  <c:v>33874</c:v>
                </c:pt>
                <c:pt idx="9">
                  <c:v>25004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TARRAGONA</c:v>
                </c:pt>
                <c:pt idx="6">
                  <c:v>HUELVA</c:v>
                </c:pt>
                <c:pt idx="7">
                  <c:v>VALENCIA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671942</c:v>
                </c:pt>
                <c:pt idx="1">
                  <c:v>552348</c:v>
                </c:pt>
                <c:pt idx="2">
                  <c:v>150465</c:v>
                </c:pt>
                <c:pt idx="3">
                  <c:v>139546</c:v>
                </c:pt>
                <c:pt idx="4">
                  <c:v>120635</c:v>
                </c:pt>
                <c:pt idx="5">
                  <c:v>50678</c:v>
                </c:pt>
                <c:pt idx="6">
                  <c:v>33107</c:v>
                </c:pt>
                <c:pt idx="7">
                  <c:v>18342</c:v>
                </c:pt>
                <c:pt idx="8">
                  <c:v>14270</c:v>
                </c:pt>
                <c:pt idx="9">
                  <c:v>13515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TARRAGONA</c:v>
                </c:pt>
                <c:pt idx="6">
                  <c:v>HUELVA</c:v>
                </c:pt>
                <c:pt idx="7">
                  <c:v>VALENCIA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848350</c:v>
                </c:pt>
                <c:pt idx="1">
                  <c:v>632518</c:v>
                </c:pt>
                <c:pt idx="2">
                  <c:v>151862</c:v>
                </c:pt>
                <c:pt idx="3">
                  <c:v>127324</c:v>
                </c:pt>
                <c:pt idx="4">
                  <c:v>127809</c:v>
                </c:pt>
                <c:pt idx="5">
                  <c:v>93956</c:v>
                </c:pt>
                <c:pt idx="6">
                  <c:v>30776</c:v>
                </c:pt>
                <c:pt idx="7">
                  <c:v>18368</c:v>
                </c:pt>
                <c:pt idx="8">
                  <c:v>13511</c:v>
                </c:pt>
                <c:pt idx="9">
                  <c:v>15910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SANTA CRUZ DE TENERIFE</c:v>
                </c:pt>
                <c:pt idx="5">
                  <c:v>FERROL-SAN CIBRAO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628701</c:v>
                </c:pt>
                <c:pt idx="1">
                  <c:v>68868</c:v>
                </c:pt>
                <c:pt idx="2">
                  <c:v>5616</c:v>
                </c:pt>
                <c:pt idx="3">
                  <c:v>1260</c:v>
                </c:pt>
                <c:pt idx="4">
                  <c:v>313</c:v>
                </c:pt>
                <c:pt idx="5">
                  <c:v>60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SANTA CRUZ DE TENERIFE</c:v>
                </c:pt>
                <c:pt idx="5">
                  <c:v>FERROL-SAN CIBRAO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810502</c:v>
                </c:pt>
                <c:pt idx="1">
                  <c:v>69917</c:v>
                </c:pt>
                <c:pt idx="2">
                  <c:v>6296</c:v>
                </c:pt>
                <c:pt idx="3">
                  <c:v>0</c:v>
                </c:pt>
                <c:pt idx="4">
                  <c:v>602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CASTELLÓN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14699014</c:v>
                </c:pt>
                <c:pt idx="1">
                  <c:v>7879355</c:v>
                </c:pt>
                <c:pt idx="2">
                  <c:v>4108859</c:v>
                </c:pt>
                <c:pt idx="3">
                  <c:v>2260435</c:v>
                </c:pt>
                <c:pt idx="4">
                  <c:v>764775</c:v>
                </c:pt>
                <c:pt idx="5">
                  <c:v>608559</c:v>
                </c:pt>
                <c:pt idx="6">
                  <c:v>140256</c:v>
                </c:pt>
                <c:pt idx="7">
                  <c:v>140140</c:v>
                </c:pt>
                <c:pt idx="8">
                  <c:v>81014</c:v>
                </c:pt>
                <c:pt idx="9">
                  <c:v>79248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CASTELLÓN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16574168</c:v>
                </c:pt>
                <c:pt idx="1">
                  <c:v>8149552</c:v>
                </c:pt>
                <c:pt idx="2">
                  <c:v>2096284</c:v>
                </c:pt>
                <c:pt idx="3">
                  <c:v>1742037</c:v>
                </c:pt>
                <c:pt idx="4">
                  <c:v>494845</c:v>
                </c:pt>
                <c:pt idx="5">
                  <c:v>832555</c:v>
                </c:pt>
                <c:pt idx="6">
                  <c:v>221305</c:v>
                </c:pt>
                <c:pt idx="7">
                  <c:v>39083</c:v>
                </c:pt>
                <c:pt idx="8">
                  <c:v>37173</c:v>
                </c:pt>
                <c:pt idx="9">
                  <c:v>21200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TARRAGONA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11673935</c:v>
                </c:pt>
                <c:pt idx="1">
                  <c:v>7767921</c:v>
                </c:pt>
                <c:pt idx="2">
                  <c:v>2542624</c:v>
                </c:pt>
                <c:pt idx="3">
                  <c:v>1672523</c:v>
                </c:pt>
                <c:pt idx="4">
                  <c:v>134589</c:v>
                </c:pt>
                <c:pt idx="5">
                  <c:v>76296</c:v>
                </c:pt>
                <c:pt idx="6">
                  <c:v>63688</c:v>
                </c:pt>
                <c:pt idx="7">
                  <c:v>21926</c:v>
                </c:pt>
                <c:pt idx="8">
                  <c:v>17753</c:v>
                </c:pt>
                <c:pt idx="9">
                  <c:v>13130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TARRAGONA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13630197</c:v>
                </c:pt>
                <c:pt idx="1">
                  <c:v>8089021</c:v>
                </c:pt>
                <c:pt idx="2">
                  <c:v>849900</c:v>
                </c:pt>
                <c:pt idx="3">
                  <c:v>1203036</c:v>
                </c:pt>
                <c:pt idx="4">
                  <c:v>39081</c:v>
                </c:pt>
                <c:pt idx="5">
                  <c:v>14007</c:v>
                </c:pt>
                <c:pt idx="6">
                  <c:v>27902</c:v>
                </c:pt>
                <c:pt idx="7">
                  <c:v>52911</c:v>
                </c:pt>
                <c:pt idx="8">
                  <c:v>11971</c:v>
                </c:pt>
                <c:pt idx="9">
                  <c:v>9677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BAHÍA DE CÁDIZ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2713924</c:v>
                </c:pt>
                <c:pt idx="1">
                  <c:v>2410214</c:v>
                </c:pt>
                <c:pt idx="2">
                  <c:v>2195747</c:v>
                </c:pt>
                <c:pt idx="3">
                  <c:v>2158023</c:v>
                </c:pt>
                <c:pt idx="4">
                  <c:v>936910</c:v>
                </c:pt>
                <c:pt idx="5">
                  <c:v>799648</c:v>
                </c:pt>
                <c:pt idx="6">
                  <c:v>383448</c:v>
                </c:pt>
                <c:pt idx="7">
                  <c:v>262797</c:v>
                </c:pt>
                <c:pt idx="8">
                  <c:v>258958</c:v>
                </c:pt>
                <c:pt idx="9">
                  <c:v>250179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BAHÍA DE CÁDIZ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2444484</c:v>
                </c:pt>
                <c:pt idx="1">
                  <c:v>2203993</c:v>
                </c:pt>
                <c:pt idx="2">
                  <c:v>2140619</c:v>
                </c:pt>
                <c:pt idx="3">
                  <c:v>2240086</c:v>
                </c:pt>
                <c:pt idx="4">
                  <c:v>878336</c:v>
                </c:pt>
                <c:pt idx="5">
                  <c:v>791150</c:v>
                </c:pt>
                <c:pt idx="6">
                  <c:v>344961</c:v>
                </c:pt>
                <c:pt idx="7">
                  <c:v>255072</c:v>
                </c:pt>
                <c:pt idx="8">
                  <c:v>250576</c:v>
                </c:pt>
                <c:pt idx="9">
                  <c:v>181893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61364</c:v>
                </c:pt>
                <c:pt idx="1">
                  <c:v>58948</c:v>
                </c:pt>
                <c:pt idx="2">
                  <c:v>50306</c:v>
                </c:pt>
                <c:pt idx="3">
                  <c:v>45664</c:v>
                </c:pt>
                <c:pt idx="4">
                  <c:v>33571</c:v>
                </c:pt>
                <c:pt idx="5">
                  <c:v>29453</c:v>
                </c:pt>
                <c:pt idx="6">
                  <c:v>7979</c:v>
                </c:pt>
                <c:pt idx="7">
                  <c:v>6744</c:v>
                </c:pt>
                <c:pt idx="8">
                  <c:v>5506</c:v>
                </c:pt>
                <c:pt idx="9">
                  <c:v>5411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71597</c:v>
                </c:pt>
                <c:pt idx="1">
                  <c:v>57378</c:v>
                </c:pt>
                <c:pt idx="2">
                  <c:v>56535</c:v>
                </c:pt>
                <c:pt idx="3">
                  <c:v>44945</c:v>
                </c:pt>
                <c:pt idx="4">
                  <c:v>34228</c:v>
                </c:pt>
                <c:pt idx="5">
                  <c:v>34294</c:v>
                </c:pt>
                <c:pt idx="6">
                  <c:v>7647</c:v>
                </c:pt>
                <c:pt idx="7">
                  <c:v>5102</c:v>
                </c:pt>
                <c:pt idx="8">
                  <c:v>2030</c:v>
                </c:pt>
                <c:pt idx="9">
                  <c:v>5736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MÁLAGA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1094272</c:v>
                </c:pt>
                <c:pt idx="1">
                  <c:v>997023</c:v>
                </c:pt>
                <c:pt idx="2">
                  <c:v>673669</c:v>
                </c:pt>
                <c:pt idx="3">
                  <c:v>250577</c:v>
                </c:pt>
                <c:pt idx="4">
                  <c:v>137602</c:v>
                </c:pt>
                <c:pt idx="5">
                  <c:v>97332</c:v>
                </c:pt>
                <c:pt idx="6">
                  <c:v>60713</c:v>
                </c:pt>
                <c:pt idx="7">
                  <c:v>41777</c:v>
                </c:pt>
                <c:pt idx="8">
                  <c:v>39797</c:v>
                </c:pt>
                <c:pt idx="9">
                  <c:v>31486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MÁLAGA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1155546</c:v>
                </c:pt>
                <c:pt idx="1">
                  <c:v>1163777</c:v>
                </c:pt>
                <c:pt idx="2">
                  <c:v>493646</c:v>
                </c:pt>
                <c:pt idx="3">
                  <c:v>215219</c:v>
                </c:pt>
                <c:pt idx="4">
                  <c:v>137555</c:v>
                </c:pt>
                <c:pt idx="5">
                  <c:v>88289</c:v>
                </c:pt>
                <c:pt idx="6">
                  <c:v>48836</c:v>
                </c:pt>
                <c:pt idx="7">
                  <c:v>45826</c:v>
                </c:pt>
                <c:pt idx="8">
                  <c:v>38182</c:v>
                </c:pt>
                <c:pt idx="9">
                  <c:v>11369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VIGO</c:v>
                </c:pt>
                <c:pt idx="7">
                  <c:v>TARRAGONA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910414</c:v>
                </c:pt>
                <c:pt idx="1">
                  <c:v>590554</c:v>
                </c:pt>
                <c:pt idx="2">
                  <c:v>216716</c:v>
                </c:pt>
                <c:pt idx="3">
                  <c:v>117981</c:v>
                </c:pt>
                <c:pt idx="4">
                  <c:v>23204</c:v>
                </c:pt>
                <c:pt idx="5">
                  <c:v>7868</c:v>
                </c:pt>
                <c:pt idx="6">
                  <c:v>3904</c:v>
                </c:pt>
                <c:pt idx="7">
                  <c:v>1906</c:v>
                </c:pt>
                <c:pt idx="8">
                  <c:v>1805</c:v>
                </c:pt>
                <c:pt idx="9">
                  <c:v>1175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VIGO</c:v>
                </c:pt>
                <c:pt idx="7">
                  <c:v>TARRAGONA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1077382</c:v>
                </c:pt>
                <c:pt idx="1">
                  <c:v>625952</c:v>
                </c:pt>
                <c:pt idx="2">
                  <c:v>83857</c:v>
                </c:pt>
                <c:pt idx="3">
                  <c:v>95070</c:v>
                </c:pt>
                <c:pt idx="4">
                  <c:v>3640</c:v>
                </c:pt>
                <c:pt idx="5">
                  <c:v>2211</c:v>
                </c:pt>
                <c:pt idx="6">
                  <c:v>1641</c:v>
                </c:pt>
                <c:pt idx="7">
                  <c:v>4211</c:v>
                </c:pt>
                <c:pt idx="8">
                  <c:v>29</c:v>
                </c:pt>
                <c:pt idx="9">
                  <c:v>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112147</c:v>
                </c:pt>
                <c:pt idx="1">
                  <c:v>85371</c:v>
                </c:pt>
                <c:pt idx="2">
                  <c:v>60754</c:v>
                </c:pt>
                <c:pt idx="3">
                  <c:v>44677</c:v>
                </c:pt>
                <c:pt idx="4">
                  <c:v>34249</c:v>
                </c:pt>
                <c:pt idx="5">
                  <c:v>28182</c:v>
                </c:pt>
                <c:pt idx="6">
                  <c:v>24852</c:v>
                </c:pt>
                <c:pt idx="7">
                  <c:v>15168</c:v>
                </c:pt>
                <c:pt idx="8">
                  <c:v>13951</c:v>
                </c:pt>
                <c:pt idx="9">
                  <c:v>10441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100557</c:v>
                </c:pt>
                <c:pt idx="1">
                  <c:v>76935</c:v>
                </c:pt>
                <c:pt idx="2">
                  <c:v>53046</c:v>
                </c:pt>
                <c:pt idx="3">
                  <c:v>44918</c:v>
                </c:pt>
                <c:pt idx="4">
                  <c:v>31472</c:v>
                </c:pt>
                <c:pt idx="5">
                  <c:v>27915</c:v>
                </c:pt>
                <c:pt idx="6">
                  <c:v>36102</c:v>
                </c:pt>
                <c:pt idx="7">
                  <c:v>15380</c:v>
                </c:pt>
                <c:pt idx="8">
                  <c:v>8596</c:v>
                </c:pt>
                <c:pt idx="9">
                  <c:v>1040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459041</c:v>
                </c:pt>
                <c:pt idx="1">
                  <c:v>396197</c:v>
                </c:pt>
                <c:pt idx="2">
                  <c:v>121259</c:v>
                </c:pt>
                <c:pt idx="3">
                  <c:v>84974</c:v>
                </c:pt>
                <c:pt idx="4">
                  <c:v>52568</c:v>
                </c:pt>
                <c:pt idx="5">
                  <c:v>33180</c:v>
                </c:pt>
                <c:pt idx="6">
                  <c:v>20444</c:v>
                </c:pt>
                <c:pt idx="7">
                  <c:v>16512</c:v>
                </c:pt>
                <c:pt idx="8">
                  <c:v>15064</c:v>
                </c:pt>
                <c:pt idx="9">
                  <c:v>14324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484676</c:v>
                </c:pt>
                <c:pt idx="1">
                  <c:v>356744</c:v>
                </c:pt>
                <c:pt idx="2">
                  <c:v>121349</c:v>
                </c:pt>
                <c:pt idx="3">
                  <c:v>86062</c:v>
                </c:pt>
                <c:pt idx="4">
                  <c:v>45664</c:v>
                </c:pt>
                <c:pt idx="5">
                  <c:v>36637</c:v>
                </c:pt>
                <c:pt idx="6">
                  <c:v>19590</c:v>
                </c:pt>
                <c:pt idx="7">
                  <c:v>9350</c:v>
                </c:pt>
                <c:pt idx="8">
                  <c:v>15697</c:v>
                </c:pt>
                <c:pt idx="9">
                  <c:v>12890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ALICANTE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503718</c:v>
                </c:pt>
                <c:pt idx="1">
                  <c:v>456953</c:v>
                </c:pt>
                <c:pt idx="2">
                  <c:v>136427</c:v>
                </c:pt>
                <c:pt idx="3">
                  <c:v>132596</c:v>
                </c:pt>
                <c:pt idx="4">
                  <c:v>96352</c:v>
                </c:pt>
                <c:pt idx="5">
                  <c:v>86609</c:v>
                </c:pt>
                <c:pt idx="6">
                  <c:v>52845</c:v>
                </c:pt>
                <c:pt idx="7">
                  <c:v>39097</c:v>
                </c:pt>
                <c:pt idx="8">
                  <c:v>37873</c:v>
                </c:pt>
                <c:pt idx="9">
                  <c:v>28182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ALICANTE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529594</c:v>
                </c:pt>
                <c:pt idx="1">
                  <c:v>409789</c:v>
                </c:pt>
                <c:pt idx="2">
                  <c:v>136728</c:v>
                </c:pt>
                <c:pt idx="3">
                  <c:v>120149</c:v>
                </c:pt>
                <c:pt idx="4">
                  <c:v>87271</c:v>
                </c:pt>
                <c:pt idx="5">
                  <c:v>86395</c:v>
                </c:pt>
                <c:pt idx="6">
                  <c:v>46625</c:v>
                </c:pt>
                <c:pt idx="7">
                  <c:v>34798</c:v>
                </c:pt>
                <c:pt idx="8">
                  <c:v>44185</c:v>
                </c:pt>
                <c:pt idx="9">
                  <c:v>27916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1312924</c:v>
                </c:pt>
                <c:pt idx="1">
                  <c:v>936663</c:v>
                </c:pt>
                <c:pt idx="2">
                  <c:v>664724</c:v>
                </c:pt>
                <c:pt idx="3">
                  <c:v>614789</c:v>
                </c:pt>
                <c:pt idx="4">
                  <c:v>397192</c:v>
                </c:pt>
                <c:pt idx="5">
                  <c:v>362650</c:v>
                </c:pt>
                <c:pt idx="6">
                  <c:v>138785</c:v>
                </c:pt>
                <c:pt idx="7">
                  <c:v>128223</c:v>
                </c:pt>
                <c:pt idx="8">
                  <c:v>104841</c:v>
                </c:pt>
                <c:pt idx="9">
                  <c:v>94609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1370791</c:v>
                </c:pt>
                <c:pt idx="1">
                  <c:v>1025225</c:v>
                </c:pt>
                <c:pt idx="2">
                  <c:v>684724</c:v>
                </c:pt>
                <c:pt idx="3">
                  <c:v>686712</c:v>
                </c:pt>
                <c:pt idx="4">
                  <c:v>421397</c:v>
                </c:pt>
                <c:pt idx="5">
                  <c:v>429341</c:v>
                </c:pt>
                <c:pt idx="6">
                  <c:v>145566</c:v>
                </c:pt>
                <c:pt idx="7">
                  <c:v>111351</c:v>
                </c:pt>
                <c:pt idx="8">
                  <c:v>99604</c:v>
                </c:pt>
                <c:pt idx="9">
                  <c:v>109902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A CORUÑA</c:v>
                </c:pt>
                <c:pt idx="8">
                  <c:v>ALICANTE</c:v>
                </c:pt>
                <c:pt idx="9">
                  <c:v>BILBAO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387921</c:v>
                </c:pt>
                <c:pt idx="1">
                  <c:v>280868</c:v>
                </c:pt>
                <c:pt idx="2">
                  <c:v>226542</c:v>
                </c:pt>
                <c:pt idx="3">
                  <c:v>74508</c:v>
                </c:pt>
                <c:pt idx="4">
                  <c:v>36271</c:v>
                </c:pt>
                <c:pt idx="5">
                  <c:v>21783</c:v>
                </c:pt>
                <c:pt idx="6">
                  <c:v>20098</c:v>
                </c:pt>
                <c:pt idx="7">
                  <c:v>14515</c:v>
                </c:pt>
                <c:pt idx="8">
                  <c:v>8078</c:v>
                </c:pt>
                <c:pt idx="9">
                  <c:v>3650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A CORUÑA</c:v>
                </c:pt>
                <c:pt idx="8">
                  <c:v>ALICANTE</c:v>
                </c:pt>
                <c:pt idx="9">
                  <c:v>BILBAO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426432</c:v>
                </c:pt>
                <c:pt idx="1">
                  <c:v>298971</c:v>
                </c:pt>
                <c:pt idx="2">
                  <c:v>257395</c:v>
                </c:pt>
                <c:pt idx="3">
                  <c:v>111444</c:v>
                </c:pt>
                <c:pt idx="4">
                  <c:v>53409</c:v>
                </c:pt>
                <c:pt idx="5">
                  <c:v>30826</c:v>
                </c:pt>
                <c:pt idx="6">
                  <c:v>20254</c:v>
                </c:pt>
                <c:pt idx="7">
                  <c:v>9431</c:v>
                </c:pt>
                <c:pt idx="8">
                  <c:v>377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235835</c:v>
                </c:pt>
                <c:pt idx="1">
                  <c:v>193528</c:v>
                </c:pt>
                <c:pt idx="2">
                  <c:v>84229</c:v>
                </c:pt>
                <c:pt idx="3">
                  <c:v>78685</c:v>
                </c:pt>
                <c:pt idx="4">
                  <c:v>62988</c:v>
                </c:pt>
                <c:pt idx="5">
                  <c:v>40109</c:v>
                </c:pt>
                <c:pt idx="6">
                  <c:v>26269</c:v>
                </c:pt>
                <c:pt idx="7">
                  <c:v>23693</c:v>
                </c:pt>
                <c:pt idx="8">
                  <c:v>22328</c:v>
                </c:pt>
                <c:pt idx="9">
                  <c:v>12927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243376</c:v>
                </c:pt>
                <c:pt idx="1">
                  <c:v>205616</c:v>
                </c:pt>
                <c:pt idx="2">
                  <c:v>81110</c:v>
                </c:pt>
                <c:pt idx="3">
                  <c:v>85534</c:v>
                </c:pt>
                <c:pt idx="4">
                  <c:v>75879</c:v>
                </c:pt>
                <c:pt idx="5">
                  <c:v>37844</c:v>
                </c:pt>
                <c:pt idx="6">
                  <c:v>15838</c:v>
                </c:pt>
                <c:pt idx="7">
                  <c:v>24292</c:v>
                </c:pt>
                <c:pt idx="8">
                  <c:v>19507</c:v>
                </c:pt>
                <c:pt idx="9">
                  <c:v>10680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206799</c:v>
                </c:pt>
                <c:pt idx="1">
                  <c:v>204034</c:v>
                </c:pt>
                <c:pt idx="2">
                  <c:v>136825</c:v>
                </c:pt>
                <c:pt idx="3">
                  <c:v>115077</c:v>
                </c:pt>
                <c:pt idx="4">
                  <c:v>61680</c:v>
                </c:pt>
                <c:pt idx="5">
                  <c:v>54187</c:v>
                </c:pt>
                <c:pt idx="6">
                  <c:v>35861</c:v>
                </c:pt>
                <c:pt idx="7">
                  <c:v>21081</c:v>
                </c:pt>
                <c:pt idx="8">
                  <c:v>16518</c:v>
                </c:pt>
                <c:pt idx="9">
                  <c:v>3747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191721</c:v>
                </c:pt>
                <c:pt idx="1">
                  <c:v>208282</c:v>
                </c:pt>
                <c:pt idx="2">
                  <c:v>114937</c:v>
                </c:pt>
                <c:pt idx="3">
                  <c:v>108984</c:v>
                </c:pt>
                <c:pt idx="4">
                  <c:v>65685</c:v>
                </c:pt>
                <c:pt idx="5">
                  <c:v>44680</c:v>
                </c:pt>
                <c:pt idx="6">
                  <c:v>38030</c:v>
                </c:pt>
                <c:pt idx="7">
                  <c:v>18766</c:v>
                </c:pt>
                <c:pt idx="8">
                  <c:v>13342</c:v>
                </c:pt>
                <c:pt idx="9">
                  <c:v>3615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6415</c:v>
                </c:pt>
                <c:pt idx="1">
                  <c:v>6203</c:v>
                </c:pt>
                <c:pt idx="2">
                  <c:v>3107</c:v>
                </c:pt>
                <c:pt idx="3">
                  <c:v>2928</c:v>
                </c:pt>
                <c:pt idx="4">
                  <c:v>2536</c:v>
                </c:pt>
                <c:pt idx="5">
                  <c:v>1937</c:v>
                </c:pt>
                <c:pt idx="6">
                  <c:v>1799</c:v>
                </c:pt>
                <c:pt idx="7">
                  <c:v>642</c:v>
                </c:pt>
                <c:pt idx="8">
                  <c:v>631</c:v>
                </c:pt>
                <c:pt idx="9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6682</c:v>
                </c:pt>
                <c:pt idx="1">
                  <c:v>5604</c:v>
                </c:pt>
                <c:pt idx="2">
                  <c:v>3087</c:v>
                </c:pt>
                <c:pt idx="3">
                  <c:v>3018</c:v>
                </c:pt>
                <c:pt idx="4">
                  <c:v>2538</c:v>
                </c:pt>
                <c:pt idx="5">
                  <c:v>1856</c:v>
                </c:pt>
                <c:pt idx="6">
                  <c:v>1851</c:v>
                </c:pt>
                <c:pt idx="7">
                  <c:v>612</c:v>
                </c:pt>
                <c:pt idx="8">
                  <c:v>641</c:v>
                </c:pt>
                <c:pt idx="9">
                  <c:v>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MELILLA</c:v>
                </c:pt>
                <c:pt idx="9">
                  <c:v>BILBAO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94664494</c:v>
                </c:pt>
                <c:pt idx="1">
                  <c:v>63371087</c:v>
                </c:pt>
                <c:pt idx="2">
                  <c:v>59005068</c:v>
                </c:pt>
                <c:pt idx="3">
                  <c:v>57947034</c:v>
                </c:pt>
                <c:pt idx="4">
                  <c:v>44641367</c:v>
                </c:pt>
                <c:pt idx="5">
                  <c:v>37259265</c:v>
                </c:pt>
                <c:pt idx="6">
                  <c:v>14791983</c:v>
                </c:pt>
                <c:pt idx="7">
                  <c:v>11566495</c:v>
                </c:pt>
                <c:pt idx="8">
                  <c:v>9613576</c:v>
                </c:pt>
                <c:pt idx="9">
                  <c:v>9567127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MELILLA</c:v>
                </c:pt>
                <c:pt idx="9">
                  <c:v>BILBAO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106311022</c:v>
                </c:pt>
                <c:pt idx="1">
                  <c:v>61700591</c:v>
                </c:pt>
                <c:pt idx="2">
                  <c:v>63372958</c:v>
                </c:pt>
                <c:pt idx="3">
                  <c:v>59727553</c:v>
                </c:pt>
                <c:pt idx="4">
                  <c:v>45433079</c:v>
                </c:pt>
                <c:pt idx="5">
                  <c:v>36066854</c:v>
                </c:pt>
                <c:pt idx="6">
                  <c:v>14226206</c:v>
                </c:pt>
                <c:pt idx="7">
                  <c:v>11638193</c:v>
                </c:pt>
                <c:pt idx="8">
                  <c:v>7639198</c:v>
                </c:pt>
                <c:pt idx="9">
                  <c:v>9279842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A CORUÑA</c:v>
                </c:pt>
                <c:pt idx="8">
                  <c:v>SEVILLA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178</c:v>
                </c:pt>
                <c:pt idx="1">
                  <c:v>173</c:v>
                </c:pt>
                <c:pt idx="2">
                  <c:v>63</c:v>
                </c:pt>
                <c:pt idx="3">
                  <c:v>25</c:v>
                </c:pt>
                <c:pt idx="4">
                  <c:v>19</c:v>
                </c:pt>
                <c:pt idx="5">
                  <c:v>18</c:v>
                </c:pt>
                <c:pt idx="6">
                  <c:v>14</c:v>
                </c:pt>
                <c:pt idx="7">
                  <c:v>9</c:v>
                </c:pt>
                <c:pt idx="8">
                  <c:v>8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A CORUÑA</c:v>
                </c:pt>
                <c:pt idx="8">
                  <c:v>SEVILLA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175</c:v>
                </c:pt>
                <c:pt idx="1">
                  <c:v>169</c:v>
                </c:pt>
                <c:pt idx="2">
                  <c:v>59</c:v>
                </c:pt>
                <c:pt idx="3">
                  <c:v>37</c:v>
                </c:pt>
                <c:pt idx="4">
                  <c:v>19</c:v>
                </c:pt>
                <c:pt idx="5">
                  <c:v>20</c:v>
                </c:pt>
                <c:pt idx="6">
                  <c:v>16</c:v>
                </c:pt>
                <c:pt idx="7">
                  <c:v>5</c:v>
                </c:pt>
                <c:pt idx="8">
                  <c:v>8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tabSelected="1" workbookViewId="0">
      <selection activeCell="C35" sqref="C35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>
      <selection activeCell="D7" sqref="D7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176</v>
      </c>
    </row>
    <row r="6" spans="1:13" x14ac:dyDescent="0.25">
      <c r="A6" s="106" t="s">
        <v>28</v>
      </c>
      <c r="B6" s="107"/>
      <c r="C6" s="107"/>
      <c r="D6" s="103" t="s">
        <v>177</v>
      </c>
      <c r="E6" s="104"/>
      <c r="F6" s="103" t="s">
        <v>157</v>
      </c>
      <c r="G6" s="104"/>
      <c r="H6" s="105" t="s">
        <v>27</v>
      </c>
      <c r="I6" s="104"/>
    </row>
    <row r="7" spans="1:13" x14ac:dyDescent="0.25">
      <c r="A7" s="108"/>
      <c r="B7" s="108"/>
      <c r="C7" s="108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97" t="s">
        <v>10</v>
      </c>
      <c r="B8" s="97" t="s">
        <v>11</v>
      </c>
      <c r="C8" s="57" t="s">
        <v>12</v>
      </c>
      <c r="D8" s="58">
        <f>Líquidos!B35</f>
        <v>15333255</v>
      </c>
      <c r="E8" s="58">
        <f>Líquidos!C35</f>
        <v>14247731</v>
      </c>
      <c r="F8" s="58">
        <f>Líquidos!D35</f>
        <v>41712139</v>
      </c>
      <c r="G8" s="58">
        <f>Líquidos!E35</f>
        <v>43184696</v>
      </c>
      <c r="H8" s="58">
        <f>G8-F8</f>
        <v>1472557</v>
      </c>
      <c r="I8" s="59">
        <f>((G8*100/F8)-100)</f>
        <v>3.5302840738999208</v>
      </c>
    </row>
    <row r="9" spans="1:13" x14ac:dyDescent="0.25">
      <c r="A9" s="98"/>
      <c r="B9" s="100"/>
      <c r="C9" s="57" t="s">
        <v>13</v>
      </c>
      <c r="D9" s="58">
        <f>Sólidos!B35</f>
        <v>8716943</v>
      </c>
      <c r="E9" s="58">
        <f>Sólidos!C35</f>
        <v>8427850</v>
      </c>
      <c r="F9" s="58">
        <f>Sólidos!D35</f>
        <v>23295512</v>
      </c>
      <c r="G9" s="58">
        <f>Sólidos!E35</f>
        <v>23130710</v>
      </c>
      <c r="H9" s="58">
        <f t="shared" ref="H9:H19" si="0">G9-F9</f>
        <v>-164802</v>
      </c>
      <c r="I9" s="59">
        <f t="shared" ref="I9:I19" si="1">((G9*100/F9)-100)</f>
        <v>-0.7074409869162821</v>
      </c>
    </row>
    <row r="10" spans="1:13" x14ac:dyDescent="0.25">
      <c r="A10" s="98"/>
      <c r="B10" s="97" t="s">
        <v>14</v>
      </c>
      <c r="C10" s="57" t="s">
        <v>15</v>
      </c>
      <c r="D10" s="58">
        <f>D12-D11</f>
        <v>6089515</v>
      </c>
      <c r="E10" s="58">
        <f t="shared" ref="E10:G10" si="2">E12-E11</f>
        <v>6540748</v>
      </c>
      <c r="F10" s="58">
        <f t="shared" si="2"/>
        <v>15936107</v>
      </c>
      <c r="G10" s="58">
        <f t="shared" si="2"/>
        <v>16895372</v>
      </c>
      <c r="H10" s="58">
        <f t="shared" si="0"/>
        <v>959265</v>
      </c>
      <c r="I10" s="59">
        <f t="shared" si="1"/>
        <v>6.019443770049989</v>
      </c>
    </row>
    <row r="11" spans="1:13" x14ac:dyDescent="0.25">
      <c r="A11" s="98"/>
      <c r="B11" s="98"/>
      <c r="C11" s="57" t="s">
        <v>16</v>
      </c>
      <c r="D11" s="58">
        <f>'Mercancías contenedores'!B35</f>
        <v>14501061</v>
      </c>
      <c r="E11" s="58">
        <f>'Mercancías contenedores'!C35</f>
        <v>14729826</v>
      </c>
      <c r="F11" s="58">
        <f>'Mercancías contenedores'!D35</f>
        <v>40174784</v>
      </c>
      <c r="G11" s="58">
        <f>'Mercancías contenedores'!E35</f>
        <v>41126782</v>
      </c>
      <c r="H11" s="58">
        <f t="shared" si="0"/>
        <v>951998</v>
      </c>
      <c r="I11" s="59">
        <f t="shared" si="1"/>
        <v>2.3696406183540404</v>
      </c>
    </row>
    <row r="12" spans="1:13" x14ac:dyDescent="0.25">
      <c r="A12" s="100"/>
      <c r="B12" s="100"/>
      <c r="C12" s="57" t="s">
        <v>1</v>
      </c>
      <c r="D12" s="58">
        <f>'Mercancía general'!B35</f>
        <v>20590576</v>
      </c>
      <c r="E12" s="58">
        <f>'Mercancía general'!C35</f>
        <v>21270574</v>
      </c>
      <c r="F12" s="58">
        <f>'Mercancía general'!D35</f>
        <v>56110891</v>
      </c>
      <c r="G12" s="58">
        <f>'Mercancía general'!E35</f>
        <v>58022154</v>
      </c>
      <c r="H12" s="58">
        <f t="shared" si="0"/>
        <v>1911263</v>
      </c>
      <c r="I12" s="59">
        <f t="shared" si="1"/>
        <v>3.4062246489723407</v>
      </c>
    </row>
    <row r="13" spans="1:13" x14ac:dyDescent="0.25">
      <c r="A13" s="60"/>
      <c r="B13" s="60"/>
      <c r="C13" s="95" t="s">
        <v>1</v>
      </c>
      <c r="D13" s="61">
        <f>+D8+D9+D12</f>
        <v>44640774</v>
      </c>
      <c r="E13" s="61">
        <f t="shared" ref="E13:G13" si="3">+E8+E9+E12</f>
        <v>43946155</v>
      </c>
      <c r="F13" s="61">
        <f t="shared" si="3"/>
        <v>121118542</v>
      </c>
      <c r="G13" s="61">
        <f t="shared" si="3"/>
        <v>124337560</v>
      </c>
      <c r="H13" s="61">
        <f t="shared" si="0"/>
        <v>3219018</v>
      </c>
      <c r="I13" s="62">
        <f t="shared" si="1"/>
        <v>2.6577417023398482</v>
      </c>
    </row>
    <row r="14" spans="1:13" x14ac:dyDescent="0.25">
      <c r="A14" s="97" t="s">
        <v>3</v>
      </c>
      <c r="B14" s="63" t="s">
        <v>4</v>
      </c>
      <c r="C14" s="57" t="s">
        <v>5</v>
      </c>
      <c r="D14" s="58">
        <f>Pesca!B35</f>
        <v>22591</v>
      </c>
      <c r="E14" s="58">
        <f>Pesca!C35</f>
        <v>26493</v>
      </c>
      <c r="F14" s="58">
        <f>Pesca!D35</f>
        <v>48746</v>
      </c>
      <c r="G14" s="58">
        <f>Pesca!E35</f>
        <v>53731</v>
      </c>
      <c r="H14" s="58">
        <f>G14-F14</f>
        <v>4985</v>
      </c>
      <c r="I14" s="59">
        <f t="shared" si="1"/>
        <v>10.22648012144586</v>
      </c>
    </row>
    <row r="15" spans="1:13" x14ac:dyDescent="0.25">
      <c r="A15" s="98"/>
      <c r="B15" s="97" t="s">
        <v>6</v>
      </c>
      <c r="C15" s="72" t="s">
        <v>174</v>
      </c>
      <c r="D15" s="58">
        <f>'Avit. combustibles'!B35</f>
        <v>750504</v>
      </c>
      <c r="E15" s="58">
        <f>'Avit. combustibles'!C35</f>
        <v>641391</v>
      </c>
      <c r="F15" s="58">
        <f>'Avit. combustibles'!D35</f>
        <v>2104486</v>
      </c>
      <c r="G15" s="58">
        <f>'Avit. combustibles'!E35</f>
        <v>1818429</v>
      </c>
      <c r="H15" s="58">
        <f>G15-F15</f>
        <v>-286057</v>
      </c>
      <c r="I15" s="59">
        <f t="shared" si="1"/>
        <v>-13.592725254527707</v>
      </c>
      <c r="J15" s="64"/>
      <c r="K15" s="64"/>
      <c r="L15" s="64"/>
      <c r="M15" s="64"/>
    </row>
    <row r="16" spans="1:13" x14ac:dyDescent="0.25">
      <c r="A16" s="98"/>
      <c r="B16" s="100"/>
      <c r="C16" s="57" t="s">
        <v>7</v>
      </c>
      <c r="D16" s="58">
        <f>Avituallamiento!B35-'Resumen general'!D15</f>
        <v>150121</v>
      </c>
      <c r="E16" s="58">
        <f>Avituallamiento!C35-'Resumen general'!E15</f>
        <v>146730</v>
      </c>
      <c r="F16" s="58">
        <f>Avituallamiento!D35-'Resumen general'!F15</f>
        <v>395559</v>
      </c>
      <c r="G16" s="58">
        <f>Avituallamiento!E35-'Resumen general'!G15</f>
        <v>401144</v>
      </c>
      <c r="H16" s="58">
        <f>G16-F16</f>
        <v>5585</v>
      </c>
      <c r="I16" s="59">
        <f t="shared" si="1"/>
        <v>1.4119259073867596</v>
      </c>
    </row>
    <row r="17" spans="1:9" x14ac:dyDescent="0.25">
      <c r="A17" s="100"/>
      <c r="B17" s="63" t="s">
        <v>8</v>
      </c>
      <c r="C17" s="57" t="s">
        <v>9</v>
      </c>
      <c r="D17" s="58">
        <f>'Tráfico interior'!B35</f>
        <v>287798</v>
      </c>
      <c r="E17" s="58">
        <f>'Tráfico interior'!C35</f>
        <v>233441</v>
      </c>
      <c r="F17" s="58">
        <f>'Tráfico interior'!D35</f>
        <v>887425</v>
      </c>
      <c r="G17" s="58">
        <f>'Tráfico interior'!E35</f>
        <v>704818</v>
      </c>
      <c r="H17" s="58">
        <f t="shared" si="0"/>
        <v>-182607</v>
      </c>
      <c r="I17" s="59">
        <f t="shared" si="1"/>
        <v>-20.577175535960791</v>
      </c>
    </row>
    <row r="18" spans="1:9" x14ac:dyDescent="0.25">
      <c r="A18" s="65"/>
      <c r="B18" s="65"/>
      <c r="C18" s="95" t="s">
        <v>1</v>
      </c>
      <c r="D18" s="61">
        <f>+D14+D15+D16+D17</f>
        <v>1211014</v>
      </c>
      <c r="E18" s="61">
        <f t="shared" ref="E18:F18" si="4">+E14+E15+E16+E17</f>
        <v>1048055</v>
      </c>
      <c r="F18" s="61">
        <f t="shared" si="4"/>
        <v>3436216</v>
      </c>
      <c r="G18" s="61">
        <f>+G14+G15+G16+G17</f>
        <v>2978122</v>
      </c>
      <c r="H18" s="61">
        <f t="shared" si="0"/>
        <v>-458094</v>
      </c>
      <c r="I18" s="62">
        <f t="shared" si="1"/>
        <v>-13.331350532096934</v>
      </c>
    </row>
    <row r="19" spans="1:9" x14ac:dyDescent="0.25">
      <c r="A19" s="66"/>
      <c r="B19" s="66"/>
      <c r="C19" s="71" t="s">
        <v>112</v>
      </c>
      <c r="D19" s="67">
        <f>+D13+D18</f>
        <v>45851788</v>
      </c>
      <c r="E19" s="67">
        <f t="shared" ref="E19:F19" si="5">+E13+E18</f>
        <v>44994210</v>
      </c>
      <c r="F19" s="67">
        <f t="shared" si="5"/>
        <v>124554758</v>
      </c>
      <c r="G19" s="67">
        <f>+G13+G18</f>
        <v>127315682</v>
      </c>
      <c r="H19" s="67">
        <f t="shared" si="0"/>
        <v>2760924</v>
      </c>
      <c r="I19" s="68">
        <f t="shared" si="1"/>
        <v>2.2166347109758675</v>
      </c>
    </row>
    <row r="20" spans="1:9" x14ac:dyDescent="0.25">
      <c r="A20" s="65"/>
      <c r="B20" s="65"/>
      <c r="I20" s="69"/>
    </row>
    <row r="21" spans="1:9" x14ac:dyDescent="0.25">
      <c r="A21" s="97" t="s">
        <v>17</v>
      </c>
      <c r="B21" s="97" t="s">
        <v>18</v>
      </c>
      <c r="C21" s="57" t="s">
        <v>19</v>
      </c>
      <c r="D21" s="58">
        <f>'Mercancías tránsito'!B35</f>
        <v>11204794</v>
      </c>
      <c r="E21" s="58">
        <f>'Mercancías tránsito'!C35</f>
        <v>10994211</v>
      </c>
      <c r="F21" s="58">
        <f>'Mercancías tránsito'!D35</f>
        <v>30347096</v>
      </c>
      <c r="G21" s="58">
        <f>'Mercancías tránsito'!E35</f>
        <v>30856730</v>
      </c>
      <c r="H21" s="58">
        <f>G21-F21</f>
        <v>509634</v>
      </c>
      <c r="I21" s="59">
        <f t="shared" ref="I21:I36" si="6">((G21*100/F21)-100)</f>
        <v>1.6793501427616064</v>
      </c>
    </row>
    <row r="22" spans="1:9" x14ac:dyDescent="0.25">
      <c r="A22" s="98"/>
      <c r="B22" s="100"/>
      <c r="C22" s="57" t="s">
        <v>20</v>
      </c>
      <c r="D22" s="58">
        <f>'Mercan. contene. tránsito'!B35</f>
        <v>8653550</v>
      </c>
      <c r="E22" s="58">
        <f>'Mercan. contene. tránsito'!C35</f>
        <v>8502747</v>
      </c>
      <c r="F22" s="58">
        <f>'Mercan. contene. tránsito'!D35</f>
        <v>23969714</v>
      </c>
      <c r="G22" s="58">
        <f>'Mercan. contene. tránsito'!E35</f>
        <v>24005841</v>
      </c>
      <c r="H22" s="58">
        <f>G22-F22</f>
        <v>36127</v>
      </c>
      <c r="I22" s="59">
        <f t="shared" si="6"/>
        <v>0.1507193619414835</v>
      </c>
    </row>
    <row r="23" spans="1:9" x14ac:dyDescent="0.25">
      <c r="A23" s="98"/>
      <c r="B23" s="97" t="s">
        <v>21</v>
      </c>
      <c r="C23" s="57" t="s">
        <v>22</v>
      </c>
      <c r="D23" s="58">
        <f>'Ro-Ro'!B35</f>
        <v>4867269</v>
      </c>
      <c r="E23" s="58">
        <f>'Ro-Ro'!C35</f>
        <v>5285510</v>
      </c>
      <c r="F23" s="58">
        <f>'Ro-Ro'!D35</f>
        <v>12870934</v>
      </c>
      <c r="G23" s="58">
        <f>'Ro-Ro'!E35</f>
        <v>13619695</v>
      </c>
      <c r="H23" s="58">
        <f t="shared" ref="H23:H36" si="7">G23-F23</f>
        <v>748761</v>
      </c>
      <c r="I23" s="59">
        <f t="shared" si="6"/>
        <v>5.8174566041594176</v>
      </c>
    </row>
    <row r="24" spans="1:9" x14ac:dyDescent="0.25">
      <c r="A24" s="98"/>
      <c r="B24" s="100"/>
      <c r="C24" s="72" t="s">
        <v>159</v>
      </c>
      <c r="D24" s="58">
        <f>'Ro-Ro remolques'!B35</f>
        <v>137063</v>
      </c>
      <c r="E24" s="58">
        <f>'Ro-Ro remolques'!C35</f>
        <v>126129</v>
      </c>
      <c r="F24" s="58">
        <f>'Ro-Ro remolques'!D35</f>
        <v>356390</v>
      </c>
      <c r="G24" s="58">
        <f>'Ro-Ro remolques'!E35</f>
        <v>330022</v>
      </c>
      <c r="H24" s="58">
        <f t="shared" si="7"/>
        <v>-26368</v>
      </c>
      <c r="I24" s="59">
        <f t="shared" ref="I24" si="8">((G24*100/F24)-100)</f>
        <v>-7.3986363253738858</v>
      </c>
    </row>
    <row r="25" spans="1:9" x14ac:dyDescent="0.25">
      <c r="A25" s="98"/>
      <c r="B25" s="101" t="s">
        <v>143</v>
      </c>
      <c r="C25" s="72" t="s">
        <v>142</v>
      </c>
      <c r="D25" s="58">
        <f>TEUS!B35</f>
        <v>1275927</v>
      </c>
      <c r="E25" s="58">
        <f>TEUS!C35</f>
        <v>1279776</v>
      </c>
      <c r="F25" s="58">
        <f>TEUS!D35</f>
        <v>3575671</v>
      </c>
      <c r="G25" s="58">
        <f>TEUS!E35</f>
        <v>3610919</v>
      </c>
      <c r="H25" s="58">
        <f t="shared" si="7"/>
        <v>35248</v>
      </c>
      <c r="I25" s="59">
        <f t="shared" si="6"/>
        <v>0.98577301994507138</v>
      </c>
    </row>
    <row r="26" spans="1:9" x14ac:dyDescent="0.25">
      <c r="A26" s="98"/>
      <c r="B26" s="98"/>
      <c r="C26" s="57" t="s">
        <v>144</v>
      </c>
      <c r="D26" s="58">
        <f>'TEUS tránsito'!B35</f>
        <v>674577</v>
      </c>
      <c r="E26" s="58">
        <f>'TEUS tránsito'!C35</f>
        <v>651731</v>
      </c>
      <c r="F26" s="58">
        <f>'TEUS tránsito'!D35</f>
        <v>1899528</v>
      </c>
      <c r="G26" s="58">
        <f>'TEUS tránsito'!E35</f>
        <v>1877243</v>
      </c>
      <c r="H26" s="58">
        <f t="shared" si="7"/>
        <v>-22285</v>
      </c>
      <c r="I26" s="59">
        <f t="shared" si="6"/>
        <v>-1.1731861809881252</v>
      </c>
    </row>
    <row r="27" spans="1:9" x14ac:dyDescent="0.25">
      <c r="A27" s="98"/>
      <c r="B27" s="98"/>
      <c r="C27" s="57" t="s">
        <v>145</v>
      </c>
      <c r="D27" s="58">
        <f>'TEUS nacional'!B35</f>
        <v>157807</v>
      </c>
      <c r="E27" s="58">
        <f>'TEUS nacional'!C35</f>
        <v>174377</v>
      </c>
      <c r="F27" s="58">
        <f>'TEUS nacional'!D35</f>
        <v>442239</v>
      </c>
      <c r="G27" s="58">
        <f>'TEUS nacional'!E35</f>
        <v>471796</v>
      </c>
      <c r="H27" s="58">
        <f t="shared" si="7"/>
        <v>29557</v>
      </c>
      <c r="I27" s="59">
        <f t="shared" si="6"/>
        <v>6.6834901489918366</v>
      </c>
    </row>
    <row r="28" spans="1:9" x14ac:dyDescent="0.25">
      <c r="A28" s="98"/>
      <c r="B28" s="98"/>
      <c r="C28" s="57" t="s">
        <v>146</v>
      </c>
      <c r="D28" s="58">
        <f>'TEUS exterior'!B35</f>
        <v>443543</v>
      </c>
      <c r="E28" s="58">
        <f>'TEUS exterior'!C35</f>
        <v>453666</v>
      </c>
      <c r="F28" s="58">
        <f>'TEUS exterior'!D35</f>
        <v>1233904</v>
      </c>
      <c r="G28" s="58">
        <f>'TEUS exterior'!E35</f>
        <v>1261873</v>
      </c>
      <c r="H28" s="58">
        <f t="shared" si="7"/>
        <v>27969</v>
      </c>
      <c r="I28" s="59">
        <f t="shared" si="6"/>
        <v>2.2667079448644358</v>
      </c>
    </row>
    <row r="29" spans="1:9" x14ac:dyDescent="0.25">
      <c r="A29" s="98"/>
      <c r="B29" s="100"/>
      <c r="C29" s="57" t="s">
        <v>147</v>
      </c>
      <c r="D29" s="58">
        <f>'TEUS nacional y exterior'!B35</f>
        <v>601350</v>
      </c>
      <c r="E29" s="58">
        <f>'TEUS nacional y exterior'!C35</f>
        <v>628045</v>
      </c>
      <c r="F29" s="58">
        <f>'TEUS nacional y exterior'!D35</f>
        <v>1676143</v>
      </c>
      <c r="G29" s="58">
        <f>'TEUS nacional y exterior'!E35</f>
        <v>1733676</v>
      </c>
      <c r="H29" s="58">
        <f t="shared" si="7"/>
        <v>57533</v>
      </c>
      <c r="I29" s="59">
        <f t="shared" si="6"/>
        <v>3.4324636979064422</v>
      </c>
    </row>
    <row r="30" spans="1:9" x14ac:dyDescent="0.25">
      <c r="A30" s="98"/>
      <c r="B30" s="97" t="s">
        <v>23</v>
      </c>
      <c r="C30" s="72" t="s">
        <v>149</v>
      </c>
      <c r="D30" s="58">
        <f>'Pasajeros total'!B35</f>
        <v>2061589</v>
      </c>
      <c r="E30" s="58">
        <f>'Pasajeros total'!C35</f>
        <v>1796783</v>
      </c>
      <c r="F30" s="58">
        <f>'Pasajeros total'!D35</f>
        <v>5244225</v>
      </c>
      <c r="G30" s="58">
        <f>'Pasajeros total'!E35</f>
        <v>4915569</v>
      </c>
      <c r="H30" s="58">
        <f t="shared" si="7"/>
        <v>-328656</v>
      </c>
      <c r="I30" s="59">
        <f t="shared" si="6"/>
        <v>-6.2670079945082477</v>
      </c>
    </row>
    <row r="31" spans="1:9" x14ac:dyDescent="0.25">
      <c r="A31" s="98"/>
      <c r="B31" s="100"/>
      <c r="C31" s="72" t="s">
        <v>148</v>
      </c>
      <c r="D31" s="58">
        <f>'Pasajeros crucero'!B35</f>
        <v>468067</v>
      </c>
      <c r="E31" s="58">
        <f>'Pasajeros crucero'!C35</f>
        <v>402944</v>
      </c>
      <c r="F31" s="58">
        <f>'Pasajeros crucero'!D35</f>
        <v>1226512</v>
      </c>
      <c r="G31" s="58">
        <f>'Pasajeros crucero'!E35</f>
        <v>1085195</v>
      </c>
      <c r="H31" s="58">
        <f t="shared" si="7"/>
        <v>-141317</v>
      </c>
      <c r="I31" s="59">
        <f t="shared" si="6"/>
        <v>-11.521860365002539</v>
      </c>
    </row>
    <row r="32" spans="1:9" x14ac:dyDescent="0.25">
      <c r="A32" s="98"/>
      <c r="B32" s="101" t="s">
        <v>160</v>
      </c>
      <c r="C32" s="57" t="s">
        <v>150</v>
      </c>
      <c r="D32" s="58">
        <f>'Automóviles régimen pasaje'!B35</f>
        <v>326214</v>
      </c>
      <c r="E32" s="58">
        <f>'Automóviles régimen pasaje'!C35</f>
        <v>283548</v>
      </c>
      <c r="F32" s="58">
        <f>'Automóviles régimen pasaje'!D35</f>
        <v>834780</v>
      </c>
      <c r="G32" s="58">
        <f>'Automóviles régimen pasaje'!E35</f>
        <v>812888</v>
      </c>
      <c r="H32" s="58">
        <f t="shared" si="7"/>
        <v>-21892</v>
      </c>
      <c r="I32" s="59">
        <f t="shared" si="6"/>
        <v>-2.622487361939676</v>
      </c>
    </row>
    <row r="33" spans="1:9" x14ac:dyDescent="0.25">
      <c r="A33" s="98"/>
      <c r="B33" s="100"/>
      <c r="C33" s="72" t="s">
        <v>120</v>
      </c>
      <c r="D33" s="58">
        <f>'Automóviles régimen mercancía'!B35</f>
        <v>323886</v>
      </c>
      <c r="E33" s="58">
        <f>'Automóviles régimen mercancía'!C35</f>
        <v>354800</v>
      </c>
      <c r="F33" s="58">
        <f>'Automóviles régimen mercancía'!D35</f>
        <v>834902</v>
      </c>
      <c r="G33" s="58">
        <f>'Automóviles régimen mercancía'!E35</f>
        <v>862207</v>
      </c>
      <c r="H33" s="58">
        <f t="shared" si="7"/>
        <v>27305</v>
      </c>
      <c r="I33" s="59">
        <f t="shared" ref="I33" si="9">((G33*100/F33)-100)</f>
        <v>3.270443716747593</v>
      </c>
    </row>
    <row r="34" spans="1:9" x14ac:dyDescent="0.25">
      <c r="A34" s="98"/>
      <c r="B34" s="97" t="s">
        <v>24</v>
      </c>
      <c r="C34" s="57" t="s">
        <v>151</v>
      </c>
      <c r="D34" s="58">
        <f>'Buques número'!B35</f>
        <v>11306</v>
      </c>
      <c r="E34" s="58">
        <f>'Buques número'!C35</f>
        <v>11226</v>
      </c>
      <c r="F34" s="58">
        <f>'Buques número'!D35</f>
        <v>31065</v>
      </c>
      <c r="G34" s="58">
        <f>'Buques número'!E35</f>
        <v>31944</v>
      </c>
      <c r="H34" s="58">
        <f t="shared" si="7"/>
        <v>879</v>
      </c>
      <c r="I34" s="59">
        <f t="shared" si="6"/>
        <v>2.8295509415741122</v>
      </c>
    </row>
    <row r="35" spans="1:9" x14ac:dyDescent="0.25">
      <c r="A35" s="98"/>
      <c r="B35" s="98"/>
      <c r="C35" s="57" t="s">
        <v>25</v>
      </c>
      <c r="D35" s="58">
        <f>'Buques GT'!B35</f>
        <v>176050238</v>
      </c>
      <c r="E35" s="58">
        <f>'Buques GT'!C35</f>
        <v>169659705</v>
      </c>
      <c r="F35" s="58">
        <f>'Buques GT'!D35</f>
        <v>488092483</v>
      </c>
      <c r="G35" s="58">
        <f>'Buques GT'!E35</f>
        <v>480569435</v>
      </c>
      <c r="H35" s="58">
        <f t="shared" si="7"/>
        <v>-7523048</v>
      </c>
      <c r="I35" s="59">
        <f t="shared" si="6"/>
        <v>-1.541316095212224</v>
      </c>
    </row>
    <row r="36" spans="1:9" x14ac:dyDescent="0.25">
      <c r="A36" s="99"/>
      <c r="B36" s="102"/>
      <c r="C36" s="57" t="s">
        <v>152</v>
      </c>
      <c r="D36" s="58">
        <f>Cruceros!B35</f>
        <v>210</v>
      </c>
      <c r="E36" s="58">
        <f>Cruceros!C35</f>
        <v>199</v>
      </c>
      <c r="F36" s="58">
        <f>Cruceros!D35</f>
        <v>520</v>
      </c>
      <c r="G36" s="58">
        <f>Cruceros!E35</f>
        <v>524</v>
      </c>
      <c r="H36" s="58">
        <f t="shared" si="7"/>
        <v>4</v>
      </c>
      <c r="I36" s="59">
        <f t="shared" si="6"/>
        <v>0.7692307692307736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E37" sqref="E3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1323036</v>
      </c>
      <c r="C7" s="20">
        <v>1046438</v>
      </c>
      <c r="D7" s="20">
        <v>3457397</v>
      </c>
      <c r="E7" s="20">
        <v>3386771</v>
      </c>
      <c r="F7" s="11">
        <f>((E7*100)/D7)-100</f>
        <v>-2.0427506589494868</v>
      </c>
      <c r="G7" s="1"/>
      <c r="H7" s="1"/>
      <c r="I7" s="1"/>
    </row>
    <row r="8" spans="1:12" x14ac:dyDescent="0.25">
      <c r="A8" s="12" t="s">
        <v>31</v>
      </c>
      <c r="B8" s="21">
        <v>355505</v>
      </c>
      <c r="C8" s="21">
        <v>263491</v>
      </c>
      <c r="D8" s="21">
        <v>909049</v>
      </c>
      <c r="E8" s="21">
        <v>762423</v>
      </c>
      <c r="F8" s="14">
        <f t="shared" ref="F8:F35" si="0">((E8*100)/D8)-100</f>
        <v>-16.129603574724797</v>
      </c>
      <c r="G8" s="1"/>
      <c r="H8" s="1"/>
      <c r="I8" s="1"/>
    </row>
    <row r="9" spans="1:12" x14ac:dyDescent="0.25">
      <c r="A9" s="9" t="s">
        <v>164</v>
      </c>
      <c r="B9" s="20">
        <v>372548</v>
      </c>
      <c r="C9" s="20">
        <v>555922</v>
      </c>
      <c r="D9" s="20">
        <v>1234046</v>
      </c>
      <c r="E9" s="20">
        <v>1519081</v>
      </c>
      <c r="F9" s="11">
        <f t="shared" si="0"/>
        <v>23.097599279119251</v>
      </c>
      <c r="G9" s="1"/>
      <c r="H9" s="1"/>
      <c r="I9" s="1"/>
    </row>
    <row r="10" spans="1:12" x14ac:dyDescent="0.25">
      <c r="A10" s="12" t="s">
        <v>166</v>
      </c>
      <c r="B10" s="21">
        <v>424827</v>
      </c>
      <c r="C10" s="21">
        <v>429833</v>
      </c>
      <c r="D10" s="21">
        <v>1056727</v>
      </c>
      <c r="E10" s="21">
        <v>1107146</v>
      </c>
      <c r="F10" s="14">
        <f t="shared" si="0"/>
        <v>4.7712417682144945</v>
      </c>
      <c r="G10" s="1"/>
      <c r="H10" s="1"/>
      <c r="I10" s="1"/>
    </row>
    <row r="11" spans="1:12" x14ac:dyDescent="0.25">
      <c r="A11" s="9" t="s">
        <v>167</v>
      </c>
      <c r="B11" s="20">
        <v>9297064</v>
      </c>
      <c r="C11" s="20">
        <v>7851127</v>
      </c>
      <c r="D11" s="20">
        <v>25800581</v>
      </c>
      <c r="E11" s="20">
        <v>23657450</v>
      </c>
      <c r="F11" s="11">
        <f t="shared" si="0"/>
        <v>-8.3065222445959677</v>
      </c>
      <c r="G11" s="1"/>
      <c r="H11" s="1"/>
      <c r="I11" s="1"/>
    </row>
    <row r="12" spans="1:12" x14ac:dyDescent="0.25">
      <c r="A12" s="12" t="s">
        <v>168</v>
      </c>
      <c r="B12" s="21">
        <v>319634</v>
      </c>
      <c r="C12" s="21">
        <v>289365</v>
      </c>
      <c r="D12" s="21">
        <v>1010386</v>
      </c>
      <c r="E12" s="21">
        <v>1028894</v>
      </c>
      <c r="F12" s="14">
        <f t="shared" si="0"/>
        <v>1.8317751829498832</v>
      </c>
      <c r="G12" s="1"/>
      <c r="H12" s="1"/>
      <c r="I12" s="1"/>
    </row>
    <row r="13" spans="1:12" x14ac:dyDescent="0.25">
      <c r="A13" s="9" t="s">
        <v>32</v>
      </c>
      <c r="B13" s="20">
        <v>1256555</v>
      </c>
      <c r="C13" s="20">
        <v>1387900</v>
      </c>
      <c r="D13" s="20">
        <v>3044780</v>
      </c>
      <c r="E13" s="20">
        <v>3382065</v>
      </c>
      <c r="F13" s="11">
        <f t="shared" si="0"/>
        <v>11.077483430658376</v>
      </c>
      <c r="G13" s="1"/>
      <c r="H13" s="1"/>
      <c r="I13" s="1"/>
    </row>
    <row r="14" spans="1:12" x14ac:dyDescent="0.25">
      <c r="A14" s="12" t="s">
        <v>33</v>
      </c>
      <c r="B14" s="21">
        <v>4306381</v>
      </c>
      <c r="C14" s="21">
        <v>5230262</v>
      </c>
      <c r="D14" s="21">
        <v>11176357</v>
      </c>
      <c r="E14" s="21">
        <v>13978057</v>
      </c>
      <c r="F14" s="14">
        <f t="shared" si="0"/>
        <v>25.068096876289829</v>
      </c>
      <c r="G14" s="1"/>
      <c r="H14" s="1"/>
      <c r="I14" s="1"/>
    </row>
    <row r="15" spans="1:12" x14ac:dyDescent="0.25">
      <c r="A15" s="9" t="s">
        <v>34</v>
      </c>
      <c r="B15" s="20">
        <v>3096196</v>
      </c>
      <c r="C15" s="20">
        <v>2673231</v>
      </c>
      <c r="D15" s="20">
        <v>7289510</v>
      </c>
      <c r="E15" s="20">
        <v>7118839</v>
      </c>
      <c r="F15" s="11">
        <f t="shared" si="0"/>
        <v>-2.3413233536959268</v>
      </c>
      <c r="G15" s="1"/>
      <c r="H15" s="1"/>
      <c r="I15" s="1"/>
    </row>
    <row r="16" spans="1:12" x14ac:dyDescent="0.25">
      <c r="A16" s="12" t="s">
        <v>35</v>
      </c>
      <c r="B16" s="21">
        <v>2796580</v>
      </c>
      <c r="C16" s="21">
        <v>2810456</v>
      </c>
      <c r="D16" s="21">
        <v>7925459</v>
      </c>
      <c r="E16" s="21">
        <v>8567359</v>
      </c>
      <c r="F16" s="14">
        <f t="shared" si="0"/>
        <v>8.0992154523794824</v>
      </c>
      <c r="G16" s="1"/>
      <c r="H16" s="1"/>
      <c r="I16" s="1"/>
    </row>
    <row r="17" spans="1:9" x14ac:dyDescent="0.25">
      <c r="A17" s="9" t="s">
        <v>169</v>
      </c>
      <c r="B17" s="20">
        <v>1497483</v>
      </c>
      <c r="C17" s="20">
        <v>1516055</v>
      </c>
      <c r="D17" s="20">
        <v>3921136</v>
      </c>
      <c r="E17" s="20">
        <v>4268555</v>
      </c>
      <c r="F17" s="11">
        <f t="shared" si="0"/>
        <v>8.8601619530666653</v>
      </c>
      <c r="G17" s="1"/>
      <c r="H17" s="1"/>
      <c r="I17" s="1"/>
    </row>
    <row r="18" spans="1:9" x14ac:dyDescent="0.25">
      <c r="A18" s="12" t="s">
        <v>36</v>
      </c>
      <c r="B18" s="21">
        <v>166801</v>
      </c>
      <c r="C18" s="21">
        <v>219810</v>
      </c>
      <c r="D18" s="21">
        <v>581036</v>
      </c>
      <c r="E18" s="21">
        <v>656626</v>
      </c>
      <c r="F18" s="14">
        <f t="shared" si="0"/>
        <v>13.009520924693135</v>
      </c>
      <c r="G18" s="1"/>
      <c r="H18" s="1"/>
      <c r="I18" s="1"/>
    </row>
    <row r="19" spans="1:9" x14ac:dyDescent="0.25">
      <c r="A19" s="9" t="s">
        <v>37</v>
      </c>
      <c r="B19" s="20">
        <v>1158358</v>
      </c>
      <c r="C19" s="20">
        <v>1182922</v>
      </c>
      <c r="D19" s="20">
        <v>2925264</v>
      </c>
      <c r="E19" s="20">
        <v>3719380</v>
      </c>
      <c r="F19" s="11">
        <f t="shared" si="0"/>
        <v>27.146814783212733</v>
      </c>
      <c r="G19" s="1"/>
      <c r="H19" s="1"/>
      <c r="I19" s="1"/>
    </row>
    <row r="20" spans="1:9" x14ac:dyDescent="0.25">
      <c r="A20" s="12" t="s">
        <v>170</v>
      </c>
      <c r="B20" s="21">
        <v>2112092</v>
      </c>
      <c r="C20" s="21">
        <v>2054589</v>
      </c>
      <c r="D20" s="21">
        <v>5460462</v>
      </c>
      <c r="E20" s="21">
        <v>5359110</v>
      </c>
      <c r="F20" s="14">
        <f t="shared" si="0"/>
        <v>-1.856106681083034</v>
      </c>
      <c r="G20" s="1"/>
      <c r="H20" s="1"/>
      <c r="I20" s="1"/>
    </row>
    <row r="21" spans="1:9" x14ac:dyDescent="0.25">
      <c r="A21" s="9" t="s">
        <v>38</v>
      </c>
      <c r="B21" s="20">
        <v>2770309</v>
      </c>
      <c r="C21" s="20">
        <v>2453953</v>
      </c>
      <c r="D21" s="20">
        <v>7750129</v>
      </c>
      <c r="E21" s="20">
        <v>7787022</v>
      </c>
      <c r="F21" s="11">
        <f t="shared" si="0"/>
        <v>0.47603078606820759</v>
      </c>
      <c r="G21" s="1"/>
      <c r="H21" s="1"/>
      <c r="I21" s="1"/>
    </row>
    <row r="22" spans="1:9" x14ac:dyDescent="0.25">
      <c r="A22" s="12" t="s">
        <v>59</v>
      </c>
      <c r="B22" s="21">
        <v>2008423</v>
      </c>
      <c r="C22" s="21">
        <v>2336521</v>
      </c>
      <c r="D22" s="21">
        <v>5569063</v>
      </c>
      <c r="E22" s="21">
        <v>6190867</v>
      </c>
      <c r="F22" s="14">
        <f t="shared" si="0"/>
        <v>11.16532529798998</v>
      </c>
      <c r="G22" s="1"/>
      <c r="H22" s="1"/>
      <c r="I22" s="1"/>
    </row>
    <row r="23" spans="1:9" x14ac:dyDescent="0.25">
      <c r="A23" s="9" t="s">
        <v>171</v>
      </c>
      <c r="B23" s="20">
        <v>221668</v>
      </c>
      <c r="C23" s="20">
        <v>347488</v>
      </c>
      <c r="D23" s="20">
        <v>606254</v>
      </c>
      <c r="E23" s="20">
        <v>679972</v>
      </c>
      <c r="F23" s="11">
        <f t="shared" si="0"/>
        <v>12.159589874870932</v>
      </c>
      <c r="G23" s="1"/>
      <c r="H23" s="1"/>
      <c r="I23" s="1"/>
    </row>
    <row r="24" spans="1:9" x14ac:dyDescent="0.25">
      <c r="A24" s="12" t="s">
        <v>173</v>
      </c>
      <c r="B24" s="21">
        <v>197010</v>
      </c>
      <c r="C24" s="21">
        <v>183424</v>
      </c>
      <c r="D24" s="21">
        <v>496724</v>
      </c>
      <c r="E24" s="21">
        <v>564979</v>
      </c>
      <c r="F24" s="14">
        <f t="shared" si="0"/>
        <v>13.741031236662607</v>
      </c>
      <c r="G24" s="1"/>
      <c r="H24" s="1"/>
      <c r="I24" s="1"/>
    </row>
    <row r="25" spans="1:9" x14ac:dyDescent="0.25">
      <c r="A25" s="9" t="s">
        <v>39</v>
      </c>
      <c r="B25" s="20">
        <v>89104</v>
      </c>
      <c r="C25" s="20">
        <v>111544</v>
      </c>
      <c r="D25" s="20">
        <v>255655</v>
      </c>
      <c r="E25" s="20">
        <v>279981</v>
      </c>
      <c r="F25" s="11">
        <f t="shared" si="0"/>
        <v>9.515166924175162</v>
      </c>
      <c r="G25" s="1"/>
      <c r="H25" s="1"/>
      <c r="I25" s="1"/>
    </row>
    <row r="26" spans="1:9" x14ac:dyDescent="0.25">
      <c r="A26" s="12" t="s">
        <v>40</v>
      </c>
      <c r="B26" s="21">
        <v>221592</v>
      </c>
      <c r="C26" s="21">
        <v>228694</v>
      </c>
      <c r="D26" s="21">
        <v>574404</v>
      </c>
      <c r="E26" s="21">
        <v>564411</v>
      </c>
      <c r="F26" s="14">
        <f t="shared" si="0"/>
        <v>-1.739716297240264</v>
      </c>
      <c r="G26" s="1"/>
      <c r="H26" s="1"/>
      <c r="I26" s="1"/>
    </row>
    <row r="27" spans="1:9" x14ac:dyDescent="0.25">
      <c r="A27" s="9" t="s">
        <v>41</v>
      </c>
      <c r="B27" s="20">
        <v>293294</v>
      </c>
      <c r="C27" s="20">
        <v>268629</v>
      </c>
      <c r="D27" s="20">
        <v>845734</v>
      </c>
      <c r="E27" s="20">
        <v>696489</v>
      </c>
      <c r="F27" s="11">
        <f t="shared" si="0"/>
        <v>-17.6468014765872</v>
      </c>
      <c r="G27" s="1"/>
      <c r="H27" s="1"/>
      <c r="I27" s="1"/>
    </row>
    <row r="28" spans="1:9" x14ac:dyDescent="0.25">
      <c r="A28" s="12" t="s">
        <v>42</v>
      </c>
      <c r="B28" s="21">
        <v>1272286</v>
      </c>
      <c r="C28" s="21">
        <v>1167682</v>
      </c>
      <c r="D28" s="21">
        <v>3479278</v>
      </c>
      <c r="E28" s="21">
        <v>3330989</v>
      </c>
      <c r="F28" s="14">
        <f t="shared" si="0"/>
        <v>-4.2620624163978817</v>
      </c>
      <c r="G28" s="1"/>
      <c r="H28" s="1"/>
      <c r="I28" s="1"/>
    </row>
    <row r="29" spans="1:9" x14ac:dyDescent="0.25">
      <c r="A29" s="9" t="s">
        <v>43</v>
      </c>
      <c r="B29" s="20">
        <v>410111</v>
      </c>
      <c r="C29" s="20">
        <v>441896</v>
      </c>
      <c r="D29" s="20">
        <v>1121067</v>
      </c>
      <c r="E29" s="20">
        <v>1149450</v>
      </c>
      <c r="F29" s="11">
        <f t="shared" si="0"/>
        <v>2.531784451776744</v>
      </c>
      <c r="G29" s="1"/>
      <c r="H29" s="1"/>
      <c r="I29" s="1"/>
    </row>
    <row r="30" spans="1:9" x14ac:dyDescent="0.25">
      <c r="A30" s="12" t="s">
        <v>44</v>
      </c>
      <c r="B30" s="21">
        <v>375325</v>
      </c>
      <c r="C30" s="21">
        <v>385109</v>
      </c>
      <c r="D30" s="21">
        <v>1143290</v>
      </c>
      <c r="E30" s="21">
        <v>994091</v>
      </c>
      <c r="F30" s="14">
        <f t="shared" si="0"/>
        <v>-13.049969823929189</v>
      </c>
      <c r="G30" s="1"/>
      <c r="H30" s="1"/>
      <c r="I30" s="1"/>
    </row>
    <row r="31" spans="1:9" x14ac:dyDescent="0.25">
      <c r="A31" s="9" t="s">
        <v>45</v>
      </c>
      <c r="B31" s="20">
        <v>2710552</v>
      </c>
      <c r="C31" s="20">
        <v>2863651</v>
      </c>
      <c r="D31" s="20">
        <v>8167000</v>
      </c>
      <c r="E31" s="20">
        <v>7986748</v>
      </c>
      <c r="F31" s="11">
        <f t="shared" si="0"/>
        <v>-2.2070772621525663</v>
      </c>
      <c r="G31" s="1"/>
      <c r="H31" s="1"/>
      <c r="I31" s="1"/>
    </row>
    <row r="32" spans="1:9" x14ac:dyDescent="0.25">
      <c r="A32" s="12" t="s">
        <v>46</v>
      </c>
      <c r="B32" s="21">
        <v>6332712</v>
      </c>
      <c r="C32" s="21">
        <v>6258061</v>
      </c>
      <c r="D32" s="21">
        <v>17520447</v>
      </c>
      <c r="E32" s="21">
        <v>17357837</v>
      </c>
      <c r="F32" s="14">
        <f t="shared" si="0"/>
        <v>-0.92811558974494801</v>
      </c>
      <c r="G32" s="1"/>
      <c r="H32" s="1"/>
      <c r="I32" s="1"/>
    </row>
    <row r="33" spans="1:9" x14ac:dyDescent="0.25">
      <c r="A33" s="9" t="s">
        <v>47</v>
      </c>
      <c r="B33" s="20">
        <v>381405</v>
      </c>
      <c r="C33" s="20">
        <v>331721</v>
      </c>
      <c r="D33" s="20">
        <v>994566</v>
      </c>
      <c r="E33" s="20">
        <v>961418</v>
      </c>
      <c r="F33" s="11">
        <f t="shared" si="0"/>
        <v>-3.33291103858366</v>
      </c>
      <c r="G33" s="1"/>
      <c r="H33" s="1"/>
      <c r="I33" s="1"/>
    </row>
    <row r="34" spans="1:9" x14ac:dyDescent="0.25">
      <c r="A34" s="12" t="s">
        <v>172</v>
      </c>
      <c r="B34" s="21">
        <v>84937</v>
      </c>
      <c r="C34" s="21">
        <v>104436</v>
      </c>
      <c r="D34" s="21">
        <v>238957</v>
      </c>
      <c r="E34" s="21">
        <v>259672</v>
      </c>
      <c r="F34" s="14">
        <f t="shared" si="0"/>
        <v>8.6689236975690136</v>
      </c>
      <c r="G34" s="1"/>
      <c r="H34" s="1"/>
      <c r="I34" s="1"/>
    </row>
    <row r="35" spans="1:9" x14ac:dyDescent="0.25">
      <c r="A35" s="15" t="s">
        <v>48</v>
      </c>
      <c r="B35" s="16">
        <f>SUM(B7:B34)</f>
        <v>45851788</v>
      </c>
      <c r="C35" s="16">
        <f t="shared" ref="C35:E35" si="1">SUM(C7:C34)</f>
        <v>44994210</v>
      </c>
      <c r="D35" s="16">
        <f t="shared" si="1"/>
        <v>124554758</v>
      </c>
      <c r="E35" s="16">
        <f t="shared" si="1"/>
        <v>127315682</v>
      </c>
      <c r="F35" s="17">
        <f t="shared" si="0"/>
        <v>2.2166347109758675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3386771</v>
      </c>
      <c r="C39" s="51">
        <f t="shared" si="3"/>
        <v>3457397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23657450</v>
      </c>
      <c r="G39" s="50">
        <f>LOOKUP(E39,$A$39:$A$66,$C$39:$C$66)</f>
        <v>25800581</v>
      </c>
    </row>
    <row r="40" spans="1:9" x14ac:dyDescent="0.25">
      <c r="A40" s="50" t="str">
        <f t="shared" si="4"/>
        <v>ALICANTE</v>
      </c>
      <c r="B40" s="51">
        <f t="shared" si="2"/>
        <v>762423</v>
      </c>
      <c r="C40" s="51">
        <f t="shared" si="3"/>
        <v>909049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17357837</v>
      </c>
      <c r="G40" s="50">
        <f t="shared" ref="G40:G66" si="8">LOOKUP(E40,$A$39:$A$66,$C$39:$C$66)</f>
        <v>17520447</v>
      </c>
    </row>
    <row r="41" spans="1:9" x14ac:dyDescent="0.25">
      <c r="A41" s="50" t="str">
        <f t="shared" si="4"/>
        <v>ALMERÍA</v>
      </c>
      <c r="B41" s="51">
        <f t="shared" si="2"/>
        <v>1519081</v>
      </c>
      <c r="C41" s="51">
        <f t="shared" si="3"/>
        <v>1234046</v>
      </c>
      <c r="D41" s="51">
        <f t="shared" si="6"/>
        <v>15</v>
      </c>
      <c r="E41" s="50" t="str">
        <f t="shared" si="5"/>
        <v>BARCELONA</v>
      </c>
      <c r="F41" s="50">
        <f t="shared" si="7"/>
        <v>13978057</v>
      </c>
      <c r="G41" s="50">
        <f t="shared" si="8"/>
        <v>11176357</v>
      </c>
    </row>
    <row r="42" spans="1:9" x14ac:dyDescent="0.25">
      <c r="A42" s="50" t="str">
        <f t="shared" si="4"/>
        <v>AVILÉS</v>
      </c>
      <c r="B42" s="51">
        <f t="shared" si="2"/>
        <v>1107146</v>
      </c>
      <c r="C42" s="51">
        <f t="shared" si="3"/>
        <v>1056727</v>
      </c>
      <c r="D42" s="51">
        <f t="shared" si="6"/>
        <v>17</v>
      </c>
      <c r="E42" s="50" t="str">
        <f t="shared" si="5"/>
        <v>CARTAGENA</v>
      </c>
      <c r="F42" s="50">
        <f t="shared" si="7"/>
        <v>8567359</v>
      </c>
      <c r="G42" s="50">
        <f t="shared" si="8"/>
        <v>7925459</v>
      </c>
    </row>
    <row r="43" spans="1:9" x14ac:dyDescent="0.25">
      <c r="A43" s="50" t="str">
        <f t="shared" si="4"/>
        <v>BAHÍA DE ALGECIRAS</v>
      </c>
      <c r="B43" s="51">
        <f t="shared" si="2"/>
        <v>23657450</v>
      </c>
      <c r="C43" s="51">
        <f t="shared" si="3"/>
        <v>25800581</v>
      </c>
      <c r="D43" s="51">
        <f t="shared" si="6"/>
        <v>1</v>
      </c>
      <c r="E43" s="50" t="str">
        <f t="shared" si="5"/>
        <v>TARRAGONA</v>
      </c>
      <c r="F43" s="50">
        <f t="shared" si="7"/>
        <v>7986748</v>
      </c>
      <c r="G43" s="50">
        <f t="shared" si="8"/>
        <v>8167000</v>
      </c>
    </row>
    <row r="44" spans="1:9" x14ac:dyDescent="0.25">
      <c r="A44" s="50" t="str">
        <f t="shared" si="4"/>
        <v>BAHÍA DE CÁDIZ</v>
      </c>
      <c r="B44" s="51">
        <f t="shared" si="2"/>
        <v>1028894</v>
      </c>
      <c r="C44" s="51">
        <f t="shared" si="3"/>
        <v>1010386</v>
      </c>
      <c r="D44" s="51">
        <f t="shared" si="6"/>
        <v>18</v>
      </c>
      <c r="E44" s="50" t="str">
        <f t="shared" si="5"/>
        <v>HUELVA</v>
      </c>
      <c r="F44" s="50">
        <f t="shared" si="7"/>
        <v>7787022</v>
      </c>
      <c r="G44" s="50">
        <f t="shared" si="8"/>
        <v>7750129</v>
      </c>
    </row>
    <row r="45" spans="1:9" x14ac:dyDescent="0.25">
      <c r="A45" s="50" t="str">
        <f t="shared" si="4"/>
        <v>BALEARES</v>
      </c>
      <c r="B45" s="51">
        <f t="shared" si="2"/>
        <v>3382065</v>
      </c>
      <c r="C45" s="51">
        <f t="shared" si="3"/>
        <v>3044780</v>
      </c>
      <c r="D45" s="51">
        <f t="shared" si="6"/>
        <v>13</v>
      </c>
      <c r="E45" s="50" t="str">
        <f t="shared" si="5"/>
        <v>BILBAO</v>
      </c>
      <c r="F45" s="50">
        <f t="shared" si="7"/>
        <v>7118839</v>
      </c>
      <c r="G45" s="50">
        <f t="shared" si="8"/>
        <v>7289510</v>
      </c>
    </row>
    <row r="46" spans="1:9" x14ac:dyDescent="0.25">
      <c r="A46" s="50" t="str">
        <f t="shared" si="4"/>
        <v>BARCELONA</v>
      </c>
      <c r="B46" s="51">
        <f t="shared" si="2"/>
        <v>13978057</v>
      </c>
      <c r="C46" s="51">
        <f t="shared" si="3"/>
        <v>11176357</v>
      </c>
      <c r="D46" s="51">
        <f t="shared" si="6"/>
        <v>3</v>
      </c>
      <c r="E46" s="50" t="str">
        <f t="shared" si="5"/>
        <v>LAS PALMAS</v>
      </c>
      <c r="F46" s="50">
        <f t="shared" si="7"/>
        <v>6190867</v>
      </c>
      <c r="G46" s="50">
        <f t="shared" si="8"/>
        <v>5569063</v>
      </c>
    </row>
    <row r="47" spans="1:9" x14ac:dyDescent="0.25">
      <c r="A47" s="50" t="str">
        <f t="shared" si="4"/>
        <v>BILBAO</v>
      </c>
      <c r="B47" s="51">
        <f t="shared" si="2"/>
        <v>7118839</v>
      </c>
      <c r="C47" s="51">
        <f t="shared" si="3"/>
        <v>7289510</v>
      </c>
      <c r="D47" s="51">
        <f t="shared" si="6"/>
        <v>7</v>
      </c>
      <c r="E47" s="50" t="str">
        <f t="shared" si="5"/>
        <v>GIJÓN</v>
      </c>
      <c r="F47" s="50">
        <f t="shared" si="7"/>
        <v>5359110</v>
      </c>
      <c r="G47" s="50">
        <f t="shared" si="8"/>
        <v>5460462</v>
      </c>
    </row>
    <row r="48" spans="1:9" x14ac:dyDescent="0.25">
      <c r="A48" s="50" t="str">
        <f t="shared" si="4"/>
        <v>CARTAGENA</v>
      </c>
      <c r="B48" s="51">
        <f t="shared" si="2"/>
        <v>8567359</v>
      </c>
      <c r="C48" s="51">
        <f t="shared" si="3"/>
        <v>7925459</v>
      </c>
      <c r="D48" s="51">
        <f t="shared" si="6"/>
        <v>4</v>
      </c>
      <c r="E48" s="50" t="str">
        <f t="shared" si="5"/>
        <v>CASTELLÓN</v>
      </c>
      <c r="F48" s="50">
        <f t="shared" si="7"/>
        <v>4268555</v>
      </c>
      <c r="G48" s="50">
        <f t="shared" si="8"/>
        <v>3921136</v>
      </c>
    </row>
    <row r="49" spans="1:7" x14ac:dyDescent="0.25">
      <c r="A49" s="50" t="str">
        <f t="shared" si="4"/>
        <v>CASTELLÓN</v>
      </c>
      <c r="B49" s="51">
        <f t="shared" si="2"/>
        <v>4268555</v>
      </c>
      <c r="C49" s="51">
        <f t="shared" si="3"/>
        <v>3921136</v>
      </c>
      <c r="D49" s="51">
        <f t="shared" si="6"/>
        <v>10</v>
      </c>
      <c r="E49" s="50" t="str">
        <f t="shared" si="5"/>
        <v>FERROL-SAN CIBRAO</v>
      </c>
      <c r="F49" s="50">
        <f t="shared" si="7"/>
        <v>3719380</v>
      </c>
      <c r="G49" s="50">
        <f t="shared" si="8"/>
        <v>2925264</v>
      </c>
    </row>
    <row r="50" spans="1:7" x14ac:dyDescent="0.25">
      <c r="A50" s="50" t="str">
        <f t="shared" si="4"/>
        <v>CEUTA</v>
      </c>
      <c r="B50" s="51">
        <f t="shared" si="2"/>
        <v>656626</v>
      </c>
      <c r="C50" s="51">
        <f t="shared" si="3"/>
        <v>581036</v>
      </c>
      <c r="D50" s="51">
        <f t="shared" si="6"/>
        <v>24</v>
      </c>
      <c r="E50" s="50" t="str">
        <f t="shared" si="5"/>
        <v>A CORUÑA</v>
      </c>
      <c r="F50" s="50">
        <f t="shared" si="7"/>
        <v>3386771</v>
      </c>
      <c r="G50" s="50">
        <f t="shared" si="8"/>
        <v>3457397</v>
      </c>
    </row>
    <row r="51" spans="1:7" x14ac:dyDescent="0.25">
      <c r="A51" s="50" t="str">
        <f t="shared" si="4"/>
        <v>FERROL-SAN CIBRAO</v>
      </c>
      <c r="B51" s="51">
        <f t="shared" si="2"/>
        <v>3719380</v>
      </c>
      <c r="C51" s="51">
        <f t="shared" si="3"/>
        <v>2925264</v>
      </c>
      <c r="D51" s="51">
        <f t="shared" si="6"/>
        <v>11</v>
      </c>
      <c r="E51" s="50" t="str">
        <f t="shared" si="5"/>
        <v>BALEARES</v>
      </c>
      <c r="F51" s="50">
        <f t="shared" si="7"/>
        <v>3382065</v>
      </c>
      <c r="G51" s="50">
        <f t="shared" si="8"/>
        <v>3044780</v>
      </c>
    </row>
    <row r="52" spans="1:7" x14ac:dyDescent="0.25">
      <c r="A52" s="50" t="str">
        <f t="shared" si="4"/>
        <v>GIJÓN</v>
      </c>
      <c r="B52" s="51">
        <f t="shared" si="2"/>
        <v>5359110</v>
      </c>
      <c r="C52" s="51">
        <f t="shared" si="3"/>
        <v>5460462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3330989</v>
      </c>
      <c r="G52" s="50">
        <f t="shared" si="8"/>
        <v>3479278</v>
      </c>
    </row>
    <row r="53" spans="1:7" x14ac:dyDescent="0.25">
      <c r="A53" s="50" t="str">
        <f t="shared" si="4"/>
        <v>HUELVA</v>
      </c>
      <c r="B53" s="51">
        <f t="shared" si="2"/>
        <v>7787022</v>
      </c>
      <c r="C53" s="51">
        <f t="shared" si="3"/>
        <v>7750129</v>
      </c>
      <c r="D53" s="51">
        <f t="shared" si="6"/>
        <v>6</v>
      </c>
      <c r="E53" s="50" t="str">
        <f t="shared" si="5"/>
        <v>ALMERÍA</v>
      </c>
      <c r="F53" s="50">
        <f t="shared" si="7"/>
        <v>1519081</v>
      </c>
      <c r="G53" s="50">
        <f t="shared" si="8"/>
        <v>1234046</v>
      </c>
    </row>
    <row r="54" spans="1:7" x14ac:dyDescent="0.25">
      <c r="A54" s="50" t="str">
        <f t="shared" si="4"/>
        <v>LAS PALMAS</v>
      </c>
      <c r="B54" s="51">
        <f t="shared" si="2"/>
        <v>6190867</v>
      </c>
      <c r="C54" s="51">
        <f t="shared" si="3"/>
        <v>5569063</v>
      </c>
      <c r="D54" s="51">
        <f t="shared" si="6"/>
        <v>8</v>
      </c>
      <c r="E54" s="50" t="str">
        <f t="shared" si="5"/>
        <v>SANTANDER</v>
      </c>
      <c r="F54" s="50">
        <f t="shared" si="7"/>
        <v>1149450</v>
      </c>
      <c r="G54" s="50">
        <f t="shared" si="8"/>
        <v>1121067</v>
      </c>
    </row>
    <row r="55" spans="1:7" x14ac:dyDescent="0.25">
      <c r="A55" s="50" t="str">
        <f t="shared" si="4"/>
        <v>MÁLAGA</v>
      </c>
      <c r="B55" s="51">
        <f t="shared" si="2"/>
        <v>679972</v>
      </c>
      <c r="C55" s="51">
        <f t="shared" si="3"/>
        <v>606254</v>
      </c>
      <c r="D55" s="51">
        <f t="shared" si="6"/>
        <v>23</v>
      </c>
      <c r="E55" s="50" t="str">
        <f t="shared" si="5"/>
        <v>AVILÉS</v>
      </c>
      <c r="F55" s="50">
        <f t="shared" si="7"/>
        <v>1107146</v>
      </c>
      <c r="G55" s="50">
        <f t="shared" si="8"/>
        <v>1056727</v>
      </c>
    </row>
    <row r="56" spans="1:7" x14ac:dyDescent="0.25">
      <c r="A56" s="50" t="str">
        <f t="shared" si="4"/>
        <v>MARÍN Y RÍA DE PONTEVEDRA</v>
      </c>
      <c r="B56" s="51">
        <f t="shared" si="2"/>
        <v>564979</v>
      </c>
      <c r="C56" s="51">
        <f t="shared" si="3"/>
        <v>496724</v>
      </c>
      <c r="D56" s="51">
        <f t="shared" si="6"/>
        <v>25</v>
      </c>
      <c r="E56" s="50" t="str">
        <f t="shared" si="5"/>
        <v>BAHÍA DE CÁDIZ</v>
      </c>
      <c r="F56" s="50">
        <f t="shared" si="7"/>
        <v>1028894</v>
      </c>
      <c r="G56" s="50">
        <f t="shared" si="8"/>
        <v>1010386</v>
      </c>
    </row>
    <row r="57" spans="1:7" x14ac:dyDescent="0.25">
      <c r="A57" s="50" t="str">
        <f t="shared" si="4"/>
        <v>MELILLA</v>
      </c>
      <c r="B57" s="51">
        <f t="shared" si="2"/>
        <v>279981</v>
      </c>
      <c r="C57" s="51">
        <f t="shared" si="3"/>
        <v>255655</v>
      </c>
      <c r="D57" s="51">
        <f t="shared" si="6"/>
        <v>27</v>
      </c>
      <c r="E57" s="50" t="str">
        <f t="shared" si="5"/>
        <v>SEVILLA</v>
      </c>
      <c r="F57" s="50">
        <f t="shared" si="7"/>
        <v>994091</v>
      </c>
      <c r="G57" s="50">
        <f t="shared" si="8"/>
        <v>1143290</v>
      </c>
    </row>
    <row r="58" spans="1:7" x14ac:dyDescent="0.25">
      <c r="A58" s="50" t="str">
        <f t="shared" si="4"/>
        <v>MOTRIL</v>
      </c>
      <c r="B58" s="51">
        <f t="shared" si="2"/>
        <v>564411</v>
      </c>
      <c r="C58" s="51">
        <f t="shared" si="3"/>
        <v>574404</v>
      </c>
      <c r="D58" s="51">
        <f t="shared" si="6"/>
        <v>26</v>
      </c>
      <c r="E58" s="50" t="str">
        <f t="shared" si="5"/>
        <v>VIGO</v>
      </c>
      <c r="F58" s="50">
        <f t="shared" si="7"/>
        <v>961418</v>
      </c>
      <c r="G58" s="50">
        <f t="shared" si="8"/>
        <v>994566</v>
      </c>
    </row>
    <row r="59" spans="1:7" x14ac:dyDescent="0.25">
      <c r="A59" s="50" t="str">
        <f t="shared" si="4"/>
        <v>PASAIA</v>
      </c>
      <c r="B59" s="51">
        <f t="shared" si="2"/>
        <v>696489</v>
      </c>
      <c r="C59" s="51">
        <f t="shared" si="3"/>
        <v>845734</v>
      </c>
      <c r="D59" s="51">
        <f t="shared" si="6"/>
        <v>22</v>
      </c>
      <c r="E59" s="50" t="str">
        <f t="shared" si="5"/>
        <v>ALICANTE</v>
      </c>
      <c r="F59" s="50">
        <f t="shared" si="7"/>
        <v>762423</v>
      </c>
      <c r="G59" s="50">
        <f t="shared" si="8"/>
        <v>909049</v>
      </c>
    </row>
    <row r="60" spans="1:7" x14ac:dyDescent="0.25">
      <c r="A60" s="50" t="str">
        <f t="shared" si="4"/>
        <v>SANTA CRUZ DE TENERIFE</v>
      </c>
      <c r="B60" s="51">
        <f t="shared" si="2"/>
        <v>3330989</v>
      </c>
      <c r="C60" s="51">
        <f t="shared" si="3"/>
        <v>3479278</v>
      </c>
      <c r="D60" s="51">
        <f t="shared" si="6"/>
        <v>14</v>
      </c>
      <c r="E60" s="50" t="str">
        <f t="shared" si="5"/>
        <v>PASAIA</v>
      </c>
      <c r="F60" s="50">
        <f t="shared" si="7"/>
        <v>696489</v>
      </c>
      <c r="G60" s="50">
        <f t="shared" si="8"/>
        <v>845734</v>
      </c>
    </row>
    <row r="61" spans="1:7" x14ac:dyDescent="0.25">
      <c r="A61" s="50" t="str">
        <f t="shared" si="4"/>
        <v>SANTANDER</v>
      </c>
      <c r="B61" s="51">
        <f t="shared" si="2"/>
        <v>1149450</v>
      </c>
      <c r="C61" s="51">
        <f t="shared" si="3"/>
        <v>1121067</v>
      </c>
      <c r="D61" s="51">
        <f t="shared" si="6"/>
        <v>16</v>
      </c>
      <c r="E61" s="50" t="str">
        <f t="shared" si="5"/>
        <v>MÁLAGA</v>
      </c>
      <c r="F61" s="50">
        <f t="shared" si="7"/>
        <v>679972</v>
      </c>
      <c r="G61" s="50">
        <f t="shared" si="8"/>
        <v>606254</v>
      </c>
    </row>
    <row r="62" spans="1:7" x14ac:dyDescent="0.25">
      <c r="A62" s="50" t="str">
        <f t="shared" si="4"/>
        <v>SEVILLA</v>
      </c>
      <c r="B62" s="51">
        <f t="shared" si="2"/>
        <v>994091</v>
      </c>
      <c r="C62" s="51">
        <f t="shared" si="3"/>
        <v>1143290</v>
      </c>
      <c r="D62" s="51">
        <f t="shared" si="6"/>
        <v>19</v>
      </c>
      <c r="E62" s="50" t="str">
        <f t="shared" si="5"/>
        <v>CEUTA</v>
      </c>
      <c r="F62" s="50">
        <f t="shared" si="7"/>
        <v>656626</v>
      </c>
      <c r="G62" s="50">
        <f t="shared" si="8"/>
        <v>581036</v>
      </c>
    </row>
    <row r="63" spans="1:7" x14ac:dyDescent="0.25">
      <c r="A63" s="50" t="str">
        <f t="shared" si="4"/>
        <v>TARRAGONA</v>
      </c>
      <c r="B63" s="51">
        <f t="shared" si="2"/>
        <v>7986748</v>
      </c>
      <c r="C63" s="51">
        <f t="shared" si="3"/>
        <v>8167000</v>
      </c>
      <c r="D63" s="51">
        <f t="shared" si="6"/>
        <v>5</v>
      </c>
      <c r="E63" s="50" t="str">
        <f t="shared" si="5"/>
        <v>MARÍN Y RÍA DE PONTEVEDRA</v>
      </c>
      <c r="F63" s="50">
        <f t="shared" si="7"/>
        <v>564979</v>
      </c>
      <c r="G63" s="50">
        <f t="shared" si="8"/>
        <v>496724</v>
      </c>
    </row>
    <row r="64" spans="1:7" x14ac:dyDescent="0.25">
      <c r="A64" s="50" t="str">
        <f t="shared" si="4"/>
        <v>VALENCIA</v>
      </c>
      <c r="B64" s="51">
        <f t="shared" si="2"/>
        <v>17357837</v>
      </c>
      <c r="C64" s="51">
        <f t="shared" si="3"/>
        <v>17520447</v>
      </c>
      <c r="D64" s="51">
        <f t="shared" si="6"/>
        <v>2</v>
      </c>
      <c r="E64" s="50" t="str">
        <f t="shared" si="5"/>
        <v>MOTRIL</v>
      </c>
      <c r="F64" s="50">
        <f t="shared" si="7"/>
        <v>564411</v>
      </c>
      <c r="G64" s="50">
        <f t="shared" si="8"/>
        <v>574404</v>
      </c>
    </row>
    <row r="65" spans="1:7" x14ac:dyDescent="0.25">
      <c r="A65" s="50" t="str">
        <f t="shared" si="4"/>
        <v>VIGO</v>
      </c>
      <c r="B65" s="51">
        <f t="shared" si="2"/>
        <v>961418</v>
      </c>
      <c r="C65" s="51">
        <f t="shared" si="3"/>
        <v>994566</v>
      </c>
      <c r="D65" s="51">
        <f t="shared" si="6"/>
        <v>20</v>
      </c>
      <c r="E65" s="50" t="str">
        <f t="shared" si="5"/>
        <v>MELILLA</v>
      </c>
      <c r="F65" s="50">
        <f t="shared" si="7"/>
        <v>279981</v>
      </c>
      <c r="G65" s="50">
        <f t="shared" si="8"/>
        <v>255655</v>
      </c>
    </row>
    <row r="66" spans="1:7" x14ac:dyDescent="0.25">
      <c r="A66" s="50" t="str">
        <f t="shared" si="4"/>
        <v>VILAGARCÍA</v>
      </c>
      <c r="B66" s="51">
        <f t="shared" si="2"/>
        <v>259672</v>
      </c>
      <c r="C66" s="51">
        <f t="shared" si="3"/>
        <v>238957</v>
      </c>
      <c r="D66" s="51">
        <f t="shared" si="6"/>
        <v>28</v>
      </c>
      <c r="E66" s="50" t="str">
        <f t="shared" si="5"/>
        <v>VILAGARCÍA</v>
      </c>
      <c r="F66" s="50">
        <f t="shared" si="7"/>
        <v>259672</v>
      </c>
      <c r="G66" s="50">
        <f t="shared" si="8"/>
        <v>238957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G39" sqref="G3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1293538</v>
      </c>
      <c r="C7" s="22">
        <v>1012155</v>
      </c>
      <c r="D7" s="22">
        <v>3372817</v>
      </c>
      <c r="E7" s="22">
        <v>3300301</v>
      </c>
      <c r="F7" s="11">
        <f>((E7*100)/D7)-100</f>
        <v>-2.1500128824065996</v>
      </c>
      <c r="G7" s="1"/>
      <c r="H7" s="1"/>
      <c r="I7" s="1"/>
    </row>
    <row r="8" spans="1:12" x14ac:dyDescent="0.25">
      <c r="A8" s="12" t="s">
        <v>31</v>
      </c>
      <c r="B8" s="23">
        <v>353380</v>
      </c>
      <c r="C8" s="23">
        <v>261183</v>
      </c>
      <c r="D8" s="23">
        <v>904110</v>
      </c>
      <c r="E8" s="23">
        <v>757211</v>
      </c>
      <c r="F8" s="14">
        <f t="shared" ref="F8:F35" si="0">((E8*100)/D8)-100</f>
        <v>-16.247912311555012</v>
      </c>
      <c r="G8" s="1"/>
      <c r="H8" s="1"/>
      <c r="I8" s="1"/>
    </row>
    <row r="9" spans="1:12" x14ac:dyDescent="0.25">
      <c r="A9" s="9" t="s">
        <v>164</v>
      </c>
      <c r="B9" s="22">
        <v>367795</v>
      </c>
      <c r="C9" s="22">
        <v>551269</v>
      </c>
      <c r="D9" s="22">
        <v>1218417</v>
      </c>
      <c r="E9" s="22">
        <v>1503373</v>
      </c>
      <c r="F9" s="11">
        <f t="shared" si="0"/>
        <v>23.387395284208935</v>
      </c>
      <c r="G9" s="1"/>
      <c r="H9" s="1"/>
      <c r="I9" s="1"/>
    </row>
    <row r="10" spans="1:12" x14ac:dyDescent="0.25">
      <c r="A10" s="12" t="s">
        <v>166</v>
      </c>
      <c r="B10" s="23">
        <v>420457</v>
      </c>
      <c r="C10" s="23">
        <v>424258</v>
      </c>
      <c r="D10" s="23">
        <v>1046150</v>
      </c>
      <c r="E10" s="23">
        <v>1094393</v>
      </c>
      <c r="F10" s="14">
        <f t="shared" si="0"/>
        <v>4.6114801892654071</v>
      </c>
      <c r="G10" s="1"/>
      <c r="H10" s="1"/>
      <c r="I10" s="1"/>
    </row>
    <row r="11" spans="1:12" x14ac:dyDescent="0.25">
      <c r="A11" s="9" t="s">
        <v>167</v>
      </c>
      <c r="B11" s="22">
        <v>8739014</v>
      </c>
      <c r="C11" s="22">
        <v>7402644</v>
      </c>
      <c r="D11" s="22">
        <v>24096557</v>
      </c>
      <c r="E11" s="22">
        <v>22318148</v>
      </c>
      <c r="F11" s="11">
        <f t="shared" si="0"/>
        <v>-7.3803448351563219</v>
      </c>
      <c r="G11" s="1"/>
      <c r="H11" s="1"/>
      <c r="I11" s="1"/>
    </row>
    <row r="12" spans="1:12" x14ac:dyDescent="0.25">
      <c r="A12" s="12" t="s">
        <v>168</v>
      </c>
      <c r="B12" s="23">
        <v>304887</v>
      </c>
      <c r="C12" s="23">
        <v>277689</v>
      </c>
      <c r="D12" s="23">
        <v>973040</v>
      </c>
      <c r="E12" s="23">
        <v>998796</v>
      </c>
      <c r="F12" s="14">
        <f t="shared" si="0"/>
        <v>2.6469620981665685</v>
      </c>
      <c r="G12" s="1"/>
      <c r="H12" s="1"/>
      <c r="I12" s="1"/>
    </row>
    <row r="13" spans="1:12" x14ac:dyDescent="0.25">
      <c r="A13" s="9" t="s">
        <v>32</v>
      </c>
      <c r="B13" s="22">
        <v>1247405</v>
      </c>
      <c r="C13" s="22">
        <v>1384179</v>
      </c>
      <c r="D13" s="22">
        <v>3024433</v>
      </c>
      <c r="E13" s="22">
        <v>3369274</v>
      </c>
      <c r="F13" s="11">
        <f t="shared" si="0"/>
        <v>11.40183961754154</v>
      </c>
      <c r="G13" s="1"/>
      <c r="H13" s="1"/>
      <c r="I13" s="1"/>
    </row>
    <row r="14" spans="1:12" x14ac:dyDescent="0.25">
      <c r="A14" s="12" t="s">
        <v>33</v>
      </c>
      <c r="B14" s="23">
        <v>4242264</v>
      </c>
      <c r="C14" s="23">
        <v>5156534</v>
      </c>
      <c r="D14" s="23">
        <v>10992747</v>
      </c>
      <c r="E14" s="23">
        <v>13784690</v>
      </c>
      <c r="F14" s="14">
        <f t="shared" si="0"/>
        <v>25.398046548328637</v>
      </c>
      <c r="G14" s="1"/>
      <c r="H14" s="1"/>
      <c r="I14" s="1"/>
    </row>
    <row r="15" spans="1:12" x14ac:dyDescent="0.25">
      <c r="A15" s="9" t="s">
        <v>34</v>
      </c>
      <c r="B15" s="22">
        <v>3087066</v>
      </c>
      <c r="C15" s="22">
        <v>2664062</v>
      </c>
      <c r="D15" s="22">
        <v>7264506</v>
      </c>
      <c r="E15" s="22">
        <v>7094226</v>
      </c>
      <c r="F15" s="11">
        <f t="shared" si="0"/>
        <v>-2.3439997158788231</v>
      </c>
      <c r="G15" s="1"/>
      <c r="H15" s="1"/>
      <c r="I15" s="1"/>
    </row>
    <row r="16" spans="1:12" x14ac:dyDescent="0.25">
      <c r="A16" s="12" t="s">
        <v>35</v>
      </c>
      <c r="B16" s="23">
        <v>2784844</v>
      </c>
      <c r="C16" s="23">
        <v>2806843</v>
      </c>
      <c r="D16" s="23">
        <v>7896846</v>
      </c>
      <c r="E16" s="23">
        <v>8556807</v>
      </c>
      <c r="F16" s="14">
        <f t="shared" si="0"/>
        <v>8.3572732708729518</v>
      </c>
      <c r="G16" s="1"/>
      <c r="H16" s="1"/>
      <c r="I16" s="1"/>
    </row>
    <row r="17" spans="1:9" x14ac:dyDescent="0.25">
      <c r="A17" s="9" t="s">
        <v>169</v>
      </c>
      <c r="B17" s="22">
        <v>1495081</v>
      </c>
      <c r="C17" s="22">
        <v>1513842</v>
      </c>
      <c r="D17" s="22">
        <v>3915216</v>
      </c>
      <c r="E17" s="22">
        <v>4262671</v>
      </c>
      <c r="F17" s="11">
        <f t="shared" si="0"/>
        <v>8.8744784451228185</v>
      </c>
      <c r="G17" s="1"/>
      <c r="H17" s="1"/>
      <c r="I17" s="1"/>
    </row>
    <row r="18" spans="1:9" x14ac:dyDescent="0.25">
      <c r="A18" s="12" t="s">
        <v>36</v>
      </c>
      <c r="B18" s="23">
        <v>123975</v>
      </c>
      <c r="C18" s="23">
        <v>173336</v>
      </c>
      <c r="D18" s="23">
        <v>446856</v>
      </c>
      <c r="E18" s="23">
        <v>511646</v>
      </c>
      <c r="F18" s="14">
        <f t="shared" si="0"/>
        <v>14.499078002757045</v>
      </c>
      <c r="G18" s="1"/>
      <c r="H18" s="1"/>
      <c r="I18" s="1"/>
    </row>
    <row r="19" spans="1:9" x14ac:dyDescent="0.25">
      <c r="A19" s="9" t="s">
        <v>37</v>
      </c>
      <c r="B19" s="22">
        <v>1157535</v>
      </c>
      <c r="C19" s="22">
        <v>1181920</v>
      </c>
      <c r="D19" s="22">
        <v>2922914</v>
      </c>
      <c r="E19" s="22">
        <v>3716553</v>
      </c>
      <c r="F19" s="11">
        <f t="shared" si="0"/>
        <v>27.152321279380786</v>
      </c>
      <c r="G19" s="1"/>
      <c r="H19" s="1"/>
      <c r="I19" s="1"/>
    </row>
    <row r="20" spans="1:9" x14ac:dyDescent="0.25">
      <c r="A20" s="12" t="s">
        <v>170</v>
      </c>
      <c r="B20" s="23">
        <v>2103885</v>
      </c>
      <c r="C20" s="23">
        <v>2047674</v>
      </c>
      <c r="D20" s="23">
        <v>5441671</v>
      </c>
      <c r="E20" s="23">
        <v>5342691</v>
      </c>
      <c r="F20" s="14">
        <f t="shared" si="0"/>
        <v>-1.8189265760462234</v>
      </c>
      <c r="G20" s="1"/>
      <c r="H20" s="1"/>
      <c r="I20" s="1"/>
    </row>
    <row r="21" spans="1:9" x14ac:dyDescent="0.25">
      <c r="A21" s="9" t="s">
        <v>38</v>
      </c>
      <c r="B21" s="22">
        <v>2755584</v>
      </c>
      <c r="C21" s="22">
        <v>2438573</v>
      </c>
      <c r="D21" s="22">
        <v>7708943</v>
      </c>
      <c r="E21" s="22">
        <v>7743580</v>
      </c>
      <c r="F21" s="11">
        <f t="shared" si="0"/>
        <v>0.44930932814006042</v>
      </c>
      <c r="G21" s="1"/>
      <c r="H21" s="1"/>
      <c r="I21" s="1"/>
    </row>
    <row r="22" spans="1:9" x14ac:dyDescent="0.25">
      <c r="A22" s="12" t="s">
        <v>59</v>
      </c>
      <c r="B22" s="23">
        <v>1727880</v>
      </c>
      <c r="C22" s="23">
        <v>2104732</v>
      </c>
      <c r="D22" s="23">
        <v>4858246</v>
      </c>
      <c r="E22" s="23">
        <v>5548121</v>
      </c>
      <c r="F22" s="14">
        <f t="shared" si="0"/>
        <v>14.200083733923719</v>
      </c>
      <c r="G22" s="1"/>
      <c r="H22" s="1"/>
      <c r="I22" s="1"/>
    </row>
    <row r="23" spans="1:9" x14ac:dyDescent="0.25">
      <c r="A23" s="9" t="s">
        <v>171</v>
      </c>
      <c r="B23" s="22">
        <v>215516</v>
      </c>
      <c r="C23" s="22">
        <v>339276</v>
      </c>
      <c r="D23" s="22">
        <v>591554</v>
      </c>
      <c r="E23" s="22">
        <v>659017</v>
      </c>
      <c r="F23" s="11">
        <f t="shared" si="0"/>
        <v>11.404368831924046</v>
      </c>
      <c r="G23" s="1"/>
      <c r="H23" s="1"/>
      <c r="I23" s="1"/>
    </row>
    <row r="24" spans="1:9" x14ac:dyDescent="0.25">
      <c r="A24" s="12" t="s">
        <v>173</v>
      </c>
      <c r="B24" s="23">
        <v>195102</v>
      </c>
      <c r="C24" s="23">
        <v>182323</v>
      </c>
      <c r="D24" s="23">
        <v>491389</v>
      </c>
      <c r="E24" s="23">
        <v>559531</v>
      </c>
      <c r="F24" s="14">
        <f t="shared" si="0"/>
        <v>13.867221284969744</v>
      </c>
      <c r="G24" s="1"/>
      <c r="H24" s="1"/>
      <c r="I24" s="1"/>
    </row>
    <row r="25" spans="1:9" x14ac:dyDescent="0.25">
      <c r="A25" s="9" t="s">
        <v>39</v>
      </c>
      <c r="B25" s="22">
        <v>83656</v>
      </c>
      <c r="C25" s="22">
        <v>110291</v>
      </c>
      <c r="D25" s="22">
        <v>250155</v>
      </c>
      <c r="E25" s="22">
        <v>278727</v>
      </c>
      <c r="F25" s="11">
        <f t="shared" si="0"/>
        <v>11.421718534508599</v>
      </c>
      <c r="G25" s="1"/>
      <c r="H25" s="1"/>
      <c r="I25" s="1"/>
    </row>
    <row r="26" spans="1:9" x14ac:dyDescent="0.25">
      <c r="A26" s="12" t="s">
        <v>40</v>
      </c>
      <c r="B26" s="23">
        <v>219435</v>
      </c>
      <c r="C26" s="23">
        <v>224102</v>
      </c>
      <c r="D26" s="23">
        <v>568173</v>
      </c>
      <c r="E26" s="23">
        <v>554492</v>
      </c>
      <c r="F26" s="14">
        <f t="shared" si="0"/>
        <v>-2.4078933705051071</v>
      </c>
      <c r="G26" s="1"/>
      <c r="H26" s="1"/>
      <c r="I26" s="1"/>
    </row>
    <row r="27" spans="1:9" x14ac:dyDescent="0.25">
      <c r="A27" s="9" t="s">
        <v>41</v>
      </c>
      <c r="B27" s="22">
        <v>284107</v>
      </c>
      <c r="C27" s="22">
        <v>259988</v>
      </c>
      <c r="D27" s="22">
        <v>828268</v>
      </c>
      <c r="E27" s="22">
        <v>680260</v>
      </c>
      <c r="F27" s="11">
        <f t="shared" si="0"/>
        <v>-17.869578445623887</v>
      </c>
      <c r="G27" s="1"/>
      <c r="H27" s="1"/>
      <c r="I27" s="1"/>
    </row>
    <row r="28" spans="1:9" x14ac:dyDescent="0.25">
      <c r="A28" s="12" t="s">
        <v>42</v>
      </c>
      <c r="B28" s="23">
        <v>1208773</v>
      </c>
      <c r="C28" s="23">
        <v>1098273</v>
      </c>
      <c r="D28" s="23">
        <v>3309453</v>
      </c>
      <c r="E28" s="23">
        <v>3151552</v>
      </c>
      <c r="F28" s="14">
        <f t="shared" si="0"/>
        <v>-4.7712114358475617</v>
      </c>
      <c r="G28" s="1"/>
      <c r="H28" s="1"/>
      <c r="I28" s="1"/>
    </row>
    <row r="29" spans="1:9" x14ac:dyDescent="0.25">
      <c r="A29" s="9" t="s">
        <v>43</v>
      </c>
      <c r="B29" s="22">
        <v>406108</v>
      </c>
      <c r="C29" s="22">
        <v>436378</v>
      </c>
      <c r="D29" s="22">
        <v>1110668</v>
      </c>
      <c r="E29" s="22">
        <v>1135284</v>
      </c>
      <c r="F29" s="11">
        <f t="shared" si="0"/>
        <v>2.2163238699593393</v>
      </c>
      <c r="G29" s="1"/>
      <c r="H29" s="1"/>
      <c r="I29" s="1"/>
    </row>
    <row r="30" spans="1:9" x14ac:dyDescent="0.25">
      <c r="A30" s="12" t="s">
        <v>44</v>
      </c>
      <c r="B30" s="23">
        <v>374243</v>
      </c>
      <c r="C30" s="23">
        <v>383164</v>
      </c>
      <c r="D30" s="23">
        <v>1139876</v>
      </c>
      <c r="E30" s="23">
        <v>990662</v>
      </c>
      <c r="F30" s="14">
        <f t="shared" si="0"/>
        <v>-13.09037123336222</v>
      </c>
      <c r="G30" s="1"/>
      <c r="H30" s="1"/>
      <c r="I30" s="1"/>
    </row>
    <row r="31" spans="1:9" x14ac:dyDescent="0.25">
      <c r="A31" s="9" t="s">
        <v>45</v>
      </c>
      <c r="B31" s="22">
        <v>2709352</v>
      </c>
      <c r="C31" s="22">
        <v>2858369</v>
      </c>
      <c r="D31" s="22">
        <v>8162980</v>
      </c>
      <c r="E31" s="22">
        <v>7971793</v>
      </c>
      <c r="F31" s="11">
        <f t="shared" si="0"/>
        <v>-2.342122607185118</v>
      </c>
      <c r="G31" s="1"/>
      <c r="H31" s="1"/>
      <c r="I31" s="1"/>
    </row>
    <row r="32" spans="1:9" x14ac:dyDescent="0.25">
      <c r="A32" s="12" t="s">
        <v>46</v>
      </c>
      <c r="B32" s="23">
        <v>6294548</v>
      </c>
      <c r="C32" s="23">
        <v>6237414</v>
      </c>
      <c r="D32" s="23">
        <v>17409261</v>
      </c>
      <c r="E32" s="23">
        <v>17290419</v>
      </c>
      <c r="F32" s="14">
        <f t="shared" si="0"/>
        <v>-0.68263667251585503</v>
      </c>
      <c r="G32" s="1"/>
      <c r="H32" s="1"/>
      <c r="I32" s="1"/>
    </row>
    <row r="33" spans="1:9" x14ac:dyDescent="0.25">
      <c r="A33" s="9" t="s">
        <v>47</v>
      </c>
      <c r="B33" s="22">
        <v>360967</v>
      </c>
      <c r="C33" s="22">
        <v>311670</v>
      </c>
      <c r="D33" s="22">
        <v>935936</v>
      </c>
      <c r="E33" s="22">
        <v>905075</v>
      </c>
      <c r="F33" s="11">
        <f t="shared" si="0"/>
        <v>-3.2973408438183753</v>
      </c>
      <c r="G33" s="1"/>
      <c r="H33" s="1"/>
      <c r="I33" s="1"/>
    </row>
    <row r="34" spans="1:9" x14ac:dyDescent="0.25">
      <c r="A34" s="12" t="s">
        <v>172</v>
      </c>
      <c r="B34" s="23">
        <v>84377</v>
      </c>
      <c r="C34" s="23">
        <v>104014</v>
      </c>
      <c r="D34" s="23">
        <v>237360</v>
      </c>
      <c r="E34" s="23">
        <v>258267</v>
      </c>
      <c r="F34" s="14">
        <f t="shared" si="0"/>
        <v>8.8081395348837219</v>
      </c>
      <c r="G34" s="1"/>
      <c r="H34" s="1"/>
      <c r="I34" s="1"/>
    </row>
    <row r="35" spans="1:9" x14ac:dyDescent="0.25">
      <c r="A35" s="15" t="s">
        <v>48</v>
      </c>
      <c r="B35" s="16">
        <f>SUM(B7:B34)</f>
        <v>44640774</v>
      </c>
      <c r="C35" s="16">
        <f t="shared" ref="C35:E35" si="1">SUM(C7:C34)</f>
        <v>43946155</v>
      </c>
      <c r="D35" s="16">
        <f t="shared" si="1"/>
        <v>121118542</v>
      </c>
      <c r="E35" s="16">
        <f t="shared" si="1"/>
        <v>124337560</v>
      </c>
      <c r="F35" s="17">
        <f t="shared" si="0"/>
        <v>2.6577417023398482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3300301</v>
      </c>
      <c r="C39" s="51">
        <f t="shared" si="3"/>
        <v>3372817</v>
      </c>
      <c r="D39" s="51">
        <f>_xlfn.RANK.EQ(B39,$B$39:$B$66)+COUNTIF($B$39:$B$66,B39)-1</f>
        <v>13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22318148</v>
      </c>
      <c r="G39" s="50">
        <f>LOOKUP(E39,$A$39:$A$66,$C$39:$C$66)</f>
        <v>24096557</v>
      </c>
    </row>
    <row r="40" spans="1:9" x14ac:dyDescent="0.25">
      <c r="A40" s="50" t="str">
        <f t="shared" si="4"/>
        <v>ALICANTE</v>
      </c>
      <c r="B40" s="51">
        <f t="shared" si="2"/>
        <v>757211</v>
      </c>
      <c r="C40" s="51">
        <f t="shared" si="3"/>
        <v>904110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17290419</v>
      </c>
      <c r="G40" s="50">
        <f t="shared" ref="G40:G66" si="8">LOOKUP(E40,$A$39:$A$66,$C$39:$C$66)</f>
        <v>17409261</v>
      </c>
    </row>
    <row r="41" spans="1:9" x14ac:dyDescent="0.25">
      <c r="A41" s="50" t="str">
        <f t="shared" si="4"/>
        <v>ALMERÍA</v>
      </c>
      <c r="B41" s="51">
        <f t="shared" si="2"/>
        <v>1503373</v>
      </c>
      <c r="C41" s="51">
        <f t="shared" si="3"/>
        <v>1218417</v>
      </c>
      <c r="D41" s="51">
        <f t="shared" si="6"/>
        <v>15</v>
      </c>
      <c r="E41" s="50" t="str">
        <f t="shared" si="5"/>
        <v>BARCELONA</v>
      </c>
      <c r="F41" s="50">
        <f t="shared" si="7"/>
        <v>13784690</v>
      </c>
      <c r="G41" s="50">
        <f t="shared" si="8"/>
        <v>10992747</v>
      </c>
    </row>
    <row r="42" spans="1:9" x14ac:dyDescent="0.25">
      <c r="A42" s="50" t="str">
        <f t="shared" si="4"/>
        <v>AVILÉS</v>
      </c>
      <c r="B42" s="51">
        <f t="shared" si="2"/>
        <v>1094393</v>
      </c>
      <c r="C42" s="51">
        <f t="shared" si="3"/>
        <v>1046150</v>
      </c>
      <c r="D42" s="51">
        <f t="shared" si="6"/>
        <v>17</v>
      </c>
      <c r="E42" s="50" t="str">
        <f t="shared" si="5"/>
        <v>CARTAGENA</v>
      </c>
      <c r="F42" s="50">
        <f t="shared" si="7"/>
        <v>8556807</v>
      </c>
      <c r="G42" s="50">
        <f t="shared" si="8"/>
        <v>7896846</v>
      </c>
    </row>
    <row r="43" spans="1:9" x14ac:dyDescent="0.25">
      <c r="A43" s="50" t="str">
        <f t="shared" si="4"/>
        <v>BAHÍA DE ALGECIRAS</v>
      </c>
      <c r="B43" s="51">
        <f t="shared" si="2"/>
        <v>22318148</v>
      </c>
      <c r="C43" s="51">
        <f t="shared" si="3"/>
        <v>24096557</v>
      </c>
      <c r="D43" s="51">
        <f t="shared" si="6"/>
        <v>1</v>
      </c>
      <c r="E43" s="50" t="str">
        <f t="shared" si="5"/>
        <v>TARRAGONA</v>
      </c>
      <c r="F43" s="50">
        <f t="shared" si="7"/>
        <v>7971793</v>
      </c>
      <c r="G43" s="50">
        <f t="shared" si="8"/>
        <v>8162980</v>
      </c>
    </row>
    <row r="44" spans="1:9" x14ac:dyDescent="0.25">
      <c r="A44" s="50" t="str">
        <f t="shared" si="4"/>
        <v>BAHÍA DE CÁDIZ</v>
      </c>
      <c r="B44" s="51">
        <f t="shared" si="2"/>
        <v>998796</v>
      </c>
      <c r="C44" s="51">
        <f t="shared" si="3"/>
        <v>973040</v>
      </c>
      <c r="D44" s="51">
        <f t="shared" si="6"/>
        <v>18</v>
      </c>
      <c r="E44" s="50" t="str">
        <f t="shared" si="5"/>
        <v>HUELVA</v>
      </c>
      <c r="F44" s="50">
        <f t="shared" si="7"/>
        <v>7743580</v>
      </c>
      <c r="G44" s="50">
        <f t="shared" si="8"/>
        <v>7708943</v>
      </c>
    </row>
    <row r="45" spans="1:9" x14ac:dyDescent="0.25">
      <c r="A45" s="50" t="str">
        <f t="shared" si="4"/>
        <v>BALEARES</v>
      </c>
      <c r="B45" s="51">
        <f t="shared" si="2"/>
        <v>3369274</v>
      </c>
      <c r="C45" s="51">
        <f t="shared" si="3"/>
        <v>3024433</v>
      </c>
      <c r="D45" s="51">
        <f t="shared" si="6"/>
        <v>12</v>
      </c>
      <c r="E45" s="50" t="str">
        <f t="shared" si="5"/>
        <v>BILBAO</v>
      </c>
      <c r="F45" s="50">
        <f t="shared" si="7"/>
        <v>7094226</v>
      </c>
      <c r="G45" s="50">
        <f t="shared" si="8"/>
        <v>7264506</v>
      </c>
    </row>
    <row r="46" spans="1:9" x14ac:dyDescent="0.25">
      <c r="A46" s="50" t="str">
        <f t="shared" si="4"/>
        <v>BARCELONA</v>
      </c>
      <c r="B46" s="51">
        <f t="shared" si="2"/>
        <v>13784690</v>
      </c>
      <c r="C46" s="51">
        <f t="shared" si="3"/>
        <v>10992747</v>
      </c>
      <c r="D46" s="51">
        <f t="shared" si="6"/>
        <v>3</v>
      </c>
      <c r="E46" s="50" t="str">
        <f t="shared" si="5"/>
        <v>LAS PALMAS</v>
      </c>
      <c r="F46" s="50">
        <f t="shared" si="7"/>
        <v>5548121</v>
      </c>
      <c r="G46" s="50">
        <f t="shared" si="8"/>
        <v>4858246</v>
      </c>
    </row>
    <row r="47" spans="1:9" x14ac:dyDescent="0.25">
      <c r="A47" s="50" t="str">
        <f t="shared" si="4"/>
        <v>BILBAO</v>
      </c>
      <c r="B47" s="51">
        <f t="shared" si="2"/>
        <v>7094226</v>
      </c>
      <c r="C47" s="51">
        <f t="shared" si="3"/>
        <v>7264506</v>
      </c>
      <c r="D47" s="51">
        <f t="shared" si="6"/>
        <v>7</v>
      </c>
      <c r="E47" s="50" t="str">
        <f t="shared" si="5"/>
        <v>GIJÓN</v>
      </c>
      <c r="F47" s="50">
        <f t="shared" si="7"/>
        <v>5342691</v>
      </c>
      <c r="G47" s="50">
        <f t="shared" si="8"/>
        <v>5441671</v>
      </c>
    </row>
    <row r="48" spans="1:9" x14ac:dyDescent="0.25">
      <c r="A48" s="50" t="str">
        <f t="shared" si="4"/>
        <v>CARTAGENA</v>
      </c>
      <c r="B48" s="51">
        <f t="shared" si="2"/>
        <v>8556807</v>
      </c>
      <c r="C48" s="51">
        <f t="shared" si="3"/>
        <v>7896846</v>
      </c>
      <c r="D48" s="51">
        <f t="shared" si="6"/>
        <v>4</v>
      </c>
      <c r="E48" s="50" t="str">
        <f t="shared" si="5"/>
        <v>CASTELLÓN</v>
      </c>
      <c r="F48" s="50">
        <f t="shared" si="7"/>
        <v>4262671</v>
      </c>
      <c r="G48" s="50">
        <f t="shared" si="8"/>
        <v>3915216</v>
      </c>
    </row>
    <row r="49" spans="1:7" x14ac:dyDescent="0.25">
      <c r="A49" s="50" t="str">
        <f t="shared" si="4"/>
        <v>CASTELLÓN</v>
      </c>
      <c r="B49" s="51">
        <f t="shared" si="2"/>
        <v>4262671</v>
      </c>
      <c r="C49" s="51">
        <f t="shared" si="3"/>
        <v>3915216</v>
      </c>
      <c r="D49" s="51">
        <f t="shared" si="6"/>
        <v>10</v>
      </c>
      <c r="E49" s="50" t="str">
        <f t="shared" si="5"/>
        <v>FERROL-SAN CIBRAO</v>
      </c>
      <c r="F49" s="50">
        <f t="shared" si="7"/>
        <v>3716553</v>
      </c>
      <c r="G49" s="50">
        <f t="shared" si="8"/>
        <v>2922914</v>
      </c>
    </row>
    <row r="50" spans="1:7" x14ac:dyDescent="0.25">
      <c r="A50" s="50" t="str">
        <f t="shared" si="4"/>
        <v>CEUTA</v>
      </c>
      <c r="B50" s="51">
        <f t="shared" si="2"/>
        <v>511646</v>
      </c>
      <c r="C50" s="51">
        <f t="shared" si="3"/>
        <v>446856</v>
      </c>
      <c r="D50" s="51">
        <f t="shared" si="6"/>
        <v>26</v>
      </c>
      <c r="E50" s="50" t="str">
        <f t="shared" si="5"/>
        <v>BALEARES</v>
      </c>
      <c r="F50" s="50">
        <f t="shared" si="7"/>
        <v>3369274</v>
      </c>
      <c r="G50" s="50">
        <f t="shared" si="8"/>
        <v>3024433</v>
      </c>
    </row>
    <row r="51" spans="1:7" x14ac:dyDescent="0.25">
      <c r="A51" s="50" t="str">
        <f t="shared" si="4"/>
        <v>FERROL-SAN CIBRAO</v>
      </c>
      <c r="B51" s="51">
        <f t="shared" si="2"/>
        <v>3716553</v>
      </c>
      <c r="C51" s="51">
        <f t="shared" si="3"/>
        <v>2922914</v>
      </c>
      <c r="D51" s="51">
        <f t="shared" si="6"/>
        <v>11</v>
      </c>
      <c r="E51" s="50" t="str">
        <f t="shared" si="5"/>
        <v>A CORUÑA</v>
      </c>
      <c r="F51" s="50">
        <f t="shared" si="7"/>
        <v>3300301</v>
      </c>
      <c r="G51" s="50">
        <f t="shared" si="8"/>
        <v>3372817</v>
      </c>
    </row>
    <row r="52" spans="1:7" x14ac:dyDescent="0.25">
      <c r="A52" s="50" t="str">
        <f t="shared" si="4"/>
        <v>GIJÓN</v>
      </c>
      <c r="B52" s="51">
        <f t="shared" si="2"/>
        <v>5342691</v>
      </c>
      <c r="C52" s="51">
        <f t="shared" si="3"/>
        <v>5441671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3151552</v>
      </c>
      <c r="G52" s="50">
        <f t="shared" si="8"/>
        <v>3309453</v>
      </c>
    </row>
    <row r="53" spans="1:7" x14ac:dyDescent="0.25">
      <c r="A53" s="50" t="str">
        <f t="shared" si="4"/>
        <v>HUELVA</v>
      </c>
      <c r="B53" s="51">
        <f t="shared" si="2"/>
        <v>7743580</v>
      </c>
      <c r="C53" s="51">
        <f t="shared" si="3"/>
        <v>7708943</v>
      </c>
      <c r="D53" s="51">
        <f t="shared" si="6"/>
        <v>6</v>
      </c>
      <c r="E53" s="50" t="str">
        <f t="shared" si="5"/>
        <v>ALMERÍA</v>
      </c>
      <c r="F53" s="50">
        <f t="shared" si="7"/>
        <v>1503373</v>
      </c>
      <c r="G53" s="50">
        <f t="shared" si="8"/>
        <v>1218417</v>
      </c>
    </row>
    <row r="54" spans="1:7" x14ac:dyDescent="0.25">
      <c r="A54" s="50" t="str">
        <f t="shared" si="4"/>
        <v>LAS PALMAS</v>
      </c>
      <c r="B54" s="51">
        <f t="shared" si="2"/>
        <v>5548121</v>
      </c>
      <c r="C54" s="51">
        <f t="shared" si="3"/>
        <v>4858246</v>
      </c>
      <c r="D54" s="51">
        <f t="shared" si="6"/>
        <v>8</v>
      </c>
      <c r="E54" s="50" t="str">
        <f t="shared" si="5"/>
        <v>SANTANDER</v>
      </c>
      <c r="F54" s="50">
        <f t="shared" si="7"/>
        <v>1135284</v>
      </c>
      <c r="G54" s="50">
        <f t="shared" si="8"/>
        <v>1110668</v>
      </c>
    </row>
    <row r="55" spans="1:7" x14ac:dyDescent="0.25">
      <c r="A55" s="50" t="str">
        <f t="shared" si="4"/>
        <v>MÁLAGA</v>
      </c>
      <c r="B55" s="51">
        <f t="shared" si="2"/>
        <v>659017</v>
      </c>
      <c r="C55" s="51">
        <f t="shared" si="3"/>
        <v>591554</v>
      </c>
      <c r="D55" s="51">
        <f t="shared" si="6"/>
        <v>23</v>
      </c>
      <c r="E55" s="50" t="str">
        <f t="shared" si="5"/>
        <v>AVILÉS</v>
      </c>
      <c r="F55" s="50">
        <f t="shared" si="7"/>
        <v>1094393</v>
      </c>
      <c r="G55" s="50">
        <f t="shared" si="8"/>
        <v>1046150</v>
      </c>
    </row>
    <row r="56" spans="1:7" x14ac:dyDescent="0.25">
      <c r="A56" s="50" t="str">
        <f t="shared" si="4"/>
        <v>MARÍN Y RÍA DE PONTEVEDRA</v>
      </c>
      <c r="B56" s="51">
        <f t="shared" si="2"/>
        <v>559531</v>
      </c>
      <c r="C56" s="51">
        <f t="shared" si="3"/>
        <v>491389</v>
      </c>
      <c r="D56" s="51">
        <f t="shared" si="6"/>
        <v>24</v>
      </c>
      <c r="E56" s="50" t="str">
        <f t="shared" si="5"/>
        <v>BAHÍA DE CÁDIZ</v>
      </c>
      <c r="F56" s="50">
        <f t="shared" ref="F56:F66" si="9">LOOKUP(E56,$A$39:$A$66,$B$39:$B$66)</f>
        <v>998796</v>
      </c>
      <c r="G56" s="50">
        <f t="shared" si="8"/>
        <v>973040</v>
      </c>
    </row>
    <row r="57" spans="1:7" x14ac:dyDescent="0.25">
      <c r="A57" s="50" t="str">
        <f t="shared" si="4"/>
        <v>MELILLA</v>
      </c>
      <c r="B57" s="51">
        <f t="shared" si="2"/>
        <v>278727</v>
      </c>
      <c r="C57" s="51">
        <f t="shared" si="3"/>
        <v>250155</v>
      </c>
      <c r="D57" s="51">
        <f t="shared" si="6"/>
        <v>27</v>
      </c>
      <c r="E57" s="50" t="str">
        <f t="shared" si="5"/>
        <v>SEVILLA</v>
      </c>
      <c r="F57" s="50">
        <f t="shared" si="9"/>
        <v>990662</v>
      </c>
      <c r="G57" s="50">
        <f t="shared" si="8"/>
        <v>1139876</v>
      </c>
    </row>
    <row r="58" spans="1:7" x14ac:dyDescent="0.25">
      <c r="A58" s="50" t="str">
        <f t="shared" si="4"/>
        <v>MOTRIL</v>
      </c>
      <c r="B58" s="51">
        <f t="shared" si="2"/>
        <v>554492</v>
      </c>
      <c r="C58" s="51">
        <f t="shared" si="3"/>
        <v>568173</v>
      </c>
      <c r="D58" s="51">
        <f t="shared" si="6"/>
        <v>25</v>
      </c>
      <c r="E58" s="50" t="str">
        <f t="shared" si="5"/>
        <v>VIGO</v>
      </c>
      <c r="F58" s="50">
        <f t="shared" si="9"/>
        <v>905075</v>
      </c>
      <c r="G58" s="50">
        <f t="shared" si="8"/>
        <v>935936</v>
      </c>
    </row>
    <row r="59" spans="1:7" x14ac:dyDescent="0.25">
      <c r="A59" s="50" t="str">
        <f t="shared" si="4"/>
        <v>PASAIA</v>
      </c>
      <c r="B59" s="51">
        <f t="shared" si="2"/>
        <v>680260</v>
      </c>
      <c r="C59" s="51">
        <f t="shared" si="3"/>
        <v>828268</v>
      </c>
      <c r="D59" s="51">
        <f t="shared" si="6"/>
        <v>22</v>
      </c>
      <c r="E59" s="50" t="str">
        <f t="shared" si="5"/>
        <v>ALICANTE</v>
      </c>
      <c r="F59" s="50">
        <f t="shared" si="9"/>
        <v>757211</v>
      </c>
      <c r="G59" s="50">
        <f t="shared" si="8"/>
        <v>904110</v>
      </c>
    </row>
    <row r="60" spans="1:7" x14ac:dyDescent="0.25">
      <c r="A60" s="50" t="str">
        <f t="shared" si="4"/>
        <v>SANTA CRUZ DE TENERIFE</v>
      </c>
      <c r="B60" s="51">
        <f t="shared" si="2"/>
        <v>3151552</v>
      </c>
      <c r="C60" s="51">
        <f t="shared" si="3"/>
        <v>3309453</v>
      </c>
      <c r="D60" s="51">
        <f t="shared" si="6"/>
        <v>14</v>
      </c>
      <c r="E60" s="50" t="str">
        <f t="shared" si="5"/>
        <v>PASAIA</v>
      </c>
      <c r="F60" s="50">
        <f t="shared" si="9"/>
        <v>680260</v>
      </c>
      <c r="G60" s="50">
        <f t="shared" si="8"/>
        <v>828268</v>
      </c>
    </row>
    <row r="61" spans="1:7" x14ac:dyDescent="0.25">
      <c r="A61" s="50" t="str">
        <f t="shared" si="4"/>
        <v>SANTANDER</v>
      </c>
      <c r="B61" s="51">
        <f t="shared" si="2"/>
        <v>1135284</v>
      </c>
      <c r="C61" s="51">
        <f t="shared" si="3"/>
        <v>1110668</v>
      </c>
      <c r="D61" s="51">
        <f t="shared" si="6"/>
        <v>16</v>
      </c>
      <c r="E61" s="50" t="str">
        <f t="shared" si="5"/>
        <v>MÁLAGA</v>
      </c>
      <c r="F61" s="50">
        <f t="shared" si="9"/>
        <v>659017</v>
      </c>
      <c r="G61" s="50">
        <f t="shared" si="8"/>
        <v>591554</v>
      </c>
    </row>
    <row r="62" spans="1:7" x14ac:dyDescent="0.25">
      <c r="A62" s="50" t="str">
        <f t="shared" si="4"/>
        <v>SEVILLA</v>
      </c>
      <c r="B62" s="51">
        <f t="shared" si="2"/>
        <v>990662</v>
      </c>
      <c r="C62" s="51">
        <f t="shared" si="3"/>
        <v>1139876</v>
      </c>
      <c r="D62" s="51">
        <f t="shared" si="6"/>
        <v>19</v>
      </c>
      <c r="E62" s="50" t="str">
        <f t="shared" si="5"/>
        <v>MARÍN Y RÍA DE PONTEVEDRA</v>
      </c>
      <c r="F62" s="50">
        <f t="shared" si="9"/>
        <v>559531</v>
      </c>
      <c r="G62" s="50">
        <f t="shared" si="8"/>
        <v>491389</v>
      </c>
    </row>
    <row r="63" spans="1:7" x14ac:dyDescent="0.25">
      <c r="A63" s="50" t="str">
        <f t="shared" si="4"/>
        <v>TARRAGONA</v>
      </c>
      <c r="B63" s="51">
        <f t="shared" si="2"/>
        <v>7971793</v>
      </c>
      <c r="C63" s="51">
        <f t="shared" si="3"/>
        <v>8162980</v>
      </c>
      <c r="D63" s="51">
        <f t="shared" si="6"/>
        <v>5</v>
      </c>
      <c r="E63" s="50" t="str">
        <f t="shared" si="5"/>
        <v>MOTRIL</v>
      </c>
      <c r="F63" s="50">
        <f t="shared" si="9"/>
        <v>554492</v>
      </c>
      <c r="G63" s="50">
        <f t="shared" si="8"/>
        <v>568173</v>
      </c>
    </row>
    <row r="64" spans="1:7" x14ac:dyDescent="0.25">
      <c r="A64" s="50" t="str">
        <f t="shared" si="4"/>
        <v>VALENCIA</v>
      </c>
      <c r="B64" s="51">
        <f t="shared" si="2"/>
        <v>17290419</v>
      </c>
      <c r="C64" s="51">
        <f t="shared" si="3"/>
        <v>17409261</v>
      </c>
      <c r="D64" s="51">
        <f t="shared" si="6"/>
        <v>2</v>
      </c>
      <c r="E64" s="50" t="str">
        <f t="shared" si="5"/>
        <v>CEUTA</v>
      </c>
      <c r="F64" s="50">
        <f t="shared" si="9"/>
        <v>511646</v>
      </c>
      <c r="G64" s="50">
        <f t="shared" si="8"/>
        <v>446856</v>
      </c>
    </row>
    <row r="65" spans="1:7" x14ac:dyDescent="0.25">
      <c r="A65" s="50" t="str">
        <f t="shared" si="4"/>
        <v>VIGO</v>
      </c>
      <c r="B65" s="51">
        <f t="shared" si="2"/>
        <v>905075</v>
      </c>
      <c r="C65" s="51">
        <f t="shared" si="3"/>
        <v>935936</v>
      </c>
      <c r="D65" s="51">
        <f t="shared" si="6"/>
        <v>20</v>
      </c>
      <c r="E65" s="50" t="str">
        <f t="shared" si="5"/>
        <v>MELILLA</v>
      </c>
      <c r="F65" s="50">
        <f t="shared" si="9"/>
        <v>278727</v>
      </c>
      <c r="G65" s="50">
        <f t="shared" si="8"/>
        <v>250155</v>
      </c>
    </row>
    <row r="66" spans="1:7" x14ac:dyDescent="0.25">
      <c r="A66" s="50" t="str">
        <f t="shared" si="4"/>
        <v>VILAGARCÍA</v>
      </c>
      <c r="B66" s="51">
        <f t="shared" si="2"/>
        <v>258267</v>
      </c>
      <c r="C66" s="51">
        <f t="shared" si="3"/>
        <v>237360</v>
      </c>
      <c r="D66" s="51">
        <f t="shared" si="6"/>
        <v>28</v>
      </c>
      <c r="E66" s="50" t="str">
        <f t="shared" si="5"/>
        <v>VILAGARCÍA</v>
      </c>
      <c r="F66" s="50">
        <f t="shared" si="9"/>
        <v>258267</v>
      </c>
      <c r="G66" s="50">
        <f t="shared" si="8"/>
        <v>237360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F24" sqref="F2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761760</v>
      </c>
      <c r="C7" s="24">
        <v>577420</v>
      </c>
      <c r="D7" s="24">
        <v>1917276</v>
      </c>
      <c r="E7" s="24">
        <v>2088366</v>
      </c>
      <c r="F7" s="11">
        <f>((E7*100)/D7)-100</f>
        <v>8.9235978544560055</v>
      </c>
      <c r="G7" s="1"/>
      <c r="H7" s="1"/>
      <c r="I7" s="1"/>
    </row>
    <row r="8" spans="1:12" x14ac:dyDescent="0.25">
      <c r="A8" s="12" t="s">
        <v>31</v>
      </c>
      <c r="B8" s="25">
        <v>2193</v>
      </c>
      <c r="C8" s="25">
        <v>7432</v>
      </c>
      <c r="D8" s="25">
        <v>7225</v>
      </c>
      <c r="E8" s="25">
        <v>11745</v>
      </c>
      <c r="F8" s="14">
        <f t="shared" ref="F8:F35" si="0">((E8*100)/D8)-100</f>
        <v>62.560553633218007</v>
      </c>
      <c r="G8" s="1"/>
      <c r="H8" s="1"/>
      <c r="I8" s="1"/>
    </row>
    <row r="9" spans="1:12" x14ac:dyDescent="0.25">
      <c r="A9" s="9" t="s">
        <v>164</v>
      </c>
      <c r="B9" s="24">
        <v>2999</v>
      </c>
      <c r="C9" s="24">
        <v>4200</v>
      </c>
      <c r="D9" s="24">
        <v>8003</v>
      </c>
      <c r="E9" s="24">
        <v>10103</v>
      </c>
      <c r="F9" s="11">
        <f t="shared" si="0"/>
        <v>26.240159940022494</v>
      </c>
      <c r="G9" s="1"/>
      <c r="H9" s="1"/>
      <c r="I9" s="1"/>
    </row>
    <row r="10" spans="1:12" x14ac:dyDescent="0.25">
      <c r="A10" s="12" t="s">
        <v>166</v>
      </c>
      <c r="B10" s="25">
        <v>31964</v>
      </c>
      <c r="C10" s="25">
        <v>61086</v>
      </c>
      <c r="D10" s="25">
        <v>138711</v>
      </c>
      <c r="E10" s="25">
        <v>150686</v>
      </c>
      <c r="F10" s="14">
        <f t="shared" si="0"/>
        <v>8.6330572196869753</v>
      </c>
      <c r="G10" s="1"/>
      <c r="H10" s="1"/>
      <c r="I10" s="1"/>
    </row>
    <row r="11" spans="1:12" x14ac:dyDescent="0.25">
      <c r="A11" s="9" t="s">
        <v>167</v>
      </c>
      <c r="B11" s="24">
        <v>2419384</v>
      </c>
      <c r="C11" s="24">
        <v>2331703</v>
      </c>
      <c r="D11" s="24">
        <v>6727181</v>
      </c>
      <c r="E11" s="24">
        <v>6891844</v>
      </c>
      <c r="F11" s="11">
        <f t="shared" si="0"/>
        <v>2.4477266183264561</v>
      </c>
      <c r="G11" s="1"/>
      <c r="H11" s="1"/>
      <c r="I11" s="1"/>
    </row>
    <row r="12" spans="1:12" x14ac:dyDescent="0.25">
      <c r="A12" s="12" t="s">
        <v>168</v>
      </c>
      <c r="B12" s="25">
        <v>23638</v>
      </c>
      <c r="C12" s="25">
        <v>36497</v>
      </c>
      <c r="D12" s="25">
        <v>143786</v>
      </c>
      <c r="E12" s="25">
        <v>110466</v>
      </c>
      <c r="F12" s="14">
        <f t="shared" si="0"/>
        <v>-23.173327027666119</v>
      </c>
      <c r="G12" s="1"/>
      <c r="H12" s="1"/>
      <c r="I12" s="1"/>
    </row>
    <row r="13" spans="1:12" x14ac:dyDescent="0.25">
      <c r="A13" s="9" t="s">
        <v>32</v>
      </c>
      <c r="B13" s="24">
        <v>98390</v>
      </c>
      <c r="C13" s="24">
        <v>92136</v>
      </c>
      <c r="D13" s="24">
        <v>232886</v>
      </c>
      <c r="E13" s="24">
        <v>254941</v>
      </c>
      <c r="F13" s="11">
        <f t="shared" si="0"/>
        <v>9.470298772790116</v>
      </c>
      <c r="G13" s="1"/>
      <c r="H13" s="1"/>
      <c r="I13" s="1"/>
    </row>
    <row r="14" spans="1:12" x14ac:dyDescent="0.25">
      <c r="A14" s="12" t="s">
        <v>33</v>
      </c>
      <c r="B14" s="25">
        <v>1197436</v>
      </c>
      <c r="C14" s="25">
        <v>1252025</v>
      </c>
      <c r="D14" s="25">
        <v>2882066</v>
      </c>
      <c r="E14" s="25">
        <v>3524027</v>
      </c>
      <c r="F14" s="14">
        <f t="shared" si="0"/>
        <v>22.274333759185254</v>
      </c>
      <c r="G14" s="1"/>
      <c r="H14" s="1"/>
      <c r="I14" s="1"/>
    </row>
    <row r="15" spans="1:12" x14ac:dyDescent="0.25">
      <c r="A15" s="9" t="s">
        <v>34</v>
      </c>
      <c r="B15" s="24">
        <v>1877880</v>
      </c>
      <c r="C15" s="24">
        <v>1317847</v>
      </c>
      <c r="D15" s="24">
        <v>4193900</v>
      </c>
      <c r="E15" s="24">
        <v>3959523</v>
      </c>
      <c r="F15" s="11">
        <f t="shared" si="0"/>
        <v>-5.5885214239729066</v>
      </c>
      <c r="G15" s="1"/>
      <c r="H15" s="1"/>
      <c r="I15" s="1"/>
    </row>
    <row r="16" spans="1:12" x14ac:dyDescent="0.25">
      <c r="A16" s="12" t="s">
        <v>35</v>
      </c>
      <c r="B16" s="25">
        <v>2061444</v>
      </c>
      <c r="C16" s="25">
        <v>2244462</v>
      </c>
      <c r="D16" s="25">
        <v>6043612</v>
      </c>
      <c r="E16" s="25">
        <v>6967131</v>
      </c>
      <c r="F16" s="14">
        <f t="shared" si="0"/>
        <v>15.280911481412105</v>
      </c>
      <c r="G16" s="1"/>
      <c r="H16" s="1"/>
      <c r="I16" s="1"/>
    </row>
    <row r="17" spans="1:9" x14ac:dyDescent="0.25">
      <c r="A17" s="9" t="s">
        <v>169</v>
      </c>
      <c r="B17" s="24">
        <v>788694</v>
      </c>
      <c r="C17" s="24">
        <v>632107</v>
      </c>
      <c r="D17" s="24">
        <v>2081988</v>
      </c>
      <c r="E17" s="24">
        <v>2072454</v>
      </c>
      <c r="F17" s="11">
        <f t="shared" si="0"/>
        <v>-0.45792771139890931</v>
      </c>
      <c r="G17" s="1"/>
      <c r="H17" s="1"/>
      <c r="I17" s="1"/>
    </row>
    <row r="18" spans="1:9" x14ac:dyDescent="0.25">
      <c r="A18" s="12" t="s">
        <v>36</v>
      </c>
      <c r="B18" s="25">
        <v>27845</v>
      </c>
      <c r="C18" s="25">
        <v>72846</v>
      </c>
      <c r="D18" s="25">
        <v>182103</v>
      </c>
      <c r="E18" s="25">
        <v>239337</v>
      </c>
      <c r="F18" s="14">
        <f t="shared" si="0"/>
        <v>31.429465741915294</v>
      </c>
      <c r="G18" s="1"/>
      <c r="H18" s="1"/>
      <c r="I18" s="1"/>
    </row>
    <row r="19" spans="1:9" x14ac:dyDescent="0.25">
      <c r="A19" s="9" t="s">
        <v>37</v>
      </c>
      <c r="B19" s="24">
        <v>200938</v>
      </c>
      <c r="C19" s="24">
        <v>177787</v>
      </c>
      <c r="D19" s="24">
        <v>540223</v>
      </c>
      <c r="E19" s="24">
        <v>627541</v>
      </c>
      <c r="F19" s="11">
        <f t="shared" si="0"/>
        <v>16.163325145356637</v>
      </c>
      <c r="G19" s="1"/>
      <c r="H19" s="1"/>
      <c r="I19" s="1"/>
    </row>
    <row r="20" spans="1:9" x14ac:dyDescent="0.25">
      <c r="A20" s="12" t="s">
        <v>170</v>
      </c>
      <c r="B20" s="25">
        <v>100442</v>
      </c>
      <c r="C20" s="25">
        <v>6534</v>
      </c>
      <c r="D20" s="25">
        <v>252167</v>
      </c>
      <c r="E20" s="25">
        <v>200933</v>
      </c>
      <c r="F20" s="14">
        <f t="shared" si="0"/>
        <v>-20.317488013895556</v>
      </c>
      <c r="G20" s="1"/>
      <c r="H20" s="1"/>
      <c r="I20" s="1"/>
    </row>
    <row r="21" spans="1:9" x14ac:dyDescent="0.25">
      <c r="A21" s="9" t="s">
        <v>38</v>
      </c>
      <c r="B21" s="24">
        <v>2302311</v>
      </c>
      <c r="C21" s="24">
        <v>1966812</v>
      </c>
      <c r="D21" s="24">
        <v>6292673</v>
      </c>
      <c r="E21" s="24">
        <v>6133947</v>
      </c>
      <c r="F21" s="11">
        <f t="shared" si="0"/>
        <v>-2.5223939016058807</v>
      </c>
      <c r="G21" s="1"/>
      <c r="H21" s="1"/>
      <c r="I21" s="1"/>
    </row>
    <row r="22" spans="1:9" x14ac:dyDescent="0.25">
      <c r="A22" s="12" t="s">
        <v>59</v>
      </c>
      <c r="B22" s="25">
        <v>586952</v>
      </c>
      <c r="C22" s="25">
        <v>659142</v>
      </c>
      <c r="D22" s="25">
        <v>1644927</v>
      </c>
      <c r="E22" s="25">
        <v>1749833</v>
      </c>
      <c r="F22" s="14">
        <f t="shared" si="0"/>
        <v>6.3775474534736247</v>
      </c>
      <c r="G22" s="1"/>
      <c r="H22" s="1"/>
      <c r="I22" s="1"/>
    </row>
    <row r="23" spans="1:9" x14ac:dyDescent="0.25">
      <c r="A23" s="9" t="s">
        <v>171</v>
      </c>
      <c r="B23" s="24">
        <v>3445</v>
      </c>
      <c r="C23" s="24">
        <v>10644</v>
      </c>
      <c r="D23" s="24">
        <v>36099</v>
      </c>
      <c r="E23" s="24">
        <v>30866</v>
      </c>
      <c r="F23" s="11">
        <f t="shared" si="0"/>
        <v>-14.496246433419202</v>
      </c>
      <c r="G23" s="1"/>
      <c r="H23" s="1"/>
      <c r="I23" s="1"/>
    </row>
    <row r="24" spans="1:9" x14ac:dyDescent="0.25">
      <c r="A24" s="12" t="s">
        <v>173</v>
      </c>
      <c r="B24" s="25">
        <v>0</v>
      </c>
      <c r="C24" s="25">
        <v>0</v>
      </c>
      <c r="D24" s="25">
        <v>0</v>
      </c>
      <c r="E24" s="25">
        <v>0</v>
      </c>
      <c r="F24" s="14"/>
      <c r="G24" s="1"/>
      <c r="H24" s="1"/>
      <c r="I24" s="1"/>
    </row>
    <row r="25" spans="1:9" x14ac:dyDescent="0.25">
      <c r="A25" s="9" t="s">
        <v>39</v>
      </c>
      <c r="B25" s="24">
        <v>4616</v>
      </c>
      <c r="C25" s="24">
        <v>8433</v>
      </c>
      <c r="D25" s="24">
        <v>16221</v>
      </c>
      <c r="E25" s="24">
        <v>19427</v>
      </c>
      <c r="F25" s="11">
        <f t="shared" si="0"/>
        <v>19.764502805005861</v>
      </c>
      <c r="G25" s="1"/>
      <c r="H25" s="1"/>
      <c r="I25" s="1"/>
    </row>
    <row r="26" spans="1:9" x14ac:dyDescent="0.25">
      <c r="A26" s="12" t="s">
        <v>40</v>
      </c>
      <c r="B26" s="25">
        <v>132174</v>
      </c>
      <c r="C26" s="25">
        <v>99158</v>
      </c>
      <c r="D26" s="25">
        <v>333947</v>
      </c>
      <c r="E26" s="25">
        <v>255252</v>
      </c>
      <c r="F26" s="14">
        <f t="shared" si="0"/>
        <v>-23.565116620302021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618886</v>
      </c>
      <c r="C28" s="25">
        <v>449619</v>
      </c>
      <c r="D28" s="25">
        <v>1660786</v>
      </c>
      <c r="E28" s="25">
        <v>1415080</v>
      </c>
      <c r="F28" s="14">
        <f t="shared" si="0"/>
        <v>-14.794561129489296</v>
      </c>
      <c r="G28" s="1"/>
      <c r="H28" s="1"/>
      <c r="I28" s="1"/>
    </row>
    <row r="29" spans="1:9" x14ac:dyDescent="0.25">
      <c r="A29" s="9" t="s">
        <v>43</v>
      </c>
      <c r="B29" s="24">
        <v>18292</v>
      </c>
      <c r="C29" s="24">
        <v>16782</v>
      </c>
      <c r="D29" s="24">
        <v>44622</v>
      </c>
      <c r="E29" s="24">
        <v>28581</v>
      </c>
      <c r="F29" s="11">
        <f t="shared" si="0"/>
        <v>-35.948635202366546</v>
      </c>
      <c r="G29" s="1"/>
      <c r="H29" s="1"/>
      <c r="I29" s="1"/>
    </row>
    <row r="30" spans="1:9" x14ac:dyDescent="0.25">
      <c r="A30" s="12" t="s">
        <v>44</v>
      </c>
      <c r="B30" s="25">
        <v>10788</v>
      </c>
      <c r="C30" s="25">
        <v>28150</v>
      </c>
      <c r="D30" s="25">
        <v>51519</v>
      </c>
      <c r="E30" s="25">
        <v>88009</v>
      </c>
      <c r="F30" s="14">
        <f t="shared" si="0"/>
        <v>70.828238125740029</v>
      </c>
      <c r="G30" s="1"/>
      <c r="H30" s="1"/>
      <c r="I30" s="1"/>
    </row>
    <row r="31" spans="1:9" x14ac:dyDescent="0.25">
      <c r="A31" s="9" t="s">
        <v>45</v>
      </c>
      <c r="B31" s="24">
        <v>1614803</v>
      </c>
      <c r="C31" s="24">
        <v>1921639</v>
      </c>
      <c r="D31" s="24">
        <v>5291388</v>
      </c>
      <c r="E31" s="24">
        <v>5268434</v>
      </c>
      <c r="F31" s="11">
        <f t="shared" si="0"/>
        <v>-0.43379922243464364</v>
      </c>
      <c r="G31" s="1"/>
      <c r="H31" s="1"/>
      <c r="I31" s="1"/>
    </row>
    <row r="32" spans="1:9" x14ac:dyDescent="0.25">
      <c r="A32" s="12" t="s">
        <v>46</v>
      </c>
      <c r="B32" s="25">
        <v>425013</v>
      </c>
      <c r="C32" s="25">
        <v>246418</v>
      </c>
      <c r="D32" s="25">
        <v>937994</v>
      </c>
      <c r="E32" s="25">
        <v>1028812</v>
      </c>
      <c r="F32" s="14">
        <f t="shared" si="0"/>
        <v>9.6821514849775099</v>
      </c>
      <c r="G32" s="1"/>
      <c r="H32" s="1"/>
      <c r="I32" s="1"/>
    </row>
    <row r="33" spans="1:9" x14ac:dyDescent="0.25">
      <c r="A33" s="9" t="s">
        <v>47</v>
      </c>
      <c r="B33" s="24">
        <v>7995</v>
      </c>
      <c r="C33" s="24">
        <v>3472</v>
      </c>
      <c r="D33" s="24">
        <v>15026</v>
      </c>
      <c r="E33" s="24">
        <v>14647</v>
      </c>
      <c r="F33" s="11">
        <f t="shared" si="0"/>
        <v>-2.5222946892053812</v>
      </c>
      <c r="G33" s="1"/>
      <c r="H33" s="1"/>
      <c r="I33" s="1"/>
    </row>
    <row r="34" spans="1:9" x14ac:dyDescent="0.25">
      <c r="A34" s="12" t="s">
        <v>172</v>
      </c>
      <c r="B34" s="25">
        <v>12973</v>
      </c>
      <c r="C34" s="25">
        <v>23380</v>
      </c>
      <c r="D34" s="25">
        <v>35810</v>
      </c>
      <c r="E34" s="25">
        <v>42711</v>
      </c>
      <c r="F34" s="14">
        <f t="shared" si="0"/>
        <v>19.271153309131535</v>
      </c>
      <c r="G34" s="1"/>
      <c r="H34" s="1"/>
      <c r="I34" s="1"/>
    </row>
    <row r="35" spans="1:9" x14ac:dyDescent="0.25">
      <c r="A35" s="15" t="s">
        <v>48</v>
      </c>
      <c r="B35" s="16">
        <f>SUM(B7:B34)</f>
        <v>15333255</v>
      </c>
      <c r="C35" s="16">
        <f t="shared" ref="C35:E35" si="1">SUM(C7:C34)</f>
        <v>14247731</v>
      </c>
      <c r="D35" s="16">
        <f t="shared" si="1"/>
        <v>41712139</v>
      </c>
      <c r="E35" s="16">
        <f t="shared" si="1"/>
        <v>43184696</v>
      </c>
      <c r="F35" s="17">
        <f t="shared" si="0"/>
        <v>3.5302840738999208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2088366</v>
      </c>
      <c r="C39" s="51">
        <f t="shared" si="3"/>
        <v>1917276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CARTAGENA</v>
      </c>
      <c r="F39" s="50">
        <f>LOOKUP(E39,$A$39:$A$66,$B$39:$B$66)</f>
        <v>6967131</v>
      </c>
      <c r="G39" s="50">
        <f>LOOKUP(E39,$A$39:$A$66,$C$39:$C$66)</f>
        <v>6043612</v>
      </c>
    </row>
    <row r="40" spans="1:9" x14ac:dyDescent="0.25">
      <c r="A40" s="50" t="str">
        <f t="shared" si="4"/>
        <v>ALICANTE</v>
      </c>
      <c r="B40" s="51">
        <f t="shared" si="2"/>
        <v>11745</v>
      </c>
      <c r="C40" s="51">
        <f t="shared" si="3"/>
        <v>7225</v>
      </c>
      <c r="D40" s="51">
        <f t="shared" ref="D40:D66" si="6">_xlfn.RANK.EQ(B40,$B$39:$B$66)+COUNTIF($B$39:$B$66,B40)-1</f>
        <v>25</v>
      </c>
      <c r="E40" s="50" t="str">
        <f t="shared" si="5"/>
        <v>BAHÍA DE ALGECIRAS</v>
      </c>
      <c r="F40" s="50">
        <f t="shared" ref="F40:F55" si="7">LOOKUP(E40,$A$39:$A$66,$B$39:$B$66)</f>
        <v>6891844</v>
      </c>
      <c r="G40" s="50">
        <f t="shared" ref="G40:G66" si="8">LOOKUP(E40,$A$39:$A$66,$C$39:$C$66)</f>
        <v>6727181</v>
      </c>
    </row>
    <row r="41" spans="1:9" x14ac:dyDescent="0.25">
      <c r="A41" s="50" t="str">
        <f t="shared" si="4"/>
        <v>ALMERÍA</v>
      </c>
      <c r="B41" s="51">
        <f t="shared" si="2"/>
        <v>10103</v>
      </c>
      <c r="C41" s="51">
        <f t="shared" si="3"/>
        <v>8003</v>
      </c>
      <c r="D41" s="51">
        <f t="shared" si="6"/>
        <v>26</v>
      </c>
      <c r="E41" s="50" t="str">
        <f t="shared" si="5"/>
        <v>HUELVA</v>
      </c>
      <c r="F41" s="50">
        <f t="shared" si="7"/>
        <v>6133947</v>
      </c>
      <c r="G41" s="50">
        <f t="shared" si="8"/>
        <v>6292673</v>
      </c>
    </row>
    <row r="42" spans="1:9" x14ac:dyDescent="0.25">
      <c r="A42" s="50" t="str">
        <f t="shared" si="4"/>
        <v>AVILÉS</v>
      </c>
      <c r="B42" s="51">
        <f t="shared" si="2"/>
        <v>150686</v>
      </c>
      <c r="C42" s="51">
        <f t="shared" si="3"/>
        <v>138711</v>
      </c>
      <c r="D42" s="51">
        <f t="shared" si="6"/>
        <v>17</v>
      </c>
      <c r="E42" s="50" t="str">
        <f t="shared" si="5"/>
        <v>TARRAGONA</v>
      </c>
      <c r="F42" s="50">
        <f t="shared" si="7"/>
        <v>5268434</v>
      </c>
      <c r="G42" s="50">
        <f t="shared" si="8"/>
        <v>5291388</v>
      </c>
    </row>
    <row r="43" spans="1:9" x14ac:dyDescent="0.25">
      <c r="A43" s="50" t="str">
        <f t="shared" si="4"/>
        <v>BAHÍA DE ALGECIRAS</v>
      </c>
      <c r="B43" s="51">
        <f t="shared" si="2"/>
        <v>6891844</v>
      </c>
      <c r="C43" s="51">
        <f t="shared" si="3"/>
        <v>6727181</v>
      </c>
      <c r="D43" s="51">
        <f t="shared" si="6"/>
        <v>2</v>
      </c>
      <c r="E43" s="50" t="str">
        <f t="shared" si="5"/>
        <v>BILBAO</v>
      </c>
      <c r="F43" s="50">
        <f t="shared" si="7"/>
        <v>3959523</v>
      </c>
      <c r="G43" s="50">
        <f t="shared" si="8"/>
        <v>4193900</v>
      </c>
    </row>
    <row r="44" spans="1:9" x14ac:dyDescent="0.25">
      <c r="A44" s="50" t="str">
        <f t="shared" si="4"/>
        <v>BAHÍA DE CÁDIZ</v>
      </c>
      <c r="B44" s="51">
        <f t="shared" si="2"/>
        <v>110466</v>
      </c>
      <c r="C44" s="51">
        <f t="shared" si="3"/>
        <v>143786</v>
      </c>
      <c r="D44" s="51">
        <f t="shared" si="6"/>
        <v>18</v>
      </c>
      <c r="E44" s="50" t="str">
        <f t="shared" si="5"/>
        <v>BARCELONA</v>
      </c>
      <c r="F44" s="50">
        <f t="shared" si="7"/>
        <v>3524027</v>
      </c>
      <c r="G44" s="50">
        <f t="shared" si="8"/>
        <v>2882066</v>
      </c>
    </row>
    <row r="45" spans="1:9" x14ac:dyDescent="0.25">
      <c r="A45" s="50" t="str">
        <f t="shared" si="4"/>
        <v>BALEARES</v>
      </c>
      <c r="B45" s="51">
        <f t="shared" si="2"/>
        <v>254941</v>
      </c>
      <c r="C45" s="51">
        <f t="shared" si="3"/>
        <v>232886</v>
      </c>
      <c r="D45" s="51">
        <f t="shared" si="6"/>
        <v>14</v>
      </c>
      <c r="E45" s="50" t="str">
        <f t="shared" si="5"/>
        <v>A CORUÑA</v>
      </c>
      <c r="F45" s="50">
        <f t="shared" si="7"/>
        <v>2088366</v>
      </c>
      <c r="G45" s="50">
        <f t="shared" si="8"/>
        <v>1917276</v>
      </c>
    </row>
    <row r="46" spans="1:9" x14ac:dyDescent="0.25">
      <c r="A46" s="50" t="str">
        <f t="shared" si="4"/>
        <v>BARCELONA</v>
      </c>
      <c r="B46" s="51">
        <f t="shared" si="2"/>
        <v>3524027</v>
      </c>
      <c r="C46" s="51">
        <f t="shared" si="3"/>
        <v>2882066</v>
      </c>
      <c r="D46" s="51">
        <f t="shared" si="6"/>
        <v>6</v>
      </c>
      <c r="E46" s="50" t="str">
        <f t="shared" si="5"/>
        <v>CASTELLÓN</v>
      </c>
      <c r="F46" s="50">
        <f t="shared" si="7"/>
        <v>2072454</v>
      </c>
      <c r="G46" s="50">
        <f t="shared" si="8"/>
        <v>2081988</v>
      </c>
    </row>
    <row r="47" spans="1:9" x14ac:dyDescent="0.25">
      <c r="A47" s="50" t="str">
        <f t="shared" si="4"/>
        <v>BILBAO</v>
      </c>
      <c r="B47" s="51">
        <f t="shared" si="2"/>
        <v>3959523</v>
      </c>
      <c r="C47" s="51">
        <f t="shared" si="3"/>
        <v>4193900</v>
      </c>
      <c r="D47" s="51">
        <f t="shared" si="6"/>
        <v>5</v>
      </c>
      <c r="E47" s="50" t="str">
        <f t="shared" si="5"/>
        <v>LAS PALMAS</v>
      </c>
      <c r="F47" s="50">
        <f t="shared" si="7"/>
        <v>1749833</v>
      </c>
      <c r="G47" s="50">
        <f t="shared" si="8"/>
        <v>1644927</v>
      </c>
    </row>
    <row r="48" spans="1:9" x14ac:dyDescent="0.25">
      <c r="A48" s="50" t="str">
        <f t="shared" si="4"/>
        <v>CARTAGENA</v>
      </c>
      <c r="B48" s="51">
        <f t="shared" si="2"/>
        <v>6967131</v>
      </c>
      <c r="C48" s="51">
        <f t="shared" si="3"/>
        <v>6043612</v>
      </c>
      <c r="D48" s="51">
        <f t="shared" si="6"/>
        <v>1</v>
      </c>
      <c r="E48" s="50" t="str">
        <f t="shared" si="5"/>
        <v>SANTA CRUZ DE TENERIFE</v>
      </c>
      <c r="F48" s="50">
        <f t="shared" si="7"/>
        <v>1415080</v>
      </c>
      <c r="G48" s="50">
        <f t="shared" si="8"/>
        <v>1660786</v>
      </c>
    </row>
    <row r="49" spans="1:7" x14ac:dyDescent="0.25">
      <c r="A49" s="50" t="str">
        <f t="shared" si="4"/>
        <v>CASTELLÓN</v>
      </c>
      <c r="B49" s="51">
        <f t="shared" si="2"/>
        <v>2072454</v>
      </c>
      <c r="C49" s="51">
        <f t="shared" si="3"/>
        <v>2081988</v>
      </c>
      <c r="D49" s="51">
        <f t="shared" si="6"/>
        <v>8</v>
      </c>
      <c r="E49" s="50" t="str">
        <f t="shared" si="5"/>
        <v>VALENCIA</v>
      </c>
      <c r="F49" s="50">
        <f t="shared" si="7"/>
        <v>1028812</v>
      </c>
      <c r="G49" s="50">
        <f t="shared" si="8"/>
        <v>937994</v>
      </c>
    </row>
    <row r="50" spans="1:7" x14ac:dyDescent="0.25">
      <c r="A50" s="50" t="str">
        <f t="shared" si="4"/>
        <v>CEUTA</v>
      </c>
      <c r="B50" s="51">
        <f t="shared" si="2"/>
        <v>239337</v>
      </c>
      <c r="C50" s="51">
        <f t="shared" si="3"/>
        <v>182103</v>
      </c>
      <c r="D50" s="51">
        <f t="shared" si="6"/>
        <v>15</v>
      </c>
      <c r="E50" s="50" t="str">
        <f t="shared" si="5"/>
        <v>FERROL-SAN CIBRAO</v>
      </c>
      <c r="F50" s="50">
        <f t="shared" si="7"/>
        <v>627541</v>
      </c>
      <c r="G50" s="50">
        <f t="shared" si="8"/>
        <v>540223</v>
      </c>
    </row>
    <row r="51" spans="1:7" x14ac:dyDescent="0.25">
      <c r="A51" s="50" t="str">
        <f t="shared" si="4"/>
        <v>FERROL-SAN CIBRAO</v>
      </c>
      <c r="B51" s="51">
        <f t="shared" si="2"/>
        <v>627541</v>
      </c>
      <c r="C51" s="51">
        <f t="shared" si="3"/>
        <v>540223</v>
      </c>
      <c r="D51" s="51">
        <f t="shared" si="6"/>
        <v>12</v>
      </c>
      <c r="E51" s="50" t="str">
        <f t="shared" si="5"/>
        <v>MOTRIL</v>
      </c>
      <c r="F51" s="50">
        <f t="shared" si="7"/>
        <v>255252</v>
      </c>
      <c r="G51" s="50">
        <f t="shared" si="8"/>
        <v>333947</v>
      </c>
    </row>
    <row r="52" spans="1:7" x14ac:dyDescent="0.25">
      <c r="A52" s="50" t="str">
        <f t="shared" si="4"/>
        <v>GIJÓN</v>
      </c>
      <c r="B52" s="51">
        <f t="shared" si="2"/>
        <v>200933</v>
      </c>
      <c r="C52" s="51">
        <f t="shared" si="3"/>
        <v>252167</v>
      </c>
      <c r="D52" s="51">
        <f t="shared" si="6"/>
        <v>16</v>
      </c>
      <c r="E52" s="50" t="str">
        <f t="shared" si="5"/>
        <v>BALEARES</v>
      </c>
      <c r="F52" s="50">
        <f t="shared" si="7"/>
        <v>254941</v>
      </c>
      <c r="G52" s="50">
        <f t="shared" si="8"/>
        <v>232886</v>
      </c>
    </row>
    <row r="53" spans="1:7" x14ac:dyDescent="0.25">
      <c r="A53" s="50" t="str">
        <f t="shared" si="4"/>
        <v>HUELVA</v>
      </c>
      <c r="B53" s="51">
        <f t="shared" si="2"/>
        <v>6133947</v>
      </c>
      <c r="C53" s="51">
        <f t="shared" si="3"/>
        <v>6292673</v>
      </c>
      <c r="D53" s="51">
        <f t="shared" si="6"/>
        <v>3</v>
      </c>
      <c r="E53" s="50" t="str">
        <f t="shared" si="5"/>
        <v>CEUTA</v>
      </c>
      <c r="F53" s="50">
        <f t="shared" si="7"/>
        <v>239337</v>
      </c>
      <c r="G53" s="50">
        <f t="shared" si="8"/>
        <v>182103</v>
      </c>
    </row>
    <row r="54" spans="1:7" x14ac:dyDescent="0.25">
      <c r="A54" s="50" t="str">
        <f t="shared" si="4"/>
        <v>LAS PALMAS</v>
      </c>
      <c r="B54" s="51">
        <f t="shared" si="2"/>
        <v>1749833</v>
      </c>
      <c r="C54" s="51">
        <f t="shared" si="3"/>
        <v>1644927</v>
      </c>
      <c r="D54" s="51">
        <f t="shared" si="6"/>
        <v>9</v>
      </c>
      <c r="E54" s="50" t="str">
        <f t="shared" si="5"/>
        <v>GIJÓN</v>
      </c>
      <c r="F54" s="50">
        <f t="shared" si="7"/>
        <v>200933</v>
      </c>
      <c r="G54" s="50">
        <f t="shared" si="8"/>
        <v>252167</v>
      </c>
    </row>
    <row r="55" spans="1:7" x14ac:dyDescent="0.25">
      <c r="A55" s="50" t="str">
        <f t="shared" si="4"/>
        <v>MÁLAGA</v>
      </c>
      <c r="B55" s="51">
        <f t="shared" si="2"/>
        <v>30866</v>
      </c>
      <c r="C55" s="51">
        <f t="shared" si="3"/>
        <v>36099</v>
      </c>
      <c r="D55" s="51">
        <f t="shared" si="6"/>
        <v>21</v>
      </c>
      <c r="E55" s="50" t="str">
        <f t="shared" si="5"/>
        <v>AVILÉS</v>
      </c>
      <c r="F55" s="50">
        <f t="shared" si="7"/>
        <v>150686</v>
      </c>
      <c r="G55" s="50">
        <f t="shared" si="8"/>
        <v>138711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str">
        <f t="shared" si="5"/>
        <v>BAHÍA DE CÁDIZ</v>
      </c>
      <c r="F56" s="50">
        <f t="shared" ref="F56:F66" si="9">LOOKUP(E56,$A$39:$A$66,$B$39:$B$66)</f>
        <v>110466</v>
      </c>
      <c r="G56" s="50">
        <f t="shared" si="8"/>
        <v>143786</v>
      </c>
    </row>
    <row r="57" spans="1:7" x14ac:dyDescent="0.25">
      <c r="A57" s="50" t="str">
        <f t="shared" si="4"/>
        <v>MELILLA</v>
      </c>
      <c r="B57" s="51">
        <f t="shared" si="2"/>
        <v>19427</v>
      </c>
      <c r="C57" s="51">
        <f t="shared" si="3"/>
        <v>16221</v>
      </c>
      <c r="D57" s="51">
        <f t="shared" si="6"/>
        <v>23</v>
      </c>
      <c r="E57" s="50" t="str">
        <f t="shared" si="5"/>
        <v>SEVILLA</v>
      </c>
      <c r="F57" s="50">
        <f t="shared" si="9"/>
        <v>88009</v>
      </c>
      <c r="G57" s="50">
        <f t="shared" si="8"/>
        <v>51519</v>
      </c>
    </row>
    <row r="58" spans="1:7" x14ac:dyDescent="0.25">
      <c r="A58" s="50" t="str">
        <f t="shared" si="4"/>
        <v>MOTRIL</v>
      </c>
      <c r="B58" s="51">
        <f t="shared" si="2"/>
        <v>255252</v>
      </c>
      <c r="C58" s="51">
        <f t="shared" si="3"/>
        <v>333947</v>
      </c>
      <c r="D58" s="51">
        <f t="shared" si="6"/>
        <v>13</v>
      </c>
      <c r="E58" s="50" t="str">
        <f t="shared" si="5"/>
        <v>VILAGARCÍA</v>
      </c>
      <c r="F58" s="50">
        <f t="shared" si="9"/>
        <v>42711</v>
      </c>
      <c r="G58" s="50">
        <f t="shared" si="8"/>
        <v>35810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MÁLAGA</v>
      </c>
      <c r="F59" s="50">
        <f t="shared" si="9"/>
        <v>30866</v>
      </c>
      <c r="G59" s="50">
        <f t="shared" si="8"/>
        <v>36099</v>
      </c>
    </row>
    <row r="60" spans="1:7" x14ac:dyDescent="0.25">
      <c r="A60" s="50" t="str">
        <f t="shared" si="4"/>
        <v>SANTA CRUZ DE TENERIFE</v>
      </c>
      <c r="B60" s="51">
        <f t="shared" si="2"/>
        <v>1415080</v>
      </c>
      <c r="C60" s="51">
        <f t="shared" si="3"/>
        <v>1660786</v>
      </c>
      <c r="D60" s="51">
        <f t="shared" si="6"/>
        <v>10</v>
      </c>
      <c r="E60" s="50" t="str">
        <f t="shared" si="5"/>
        <v>SANTANDER</v>
      </c>
      <c r="F60" s="50">
        <f t="shared" si="9"/>
        <v>28581</v>
      </c>
      <c r="G60" s="50">
        <f t="shared" si="8"/>
        <v>44622</v>
      </c>
    </row>
    <row r="61" spans="1:7" x14ac:dyDescent="0.25">
      <c r="A61" s="50" t="str">
        <f t="shared" si="4"/>
        <v>SANTANDER</v>
      </c>
      <c r="B61" s="51">
        <f t="shared" si="2"/>
        <v>28581</v>
      </c>
      <c r="C61" s="51">
        <f t="shared" si="3"/>
        <v>44622</v>
      </c>
      <c r="D61" s="51">
        <f t="shared" si="6"/>
        <v>22</v>
      </c>
      <c r="E61" s="50" t="str">
        <f t="shared" si="5"/>
        <v>MELILLA</v>
      </c>
      <c r="F61" s="50">
        <f t="shared" si="9"/>
        <v>19427</v>
      </c>
      <c r="G61" s="50">
        <f t="shared" si="8"/>
        <v>16221</v>
      </c>
    </row>
    <row r="62" spans="1:7" x14ac:dyDescent="0.25">
      <c r="A62" s="50" t="str">
        <f t="shared" si="4"/>
        <v>SEVILLA</v>
      </c>
      <c r="B62" s="51">
        <f t="shared" si="2"/>
        <v>88009</v>
      </c>
      <c r="C62" s="51">
        <f t="shared" si="3"/>
        <v>51519</v>
      </c>
      <c r="D62" s="51">
        <f t="shared" si="6"/>
        <v>19</v>
      </c>
      <c r="E62" s="50" t="str">
        <f t="shared" si="5"/>
        <v>VIGO</v>
      </c>
      <c r="F62" s="50">
        <f t="shared" si="9"/>
        <v>14647</v>
      </c>
      <c r="G62" s="50">
        <f t="shared" si="8"/>
        <v>15026</v>
      </c>
    </row>
    <row r="63" spans="1:7" x14ac:dyDescent="0.25">
      <c r="A63" s="50" t="str">
        <f t="shared" si="4"/>
        <v>TARRAGONA</v>
      </c>
      <c r="B63" s="51">
        <f t="shared" si="2"/>
        <v>5268434</v>
      </c>
      <c r="C63" s="51">
        <f t="shared" si="3"/>
        <v>5291388</v>
      </c>
      <c r="D63" s="51">
        <f t="shared" si="6"/>
        <v>4</v>
      </c>
      <c r="E63" s="50" t="str">
        <f t="shared" si="5"/>
        <v>ALICANTE</v>
      </c>
      <c r="F63" s="50">
        <f t="shared" si="9"/>
        <v>11745</v>
      </c>
      <c r="G63" s="50">
        <f t="shared" si="8"/>
        <v>7225</v>
      </c>
    </row>
    <row r="64" spans="1:7" x14ac:dyDescent="0.25">
      <c r="A64" s="50" t="str">
        <f t="shared" si="4"/>
        <v>VALENCIA</v>
      </c>
      <c r="B64" s="51">
        <f t="shared" si="2"/>
        <v>1028812</v>
      </c>
      <c r="C64" s="51">
        <f t="shared" si="3"/>
        <v>937994</v>
      </c>
      <c r="D64" s="51">
        <f t="shared" si="6"/>
        <v>11</v>
      </c>
      <c r="E64" s="50" t="str">
        <f t="shared" si="5"/>
        <v>ALMERÍA</v>
      </c>
      <c r="F64" s="50">
        <f t="shared" si="9"/>
        <v>10103</v>
      </c>
      <c r="G64" s="50">
        <f t="shared" si="8"/>
        <v>8003</v>
      </c>
    </row>
    <row r="65" spans="1:7" x14ac:dyDescent="0.25">
      <c r="A65" s="50" t="str">
        <f t="shared" si="4"/>
        <v>VIGO</v>
      </c>
      <c r="B65" s="51">
        <f t="shared" si="2"/>
        <v>14647</v>
      </c>
      <c r="C65" s="51">
        <f t="shared" si="3"/>
        <v>15026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42711</v>
      </c>
      <c r="C66" s="51">
        <f t="shared" si="3"/>
        <v>35810</v>
      </c>
      <c r="D66" s="51">
        <f t="shared" si="6"/>
        <v>20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G37" sqref="G3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432397</v>
      </c>
      <c r="C7" s="26">
        <v>365308</v>
      </c>
      <c r="D7" s="26">
        <v>1210907</v>
      </c>
      <c r="E7" s="26">
        <v>1009662</v>
      </c>
      <c r="F7" s="11">
        <f>((E7*100)/D7)-100</f>
        <v>-16.619360528925839</v>
      </c>
      <c r="G7" s="1"/>
      <c r="H7" s="1"/>
      <c r="I7" s="1"/>
    </row>
    <row r="8" spans="1:12" x14ac:dyDescent="0.25">
      <c r="A8" s="12" t="s">
        <v>31</v>
      </c>
      <c r="B8" s="27">
        <v>194665</v>
      </c>
      <c r="C8" s="27">
        <v>119658</v>
      </c>
      <c r="D8" s="27">
        <v>524869</v>
      </c>
      <c r="E8" s="27">
        <v>371050</v>
      </c>
      <c r="F8" s="14">
        <f t="shared" ref="F8:F35" si="0">((E8*100)/D8)-100</f>
        <v>-29.306169729970719</v>
      </c>
      <c r="G8" s="1"/>
      <c r="H8" s="1"/>
      <c r="I8" s="1"/>
    </row>
    <row r="9" spans="1:12" x14ac:dyDescent="0.25">
      <c r="A9" s="9" t="s">
        <v>164</v>
      </c>
      <c r="B9" s="26">
        <v>307194</v>
      </c>
      <c r="C9" s="26">
        <v>484138</v>
      </c>
      <c r="D9" s="26">
        <v>1063588</v>
      </c>
      <c r="E9" s="26">
        <v>1345113</v>
      </c>
      <c r="F9" s="11">
        <f t="shared" si="0"/>
        <v>26.469365957494816</v>
      </c>
      <c r="G9" s="1"/>
      <c r="H9" s="1"/>
      <c r="I9" s="1"/>
    </row>
    <row r="10" spans="1:12" x14ac:dyDescent="0.25">
      <c r="A10" s="12" t="s">
        <v>166</v>
      </c>
      <c r="B10" s="27">
        <v>256501</v>
      </c>
      <c r="C10" s="27">
        <v>263475</v>
      </c>
      <c r="D10" s="27">
        <v>613367</v>
      </c>
      <c r="E10" s="27">
        <v>653198</v>
      </c>
      <c r="F10" s="14">
        <f t="shared" si="0"/>
        <v>6.4938283279015678</v>
      </c>
      <c r="G10" s="1"/>
      <c r="H10" s="1"/>
      <c r="I10" s="1"/>
    </row>
    <row r="11" spans="1:12" x14ac:dyDescent="0.25">
      <c r="A11" s="9" t="s">
        <v>167</v>
      </c>
      <c r="B11" s="26">
        <v>49467</v>
      </c>
      <c r="C11" s="26">
        <v>49082</v>
      </c>
      <c r="D11" s="26">
        <v>481439</v>
      </c>
      <c r="E11" s="26">
        <v>406044</v>
      </c>
      <c r="F11" s="11">
        <f t="shared" si="0"/>
        <v>-15.660343262594012</v>
      </c>
      <c r="G11" s="1"/>
      <c r="H11" s="1"/>
      <c r="I11" s="1"/>
    </row>
    <row r="12" spans="1:12" x14ac:dyDescent="0.25">
      <c r="A12" s="12" t="s">
        <v>168</v>
      </c>
      <c r="B12" s="27">
        <v>178034</v>
      </c>
      <c r="C12" s="27">
        <v>89493</v>
      </c>
      <c r="D12" s="27">
        <v>552167</v>
      </c>
      <c r="E12" s="27">
        <v>464822</v>
      </c>
      <c r="F12" s="14">
        <f t="shared" si="0"/>
        <v>-15.818583870459477</v>
      </c>
      <c r="G12" s="1"/>
      <c r="H12" s="1"/>
      <c r="I12" s="1"/>
    </row>
    <row r="13" spans="1:12" x14ac:dyDescent="0.25">
      <c r="A13" s="9" t="s">
        <v>32</v>
      </c>
      <c r="B13" s="26">
        <v>132267</v>
      </c>
      <c r="C13" s="26">
        <v>162484</v>
      </c>
      <c r="D13" s="26">
        <v>312811</v>
      </c>
      <c r="E13" s="26">
        <v>378389</v>
      </c>
      <c r="F13" s="11">
        <f t="shared" si="0"/>
        <v>20.964096531132213</v>
      </c>
      <c r="G13" s="1"/>
      <c r="H13" s="1"/>
      <c r="I13" s="1"/>
    </row>
    <row r="14" spans="1:12" x14ac:dyDescent="0.25">
      <c r="A14" s="12" t="s">
        <v>33</v>
      </c>
      <c r="B14" s="27">
        <v>458773</v>
      </c>
      <c r="C14" s="27">
        <v>405428</v>
      </c>
      <c r="D14" s="27">
        <v>959526</v>
      </c>
      <c r="E14" s="27">
        <v>897445</v>
      </c>
      <c r="F14" s="14">
        <f t="shared" si="0"/>
        <v>-6.4699653787390901</v>
      </c>
      <c r="G14" s="1"/>
      <c r="H14" s="1"/>
      <c r="I14" s="1"/>
    </row>
    <row r="15" spans="1:12" x14ac:dyDescent="0.25">
      <c r="A15" s="9" t="s">
        <v>34</v>
      </c>
      <c r="B15" s="26">
        <v>398470</v>
      </c>
      <c r="C15" s="26">
        <v>346674</v>
      </c>
      <c r="D15" s="26">
        <v>991242</v>
      </c>
      <c r="E15" s="26">
        <v>891557</v>
      </c>
      <c r="F15" s="11">
        <f t="shared" si="0"/>
        <v>-10.056575488125006</v>
      </c>
      <c r="G15" s="1"/>
      <c r="H15" s="1"/>
      <c r="I15" s="1"/>
    </row>
    <row r="16" spans="1:12" x14ac:dyDescent="0.25">
      <c r="A16" s="12" t="s">
        <v>35</v>
      </c>
      <c r="B16" s="27">
        <v>614926</v>
      </c>
      <c r="C16" s="27">
        <v>457979</v>
      </c>
      <c r="D16" s="27">
        <v>1542221</v>
      </c>
      <c r="E16" s="27">
        <v>1285656</v>
      </c>
      <c r="F16" s="14">
        <f t="shared" si="0"/>
        <v>-16.636072262016924</v>
      </c>
      <c r="G16" s="1"/>
      <c r="H16" s="1"/>
      <c r="I16" s="1"/>
    </row>
    <row r="17" spans="1:9" x14ac:dyDescent="0.25">
      <c r="A17" s="9" t="s">
        <v>169</v>
      </c>
      <c r="B17" s="26">
        <v>384478</v>
      </c>
      <c r="C17" s="26">
        <v>539838</v>
      </c>
      <c r="D17" s="26">
        <v>1044238</v>
      </c>
      <c r="E17" s="26">
        <v>1272766</v>
      </c>
      <c r="F17" s="11">
        <f t="shared" si="0"/>
        <v>21.884666139328388</v>
      </c>
      <c r="G17" s="1"/>
      <c r="H17" s="1"/>
      <c r="I17" s="1"/>
    </row>
    <row r="18" spans="1:9" x14ac:dyDescent="0.25">
      <c r="A18" s="12" t="s">
        <v>36</v>
      </c>
      <c r="B18" s="27">
        <v>4250</v>
      </c>
      <c r="C18" s="27">
        <v>1500</v>
      </c>
      <c r="D18" s="27">
        <v>9588</v>
      </c>
      <c r="E18" s="27">
        <v>9732</v>
      </c>
      <c r="F18" s="14">
        <f t="shared" si="0"/>
        <v>1.5018773466833579</v>
      </c>
      <c r="G18" s="1"/>
      <c r="H18" s="1"/>
      <c r="I18" s="1"/>
    </row>
    <row r="19" spans="1:9" x14ac:dyDescent="0.25">
      <c r="A19" s="9" t="s">
        <v>37</v>
      </c>
      <c r="B19" s="26">
        <v>919005</v>
      </c>
      <c r="C19" s="26">
        <v>951359</v>
      </c>
      <c r="D19" s="26">
        <v>2241291</v>
      </c>
      <c r="E19" s="26">
        <v>2956219</v>
      </c>
      <c r="F19" s="11">
        <f t="shared" si="0"/>
        <v>31.898044475260008</v>
      </c>
      <c r="G19" s="1"/>
      <c r="H19" s="1"/>
      <c r="I19" s="1"/>
    </row>
    <row r="20" spans="1:9" x14ac:dyDescent="0.25">
      <c r="A20" s="12" t="s">
        <v>170</v>
      </c>
      <c r="B20" s="27">
        <v>1888347</v>
      </c>
      <c r="C20" s="27">
        <v>1886981</v>
      </c>
      <c r="D20" s="27">
        <v>4854621</v>
      </c>
      <c r="E20" s="27">
        <v>4722490</v>
      </c>
      <c r="F20" s="14">
        <f t="shared" si="0"/>
        <v>-2.7217572700320005</v>
      </c>
      <c r="G20" s="1"/>
      <c r="H20" s="1"/>
      <c r="I20" s="1"/>
    </row>
    <row r="21" spans="1:9" x14ac:dyDescent="0.25">
      <c r="A21" s="9" t="s">
        <v>38</v>
      </c>
      <c r="B21" s="26">
        <v>420040</v>
      </c>
      <c r="C21" s="26">
        <v>421954</v>
      </c>
      <c r="D21" s="26">
        <v>1330276</v>
      </c>
      <c r="E21" s="26">
        <v>1446271</v>
      </c>
      <c r="F21" s="11">
        <f t="shared" si="0"/>
        <v>8.7196190865655012</v>
      </c>
      <c r="G21" s="1"/>
      <c r="H21" s="1"/>
      <c r="I21" s="1"/>
    </row>
    <row r="22" spans="1:9" x14ac:dyDescent="0.25">
      <c r="A22" s="12" t="s">
        <v>59</v>
      </c>
      <c r="B22" s="27">
        <v>36762</v>
      </c>
      <c r="C22" s="27">
        <v>46363</v>
      </c>
      <c r="D22" s="27">
        <v>107056</v>
      </c>
      <c r="E22" s="27">
        <v>109025</v>
      </c>
      <c r="F22" s="14">
        <f t="shared" si="0"/>
        <v>1.8392243311911471</v>
      </c>
      <c r="G22" s="1"/>
      <c r="H22" s="1"/>
      <c r="I22" s="1"/>
    </row>
    <row r="23" spans="1:9" x14ac:dyDescent="0.25">
      <c r="A23" s="9" t="s">
        <v>171</v>
      </c>
      <c r="B23" s="26">
        <v>145512</v>
      </c>
      <c r="C23" s="26">
        <v>217149</v>
      </c>
      <c r="D23" s="26">
        <v>365860</v>
      </c>
      <c r="E23" s="26">
        <v>359300</v>
      </c>
      <c r="F23" s="11">
        <f t="shared" si="0"/>
        <v>-1.7930355873831587</v>
      </c>
      <c r="G23" s="1"/>
      <c r="H23" s="1"/>
      <c r="I23" s="1"/>
    </row>
    <row r="24" spans="1:9" x14ac:dyDescent="0.25">
      <c r="A24" s="12" t="s">
        <v>173</v>
      </c>
      <c r="B24" s="27">
        <v>121578</v>
      </c>
      <c r="C24" s="27">
        <v>61479</v>
      </c>
      <c r="D24" s="27">
        <v>268546</v>
      </c>
      <c r="E24" s="27">
        <v>200129</v>
      </c>
      <c r="F24" s="14">
        <f t="shared" si="0"/>
        <v>-25.47682706128559</v>
      </c>
      <c r="G24" s="1"/>
      <c r="H24" s="1"/>
      <c r="I24" s="1"/>
    </row>
    <row r="25" spans="1:9" x14ac:dyDescent="0.25">
      <c r="A25" s="9" t="s">
        <v>39</v>
      </c>
      <c r="B25" s="26">
        <v>0</v>
      </c>
      <c r="C25" s="26">
        <v>0</v>
      </c>
      <c r="D25" s="26">
        <v>2475</v>
      </c>
      <c r="E25" s="26">
        <v>1501</v>
      </c>
      <c r="F25" s="11">
        <f t="shared" si="0"/>
        <v>-39.353535353535356</v>
      </c>
      <c r="G25" s="1"/>
      <c r="H25" s="1"/>
      <c r="I25" s="1"/>
    </row>
    <row r="26" spans="1:9" x14ac:dyDescent="0.25">
      <c r="A26" s="12" t="s">
        <v>40</v>
      </c>
      <c r="B26" s="27">
        <v>51918</v>
      </c>
      <c r="C26" s="27">
        <v>52919</v>
      </c>
      <c r="D26" s="27">
        <v>138990</v>
      </c>
      <c r="E26" s="27">
        <v>127301</v>
      </c>
      <c r="F26" s="14">
        <f t="shared" si="0"/>
        <v>-8.4099575509029449</v>
      </c>
      <c r="G26" s="1"/>
      <c r="H26" s="1"/>
      <c r="I26" s="1"/>
    </row>
    <row r="27" spans="1:9" x14ac:dyDescent="0.25">
      <c r="A27" s="9" t="s">
        <v>41</v>
      </c>
      <c r="B27" s="26">
        <v>64501</v>
      </c>
      <c r="C27" s="26">
        <v>62578</v>
      </c>
      <c r="D27" s="26">
        <v>271497</v>
      </c>
      <c r="E27" s="26">
        <v>180326</v>
      </c>
      <c r="F27" s="11">
        <f t="shared" si="0"/>
        <v>-33.580849880477501</v>
      </c>
      <c r="G27" s="1"/>
      <c r="H27" s="1"/>
      <c r="I27" s="1"/>
    </row>
    <row r="28" spans="1:9" x14ac:dyDescent="0.25">
      <c r="A28" s="12" t="s">
        <v>42</v>
      </c>
      <c r="B28" s="27">
        <v>51549</v>
      </c>
      <c r="C28" s="27">
        <v>23925</v>
      </c>
      <c r="D28" s="27">
        <v>127526</v>
      </c>
      <c r="E28" s="27">
        <v>81888</v>
      </c>
      <c r="F28" s="14">
        <f t="shared" si="0"/>
        <v>-35.787212019509752</v>
      </c>
      <c r="G28" s="1"/>
      <c r="H28" s="1"/>
      <c r="I28" s="1"/>
    </row>
    <row r="29" spans="1:9" x14ac:dyDescent="0.25">
      <c r="A29" s="9" t="s">
        <v>43</v>
      </c>
      <c r="B29" s="26">
        <v>226296</v>
      </c>
      <c r="C29" s="26">
        <v>230752</v>
      </c>
      <c r="D29" s="26">
        <v>647329</v>
      </c>
      <c r="E29" s="26">
        <v>633472</v>
      </c>
      <c r="F29" s="11">
        <f t="shared" si="0"/>
        <v>-2.1406425480706162</v>
      </c>
      <c r="G29" s="1"/>
      <c r="H29" s="1"/>
      <c r="I29" s="1"/>
    </row>
    <row r="30" spans="1:9" x14ac:dyDescent="0.25">
      <c r="A30" s="12" t="s">
        <v>44</v>
      </c>
      <c r="B30" s="27">
        <v>167601</v>
      </c>
      <c r="C30" s="27">
        <v>168214</v>
      </c>
      <c r="D30" s="27">
        <v>572189</v>
      </c>
      <c r="E30" s="27">
        <v>463429</v>
      </c>
      <c r="F30" s="14">
        <f t="shared" si="0"/>
        <v>-19.00770549591131</v>
      </c>
      <c r="G30" s="1"/>
      <c r="H30" s="1"/>
      <c r="I30" s="1"/>
    </row>
    <row r="31" spans="1:9" x14ac:dyDescent="0.25">
      <c r="A31" s="9" t="s">
        <v>45</v>
      </c>
      <c r="B31" s="26">
        <v>907122</v>
      </c>
      <c r="C31" s="26">
        <v>817904</v>
      </c>
      <c r="D31" s="26">
        <v>2382214</v>
      </c>
      <c r="E31" s="26">
        <v>2271455</v>
      </c>
      <c r="F31" s="11">
        <f t="shared" si="0"/>
        <v>-4.6494143683145239</v>
      </c>
      <c r="G31" s="1"/>
      <c r="H31" s="1"/>
      <c r="I31" s="1"/>
    </row>
    <row r="32" spans="1:9" x14ac:dyDescent="0.25">
      <c r="A32" s="12" t="s">
        <v>46</v>
      </c>
      <c r="B32" s="27">
        <v>251856</v>
      </c>
      <c r="C32" s="27">
        <v>151168</v>
      </c>
      <c r="D32" s="27">
        <v>570822</v>
      </c>
      <c r="E32" s="27">
        <v>465856</v>
      </c>
      <c r="F32" s="14">
        <f t="shared" si="0"/>
        <v>-18.388569466488676</v>
      </c>
      <c r="G32" s="1"/>
      <c r="H32" s="1"/>
      <c r="I32" s="1"/>
    </row>
    <row r="33" spans="1:9" x14ac:dyDescent="0.25">
      <c r="A33" s="9" t="s">
        <v>47</v>
      </c>
      <c r="B33" s="26">
        <v>25583</v>
      </c>
      <c r="C33" s="26">
        <v>20542</v>
      </c>
      <c r="D33" s="26">
        <v>48357</v>
      </c>
      <c r="E33" s="26">
        <v>53205</v>
      </c>
      <c r="F33" s="11">
        <f t="shared" si="0"/>
        <v>10.025435821080706</v>
      </c>
      <c r="G33" s="1"/>
      <c r="H33" s="1"/>
      <c r="I33" s="1"/>
    </row>
    <row r="34" spans="1:9" x14ac:dyDescent="0.25">
      <c r="A34" s="12" t="s">
        <v>172</v>
      </c>
      <c r="B34" s="27">
        <v>27851</v>
      </c>
      <c r="C34" s="27">
        <v>29506</v>
      </c>
      <c r="D34" s="27">
        <v>60500</v>
      </c>
      <c r="E34" s="27">
        <v>73409</v>
      </c>
      <c r="F34" s="14">
        <f t="shared" si="0"/>
        <v>21.337190082644625</v>
      </c>
      <c r="G34" s="1"/>
      <c r="H34" s="1"/>
      <c r="I34" s="1"/>
    </row>
    <row r="35" spans="1:9" x14ac:dyDescent="0.25">
      <c r="A35" s="15" t="s">
        <v>48</v>
      </c>
      <c r="B35" s="16">
        <f>SUM(B7:B34)</f>
        <v>8716943</v>
      </c>
      <c r="C35" s="16">
        <f t="shared" ref="C35:E35" si="1">SUM(C7:C34)</f>
        <v>8427850</v>
      </c>
      <c r="D35" s="16">
        <f t="shared" si="1"/>
        <v>23295512</v>
      </c>
      <c r="E35" s="16">
        <f t="shared" si="1"/>
        <v>23130710</v>
      </c>
      <c r="F35" s="17">
        <f t="shared" si="0"/>
        <v>-0.7074409869162821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1009662</v>
      </c>
      <c r="C39" s="51">
        <f t="shared" si="3"/>
        <v>1210907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GIJÓN</v>
      </c>
      <c r="F39" s="50">
        <f>LOOKUP(E39,$A$39:$A$66,$B$39:$B$66)</f>
        <v>4722490</v>
      </c>
      <c r="G39" s="50">
        <f>LOOKUP(E39,$A$39:$A$66,$C$39:$C$66)</f>
        <v>4854621</v>
      </c>
    </row>
    <row r="40" spans="1:9" x14ac:dyDescent="0.25">
      <c r="A40" s="50" t="str">
        <f t="shared" si="4"/>
        <v>ALICANTE</v>
      </c>
      <c r="B40" s="51">
        <f t="shared" si="2"/>
        <v>371050</v>
      </c>
      <c r="C40" s="51">
        <f t="shared" si="3"/>
        <v>524869</v>
      </c>
      <c r="D40" s="51">
        <f t="shared" ref="D40:D66" si="6">_xlfn.RANK.EQ(B40,$B$39:$B$66)+COUNTIF($B$39:$B$66,B40)-1</f>
        <v>18</v>
      </c>
      <c r="E40" s="50" t="str">
        <f t="shared" si="5"/>
        <v>FERROL-SAN CIBRAO</v>
      </c>
      <c r="F40" s="50">
        <f t="shared" ref="F40:F55" si="7">LOOKUP(E40,$A$39:$A$66,$B$39:$B$66)</f>
        <v>2956219</v>
      </c>
      <c r="G40" s="50">
        <f t="shared" ref="G40:G66" si="8">LOOKUP(E40,$A$39:$A$66,$C$39:$C$66)</f>
        <v>2241291</v>
      </c>
    </row>
    <row r="41" spans="1:9" x14ac:dyDescent="0.25">
      <c r="A41" s="50" t="str">
        <f t="shared" si="4"/>
        <v>ALMERÍA</v>
      </c>
      <c r="B41" s="51">
        <f t="shared" si="2"/>
        <v>1345113</v>
      </c>
      <c r="C41" s="51">
        <f t="shared" si="3"/>
        <v>1063588</v>
      </c>
      <c r="D41" s="51">
        <f t="shared" si="6"/>
        <v>5</v>
      </c>
      <c r="E41" s="50" t="str">
        <f t="shared" si="5"/>
        <v>TARRAGONA</v>
      </c>
      <c r="F41" s="50">
        <f t="shared" si="7"/>
        <v>2271455</v>
      </c>
      <c r="G41" s="50">
        <f t="shared" si="8"/>
        <v>2382214</v>
      </c>
    </row>
    <row r="42" spans="1:9" x14ac:dyDescent="0.25">
      <c r="A42" s="50" t="str">
        <f t="shared" si="4"/>
        <v>AVILÉS</v>
      </c>
      <c r="B42" s="51">
        <f t="shared" si="2"/>
        <v>653198</v>
      </c>
      <c r="C42" s="51">
        <f t="shared" si="3"/>
        <v>613367</v>
      </c>
      <c r="D42" s="51">
        <f t="shared" si="6"/>
        <v>11</v>
      </c>
      <c r="E42" s="50" t="str">
        <f t="shared" si="5"/>
        <v>HUELVA</v>
      </c>
      <c r="F42" s="50">
        <f t="shared" si="7"/>
        <v>1446271</v>
      </c>
      <c r="G42" s="50">
        <f t="shared" si="8"/>
        <v>1330276</v>
      </c>
    </row>
    <row r="43" spans="1:9" x14ac:dyDescent="0.25">
      <c r="A43" s="50" t="str">
        <f t="shared" si="4"/>
        <v>BAHÍA DE ALGECIRAS</v>
      </c>
      <c r="B43" s="51">
        <f t="shared" si="2"/>
        <v>406044</v>
      </c>
      <c r="C43" s="51">
        <f t="shared" si="3"/>
        <v>481439</v>
      </c>
      <c r="D43" s="51">
        <f t="shared" si="6"/>
        <v>16</v>
      </c>
      <c r="E43" s="50" t="str">
        <f t="shared" si="5"/>
        <v>ALMERÍA</v>
      </c>
      <c r="F43" s="50">
        <f t="shared" si="7"/>
        <v>1345113</v>
      </c>
      <c r="G43" s="50">
        <f t="shared" si="8"/>
        <v>1063588</v>
      </c>
    </row>
    <row r="44" spans="1:9" x14ac:dyDescent="0.25">
      <c r="A44" s="50" t="str">
        <f t="shared" si="4"/>
        <v>BAHÍA DE CÁDIZ</v>
      </c>
      <c r="B44" s="51">
        <f t="shared" si="2"/>
        <v>464822</v>
      </c>
      <c r="C44" s="51">
        <f t="shared" si="3"/>
        <v>552167</v>
      </c>
      <c r="D44" s="51">
        <f t="shared" si="6"/>
        <v>14</v>
      </c>
      <c r="E44" s="50" t="str">
        <f t="shared" si="5"/>
        <v>CARTAGENA</v>
      </c>
      <c r="F44" s="50">
        <f t="shared" si="7"/>
        <v>1285656</v>
      </c>
      <c r="G44" s="50">
        <f t="shared" si="8"/>
        <v>1542221</v>
      </c>
    </row>
    <row r="45" spans="1:9" x14ac:dyDescent="0.25">
      <c r="A45" s="50" t="str">
        <f t="shared" si="4"/>
        <v>BALEARES</v>
      </c>
      <c r="B45" s="51">
        <f t="shared" si="2"/>
        <v>378389</v>
      </c>
      <c r="C45" s="51">
        <f t="shared" si="3"/>
        <v>312811</v>
      </c>
      <c r="D45" s="51">
        <f t="shared" si="6"/>
        <v>17</v>
      </c>
      <c r="E45" s="50" t="str">
        <f t="shared" si="5"/>
        <v>CASTELLÓN</v>
      </c>
      <c r="F45" s="50">
        <f t="shared" si="7"/>
        <v>1272766</v>
      </c>
      <c r="G45" s="50">
        <f t="shared" si="8"/>
        <v>1044238</v>
      </c>
    </row>
    <row r="46" spans="1:9" x14ac:dyDescent="0.25">
      <c r="A46" s="50" t="str">
        <f t="shared" si="4"/>
        <v>BARCELONA</v>
      </c>
      <c r="B46" s="51">
        <f t="shared" si="2"/>
        <v>897445</v>
      </c>
      <c r="C46" s="51">
        <f t="shared" si="3"/>
        <v>959526</v>
      </c>
      <c r="D46" s="51">
        <f t="shared" si="6"/>
        <v>9</v>
      </c>
      <c r="E46" s="50" t="str">
        <f t="shared" si="5"/>
        <v>A CORUÑA</v>
      </c>
      <c r="F46" s="50">
        <f t="shared" si="7"/>
        <v>1009662</v>
      </c>
      <c r="G46" s="50">
        <f t="shared" si="8"/>
        <v>1210907</v>
      </c>
    </row>
    <row r="47" spans="1:9" x14ac:dyDescent="0.25">
      <c r="A47" s="50" t="str">
        <f t="shared" si="4"/>
        <v>BILBAO</v>
      </c>
      <c r="B47" s="51">
        <f t="shared" si="2"/>
        <v>891557</v>
      </c>
      <c r="C47" s="51">
        <f t="shared" si="3"/>
        <v>991242</v>
      </c>
      <c r="D47" s="51">
        <f t="shared" si="6"/>
        <v>10</v>
      </c>
      <c r="E47" s="50" t="str">
        <f t="shared" si="5"/>
        <v>BARCELONA</v>
      </c>
      <c r="F47" s="50">
        <f t="shared" si="7"/>
        <v>897445</v>
      </c>
      <c r="G47" s="50">
        <f t="shared" si="8"/>
        <v>959526</v>
      </c>
    </row>
    <row r="48" spans="1:9" x14ac:dyDescent="0.25">
      <c r="A48" s="50" t="str">
        <f t="shared" si="4"/>
        <v>CARTAGENA</v>
      </c>
      <c r="B48" s="51">
        <f t="shared" si="2"/>
        <v>1285656</v>
      </c>
      <c r="C48" s="51">
        <f t="shared" si="3"/>
        <v>1542221</v>
      </c>
      <c r="D48" s="51">
        <f t="shared" si="6"/>
        <v>6</v>
      </c>
      <c r="E48" s="50" t="str">
        <f t="shared" si="5"/>
        <v>BILBAO</v>
      </c>
      <c r="F48" s="50">
        <f t="shared" si="7"/>
        <v>891557</v>
      </c>
      <c r="G48" s="50">
        <f t="shared" si="8"/>
        <v>991242</v>
      </c>
    </row>
    <row r="49" spans="1:7" x14ac:dyDescent="0.25">
      <c r="A49" s="50" t="str">
        <f t="shared" si="4"/>
        <v>CASTELLÓN</v>
      </c>
      <c r="B49" s="51">
        <f t="shared" si="2"/>
        <v>1272766</v>
      </c>
      <c r="C49" s="51">
        <f t="shared" si="3"/>
        <v>1044238</v>
      </c>
      <c r="D49" s="51">
        <f t="shared" si="6"/>
        <v>7</v>
      </c>
      <c r="E49" s="50" t="str">
        <f t="shared" si="5"/>
        <v>AVILÉS</v>
      </c>
      <c r="F49" s="50">
        <f t="shared" si="7"/>
        <v>653198</v>
      </c>
      <c r="G49" s="50">
        <f t="shared" si="8"/>
        <v>613367</v>
      </c>
    </row>
    <row r="50" spans="1:7" x14ac:dyDescent="0.25">
      <c r="A50" s="50" t="str">
        <f t="shared" si="4"/>
        <v>CEUTA</v>
      </c>
      <c r="B50" s="51">
        <f t="shared" si="2"/>
        <v>9732</v>
      </c>
      <c r="C50" s="51">
        <f t="shared" si="3"/>
        <v>9588</v>
      </c>
      <c r="D50" s="51">
        <f t="shared" si="6"/>
        <v>27</v>
      </c>
      <c r="E50" s="50" t="str">
        <f t="shared" si="5"/>
        <v>SANTANDER</v>
      </c>
      <c r="F50" s="50">
        <f t="shared" si="7"/>
        <v>633472</v>
      </c>
      <c r="G50" s="50">
        <f t="shared" si="8"/>
        <v>647329</v>
      </c>
    </row>
    <row r="51" spans="1:7" x14ac:dyDescent="0.25">
      <c r="A51" s="50" t="str">
        <f t="shared" si="4"/>
        <v>FERROL-SAN CIBRAO</v>
      </c>
      <c r="B51" s="51">
        <f t="shared" si="2"/>
        <v>2956219</v>
      </c>
      <c r="C51" s="51">
        <f t="shared" si="3"/>
        <v>2241291</v>
      </c>
      <c r="D51" s="51">
        <f t="shared" si="6"/>
        <v>2</v>
      </c>
      <c r="E51" s="50" t="str">
        <f t="shared" si="5"/>
        <v>VALENCIA</v>
      </c>
      <c r="F51" s="50">
        <f t="shared" si="7"/>
        <v>465856</v>
      </c>
      <c r="G51" s="50">
        <f t="shared" si="8"/>
        <v>570822</v>
      </c>
    </row>
    <row r="52" spans="1:7" x14ac:dyDescent="0.25">
      <c r="A52" s="50" t="str">
        <f t="shared" si="4"/>
        <v>GIJÓN</v>
      </c>
      <c r="B52" s="51">
        <f t="shared" si="2"/>
        <v>4722490</v>
      </c>
      <c r="C52" s="51">
        <f t="shared" si="3"/>
        <v>4854621</v>
      </c>
      <c r="D52" s="51">
        <f t="shared" si="6"/>
        <v>1</v>
      </c>
      <c r="E52" s="50" t="str">
        <f t="shared" si="5"/>
        <v>BAHÍA DE CÁDIZ</v>
      </c>
      <c r="F52" s="50">
        <f t="shared" si="7"/>
        <v>464822</v>
      </c>
      <c r="G52" s="50">
        <f t="shared" si="8"/>
        <v>552167</v>
      </c>
    </row>
    <row r="53" spans="1:7" x14ac:dyDescent="0.25">
      <c r="A53" s="50" t="str">
        <f t="shared" si="4"/>
        <v>HUELVA</v>
      </c>
      <c r="B53" s="51">
        <f t="shared" si="2"/>
        <v>1446271</v>
      </c>
      <c r="C53" s="51">
        <f t="shared" si="3"/>
        <v>1330276</v>
      </c>
      <c r="D53" s="51">
        <f t="shared" si="6"/>
        <v>4</v>
      </c>
      <c r="E53" s="50" t="str">
        <f t="shared" si="5"/>
        <v>SEVILLA</v>
      </c>
      <c r="F53" s="50">
        <f t="shared" si="7"/>
        <v>463429</v>
      </c>
      <c r="G53" s="50">
        <f t="shared" si="8"/>
        <v>572189</v>
      </c>
    </row>
    <row r="54" spans="1:7" x14ac:dyDescent="0.25">
      <c r="A54" s="50" t="str">
        <f t="shared" si="4"/>
        <v>LAS PALMAS</v>
      </c>
      <c r="B54" s="51">
        <f t="shared" si="2"/>
        <v>109025</v>
      </c>
      <c r="C54" s="51">
        <f t="shared" si="3"/>
        <v>107056</v>
      </c>
      <c r="D54" s="51">
        <f t="shared" si="6"/>
        <v>23</v>
      </c>
      <c r="E54" s="50" t="str">
        <f t="shared" si="5"/>
        <v>BAHÍA DE ALGECIRAS</v>
      </c>
      <c r="F54" s="50">
        <f t="shared" si="7"/>
        <v>406044</v>
      </c>
      <c r="G54" s="50">
        <f t="shared" si="8"/>
        <v>481439</v>
      </c>
    </row>
    <row r="55" spans="1:7" x14ac:dyDescent="0.25">
      <c r="A55" s="50" t="str">
        <f t="shared" si="4"/>
        <v>MÁLAGA</v>
      </c>
      <c r="B55" s="51">
        <f t="shared" si="2"/>
        <v>359300</v>
      </c>
      <c r="C55" s="51">
        <f t="shared" si="3"/>
        <v>365860</v>
      </c>
      <c r="D55" s="51">
        <f t="shared" si="6"/>
        <v>19</v>
      </c>
      <c r="E55" s="50" t="str">
        <f t="shared" si="5"/>
        <v>BALEARES</v>
      </c>
      <c r="F55" s="50">
        <f t="shared" si="7"/>
        <v>378389</v>
      </c>
      <c r="G55" s="50">
        <f t="shared" si="8"/>
        <v>312811</v>
      </c>
    </row>
    <row r="56" spans="1:7" x14ac:dyDescent="0.25">
      <c r="A56" s="50" t="str">
        <f t="shared" si="4"/>
        <v>MARÍN Y RÍA DE PONTEVEDRA</v>
      </c>
      <c r="B56" s="51">
        <f t="shared" si="2"/>
        <v>200129</v>
      </c>
      <c r="C56" s="51">
        <f t="shared" si="3"/>
        <v>268546</v>
      </c>
      <c r="D56" s="51">
        <f t="shared" si="6"/>
        <v>20</v>
      </c>
      <c r="E56" s="50" t="str">
        <f t="shared" si="5"/>
        <v>ALICANTE</v>
      </c>
      <c r="F56" s="50">
        <f t="shared" ref="F56:F66" si="9">LOOKUP(E56,$A$39:$A$66,$B$39:$B$66)</f>
        <v>371050</v>
      </c>
      <c r="G56" s="50">
        <f t="shared" si="8"/>
        <v>524869</v>
      </c>
    </row>
    <row r="57" spans="1:7" x14ac:dyDescent="0.25">
      <c r="A57" s="50" t="str">
        <f t="shared" si="4"/>
        <v>MELILLA</v>
      </c>
      <c r="B57" s="51">
        <f t="shared" si="2"/>
        <v>1501</v>
      </c>
      <c r="C57" s="51">
        <f t="shared" si="3"/>
        <v>2475</v>
      </c>
      <c r="D57" s="51">
        <f t="shared" si="6"/>
        <v>28</v>
      </c>
      <c r="E57" s="50" t="str">
        <f t="shared" si="5"/>
        <v>MÁLAGA</v>
      </c>
      <c r="F57" s="50">
        <f t="shared" si="9"/>
        <v>359300</v>
      </c>
      <c r="G57" s="50">
        <f t="shared" si="8"/>
        <v>365860</v>
      </c>
    </row>
    <row r="58" spans="1:7" x14ac:dyDescent="0.25">
      <c r="A58" s="50" t="str">
        <f t="shared" si="4"/>
        <v>MOTRIL</v>
      </c>
      <c r="B58" s="51">
        <f t="shared" si="2"/>
        <v>127301</v>
      </c>
      <c r="C58" s="51">
        <f t="shared" si="3"/>
        <v>138990</v>
      </c>
      <c r="D58" s="51">
        <f t="shared" si="6"/>
        <v>22</v>
      </c>
      <c r="E58" s="50" t="str">
        <f t="shared" si="5"/>
        <v>MARÍN Y RÍA DE PONTEVEDRA</v>
      </c>
      <c r="F58" s="50">
        <f t="shared" si="9"/>
        <v>200129</v>
      </c>
      <c r="G58" s="50">
        <f t="shared" si="8"/>
        <v>268546</v>
      </c>
    </row>
    <row r="59" spans="1:7" x14ac:dyDescent="0.25">
      <c r="A59" s="50" t="str">
        <f t="shared" si="4"/>
        <v>PASAIA</v>
      </c>
      <c r="B59" s="51">
        <f t="shared" si="2"/>
        <v>180326</v>
      </c>
      <c r="C59" s="51">
        <f t="shared" si="3"/>
        <v>271497</v>
      </c>
      <c r="D59" s="51">
        <f t="shared" si="6"/>
        <v>21</v>
      </c>
      <c r="E59" s="50" t="str">
        <f t="shared" si="5"/>
        <v>PASAIA</v>
      </c>
      <c r="F59" s="50">
        <f t="shared" si="9"/>
        <v>180326</v>
      </c>
      <c r="G59" s="50">
        <f t="shared" si="8"/>
        <v>271497</v>
      </c>
    </row>
    <row r="60" spans="1:7" x14ac:dyDescent="0.25">
      <c r="A60" s="50" t="str">
        <f t="shared" si="4"/>
        <v>SANTA CRUZ DE TENERIFE</v>
      </c>
      <c r="B60" s="51">
        <f t="shared" si="2"/>
        <v>81888</v>
      </c>
      <c r="C60" s="51">
        <f t="shared" si="3"/>
        <v>127526</v>
      </c>
      <c r="D60" s="51">
        <f t="shared" si="6"/>
        <v>24</v>
      </c>
      <c r="E60" s="50" t="str">
        <f t="shared" si="5"/>
        <v>MOTRIL</v>
      </c>
      <c r="F60" s="50">
        <f t="shared" si="9"/>
        <v>127301</v>
      </c>
      <c r="G60" s="50">
        <f t="shared" si="8"/>
        <v>138990</v>
      </c>
    </row>
    <row r="61" spans="1:7" x14ac:dyDescent="0.25">
      <c r="A61" s="50" t="str">
        <f t="shared" si="4"/>
        <v>SANTANDER</v>
      </c>
      <c r="B61" s="51">
        <f t="shared" si="2"/>
        <v>633472</v>
      </c>
      <c r="C61" s="51">
        <f t="shared" si="3"/>
        <v>647329</v>
      </c>
      <c r="D61" s="51">
        <f t="shared" si="6"/>
        <v>12</v>
      </c>
      <c r="E61" s="50" t="str">
        <f t="shared" si="5"/>
        <v>LAS PALMAS</v>
      </c>
      <c r="F61" s="50">
        <f t="shared" si="9"/>
        <v>109025</v>
      </c>
      <c r="G61" s="50">
        <f t="shared" si="8"/>
        <v>107056</v>
      </c>
    </row>
    <row r="62" spans="1:7" x14ac:dyDescent="0.25">
      <c r="A62" s="50" t="str">
        <f t="shared" si="4"/>
        <v>SEVILLA</v>
      </c>
      <c r="B62" s="51">
        <f t="shared" si="2"/>
        <v>463429</v>
      </c>
      <c r="C62" s="51">
        <f t="shared" si="3"/>
        <v>572189</v>
      </c>
      <c r="D62" s="51">
        <f t="shared" si="6"/>
        <v>15</v>
      </c>
      <c r="E62" s="50" t="str">
        <f t="shared" si="5"/>
        <v>SANTA CRUZ DE TENERIFE</v>
      </c>
      <c r="F62" s="50">
        <f t="shared" si="9"/>
        <v>81888</v>
      </c>
      <c r="G62" s="50">
        <f t="shared" si="8"/>
        <v>127526</v>
      </c>
    </row>
    <row r="63" spans="1:7" x14ac:dyDescent="0.25">
      <c r="A63" s="50" t="str">
        <f t="shared" si="4"/>
        <v>TARRAGONA</v>
      </c>
      <c r="B63" s="51">
        <f t="shared" si="2"/>
        <v>2271455</v>
      </c>
      <c r="C63" s="51">
        <f t="shared" si="3"/>
        <v>2382214</v>
      </c>
      <c r="D63" s="51">
        <f t="shared" si="6"/>
        <v>3</v>
      </c>
      <c r="E63" s="50" t="str">
        <f t="shared" si="5"/>
        <v>VILAGARCÍA</v>
      </c>
      <c r="F63" s="50">
        <f t="shared" si="9"/>
        <v>73409</v>
      </c>
      <c r="G63" s="50">
        <f t="shared" si="8"/>
        <v>60500</v>
      </c>
    </row>
    <row r="64" spans="1:7" x14ac:dyDescent="0.25">
      <c r="A64" s="50" t="str">
        <f t="shared" si="4"/>
        <v>VALENCIA</v>
      </c>
      <c r="B64" s="51">
        <f t="shared" si="2"/>
        <v>465856</v>
      </c>
      <c r="C64" s="51">
        <f t="shared" si="3"/>
        <v>570822</v>
      </c>
      <c r="D64" s="51">
        <f t="shared" si="6"/>
        <v>13</v>
      </c>
      <c r="E64" s="50" t="str">
        <f t="shared" si="5"/>
        <v>VIGO</v>
      </c>
      <c r="F64" s="50">
        <f t="shared" si="9"/>
        <v>53205</v>
      </c>
      <c r="G64" s="50">
        <f t="shared" si="8"/>
        <v>48357</v>
      </c>
    </row>
    <row r="65" spans="1:7" x14ac:dyDescent="0.25">
      <c r="A65" s="50" t="str">
        <f t="shared" si="4"/>
        <v>VIGO</v>
      </c>
      <c r="B65" s="51">
        <f t="shared" si="2"/>
        <v>53205</v>
      </c>
      <c r="C65" s="51">
        <f t="shared" si="3"/>
        <v>48357</v>
      </c>
      <c r="D65" s="51">
        <f t="shared" si="6"/>
        <v>26</v>
      </c>
      <c r="E65" s="50" t="str">
        <f t="shared" si="5"/>
        <v>CEUTA</v>
      </c>
      <c r="F65" s="50">
        <f t="shared" si="9"/>
        <v>9732</v>
      </c>
      <c r="G65" s="50">
        <f t="shared" si="8"/>
        <v>9588</v>
      </c>
    </row>
    <row r="66" spans="1:7" x14ac:dyDescent="0.25">
      <c r="A66" s="50" t="str">
        <f t="shared" si="4"/>
        <v>VILAGARCÍA</v>
      </c>
      <c r="B66" s="51">
        <f t="shared" si="2"/>
        <v>73409</v>
      </c>
      <c r="C66" s="51">
        <f t="shared" si="3"/>
        <v>60500</v>
      </c>
      <c r="D66" s="51">
        <f t="shared" si="6"/>
        <v>25</v>
      </c>
      <c r="E66" s="50" t="str">
        <f t="shared" si="5"/>
        <v>MELILLA</v>
      </c>
      <c r="F66" s="50">
        <f t="shared" si="9"/>
        <v>1501</v>
      </c>
      <c r="G66" s="50">
        <f t="shared" si="8"/>
        <v>2475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G36" sqref="G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99381</v>
      </c>
      <c r="C7" s="28">
        <v>69427</v>
      </c>
      <c r="D7" s="28">
        <v>244634</v>
      </c>
      <c r="E7" s="28">
        <v>202273</v>
      </c>
      <c r="F7" s="11">
        <f>((E7*100)/D7)-100</f>
        <v>-17.316072173123928</v>
      </c>
      <c r="G7" s="1"/>
      <c r="H7" s="1"/>
      <c r="I7" s="1"/>
    </row>
    <row r="8" spans="1:12" x14ac:dyDescent="0.25">
      <c r="A8" s="12" t="s">
        <v>31</v>
      </c>
      <c r="B8" s="29">
        <v>156522</v>
      </c>
      <c r="C8" s="29">
        <v>134093</v>
      </c>
      <c r="D8" s="29">
        <v>372016</v>
      </c>
      <c r="E8" s="29">
        <v>374416</v>
      </c>
      <c r="F8" s="14">
        <f t="shared" ref="F8:F35" si="0">((E8*100)/D8)-100</f>
        <v>0.64513354264332179</v>
      </c>
      <c r="G8" s="1"/>
      <c r="H8" s="1"/>
      <c r="I8" s="1"/>
    </row>
    <row r="9" spans="1:12" x14ac:dyDescent="0.25">
      <c r="A9" s="9" t="s">
        <v>164</v>
      </c>
      <c r="B9" s="28">
        <v>57602</v>
      </c>
      <c r="C9" s="28">
        <v>62931</v>
      </c>
      <c r="D9" s="28">
        <v>146826</v>
      </c>
      <c r="E9" s="28">
        <v>148157</v>
      </c>
      <c r="F9" s="11">
        <f t="shared" si="0"/>
        <v>0.90651519485649601</v>
      </c>
      <c r="G9" s="1"/>
      <c r="H9" s="1"/>
      <c r="I9" s="1"/>
    </row>
    <row r="10" spans="1:12" x14ac:dyDescent="0.25">
      <c r="A10" s="12" t="s">
        <v>166</v>
      </c>
      <c r="B10" s="29">
        <v>131992</v>
      </c>
      <c r="C10" s="29">
        <v>99697</v>
      </c>
      <c r="D10" s="29">
        <v>294072</v>
      </c>
      <c r="E10" s="29">
        <v>290509</v>
      </c>
      <c r="F10" s="14">
        <f t="shared" si="0"/>
        <v>-1.2116080415680557</v>
      </c>
      <c r="G10" s="1"/>
      <c r="H10" s="1"/>
      <c r="I10" s="1"/>
    </row>
    <row r="11" spans="1:12" x14ac:dyDescent="0.25">
      <c r="A11" s="9" t="s">
        <v>167</v>
      </c>
      <c r="B11" s="28">
        <v>6270163</v>
      </c>
      <c r="C11" s="28">
        <v>5021859</v>
      </c>
      <c r="D11" s="28">
        <v>16887937</v>
      </c>
      <c r="E11" s="28">
        <v>15020260</v>
      </c>
      <c r="F11" s="11">
        <f t="shared" si="0"/>
        <v>-11.059237134766661</v>
      </c>
      <c r="G11" s="1"/>
      <c r="H11" s="1"/>
      <c r="I11" s="1"/>
    </row>
    <row r="12" spans="1:12" x14ac:dyDescent="0.25">
      <c r="A12" s="12" t="s">
        <v>168</v>
      </c>
      <c r="B12" s="29">
        <v>103215</v>
      </c>
      <c r="C12" s="29">
        <v>151699</v>
      </c>
      <c r="D12" s="29">
        <v>277087</v>
      </c>
      <c r="E12" s="29">
        <v>423508</v>
      </c>
      <c r="F12" s="14">
        <f t="shared" si="0"/>
        <v>52.842969897541195</v>
      </c>
      <c r="G12" s="1"/>
      <c r="H12" s="1"/>
      <c r="I12" s="1"/>
    </row>
    <row r="13" spans="1:12" x14ac:dyDescent="0.25">
      <c r="A13" s="9" t="s">
        <v>32</v>
      </c>
      <c r="B13" s="28">
        <v>1016748</v>
      </c>
      <c r="C13" s="28">
        <v>1129559</v>
      </c>
      <c r="D13" s="28">
        <v>2478736</v>
      </c>
      <c r="E13" s="28">
        <v>2735944</v>
      </c>
      <c r="F13" s="11">
        <f t="shared" si="0"/>
        <v>10.376579030602699</v>
      </c>
      <c r="G13" s="1"/>
      <c r="H13" s="1"/>
      <c r="I13" s="1"/>
    </row>
    <row r="14" spans="1:12" x14ac:dyDescent="0.25">
      <c r="A14" s="12" t="s">
        <v>33</v>
      </c>
      <c r="B14" s="29">
        <v>2586055</v>
      </c>
      <c r="C14" s="29">
        <v>3499081</v>
      </c>
      <c r="D14" s="29">
        <v>7151155</v>
      </c>
      <c r="E14" s="29">
        <v>9363218</v>
      </c>
      <c r="F14" s="14">
        <f t="shared" si="0"/>
        <v>30.932947195243287</v>
      </c>
      <c r="G14" s="1"/>
      <c r="H14" s="1"/>
      <c r="I14" s="1"/>
    </row>
    <row r="15" spans="1:12" x14ac:dyDescent="0.25">
      <c r="A15" s="9" t="s">
        <v>34</v>
      </c>
      <c r="B15" s="28">
        <v>810716</v>
      </c>
      <c r="C15" s="28">
        <v>999541</v>
      </c>
      <c r="D15" s="28">
        <v>2079364</v>
      </c>
      <c r="E15" s="28">
        <v>2243146</v>
      </c>
      <c r="F15" s="11">
        <f t="shared" si="0"/>
        <v>7.8765430198849202</v>
      </c>
      <c r="G15" s="1"/>
      <c r="H15" s="1"/>
      <c r="I15" s="1"/>
    </row>
    <row r="16" spans="1:12" x14ac:dyDescent="0.25">
      <c r="A16" s="12" t="s">
        <v>35</v>
      </c>
      <c r="B16" s="29">
        <v>108474</v>
      </c>
      <c r="C16" s="29">
        <v>104402</v>
      </c>
      <c r="D16" s="29">
        <v>311013</v>
      </c>
      <c r="E16" s="29">
        <v>304020</v>
      </c>
      <c r="F16" s="14">
        <f t="shared" si="0"/>
        <v>-2.2484590676273939</v>
      </c>
      <c r="G16" s="1"/>
      <c r="H16" s="1"/>
      <c r="I16" s="1"/>
    </row>
    <row r="17" spans="1:9" x14ac:dyDescent="0.25">
      <c r="A17" s="9" t="s">
        <v>169</v>
      </c>
      <c r="B17" s="28">
        <v>321909</v>
      </c>
      <c r="C17" s="28">
        <v>341897</v>
      </c>
      <c r="D17" s="28">
        <v>788990</v>
      </c>
      <c r="E17" s="28">
        <v>917451</v>
      </c>
      <c r="F17" s="11">
        <f t="shared" si="0"/>
        <v>16.281701922711321</v>
      </c>
      <c r="G17" s="1"/>
      <c r="H17" s="1"/>
      <c r="I17" s="1"/>
    </row>
    <row r="18" spans="1:9" x14ac:dyDescent="0.25">
      <c r="A18" s="12" t="s">
        <v>36</v>
      </c>
      <c r="B18" s="29">
        <v>91880</v>
      </c>
      <c r="C18" s="29">
        <v>98990</v>
      </c>
      <c r="D18" s="29">
        <v>255165</v>
      </c>
      <c r="E18" s="29">
        <v>262577</v>
      </c>
      <c r="F18" s="14">
        <f t="shared" si="0"/>
        <v>2.9047870985440767</v>
      </c>
      <c r="G18" s="1"/>
      <c r="H18" s="1"/>
      <c r="I18" s="1"/>
    </row>
    <row r="19" spans="1:9" x14ac:dyDescent="0.25">
      <c r="A19" s="9" t="s">
        <v>37</v>
      </c>
      <c r="B19" s="28">
        <v>37592</v>
      </c>
      <c r="C19" s="28">
        <v>52774</v>
      </c>
      <c r="D19" s="28">
        <v>141400</v>
      </c>
      <c r="E19" s="28">
        <v>132793</v>
      </c>
      <c r="F19" s="11">
        <f t="shared" si="0"/>
        <v>-6.0869872701555892</v>
      </c>
      <c r="G19" s="1"/>
      <c r="H19" s="1"/>
      <c r="I19" s="1"/>
    </row>
    <row r="20" spans="1:9" x14ac:dyDescent="0.25">
      <c r="A20" s="12" t="s">
        <v>170</v>
      </c>
      <c r="B20" s="29">
        <v>115096</v>
      </c>
      <c r="C20" s="29">
        <v>154159</v>
      </c>
      <c r="D20" s="29">
        <v>334883</v>
      </c>
      <c r="E20" s="29">
        <v>419268</v>
      </c>
      <c r="F20" s="14">
        <f t="shared" si="0"/>
        <v>25.198352857565183</v>
      </c>
      <c r="G20" s="1"/>
      <c r="H20" s="1"/>
      <c r="I20" s="1"/>
    </row>
    <row r="21" spans="1:9" x14ac:dyDescent="0.25">
      <c r="A21" s="9" t="s">
        <v>38</v>
      </c>
      <c r="B21" s="28">
        <v>33233</v>
      </c>
      <c r="C21" s="28">
        <v>49807</v>
      </c>
      <c r="D21" s="28">
        <v>85994</v>
      </c>
      <c r="E21" s="28">
        <v>163362</v>
      </c>
      <c r="F21" s="11">
        <f t="shared" si="0"/>
        <v>89.969067609368096</v>
      </c>
      <c r="G21" s="1"/>
      <c r="H21" s="1"/>
      <c r="I21" s="1"/>
    </row>
    <row r="22" spans="1:9" x14ac:dyDescent="0.25">
      <c r="A22" s="12" t="s">
        <v>59</v>
      </c>
      <c r="B22" s="29">
        <v>1104166</v>
      </c>
      <c r="C22" s="29">
        <v>1399227</v>
      </c>
      <c r="D22" s="29">
        <v>3106263</v>
      </c>
      <c r="E22" s="29">
        <v>3689263</v>
      </c>
      <c r="F22" s="14">
        <f t="shared" si="0"/>
        <v>18.768533121632004</v>
      </c>
      <c r="G22" s="1"/>
      <c r="H22" s="1"/>
      <c r="I22" s="1"/>
    </row>
    <row r="23" spans="1:9" x14ac:dyDescent="0.25">
      <c r="A23" s="9" t="s">
        <v>171</v>
      </c>
      <c r="B23" s="28">
        <v>66559</v>
      </c>
      <c r="C23" s="28">
        <v>111483</v>
      </c>
      <c r="D23" s="28">
        <v>189595</v>
      </c>
      <c r="E23" s="28">
        <v>268851</v>
      </c>
      <c r="F23" s="11">
        <f t="shared" si="0"/>
        <v>41.802790157968303</v>
      </c>
      <c r="G23" s="1"/>
      <c r="H23" s="1"/>
      <c r="I23" s="1"/>
    </row>
    <row r="24" spans="1:9" x14ac:dyDescent="0.25">
      <c r="A24" s="12" t="s">
        <v>173</v>
      </c>
      <c r="B24" s="29">
        <v>73524</v>
      </c>
      <c r="C24" s="29">
        <v>120844</v>
      </c>
      <c r="D24" s="29">
        <v>222843</v>
      </c>
      <c r="E24" s="29">
        <v>359402</v>
      </c>
      <c r="F24" s="14">
        <f t="shared" si="0"/>
        <v>61.280363305107187</v>
      </c>
      <c r="G24" s="1"/>
      <c r="H24" s="1"/>
      <c r="I24" s="1"/>
    </row>
    <row r="25" spans="1:9" x14ac:dyDescent="0.25">
      <c r="A25" s="9" t="s">
        <v>39</v>
      </c>
      <c r="B25" s="28">
        <v>79040</v>
      </c>
      <c r="C25" s="28">
        <v>101858</v>
      </c>
      <c r="D25" s="28">
        <v>231459</v>
      </c>
      <c r="E25" s="28">
        <v>257799</v>
      </c>
      <c r="F25" s="11">
        <f t="shared" si="0"/>
        <v>11.379985224164969</v>
      </c>
      <c r="G25" s="1"/>
      <c r="H25" s="1"/>
      <c r="I25" s="1"/>
    </row>
    <row r="26" spans="1:9" x14ac:dyDescent="0.25">
      <c r="A26" s="12" t="s">
        <v>40</v>
      </c>
      <c r="B26" s="29">
        <v>35343</v>
      </c>
      <c r="C26" s="29">
        <v>72025</v>
      </c>
      <c r="D26" s="29">
        <v>95236</v>
      </c>
      <c r="E26" s="29">
        <v>171939</v>
      </c>
      <c r="F26" s="14">
        <f t="shared" si="0"/>
        <v>80.539921878281319</v>
      </c>
      <c r="G26" s="1"/>
      <c r="H26" s="1"/>
      <c r="I26" s="1"/>
    </row>
    <row r="27" spans="1:9" x14ac:dyDescent="0.25">
      <c r="A27" s="9" t="s">
        <v>41</v>
      </c>
      <c r="B27" s="28">
        <v>219606</v>
      </c>
      <c r="C27" s="28">
        <v>197410</v>
      </c>
      <c r="D27" s="28">
        <v>556771</v>
      </c>
      <c r="E27" s="28">
        <v>499934</v>
      </c>
      <c r="F27" s="11">
        <f t="shared" si="0"/>
        <v>-10.208326223887383</v>
      </c>
      <c r="G27" s="1"/>
      <c r="H27" s="1"/>
      <c r="I27" s="1"/>
    </row>
    <row r="28" spans="1:9" x14ac:dyDescent="0.25">
      <c r="A28" s="12" t="s">
        <v>42</v>
      </c>
      <c r="B28" s="29">
        <v>538338</v>
      </c>
      <c r="C28" s="29">
        <v>624729</v>
      </c>
      <c r="D28" s="29">
        <v>1521141</v>
      </c>
      <c r="E28" s="29">
        <v>1654584</v>
      </c>
      <c r="F28" s="14">
        <f t="shared" si="0"/>
        <v>8.7725595457620358</v>
      </c>
      <c r="G28" s="1"/>
      <c r="H28" s="1"/>
      <c r="I28" s="1"/>
    </row>
    <row r="29" spans="1:9" x14ac:dyDescent="0.25">
      <c r="A29" s="9" t="s">
        <v>43</v>
      </c>
      <c r="B29" s="28">
        <v>161520</v>
      </c>
      <c r="C29" s="28">
        <v>188844</v>
      </c>
      <c r="D29" s="28">
        <v>418717</v>
      </c>
      <c r="E29" s="28">
        <v>473231</v>
      </c>
      <c r="F29" s="11">
        <f t="shared" si="0"/>
        <v>13.01929465486235</v>
      </c>
      <c r="G29" s="1"/>
      <c r="H29" s="1"/>
      <c r="I29" s="1"/>
    </row>
    <row r="30" spans="1:9" x14ac:dyDescent="0.25">
      <c r="A30" s="12" t="s">
        <v>44</v>
      </c>
      <c r="B30" s="29">
        <v>195854</v>
      </c>
      <c r="C30" s="29">
        <v>186800</v>
      </c>
      <c r="D30" s="29">
        <v>516168</v>
      </c>
      <c r="E30" s="29">
        <v>439224</v>
      </c>
      <c r="F30" s="14">
        <f t="shared" si="0"/>
        <v>-14.906774538522342</v>
      </c>
      <c r="G30" s="1"/>
      <c r="H30" s="1"/>
      <c r="I30" s="1"/>
    </row>
    <row r="31" spans="1:9" x14ac:dyDescent="0.25">
      <c r="A31" s="9" t="s">
        <v>45</v>
      </c>
      <c r="B31" s="28">
        <v>187427</v>
      </c>
      <c r="C31" s="28">
        <v>118826</v>
      </c>
      <c r="D31" s="28">
        <v>489378</v>
      </c>
      <c r="E31" s="28">
        <v>431904</v>
      </c>
      <c r="F31" s="11">
        <f t="shared" si="0"/>
        <v>-11.744295820408766</v>
      </c>
      <c r="G31" s="1"/>
      <c r="H31" s="1"/>
      <c r="I31" s="1"/>
    </row>
    <row r="32" spans="1:9" x14ac:dyDescent="0.25">
      <c r="A32" s="12" t="s">
        <v>46</v>
      </c>
      <c r="B32" s="29">
        <v>5617679</v>
      </c>
      <c r="C32" s="29">
        <v>5839828</v>
      </c>
      <c r="D32" s="29">
        <v>15900445</v>
      </c>
      <c r="E32" s="29">
        <v>15795751</v>
      </c>
      <c r="F32" s="14">
        <f t="shared" si="0"/>
        <v>-0.65843440230760564</v>
      </c>
      <c r="G32" s="1"/>
      <c r="H32" s="1"/>
      <c r="I32" s="1"/>
    </row>
    <row r="33" spans="1:9" x14ac:dyDescent="0.25">
      <c r="A33" s="9" t="s">
        <v>47</v>
      </c>
      <c r="B33" s="28">
        <v>327389</v>
      </c>
      <c r="C33" s="28">
        <v>287656</v>
      </c>
      <c r="D33" s="28">
        <v>872553</v>
      </c>
      <c r="E33" s="28">
        <v>837223</v>
      </c>
      <c r="F33" s="11">
        <f t="shared" si="0"/>
        <v>-4.0490377088841569</v>
      </c>
      <c r="G33" s="1"/>
      <c r="H33" s="1"/>
      <c r="I33" s="1"/>
    </row>
    <row r="34" spans="1:9" x14ac:dyDescent="0.25">
      <c r="A34" s="12" t="s">
        <v>172</v>
      </c>
      <c r="B34" s="29">
        <v>43553</v>
      </c>
      <c r="C34" s="29">
        <v>51128</v>
      </c>
      <c r="D34" s="29">
        <v>141050</v>
      </c>
      <c r="E34" s="29">
        <v>142147</v>
      </c>
      <c r="F34" s="14">
        <f t="shared" si="0"/>
        <v>0.77773839064161621</v>
      </c>
      <c r="G34" s="1"/>
      <c r="H34" s="1"/>
      <c r="I34" s="1"/>
    </row>
    <row r="35" spans="1:9" x14ac:dyDescent="0.25">
      <c r="A35" s="15" t="s">
        <v>48</v>
      </c>
      <c r="B35" s="16">
        <f>SUM(B7:B34)</f>
        <v>20590576</v>
      </c>
      <c r="C35" s="16">
        <f t="shared" ref="C35:E35" si="1">SUM(C7:C34)</f>
        <v>21270574</v>
      </c>
      <c r="D35" s="16">
        <f t="shared" si="1"/>
        <v>56110891</v>
      </c>
      <c r="E35" s="16">
        <f t="shared" si="1"/>
        <v>58022154</v>
      </c>
      <c r="F35" s="17">
        <f t="shared" si="0"/>
        <v>3.4062246489723407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202273</v>
      </c>
      <c r="C39" s="51">
        <f t="shared" si="3"/>
        <v>244634</v>
      </c>
      <c r="D39" s="51">
        <f>_xlfn.RANK.EQ(B39,$B$39:$B$66)+COUNTIF($B$39:$B$66,B39)-1</f>
        <v>23</v>
      </c>
      <c r="E39" s="50" t="str">
        <f t="shared" ref="E39:E66" si="5">INDEX($A$39:$B$66,MATCH(ROW()-38,$D$39:$D$66,0),1)</f>
        <v>VALENCIA</v>
      </c>
      <c r="F39" s="50">
        <f>LOOKUP(E39,$A$39:$A$66,$B$39:$B$66)</f>
        <v>15795751</v>
      </c>
      <c r="G39" s="50">
        <f>LOOKUP(E39,$A$39:$A$66,$C$39:$C$66)</f>
        <v>15900445</v>
      </c>
    </row>
    <row r="40" spans="1:9" x14ac:dyDescent="0.25">
      <c r="A40" s="50" t="str">
        <f t="shared" si="4"/>
        <v>ALICANTE</v>
      </c>
      <c r="B40" s="51">
        <f t="shared" si="2"/>
        <v>374416</v>
      </c>
      <c r="C40" s="51">
        <f t="shared" si="3"/>
        <v>372016</v>
      </c>
      <c r="D40" s="51">
        <f t="shared" ref="D40:D66" si="6">_xlfn.RANK.EQ(B40,$B$39:$B$66)+COUNTIF($B$39:$B$66,B40)-1</f>
        <v>16</v>
      </c>
      <c r="E40" s="50" t="str">
        <f t="shared" si="5"/>
        <v>BAHÍA DE ALGECIRAS</v>
      </c>
      <c r="F40" s="50">
        <f t="shared" ref="F40:F55" si="7">LOOKUP(E40,$A$39:$A$66,$B$39:$B$66)</f>
        <v>15020260</v>
      </c>
      <c r="G40" s="50">
        <f t="shared" ref="G40:G66" si="8">LOOKUP(E40,$A$39:$A$66,$C$39:$C$66)</f>
        <v>16887937</v>
      </c>
    </row>
    <row r="41" spans="1:9" x14ac:dyDescent="0.25">
      <c r="A41" s="50" t="str">
        <f t="shared" si="4"/>
        <v>ALMERÍA</v>
      </c>
      <c r="B41" s="51">
        <f t="shared" si="2"/>
        <v>148157</v>
      </c>
      <c r="C41" s="51">
        <f t="shared" si="3"/>
        <v>146826</v>
      </c>
      <c r="D41" s="51">
        <f t="shared" si="6"/>
        <v>26</v>
      </c>
      <c r="E41" s="50" t="str">
        <f t="shared" si="5"/>
        <v>BARCELONA</v>
      </c>
      <c r="F41" s="50">
        <f t="shared" si="7"/>
        <v>9363218</v>
      </c>
      <c r="G41" s="50">
        <f t="shared" si="8"/>
        <v>7151155</v>
      </c>
    </row>
    <row r="42" spans="1:9" x14ac:dyDescent="0.25">
      <c r="A42" s="50" t="str">
        <f t="shared" si="4"/>
        <v>AVILÉS</v>
      </c>
      <c r="B42" s="51">
        <f t="shared" si="2"/>
        <v>290509</v>
      </c>
      <c r="C42" s="51">
        <f t="shared" si="3"/>
        <v>294072</v>
      </c>
      <c r="D42" s="51">
        <f t="shared" si="6"/>
        <v>19</v>
      </c>
      <c r="E42" s="50" t="str">
        <f t="shared" si="5"/>
        <v>LAS PALMAS</v>
      </c>
      <c r="F42" s="50">
        <f t="shared" si="7"/>
        <v>3689263</v>
      </c>
      <c r="G42" s="50">
        <f t="shared" si="8"/>
        <v>3106263</v>
      </c>
    </row>
    <row r="43" spans="1:9" x14ac:dyDescent="0.25">
      <c r="A43" s="50" t="str">
        <f t="shared" si="4"/>
        <v>BAHÍA DE ALGECIRAS</v>
      </c>
      <c r="B43" s="51">
        <f t="shared" si="2"/>
        <v>15020260</v>
      </c>
      <c r="C43" s="51">
        <f t="shared" si="3"/>
        <v>16887937</v>
      </c>
      <c r="D43" s="51">
        <f t="shared" si="6"/>
        <v>2</v>
      </c>
      <c r="E43" s="50" t="str">
        <f t="shared" si="5"/>
        <v>BALEARES</v>
      </c>
      <c r="F43" s="50">
        <f t="shared" si="7"/>
        <v>2735944</v>
      </c>
      <c r="G43" s="50">
        <f t="shared" si="8"/>
        <v>2478736</v>
      </c>
    </row>
    <row r="44" spans="1:9" x14ac:dyDescent="0.25">
      <c r="A44" s="50" t="str">
        <f t="shared" si="4"/>
        <v>BAHÍA DE CÁDIZ</v>
      </c>
      <c r="B44" s="51">
        <f t="shared" si="2"/>
        <v>423508</v>
      </c>
      <c r="C44" s="51">
        <f t="shared" si="3"/>
        <v>277087</v>
      </c>
      <c r="D44" s="51">
        <f t="shared" si="6"/>
        <v>14</v>
      </c>
      <c r="E44" s="50" t="str">
        <f t="shared" si="5"/>
        <v>BILBAO</v>
      </c>
      <c r="F44" s="50">
        <f t="shared" si="7"/>
        <v>2243146</v>
      </c>
      <c r="G44" s="50">
        <f t="shared" si="8"/>
        <v>2079364</v>
      </c>
    </row>
    <row r="45" spans="1:9" x14ac:dyDescent="0.25">
      <c r="A45" s="50" t="str">
        <f t="shared" si="4"/>
        <v>BALEARES</v>
      </c>
      <c r="B45" s="51">
        <f t="shared" si="2"/>
        <v>2735944</v>
      </c>
      <c r="C45" s="51">
        <f t="shared" si="3"/>
        <v>2478736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1654584</v>
      </c>
      <c r="G45" s="50">
        <f t="shared" si="8"/>
        <v>1521141</v>
      </c>
    </row>
    <row r="46" spans="1:9" x14ac:dyDescent="0.25">
      <c r="A46" s="50" t="str">
        <f t="shared" si="4"/>
        <v>BARCELONA</v>
      </c>
      <c r="B46" s="51">
        <f t="shared" si="2"/>
        <v>9363218</v>
      </c>
      <c r="C46" s="51">
        <f t="shared" si="3"/>
        <v>7151155</v>
      </c>
      <c r="D46" s="51">
        <f t="shared" si="6"/>
        <v>3</v>
      </c>
      <c r="E46" s="50" t="str">
        <f t="shared" si="5"/>
        <v>CASTELLÓN</v>
      </c>
      <c r="F46" s="50">
        <f t="shared" si="7"/>
        <v>917451</v>
      </c>
      <c r="G46" s="50">
        <f t="shared" si="8"/>
        <v>788990</v>
      </c>
    </row>
    <row r="47" spans="1:9" x14ac:dyDescent="0.25">
      <c r="A47" s="50" t="str">
        <f t="shared" si="4"/>
        <v>BILBAO</v>
      </c>
      <c r="B47" s="51">
        <f t="shared" si="2"/>
        <v>2243146</v>
      </c>
      <c r="C47" s="51">
        <f t="shared" si="3"/>
        <v>2079364</v>
      </c>
      <c r="D47" s="51">
        <f t="shared" si="6"/>
        <v>6</v>
      </c>
      <c r="E47" s="50" t="str">
        <f t="shared" si="5"/>
        <v>VIGO</v>
      </c>
      <c r="F47" s="50">
        <f t="shared" si="7"/>
        <v>837223</v>
      </c>
      <c r="G47" s="50">
        <f t="shared" si="8"/>
        <v>872553</v>
      </c>
    </row>
    <row r="48" spans="1:9" x14ac:dyDescent="0.25">
      <c r="A48" s="50" t="str">
        <f t="shared" si="4"/>
        <v>CARTAGENA</v>
      </c>
      <c r="B48" s="51">
        <f t="shared" si="2"/>
        <v>304020</v>
      </c>
      <c r="C48" s="51">
        <f t="shared" si="3"/>
        <v>311013</v>
      </c>
      <c r="D48" s="51">
        <f t="shared" si="6"/>
        <v>18</v>
      </c>
      <c r="E48" s="50" t="str">
        <f t="shared" si="5"/>
        <v>PASAIA</v>
      </c>
      <c r="F48" s="50">
        <f t="shared" si="7"/>
        <v>499934</v>
      </c>
      <c r="G48" s="50">
        <f t="shared" si="8"/>
        <v>556771</v>
      </c>
    </row>
    <row r="49" spans="1:7" x14ac:dyDescent="0.25">
      <c r="A49" s="50" t="str">
        <f t="shared" si="4"/>
        <v>CASTELLÓN</v>
      </c>
      <c r="B49" s="51">
        <f t="shared" si="2"/>
        <v>917451</v>
      </c>
      <c r="C49" s="51">
        <f t="shared" si="3"/>
        <v>788990</v>
      </c>
      <c r="D49" s="51">
        <f t="shared" si="6"/>
        <v>8</v>
      </c>
      <c r="E49" s="50" t="str">
        <f t="shared" si="5"/>
        <v>SANTANDER</v>
      </c>
      <c r="F49" s="50">
        <f t="shared" si="7"/>
        <v>473231</v>
      </c>
      <c r="G49" s="50">
        <f t="shared" si="8"/>
        <v>418717</v>
      </c>
    </row>
    <row r="50" spans="1:7" x14ac:dyDescent="0.25">
      <c r="A50" s="50" t="str">
        <f t="shared" si="4"/>
        <v>CEUTA</v>
      </c>
      <c r="B50" s="51">
        <f t="shared" si="2"/>
        <v>262577</v>
      </c>
      <c r="C50" s="51">
        <f t="shared" si="3"/>
        <v>255165</v>
      </c>
      <c r="D50" s="51">
        <f t="shared" si="6"/>
        <v>21</v>
      </c>
      <c r="E50" s="50" t="str">
        <f t="shared" si="5"/>
        <v>SEVILLA</v>
      </c>
      <c r="F50" s="50">
        <f t="shared" si="7"/>
        <v>439224</v>
      </c>
      <c r="G50" s="50">
        <f t="shared" si="8"/>
        <v>516168</v>
      </c>
    </row>
    <row r="51" spans="1:7" x14ac:dyDescent="0.25">
      <c r="A51" s="50" t="str">
        <f t="shared" si="4"/>
        <v>FERROL-SAN CIBRAO</v>
      </c>
      <c r="B51" s="51">
        <f t="shared" si="2"/>
        <v>132793</v>
      </c>
      <c r="C51" s="51">
        <f t="shared" si="3"/>
        <v>141400</v>
      </c>
      <c r="D51" s="51">
        <f t="shared" si="6"/>
        <v>28</v>
      </c>
      <c r="E51" s="50" t="str">
        <f t="shared" si="5"/>
        <v>TARRAGONA</v>
      </c>
      <c r="F51" s="50">
        <f t="shared" si="7"/>
        <v>431904</v>
      </c>
      <c r="G51" s="50">
        <f t="shared" si="8"/>
        <v>489378</v>
      </c>
    </row>
    <row r="52" spans="1:7" x14ac:dyDescent="0.25">
      <c r="A52" s="50" t="str">
        <f t="shared" si="4"/>
        <v>GIJÓN</v>
      </c>
      <c r="B52" s="51">
        <f t="shared" si="2"/>
        <v>419268</v>
      </c>
      <c r="C52" s="51">
        <f t="shared" si="3"/>
        <v>334883</v>
      </c>
      <c r="D52" s="51">
        <f t="shared" si="6"/>
        <v>15</v>
      </c>
      <c r="E52" s="50" t="str">
        <f t="shared" si="5"/>
        <v>BAHÍA DE CÁDIZ</v>
      </c>
      <c r="F52" s="50">
        <f t="shared" si="7"/>
        <v>423508</v>
      </c>
      <c r="G52" s="50">
        <f t="shared" si="8"/>
        <v>277087</v>
      </c>
    </row>
    <row r="53" spans="1:7" x14ac:dyDescent="0.25">
      <c r="A53" s="50" t="str">
        <f t="shared" si="4"/>
        <v>HUELVA</v>
      </c>
      <c r="B53" s="51">
        <f t="shared" si="2"/>
        <v>163362</v>
      </c>
      <c r="C53" s="51">
        <f t="shared" si="3"/>
        <v>85994</v>
      </c>
      <c r="D53" s="51">
        <f t="shared" si="6"/>
        <v>25</v>
      </c>
      <c r="E53" s="50" t="str">
        <f t="shared" si="5"/>
        <v>GIJÓN</v>
      </c>
      <c r="F53" s="50">
        <f t="shared" si="7"/>
        <v>419268</v>
      </c>
      <c r="G53" s="50">
        <f t="shared" si="8"/>
        <v>334883</v>
      </c>
    </row>
    <row r="54" spans="1:7" x14ac:dyDescent="0.25">
      <c r="A54" s="50" t="str">
        <f t="shared" si="4"/>
        <v>LAS PALMAS</v>
      </c>
      <c r="B54" s="51">
        <f t="shared" si="2"/>
        <v>3689263</v>
      </c>
      <c r="C54" s="51">
        <f t="shared" si="3"/>
        <v>3106263</v>
      </c>
      <c r="D54" s="51">
        <f t="shared" si="6"/>
        <v>4</v>
      </c>
      <c r="E54" s="50" t="str">
        <f t="shared" si="5"/>
        <v>ALICANTE</v>
      </c>
      <c r="F54" s="50">
        <f t="shared" si="7"/>
        <v>374416</v>
      </c>
      <c r="G54" s="50">
        <f t="shared" si="8"/>
        <v>372016</v>
      </c>
    </row>
    <row r="55" spans="1:7" x14ac:dyDescent="0.25">
      <c r="A55" s="50" t="str">
        <f t="shared" si="4"/>
        <v>MÁLAGA</v>
      </c>
      <c r="B55" s="51">
        <f t="shared" si="2"/>
        <v>268851</v>
      </c>
      <c r="C55" s="51">
        <f t="shared" si="3"/>
        <v>189595</v>
      </c>
      <c r="D55" s="51">
        <f t="shared" si="6"/>
        <v>20</v>
      </c>
      <c r="E55" s="50" t="str">
        <f t="shared" si="5"/>
        <v>MARÍN Y RÍA DE PONTEVEDRA</v>
      </c>
      <c r="F55" s="50">
        <f t="shared" si="7"/>
        <v>359402</v>
      </c>
      <c r="G55" s="50">
        <f t="shared" si="8"/>
        <v>222843</v>
      </c>
    </row>
    <row r="56" spans="1:7" x14ac:dyDescent="0.25">
      <c r="A56" s="50" t="str">
        <f t="shared" si="4"/>
        <v>MARÍN Y RÍA DE PONTEVEDRA</v>
      </c>
      <c r="B56" s="51">
        <f t="shared" si="2"/>
        <v>359402</v>
      </c>
      <c r="C56" s="51">
        <f t="shared" si="3"/>
        <v>222843</v>
      </c>
      <c r="D56" s="51">
        <f t="shared" si="6"/>
        <v>17</v>
      </c>
      <c r="E56" s="50" t="str">
        <f t="shared" si="5"/>
        <v>CARTAGENA</v>
      </c>
      <c r="F56" s="50">
        <f t="shared" ref="F56:F66" si="9">LOOKUP(E56,$A$39:$A$66,$B$39:$B$66)</f>
        <v>304020</v>
      </c>
      <c r="G56" s="50">
        <f t="shared" si="8"/>
        <v>311013</v>
      </c>
    </row>
    <row r="57" spans="1:7" x14ac:dyDescent="0.25">
      <c r="A57" s="50" t="str">
        <f t="shared" si="4"/>
        <v>MELILLA</v>
      </c>
      <c r="B57" s="51">
        <f t="shared" si="2"/>
        <v>257799</v>
      </c>
      <c r="C57" s="51">
        <f t="shared" si="3"/>
        <v>231459</v>
      </c>
      <c r="D57" s="51">
        <f t="shared" si="6"/>
        <v>22</v>
      </c>
      <c r="E57" s="50" t="str">
        <f t="shared" si="5"/>
        <v>AVILÉS</v>
      </c>
      <c r="F57" s="50">
        <f t="shared" si="9"/>
        <v>290509</v>
      </c>
      <c r="G57" s="50">
        <f t="shared" si="8"/>
        <v>294072</v>
      </c>
    </row>
    <row r="58" spans="1:7" x14ac:dyDescent="0.25">
      <c r="A58" s="50" t="str">
        <f t="shared" si="4"/>
        <v>MOTRIL</v>
      </c>
      <c r="B58" s="51">
        <f t="shared" si="2"/>
        <v>171939</v>
      </c>
      <c r="C58" s="51">
        <f t="shared" si="3"/>
        <v>95236</v>
      </c>
      <c r="D58" s="51">
        <f t="shared" si="6"/>
        <v>24</v>
      </c>
      <c r="E58" s="50" t="str">
        <f t="shared" si="5"/>
        <v>MÁLAGA</v>
      </c>
      <c r="F58" s="50">
        <f t="shared" si="9"/>
        <v>268851</v>
      </c>
      <c r="G58" s="50">
        <f t="shared" si="8"/>
        <v>189595</v>
      </c>
    </row>
    <row r="59" spans="1:7" x14ac:dyDescent="0.25">
      <c r="A59" s="50" t="str">
        <f t="shared" si="4"/>
        <v>PASAIA</v>
      </c>
      <c r="B59" s="51">
        <f t="shared" si="2"/>
        <v>499934</v>
      </c>
      <c r="C59" s="51">
        <f t="shared" si="3"/>
        <v>556771</v>
      </c>
      <c r="D59" s="51">
        <f t="shared" si="6"/>
        <v>10</v>
      </c>
      <c r="E59" s="50" t="str">
        <f t="shared" si="5"/>
        <v>CEUTA</v>
      </c>
      <c r="F59" s="50">
        <f t="shared" si="9"/>
        <v>262577</v>
      </c>
      <c r="G59" s="50">
        <f t="shared" si="8"/>
        <v>255165</v>
      </c>
    </row>
    <row r="60" spans="1:7" x14ac:dyDescent="0.25">
      <c r="A60" s="50" t="str">
        <f t="shared" si="4"/>
        <v>SANTA CRUZ DE TENERIFE</v>
      </c>
      <c r="B60" s="51">
        <f t="shared" si="2"/>
        <v>1654584</v>
      </c>
      <c r="C60" s="51">
        <f t="shared" si="3"/>
        <v>1521141</v>
      </c>
      <c r="D60" s="51">
        <f t="shared" si="6"/>
        <v>7</v>
      </c>
      <c r="E60" s="50" t="str">
        <f t="shared" si="5"/>
        <v>MELILLA</v>
      </c>
      <c r="F60" s="50">
        <f t="shared" si="9"/>
        <v>257799</v>
      </c>
      <c r="G60" s="50">
        <f t="shared" si="8"/>
        <v>231459</v>
      </c>
    </row>
    <row r="61" spans="1:7" x14ac:dyDescent="0.25">
      <c r="A61" s="50" t="str">
        <f t="shared" si="4"/>
        <v>SANTANDER</v>
      </c>
      <c r="B61" s="51">
        <f t="shared" si="2"/>
        <v>473231</v>
      </c>
      <c r="C61" s="51">
        <f t="shared" si="3"/>
        <v>418717</v>
      </c>
      <c r="D61" s="51">
        <f t="shared" si="6"/>
        <v>11</v>
      </c>
      <c r="E61" s="50" t="str">
        <f t="shared" si="5"/>
        <v>A CORUÑA</v>
      </c>
      <c r="F61" s="50">
        <f t="shared" si="9"/>
        <v>202273</v>
      </c>
      <c r="G61" s="50">
        <f t="shared" si="8"/>
        <v>244634</v>
      </c>
    </row>
    <row r="62" spans="1:7" x14ac:dyDescent="0.25">
      <c r="A62" s="50" t="str">
        <f t="shared" si="4"/>
        <v>SEVILLA</v>
      </c>
      <c r="B62" s="51">
        <f t="shared" si="2"/>
        <v>439224</v>
      </c>
      <c r="C62" s="51">
        <f t="shared" si="3"/>
        <v>516168</v>
      </c>
      <c r="D62" s="51">
        <f t="shared" si="6"/>
        <v>12</v>
      </c>
      <c r="E62" s="50" t="str">
        <f t="shared" si="5"/>
        <v>MOTRIL</v>
      </c>
      <c r="F62" s="50">
        <f t="shared" si="9"/>
        <v>171939</v>
      </c>
      <c r="G62" s="50">
        <f t="shared" si="8"/>
        <v>95236</v>
      </c>
    </row>
    <row r="63" spans="1:7" x14ac:dyDescent="0.25">
      <c r="A63" s="50" t="str">
        <f t="shared" si="4"/>
        <v>TARRAGONA</v>
      </c>
      <c r="B63" s="51">
        <f t="shared" si="2"/>
        <v>431904</v>
      </c>
      <c r="C63" s="51">
        <f t="shared" si="3"/>
        <v>489378</v>
      </c>
      <c r="D63" s="51">
        <f t="shared" si="6"/>
        <v>13</v>
      </c>
      <c r="E63" s="50" t="str">
        <f t="shared" si="5"/>
        <v>HUELVA</v>
      </c>
      <c r="F63" s="50">
        <f t="shared" si="9"/>
        <v>163362</v>
      </c>
      <c r="G63" s="50">
        <f t="shared" si="8"/>
        <v>85994</v>
      </c>
    </row>
    <row r="64" spans="1:7" x14ac:dyDescent="0.25">
      <c r="A64" s="50" t="str">
        <f t="shared" si="4"/>
        <v>VALENCIA</v>
      </c>
      <c r="B64" s="51">
        <f t="shared" si="2"/>
        <v>15795751</v>
      </c>
      <c r="C64" s="51">
        <f t="shared" si="3"/>
        <v>15900445</v>
      </c>
      <c r="D64" s="51">
        <f t="shared" si="6"/>
        <v>1</v>
      </c>
      <c r="E64" s="50" t="str">
        <f t="shared" si="5"/>
        <v>ALMERÍA</v>
      </c>
      <c r="F64" s="50">
        <f t="shared" si="9"/>
        <v>148157</v>
      </c>
      <c r="G64" s="50">
        <f t="shared" si="8"/>
        <v>146826</v>
      </c>
    </row>
    <row r="65" spans="1:7" x14ac:dyDescent="0.25">
      <c r="A65" s="50" t="str">
        <f t="shared" si="4"/>
        <v>VIGO</v>
      </c>
      <c r="B65" s="51">
        <f t="shared" si="2"/>
        <v>837223</v>
      </c>
      <c r="C65" s="51">
        <f t="shared" si="3"/>
        <v>872553</v>
      </c>
      <c r="D65" s="51">
        <f t="shared" si="6"/>
        <v>9</v>
      </c>
      <c r="E65" s="50" t="str">
        <f t="shared" si="5"/>
        <v>VILAGARCÍA</v>
      </c>
      <c r="F65" s="50">
        <f t="shared" si="9"/>
        <v>142147</v>
      </c>
      <c r="G65" s="50">
        <f t="shared" si="8"/>
        <v>141050</v>
      </c>
    </row>
    <row r="66" spans="1:7" x14ac:dyDescent="0.25">
      <c r="A66" s="50" t="str">
        <f t="shared" si="4"/>
        <v>VILAGARCÍA</v>
      </c>
      <c r="B66" s="51">
        <f t="shared" si="2"/>
        <v>142147</v>
      </c>
      <c r="C66" s="51">
        <f t="shared" si="3"/>
        <v>141050</v>
      </c>
      <c r="D66" s="51">
        <f t="shared" si="6"/>
        <v>27</v>
      </c>
      <c r="E66" s="50" t="str">
        <f t="shared" si="5"/>
        <v>FERROL-SAN CIBRAO</v>
      </c>
      <c r="F66" s="50">
        <f t="shared" si="9"/>
        <v>132793</v>
      </c>
      <c r="G66" s="50">
        <f t="shared" si="8"/>
        <v>141400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H33" sqref="H3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0</v>
      </c>
      <c r="C7" s="38">
        <v>2</v>
      </c>
      <c r="D7" s="38">
        <v>275</v>
      </c>
      <c r="E7" s="38">
        <v>2</v>
      </c>
      <c r="F7" s="11">
        <f>((E7*100)/D7)-100</f>
        <v>-99.272727272727266</v>
      </c>
      <c r="G7" s="1"/>
      <c r="H7" s="1"/>
      <c r="I7" s="1"/>
    </row>
    <row r="8" spans="1:12" x14ac:dyDescent="0.25">
      <c r="A8" s="12" t="s">
        <v>31</v>
      </c>
      <c r="B8" s="39">
        <v>120807</v>
      </c>
      <c r="C8" s="39">
        <v>109578</v>
      </c>
      <c r="D8" s="39">
        <v>305682</v>
      </c>
      <c r="E8" s="39">
        <v>310579</v>
      </c>
      <c r="F8" s="14">
        <f t="shared" ref="F8:F35" si="0">((E8*100)/D8)-100</f>
        <v>1.6019916121983044</v>
      </c>
      <c r="G8" s="1"/>
      <c r="H8" s="1"/>
      <c r="I8" s="1"/>
    </row>
    <row r="9" spans="1:12" x14ac:dyDescent="0.25">
      <c r="A9" s="9" t="s">
        <v>164</v>
      </c>
      <c r="B9" s="38">
        <v>2367</v>
      </c>
      <c r="C9" s="38">
        <v>3252</v>
      </c>
      <c r="D9" s="38">
        <v>7445</v>
      </c>
      <c r="E9" s="38">
        <v>8973</v>
      </c>
      <c r="F9" s="11">
        <f t="shared" si="0"/>
        <v>20.52384150436535</v>
      </c>
      <c r="G9" s="1"/>
      <c r="H9" s="1"/>
      <c r="I9" s="1"/>
    </row>
    <row r="10" spans="1:12" x14ac:dyDescent="0.25">
      <c r="A10" s="12" t="s">
        <v>166</v>
      </c>
      <c r="B10" s="39">
        <v>0</v>
      </c>
      <c r="C10" s="39">
        <v>0</v>
      </c>
      <c r="D10" s="39">
        <v>0</v>
      </c>
      <c r="E10" s="39">
        <v>0</v>
      </c>
      <c r="F10" s="18"/>
      <c r="G10" s="1"/>
      <c r="H10" s="1"/>
      <c r="I10" s="1"/>
    </row>
    <row r="11" spans="1:12" x14ac:dyDescent="0.25">
      <c r="A11" s="9" t="s">
        <v>167</v>
      </c>
      <c r="B11" s="38">
        <v>5467455</v>
      </c>
      <c r="C11" s="38">
        <v>4168093</v>
      </c>
      <c r="D11" s="38">
        <v>14676546</v>
      </c>
      <c r="E11" s="38">
        <v>12730805</v>
      </c>
      <c r="F11" s="11">
        <f t="shared" si="0"/>
        <v>-13.257485787187264</v>
      </c>
      <c r="G11" s="1"/>
      <c r="H11" s="1"/>
      <c r="I11" s="1"/>
    </row>
    <row r="12" spans="1:12" x14ac:dyDescent="0.25">
      <c r="A12" s="12" t="s">
        <v>168</v>
      </c>
      <c r="B12" s="39">
        <v>44058</v>
      </c>
      <c r="C12" s="39">
        <v>57969</v>
      </c>
      <c r="D12" s="39">
        <v>125209</v>
      </c>
      <c r="E12" s="39">
        <v>164483</v>
      </c>
      <c r="F12" s="14">
        <f t="shared" si="0"/>
        <v>31.366754785997813</v>
      </c>
      <c r="G12" s="1"/>
      <c r="H12" s="1"/>
      <c r="I12" s="1"/>
    </row>
    <row r="13" spans="1:12" x14ac:dyDescent="0.25">
      <c r="A13" s="9" t="s">
        <v>32</v>
      </c>
      <c r="B13" s="38">
        <v>58397</v>
      </c>
      <c r="C13" s="38">
        <v>76373</v>
      </c>
      <c r="D13" s="38">
        <v>169051</v>
      </c>
      <c r="E13" s="38">
        <v>190894</v>
      </c>
      <c r="F13" s="11">
        <f t="shared" si="0"/>
        <v>12.920952848548666</v>
      </c>
      <c r="G13" s="1"/>
      <c r="H13" s="1"/>
      <c r="I13" s="1"/>
    </row>
    <row r="14" spans="1:12" x14ac:dyDescent="0.25">
      <c r="A14" s="12" t="s">
        <v>33</v>
      </c>
      <c r="B14" s="39">
        <v>1631600</v>
      </c>
      <c r="C14" s="39">
        <v>2455163</v>
      </c>
      <c r="D14" s="39">
        <v>4699978</v>
      </c>
      <c r="E14" s="39">
        <v>6757109</v>
      </c>
      <c r="F14" s="14">
        <f t="shared" si="0"/>
        <v>43.768949556785174</v>
      </c>
      <c r="G14" s="1"/>
      <c r="H14" s="1"/>
      <c r="I14" s="1"/>
    </row>
    <row r="15" spans="1:12" x14ac:dyDescent="0.25">
      <c r="A15" s="9" t="s">
        <v>34</v>
      </c>
      <c r="B15" s="38">
        <v>528728</v>
      </c>
      <c r="C15" s="38">
        <v>616990</v>
      </c>
      <c r="D15" s="38">
        <v>1421444</v>
      </c>
      <c r="E15" s="38">
        <v>1451554</v>
      </c>
      <c r="F15" s="11">
        <f t="shared" si="0"/>
        <v>2.1182684650257073</v>
      </c>
      <c r="G15" s="1"/>
      <c r="H15" s="1"/>
      <c r="I15" s="1"/>
    </row>
    <row r="16" spans="1:12" x14ac:dyDescent="0.25">
      <c r="A16" s="12" t="s">
        <v>35</v>
      </c>
      <c r="B16" s="39">
        <v>100054</v>
      </c>
      <c r="C16" s="39">
        <v>90483</v>
      </c>
      <c r="D16" s="39">
        <v>284438</v>
      </c>
      <c r="E16" s="39">
        <v>250922</v>
      </c>
      <c r="F16" s="14">
        <f t="shared" si="0"/>
        <v>-11.783235713934147</v>
      </c>
      <c r="G16" s="1"/>
      <c r="H16" s="1"/>
      <c r="I16" s="1"/>
    </row>
    <row r="17" spans="1:9" x14ac:dyDescent="0.25">
      <c r="A17" s="9" t="s">
        <v>169</v>
      </c>
      <c r="B17" s="38">
        <v>288640</v>
      </c>
      <c r="C17" s="38">
        <v>322215</v>
      </c>
      <c r="D17" s="38">
        <v>717144</v>
      </c>
      <c r="E17" s="38">
        <v>853286</v>
      </c>
      <c r="F17" s="11">
        <f t="shared" si="0"/>
        <v>18.983913969858222</v>
      </c>
      <c r="G17" s="1"/>
      <c r="H17" s="1"/>
      <c r="I17" s="1"/>
    </row>
    <row r="18" spans="1:9" x14ac:dyDescent="0.25">
      <c r="A18" s="12" t="s">
        <v>36</v>
      </c>
      <c r="B18" s="39">
        <v>15040</v>
      </c>
      <c r="C18" s="39">
        <v>18238</v>
      </c>
      <c r="D18" s="39">
        <v>39440</v>
      </c>
      <c r="E18" s="39">
        <v>45538</v>
      </c>
      <c r="F18" s="14">
        <f t="shared" si="0"/>
        <v>15.461460446247457</v>
      </c>
      <c r="G18" s="1"/>
      <c r="H18" s="1"/>
      <c r="I18" s="1"/>
    </row>
    <row r="19" spans="1:9" x14ac:dyDescent="0.25">
      <c r="A19" s="9" t="s">
        <v>37</v>
      </c>
      <c r="B19" s="38">
        <v>1471</v>
      </c>
      <c r="C19" s="38">
        <v>25</v>
      </c>
      <c r="D19" s="38">
        <v>2464</v>
      </c>
      <c r="E19" s="38">
        <v>47</v>
      </c>
      <c r="F19" s="11">
        <f t="shared" si="0"/>
        <v>-98.092532467532465</v>
      </c>
      <c r="G19" s="1"/>
      <c r="H19" s="1"/>
      <c r="I19" s="1"/>
    </row>
    <row r="20" spans="1:9" x14ac:dyDescent="0.25">
      <c r="A20" s="12" t="s">
        <v>170</v>
      </c>
      <c r="B20" s="39">
        <v>70106</v>
      </c>
      <c r="C20" s="39">
        <v>87226</v>
      </c>
      <c r="D20" s="39">
        <v>194795</v>
      </c>
      <c r="E20" s="39">
        <v>244274</v>
      </c>
      <c r="F20" s="14">
        <f t="shared" si="0"/>
        <v>25.400549295413128</v>
      </c>
      <c r="G20" s="1"/>
      <c r="H20" s="1"/>
      <c r="I20" s="1"/>
    </row>
    <row r="21" spans="1:9" x14ac:dyDescent="0.25">
      <c r="A21" s="9" t="s">
        <v>38</v>
      </c>
      <c r="B21" s="38">
        <v>8155</v>
      </c>
      <c r="C21" s="38">
        <v>29895</v>
      </c>
      <c r="D21" s="38">
        <v>23622</v>
      </c>
      <c r="E21" s="38">
        <v>104892</v>
      </c>
      <c r="F21" s="11">
        <f t="shared" si="0"/>
        <v>344.04368808737615</v>
      </c>
      <c r="G21" s="1"/>
      <c r="H21" s="1"/>
      <c r="I21" s="1"/>
    </row>
    <row r="22" spans="1:9" x14ac:dyDescent="0.25">
      <c r="A22" s="12" t="s">
        <v>59</v>
      </c>
      <c r="B22" s="39">
        <v>771954</v>
      </c>
      <c r="C22" s="39">
        <v>1055186</v>
      </c>
      <c r="D22" s="39">
        <v>2122249</v>
      </c>
      <c r="E22" s="39">
        <v>2713380</v>
      </c>
      <c r="F22" s="14">
        <f t="shared" si="0"/>
        <v>27.85398885804635</v>
      </c>
      <c r="G22" s="1"/>
      <c r="H22" s="1"/>
      <c r="I22" s="1"/>
    </row>
    <row r="23" spans="1:9" x14ac:dyDescent="0.25">
      <c r="A23" s="9" t="s">
        <v>171</v>
      </c>
      <c r="B23" s="38">
        <v>25307</v>
      </c>
      <c r="C23" s="38">
        <v>62475</v>
      </c>
      <c r="D23" s="38">
        <v>80948</v>
      </c>
      <c r="E23" s="38">
        <v>147121</v>
      </c>
      <c r="F23" s="11">
        <f t="shared" si="0"/>
        <v>81.747541631664774</v>
      </c>
      <c r="G23" s="1"/>
      <c r="H23" s="1"/>
      <c r="I23" s="1"/>
    </row>
    <row r="24" spans="1:9" x14ac:dyDescent="0.25">
      <c r="A24" s="12" t="s">
        <v>173</v>
      </c>
      <c r="B24" s="39">
        <v>30826</v>
      </c>
      <c r="C24" s="39">
        <v>67219</v>
      </c>
      <c r="D24" s="39">
        <v>79874</v>
      </c>
      <c r="E24" s="39">
        <v>191803</v>
      </c>
      <c r="F24" s="14">
        <f t="shared" si="0"/>
        <v>140.1319578335879</v>
      </c>
      <c r="G24" s="1"/>
      <c r="H24" s="1"/>
      <c r="I24" s="1"/>
    </row>
    <row r="25" spans="1:9" x14ac:dyDescent="0.25">
      <c r="A25" s="9" t="s">
        <v>39</v>
      </c>
      <c r="B25" s="38">
        <v>20540</v>
      </c>
      <c r="C25" s="38">
        <v>25603</v>
      </c>
      <c r="D25" s="38">
        <v>62976</v>
      </c>
      <c r="E25" s="38">
        <v>70842</v>
      </c>
      <c r="F25" s="11">
        <f t="shared" si="0"/>
        <v>12.490472560975604</v>
      </c>
      <c r="G25" s="1"/>
      <c r="H25" s="1"/>
      <c r="I25" s="1"/>
    </row>
    <row r="26" spans="1:9" x14ac:dyDescent="0.25">
      <c r="A26" s="12" t="s">
        <v>40</v>
      </c>
      <c r="B26" s="39">
        <v>1909</v>
      </c>
      <c r="C26" s="39">
        <v>2152</v>
      </c>
      <c r="D26" s="39">
        <v>3308</v>
      </c>
      <c r="E26" s="39">
        <v>4075</v>
      </c>
      <c r="F26" s="14">
        <f t="shared" si="0"/>
        <v>23.186215235792019</v>
      </c>
      <c r="G26" s="1"/>
      <c r="H26" s="1"/>
      <c r="I26" s="1"/>
    </row>
    <row r="27" spans="1:9" x14ac:dyDescent="0.25">
      <c r="A27" s="9" t="s">
        <v>41</v>
      </c>
      <c r="B27" s="38">
        <v>8606</v>
      </c>
      <c r="C27" s="38">
        <v>0</v>
      </c>
      <c r="D27" s="38">
        <v>22629</v>
      </c>
      <c r="E27" s="38">
        <v>0</v>
      </c>
      <c r="F27" s="11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39">
        <v>248929</v>
      </c>
      <c r="C28" s="39">
        <v>288960</v>
      </c>
      <c r="D28" s="39">
        <v>686292</v>
      </c>
      <c r="E28" s="39">
        <v>765901</v>
      </c>
      <c r="F28" s="14">
        <f t="shared" si="0"/>
        <v>11.599872940381061</v>
      </c>
      <c r="G28" s="1"/>
      <c r="H28" s="1"/>
      <c r="I28" s="1"/>
    </row>
    <row r="29" spans="1:9" x14ac:dyDescent="0.25">
      <c r="A29" s="9" t="s">
        <v>43</v>
      </c>
      <c r="B29" s="38">
        <v>1444</v>
      </c>
      <c r="C29" s="38">
        <v>2180</v>
      </c>
      <c r="D29" s="38">
        <v>4331</v>
      </c>
      <c r="E29" s="38">
        <v>5384</v>
      </c>
      <c r="F29" s="11">
        <f t="shared" si="0"/>
        <v>24.313091664742558</v>
      </c>
      <c r="G29" s="1"/>
      <c r="H29" s="1"/>
      <c r="I29" s="1"/>
    </row>
    <row r="30" spans="1:9" x14ac:dyDescent="0.25">
      <c r="A30" s="12" t="s">
        <v>44</v>
      </c>
      <c r="B30" s="39">
        <v>96176</v>
      </c>
      <c r="C30" s="39">
        <v>83722</v>
      </c>
      <c r="D30" s="39">
        <v>293290</v>
      </c>
      <c r="E30" s="39">
        <v>223021</v>
      </c>
      <c r="F30" s="14">
        <f t="shared" si="0"/>
        <v>-23.958880289133617</v>
      </c>
      <c r="G30" s="1"/>
      <c r="H30" s="1"/>
      <c r="I30" s="1"/>
    </row>
    <row r="31" spans="1:9" x14ac:dyDescent="0.25">
      <c r="A31" s="9" t="s">
        <v>45</v>
      </c>
      <c r="B31" s="38">
        <v>76686</v>
      </c>
      <c r="C31" s="38">
        <v>38355</v>
      </c>
      <c r="D31" s="38">
        <v>197903</v>
      </c>
      <c r="E31" s="38">
        <v>145013</v>
      </c>
      <c r="F31" s="11">
        <f t="shared" si="0"/>
        <v>-26.725213867399688</v>
      </c>
      <c r="G31" s="1"/>
      <c r="H31" s="1"/>
      <c r="I31" s="1"/>
    </row>
    <row r="32" spans="1:9" x14ac:dyDescent="0.25">
      <c r="A32" s="12" t="s">
        <v>46</v>
      </c>
      <c r="B32" s="39">
        <v>4626895</v>
      </c>
      <c r="C32" s="39">
        <v>4840624</v>
      </c>
      <c r="D32" s="39">
        <v>13235867</v>
      </c>
      <c r="E32" s="39">
        <v>13066137</v>
      </c>
      <c r="F32" s="14">
        <f t="shared" si="0"/>
        <v>-1.2823489386830431</v>
      </c>
      <c r="G32" s="1"/>
      <c r="H32" s="1"/>
      <c r="I32" s="1"/>
    </row>
    <row r="33" spans="1:9" x14ac:dyDescent="0.25">
      <c r="A33" s="9" t="s">
        <v>47</v>
      </c>
      <c r="B33" s="38">
        <v>234503</v>
      </c>
      <c r="C33" s="38">
        <v>202048</v>
      </c>
      <c r="D33" s="38">
        <v>647677</v>
      </c>
      <c r="E33" s="38">
        <v>608117</v>
      </c>
      <c r="F33" s="11">
        <f t="shared" si="0"/>
        <v>-6.1079828371240552</v>
      </c>
      <c r="G33" s="1"/>
      <c r="H33" s="1"/>
      <c r="I33" s="1"/>
    </row>
    <row r="34" spans="1:9" x14ac:dyDescent="0.25">
      <c r="A34" s="12" t="s">
        <v>172</v>
      </c>
      <c r="B34" s="39">
        <v>20408</v>
      </c>
      <c r="C34" s="39">
        <v>25800</v>
      </c>
      <c r="D34" s="39">
        <v>69907</v>
      </c>
      <c r="E34" s="39">
        <v>72630</v>
      </c>
      <c r="F34" s="14">
        <f t="shared" si="0"/>
        <v>3.8951750182385183</v>
      </c>
      <c r="G34" s="1"/>
      <c r="H34" s="1"/>
      <c r="I34" s="1"/>
    </row>
    <row r="35" spans="1:9" x14ac:dyDescent="0.25">
      <c r="A35" s="15" t="s">
        <v>48</v>
      </c>
      <c r="B35" s="16">
        <f>SUM(B7:B34)</f>
        <v>14501061</v>
      </c>
      <c r="C35" s="16">
        <f t="shared" ref="C35:E35" si="1">SUM(C7:C34)</f>
        <v>14729826</v>
      </c>
      <c r="D35" s="16">
        <f t="shared" si="1"/>
        <v>40174784</v>
      </c>
      <c r="E35" s="16">
        <f t="shared" si="1"/>
        <v>41126782</v>
      </c>
      <c r="F35" s="17">
        <f t="shared" si="0"/>
        <v>2.3696406183540404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</v>
      </c>
      <c r="C39" s="51">
        <f t="shared" si="3"/>
        <v>275</v>
      </c>
      <c r="D39" s="51">
        <f>_xlfn.RANK.EQ(B39,$B$39:$B$66)+COUNTIF($B$39:$B$66,B39)-1</f>
        <v>26</v>
      </c>
      <c r="E39" s="50" t="str">
        <f t="shared" ref="E39:E66" si="5">INDEX($A$39:$B$66,MATCH(ROW()-38,$D$39:$D$66,0),1)</f>
        <v>VALENCIA</v>
      </c>
      <c r="F39" s="50">
        <f>LOOKUP(E39,$A$39:$A$66,$B$39:$B$66)</f>
        <v>13066137</v>
      </c>
      <c r="G39" s="50">
        <f>LOOKUP(E39,$A$39:$A$66,$C$39:$C$66)</f>
        <v>13235867</v>
      </c>
    </row>
    <row r="40" spans="1:9" x14ac:dyDescent="0.25">
      <c r="A40" s="50" t="str">
        <f t="shared" si="4"/>
        <v>ALICANTE</v>
      </c>
      <c r="B40" s="51">
        <f t="shared" si="2"/>
        <v>310579</v>
      </c>
      <c r="C40" s="51">
        <f t="shared" si="3"/>
        <v>305682</v>
      </c>
      <c r="D40" s="51">
        <f t="shared" ref="D40:D66" si="6">_xlfn.RANK.EQ(B40,$B$39:$B$66)+COUNTIF($B$39:$B$66,B40)-1</f>
        <v>9</v>
      </c>
      <c r="E40" s="50" t="str">
        <f t="shared" si="5"/>
        <v>BAHÍA DE ALGECIRAS</v>
      </c>
      <c r="F40" s="50">
        <f t="shared" ref="F40:F55" si="7">LOOKUP(E40,$A$39:$A$66,$B$39:$B$66)</f>
        <v>12730805</v>
      </c>
      <c r="G40" s="50">
        <f t="shared" ref="G40:G66" si="8">LOOKUP(E40,$A$39:$A$66,$C$39:$C$66)</f>
        <v>14676546</v>
      </c>
    </row>
    <row r="41" spans="1:9" x14ac:dyDescent="0.25">
      <c r="A41" s="50" t="str">
        <f t="shared" si="4"/>
        <v>ALMERÍA</v>
      </c>
      <c r="B41" s="51">
        <f t="shared" si="2"/>
        <v>8973</v>
      </c>
      <c r="C41" s="51">
        <f t="shared" si="3"/>
        <v>7445</v>
      </c>
      <c r="D41" s="51">
        <f t="shared" si="6"/>
        <v>22</v>
      </c>
      <c r="E41" s="50" t="str">
        <f t="shared" si="5"/>
        <v>BARCELONA</v>
      </c>
      <c r="F41" s="50">
        <f t="shared" si="7"/>
        <v>6757109</v>
      </c>
      <c r="G41" s="50">
        <f t="shared" si="8"/>
        <v>4699978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LAS PALMAS</v>
      </c>
      <c r="F42" s="50">
        <f t="shared" si="7"/>
        <v>2713380</v>
      </c>
      <c r="G42" s="50">
        <f t="shared" si="8"/>
        <v>2122249</v>
      </c>
    </row>
    <row r="43" spans="1:9" x14ac:dyDescent="0.25">
      <c r="A43" s="50" t="str">
        <f t="shared" si="4"/>
        <v>BAHÍA DE ALGECIRAS</v>
      </c>
      <c r="B43" s="51">
        <f t="shared" si="2"/>
        <v>12730805</v>
      </c>
      <c r="C43" s="51">
        <f t="shared" si="3"/>
        <v>14676546</v>
      </c>
      <c r="D43" s="51">
        <f t="shared" si="6"/>
        <v>2</v>
      </c>
      <c r="E43" s="50" t="str">
        <f t="shared" si="5"/>
        <v>BILBAO</v>
      </c>
      <c r="F43" s="50">
        <f t="shared" si="7"/>
        <v>1451554</v>
      </c>
      <c r="G43" s="50">
        <f t="shared" si="8"/>
        <v>1421444</v>
      </c>
    </row>
    <row r="44" spans="1:9" x14ac:dyDescent="0.25">
      <c r="A44" s="50" t="str">
        <f t="shared" si="4"/>
        <v>BAHÍA DE CÁDIZ</v>
      </c>
      <c r="B44" s="51">
        <f t="shared" si="2"/>
        <v>164483</v>
      </c>
      <c r="C44" s="51">
        <f t="shared" si="3"/>
        <v>125209</v>
      </c>
      <c r="D44" s="51">
        <f t="shared" si="6"/>
        <v>15</v>
      </c>
      <c r="E44" s="50" t="str">
        <f t="shared" si="5"/>
        <v>CASTELLÓN</v>
      </c>
      <c r="F44" s="50">
        <f t="shared" si="7"/>
        <v>853286</v>
      </c>
      <c r="G44" s="50">
        <f t="shared" si="8"/>
        <v>717144</v>
      </c>
    </row>
    <row r="45" spans="1:9" x14ac:dyDescent="0.25">
      <c r="A45" s="50" t="str">
        <f t="shared" si="4"/>
        <v>BALEARES</v>
      </c>
      <c r="B45" s="51">
        <f t="shared" si="2"/>
        <v>190894</v>
      </c>
      <c r="C45" s="51">
        <f t="shared" si="3"/>
        <v>169051</v>
      </c>
      <c r="D45" s="51">
        <f t="shared" si="6"/>
        <v>14</v>
      </c>
      <c r="E45" s="50" t="str">
        <f t="shared" si="5"/>
        <v>SANTA CRUZ DE TENERIFE</v>
      </c>
      <c r="F45" s="50">
        <f t="shared" si="7"/>
        <v>765901</v>
      </c>
      <c r="G45" s="50">
        <f t="shared" si="8"/>
        <v>686292</v>
      </c>
    </row>
    <row r="46" spans="1:9" x14ac:dyDescent="0.25">
      <c r="A46" s="50" t="str">
        <f t="shared" si="4"/>
        <v>BARCELONA</v>
      </c>
      <c r="B46" s="51">
        <f t="shared" si="2"/>
        <v>6757109</v>
      </c>
      <c r="C46" s="51">
        <f t="shared" si="3"/>
        <v>4699978</v>
      </c>
      <c r="D46" s="51">
        <f t="shared" si="6"/>
        <v>3</v>
      </c>
      <c r="E46" s="50" t="str">
        <f t="shared" si="5"/>
        <v>VIGO</v>
      </c>
      <c r="F46" s="50">
        <f t="shared" si="7"/>
        <v>608117</v>
      </c>
      <c r="G46" s="50">
        <f t="shared" si="8"/>
        <v>647677</v>
      </c>
    </row>
    <row r="47" spans="1:9" x14ac:dyDescent="0.25">
      <c r="A47" s="50" t="str">
        <f t="shared" si="4"/>
        <v>BILBAO</v>
      </c>
      <c r="B47" s="51">
        <f t="shared" si="2"/>
        <v>1451554</v>
      </c>
      <c r="C47" s="51">
        <f t="shared" si="3"/>
        <v>1421444</v>
      </c>
      <c r="D47" s="51">
        <f t="shared" si="6"/>
        <v>5</v>
      </c>
      <c r="E47" s="50" t="str">
        <f t="shared" si="5"/>
        <v>ALICANTE</v>
      </c>
      <c r="F47" s="50">
        <f t="shared" si="7"/>
        <v>310579</v>
      </c>
      <c r="G47" s="50">
        <f t="shared" si="8"/>
        <v>305682</v>
      </c>
    </row>
    <row r="48" spans="1:9" x14ac:dyDescent="0.25">
      <c r="A48" s="50" t="str">
        <f t="shared" si="4"/>
        <v>CARTAGENA</v>
      </c>
      <c r="B48" s="51">
        <f t="shared" si="2"/>
        <v>250922</v>
      </c>
      <c r="C48" s="51">
        <f t="shared" si="3"/>
        <v>284438</v>
      </c>
      <c r="D48" s="51">
        <f t="shared" si="6"/>
        <v>10</v>
      </c>
      <c r="E48" s="50" t="str">
        <f t="shared" si="5"/>
        <v>CARTAGENA</v>
      </c>
      <c r="F48" s="50">
        <f t="shared" si="7"/>
        <v>250922</v>
      </c>
      <c r="G48" s="50">
        <f t="shared" si="8"/>
        <v>284438</v>
      </c>
    </row>
    <row r="49" spans="1:7" x14ac:dyDescent="0.25">
      <c r="A49" s="50" t="str">
        <f t="shared" si="4"/>
        <v>CASTELLÓN</v>
      </c>
      <c r="B49" s="51">
        <f t="shared" si="2"/>
        <v>853286</v>
      </c>
      <c r="C49" s="51">
        <f t="shared" si="3"/>
        <v>717144</v>
      </c>
      <c r="D49" s="51">
        <f t="shared" si="6"/>
        <v>6</v>
      </c>
      <c r="E49" s="50" t="str">
        <f t="shared" si="5"/>
        <v>GIJÓN</v>
      </c>
      <c r="F49" s="50">
        <f t="shared" si="7"/>
        <v>244274</v>
      </c>
      <c r="G49" s="50">
        <f t="shared" si="8"/>
        <v>194795</v>
      </c>
    </row>
    <row r="50" spans="1:7" x14ac:dyDescent="0.25">
      <c r="A50" s="50" t="str">
        <f t="shared" si="4"/>
        <v>CEUTA</v>
      </c>
      <c r="B50" s="51">
        <f t="shared" si="2"/>
        <v>45538</v>
      </c>
      <c r="C50" s="51">
        <f t="shared" si="3"/>
        <v>39440</v>
      </c>
      <c r="D50" s="51">
        <f t="shared" si="6"/>
        <v>21</v>
      </c>
      <c r="E50" s="50" t="str">
        <f t="shared" si="5"/>
        <v>SEVILLA</v>
      </c>
      <c r="F50" s="50">
        <f t="shared" si="7"/>
        <v>223021</v>
      </c>
      <c r="G50" s="50">
        <f t="shared" si="8"/>
        <v>293290</v>
      </c>
    </row>
    <row r="51" spans="1:7" x14ac:dyDescent="0.25">
      <c r="A51" s="50" t="str">
        <f t="shared" si="4"/>
        <v>FERROL-SAN CIBRAO</v>
      </c>
      <c r="B51" s="51">
        <f t="shared" si="2"/>
        <v>47</v>
      </c>
      <c r="C51" s="51">
        <f t="shared" si="3"/>
        <v>2464</v>
      </c>
      <c r="D51" s="51">
        <f t="shared" si="6"/>
        <v>25</v>
      </c>
      <c r="E51" s="50" t="str">
        <f t="shared" si="5"/>
        <v>MARÍN Y RÍA DE PONTEVEDRA</v>
      </c>
      <c r="F51" s="50">
        <f t="shared" si="7"/>
        <v>191803</v>
      </c>
      <c r="G51" s="50">
        <f t="shared" si="8"/>
        <v>79874</v>
      </c>
    </row>
    <row r="52" spans="1:7" x14ac:dyDescent="0.25">
      <c r="A52" s="50" t="str">
        <f t="shared" si="4"/>
        <v>GIJÓN</v>
      </c>
      <c r="B52" s="51">
        <f t="shared" si="2"/>
        <v>244274</v>
      </c>
      <c r="C52" s="51">
        <f t="shared" si="3"/>
        <v>194795</v>
      </c>
      <c r="D52" s="51">
        <f t="shared" si="6"/>
        <v>11</v>
      </c>
      <c r="E52" s="50" t="str">
        <f t="shared" si="5"/>
        <v>BALEARES</v>
      </c>
      <c r="F52" s="50">
        <f t="shared" si="7"/>
        <v>190894</v>
      </c>
      <c r="G52" s="50">
        <f t="shared" si="8"/>
        <v>169051</v>
      </c>
    </row>
    <row r="53" spans="1:7" x14ac:dyDescent="0.25">
      <c r="A53" s="50" t="str">
        <f t="shared" si="4"/>
        <v>HUELVA</v>
      </c>
      <c r="B53" s="51">
        <f t="shared" si="2"/>
        <v>104892</v>
      </c>
      <c r="C53" s="51">
        <f t="shared" si="3"/>
        <v>23622</v>
      </c>
      <c r="D53" s="51">
        <f t="shared" si="6"/>
        <v>18</v>
      </c>
      <c r="E53" s="50" t="str">
        <f t="shared" si="5"/>
        <v>BAHÍA DE CÁDIZ</v>
      </c>
      <c r="F53" s="50">
        <f t="shared" si="7"/>
        <v>164483</v>
      </c>
      <c r="G53" s="50">
        <f t="shared" si="8"/>
        <v>125209</v>
      </c>
    </row>
    <row r="54" spans="1:7" x14ac:dyDescent="0.25">
      <c r="A54" s="50" t="str">
        <f t="shared" si="4"/>
        <v>LAS PALMAS</v>
      </c>
      <c r="B54" s="51">
        <f t="shared" si="2"/>
        <v>2713380</v>
      </c>
      <c r="C54" s="51">
        <f t="shared" si="3"/>
        <v>2122249</v>
      </c>
      <c r="D54" s="51">
        <f t="shared" si="6"/>
        <v>4</v>
      </c>
      <c r="E54" s="50" t="str">
        <f t="shared" si="5"/>
        <v>MÁLAGA</v>
      </c>
      <c r="F54" s="50">
        <f t="shared" si="7"/>
        <v>147121</v>
      </c>
      <c r="G54" s="50">
        <f t="shared" si="8"/>
        <v>80948</v>
      </c>
    </row>
    <row r="55" spans="1:7" x14ac:dyDescent="0.25">
      <c r="A55" s="50" t="str">
        <f t="shared" si="4"/>
        <v>MÁLAGA</v>
      </c>
      <c r="B55" s="51">
        <f t="shared" si="2"/>
        <v>147121</v>
      </c>
      <c r="C55" s="51">
        <f t="shared" si="3"/>
        <v>80948</v>
      </c>
      <c r="D55" s="51">
        <f t="shared" si="6"/>
        <v>16</v>
      </c>
      <c r="E55" s="50" t="str">
        <f t="shared" si="5"/>
        <v>TARRAGONA</v>
      </c>
      <c r="F55" s="50">
        <f t="shared" si="7"/>
        <v>145013</v>
      </c>
      <c r="G55" s="50">
        <f t="shared" si="8"/>
        <v>197903</v>
      </c>
    </row>
    <row r="56" spans="1:7" x14ac:dyDescent="0.25">
      <c r="A56" s="50" t="str">
        <f t="shared" si="4"/>
        <v>MARÍN Y RÍA DE PONTEVEDRA</v>
      </c>
      <c r="B56" s="51">
        <f t="shared" si="2"/>
        <v>191803</v>
      </c>
      <c r="C56" s="51">
        <f t="shared" si="3"/>
        <v>79874</v>
      </c>
      <c r="D56" s="51">
        <f t="shared" si="6"/>
        <v>13</v>
      </c>
      <c r="E56" s="50" t="str">
        <f t="shared" si="5"/>
        <v>HUELVA</v>
      </c>
      <c r="F56" s="50">
        <f t="shared" ref="F56:F66" si="9">LOOKUP(E56,$A$39:$A$66,$B$39:$B$66)</f>
        <v>104892</v>
      </c>
      <c r="G56" s="50">
        <f t="shared" si="8"/>
        <v>23622</v>
      </c>
    </row>
    <row r="57" spans="1:7" x14ac:dyDescent="0.25">
      <c r="A57" s="50" t="str">
        <f t="shared" si="4"/>
        <v>MELILLA</v>
      </c>
      <c r="B57" s="51">
        <f t="shared" si="2"/>
        <v>70842</v>
      </c>
      <c r="C57" s="51">
        <f t="shared" si="3"/>
        <v>62976</v>
      </c>
      <c r="D57" s="51">
        <f t="shared" si="6"/>
        <v>20</v>
      </c>
      <c r="E57" s="50" t="str">
        <f t="shared" si="5"/>
        <v>VILAGARCÍA</v>
      </c>
      <c r="F57" s="50">
        <f t="shared" si="9"/>
        <v>72630</v>
      </c>
      <c r="G57" s="50">
        <f t="shared" si="8"/>
        <v>69907</v>
      </c>
    </row>
    <row r="58" spans="1:7" x14ac:dyDescent="0.25">
      <c r="A58" s="50" t="str">
        <f t="shared" si="4"/>
        <v>MOTRIL</v>
      </c>
      <c r="B58" s="51">
        <f t="shared" si="2"/>
        <v>4075</v>
      </c>
      <c r="C58" s="51">
        <f t="shared" si="3"/>
        <v>3308</v>
      </c>
      <c r="D58" s="51">
        <f t="shared" si="6"/>
        <v>24</v>
      </c>
      <c r="E58" s="50" t="str">
        <f t="shared" si="5"/>
        <v>MELILLA</v>
      </c>
      <c r="F58" s="50">
        <f t="shared" si="9"/>
        <v>70842</v>
      </c>
      <c r="G58" s="50">
        <f t="shared" si="8"/>
        <v>62976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22629</v>
      </c>
      <c r="D59" s="51">
        <f t="shared" si="6"/>
        <v>28</v>
      </c>
      <c r="E59" s="50" t="str">
        <f t="shared" si="5"/>
        <v>CEUTA</v>
      </c>
      <c r="F59" s="50">
        <f t="shared" si="9"/>
        <v>45538</v>
      </c>
      <c r="G59" s="50">
        <f t="shared" si="8"/>
        <v>39440</v>
      </c>
    </row>
    <row r="60" spans="1:7" x14ac:dyDescent="0.25">
      <c r="A60" s="50" t="str">
        <f t="shared" si="4"/>
        <v>SANTA CRUZ DE TENERIFE</v>
      </c>
      <c r="B60" s="51">
        <f t="shared" si="2"/>
        <v>765901</v>
      </c>
      <c r="C60" s="51">
        <f t="shared" si="3"/>
        <v>686292</v>
      </c>
      <c r="D60" s="51">
        <f t="shared" si="6"/>
        <v>7</v>
      </c>
      <c r="E60" s="50" t="str">
        <f t="shared" si="5"/>
        <v>ALMERÍA</v>
      </c>
      <c r="F60" s="50">
        <f t="shared" si="9"/>
        <v>8973</v>
      </c>
      <c r="G60" s="50">
        <f t="shared" si="8"/>
        <v>7445</v>
      </c>
    </row>
    <row r="61" spans="1:7" x14ac:dyDescent="0.25">
      <c r="A61" s="50" t="str">
        <f t="shared" si="4"/>
        <v>SANTANDER</v>
      </c>
      <c r="B61" s="51">
        <f t="shared" si="2"/>
        <v>5384</v>
      </c>
      <c r="C61" s="51">
        <f t="shared" si="3"/>
        <v>4331</v>
      </c>
      <c r="D61" s="51">
        <f t="shared" si="6"/>
        <v>23</v>
      </c>
      <c r="E61" s="50" t="str">
        <f t="shared" si="5"/>
        <v>SANTANDER</v>
      </c>
      <c r="F61" s="50">
        <f t="shared" si="9"/>
        <v>5384</v>
      </c>
      <c r="G61" s="50">
        <f t="shared" si="8"/>
        <v>4331</v>
      </c>
    </row>
    <row r="62" spans="1:7" x14ac:dyDescent="0.25">
      <c r="A62" s="50" t="str">
        <f t="shared" si="4"/>
        <v>SEVILLA</v>
      </c>
      <c r="B62" s="51">
        <f t="shared" si="2"/>
        <v>223021</v>
      </c>
      <c r="C62" s="51">
        <f t="shared" si="3"/>
        <v>293290</v>
      </c>
      <c r="D62" s="51">
        <f t="shared" si="6"/>
        <v>12</v>
      </c>
      <c r="E62" s="50" t="str">
        <f t="shared" si="5"/>
        <v>MOTRIL</v>
      </c>
      <c r="F62" s="50">
        <f t="shared" si="9"/>
        <v>4075</v>
      </c>
      <c r="G62" s="50">
        <f t="shared" si="8"/>
        <v>3308</v>
      </c>
    </row>
    <row r="63" spans="1:7" x14ac:dyDescent="0.25">
      <c r="A63" s="50" t="str">
        <f t="shared" si="4"/>
        <v>TARRAGONA</v>
      </c>
      <c r="B63" s="51">
        <f t="shared" si="2"/>
        <v>145013</v>
      </c>
      <c r="C63" s="51">
        <f t="shared" si="3"/>
        <v>197903</v>
      </c>
      <c r="D63" s="51">
        <f t="shared" si="6"/>
        <v>17</v>
      </c>
      <c r="E63" s="50" t="str">
        <f t="shared" si="5"/>
        <v>FERROL-SAN CIBRAO</v>
      </c>
      <c r="F63" s="50">
        <f t="shared" si="9"/>
        <v>47</v>
      </c>
      <c r="G63" s="50">
        <f t="shared" si="8"/>
        <v>2464</v>
      </c>
    </row>
    <row r="64" spans="1:7" x14ac:dyDescent="0.25">
      <c r="A64" s="50" t="str">
        <f t="shared" si="4"/>
        <v>VALENCIA</v>
      </c>
      <c r="B64" s="51">
        <f t="shared" si="2"/>
        <v>13066137</v>
      </c>
      <c r="C64" s="51">
        <f t="shared" si="3"/>
        <v>13235867</v>
      </c>
      <c r="D64" s="51">
        <f t="shared" si="6"/>
        <v>1</v>
      </c>
      <c r="E64" s="50" t="str">
        <f t="shared" si="5"/>
        <v>A CORUÑA</v>
      </c>
      <c r="F64" s="50">
        <f t="shared" si="9"/>
        <v>2</v>
      </c>
      <c r="G64" s="50">
        <f t="shared" si="8"/>
        <v>275</v>
      </c>
    </row>
    <row r="65" spans="1:7" x14ac:dyDescent="0.25">
      <c r="A65" s="50" t="str">
        <f t="shared" si="4"/>
        <v>VIGO</v>
      </c>
      <c r="B65" s="51">
        <f t="shared" si="2"/>
        <v>608117</v>
      </c>
      <c r="C65" s="51">
        <f t="shared" si="3"/>
        <v>647677</v>
      </c>
      <c r="D65" s="51">
        <f t="shared" si="6"/>
        <v>8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72630</v>
      </c>
      <c r="C66" s="51">
        <f t="shared" si="3"/>
        <v>69907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G42" sqref="G42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2108</v>
      </c>
      <c r="C7" s="30">
        <v>5484</v>
      </c>
      <c r="D7" s="30">
        <v>6174</v>
      </c>
      <c r="E7" s="30">
        <v>9568</v>
      </c>
      <c r="F7" s="11">
        <f>((E7*100)/D7)-100</f>
        <v>54.97246517654682</v>
      </c>
      <c r="G7" s="1"/>
      <c r="H7" s="1"/>
      <c r="I7" s="1"/>
    </row>
    <row r="8" spans="1:12" x14ac:dyDescent="0.25">
      <c r="A8" s="12" t="s">
        <v>31</v>
      </c>
      <c r="B8" s="31">
        <v>22</v>
      </c>
      <c r="C8" s="31">
        <v>96</v>
      </c>
      <c r="D8" s="31">
        <v>59</v>
      </c>
      <c r="E8" s="31">
        <v>96</v>
      </c>
      <c r="F8" s="14">
        <f t="shared" ref="F8:F35" si="0">((E8*100)/D8)-100</f>
        <v>62.711864406779654</v>
      </c>
      <c r="G8" s="1"/>
      <c r="H8" s="1"/>
      <c r="I8" s="1"/>
    </row>
    <row r="9" spans="1:12" x14ac:dyDescent="0.25">
      <c r="A9" s="9" t="s">
        <v>164</v>
      </c>
      <c r="B9" s="30">
        <v>128</v>
      </c>
      <c r="C9" s="30">
        <v>202</v>
      </c>
      <c r="D9" s="30">
        <v>352</v>
      </c>
      <c r="E9" s="30">
        <v>629</v>
      </c>
      <c r="F9" s="11">
        <f t="shared" si="0"/>
        <v>78.693181818181813</v>
      </c>
      <c r="G9" s="1"/>
      <c r="H9" s="1"/>
      <c r="I9" s="1"/>
    </row>
    <row r="10" spans="1:12" x14ac:dyDescent="0.25">
      <c r="A10" s="12" t="s">
        <v>166</v>
      </c>
      <c r="B10" s="31">
        <v>2537</v>
      </c>
      <c r="C10" s="31">
        <v>2580</v>
      </c>
      <c r="D10" s="31">
        <v>3762</v>
      </c>
      <c r="E10" s="31">
        <v>4022</v>
      </c>
      <c r="F10" s="14">
        <f t="shared" si="0"/>
        <v>6.9112174375332245</v>
      </c>
      <c r="G10" s="1"/>
      <c r="H10" s="1"/>
      <c r="I10" s="1"/>
    </row>
    <row r="11" spans="1:12" x14ac:dyDescent="0.25">
      <c r="A11" s="9" t="s">
        <v>167</v>
      </c>
      <c r="B11" s="30">
        <v>33</v>
      </c>
      <c r="C11" s="30">
        <v>73</v>
      </c>
      <c r="D11" s="30">
        <v>143</v>
      </c>
      <c r="E11" s="30">
        <v>168</v>
      </c>
      <c r="F11" s="11">
        <f t="shared" si="0"/>
        <v>17.48251748251748</v>
      </c>
      <c r="G11" s="1"/>
      <c r="H11" s="1"/>
      <c r="I11" s="1"/>
    </row>
    <row r="12" spans="1:12" x14ac:dyDescent="0.25">
      <c r="A12" s="12" t="s">
        <v>168</v>
      </c>
      <c r="B12" s="31">
        <v>1356</v>
      </c>
      <c r="C12" s="31">
        <v>1590</v>
      </c>
      <c r="D12" s="31">
        <v>3472</v>
      </c>
      <c r="E12" s="31">
        <v>3840</v>
      </c>
      <c r="F12" s="14">
        <f t="shared" si="0"/>
        <v>10.599078341013822</v>
      </c>
      <c r="G12" s="1"/>
      <c r="H12" s="1"/>
      <c r="I12" s="1"/>
    </row>
    <row r="13" spans="1:12" x14ac:dyDescent="0.25">
      <c r="A13" s="9" t="s">
        <v>32</v>
      </c>
      <c r="B13" s="30">
        <v>217</v>
      </c>
      <c r="C13" s="30">
        <v>281</v>
      </c>
      <c r="D13" s="30">
        <v>605</v>
      </c>
      <c r="E13" s="30">
        <v>615</v>
      </c>
      <c r="F13" s="11">
        <f t="shared" si="0"/>
        <v>1.652892561983478</v>
      </c>
      <c r="G13" s="1"/>
      <c r="H13" s="1"/>
      <c r="I13" s="1"/>
    </row>
    <row r="14" spans="1:12" x14ac:dyDescent="0.25">
      <c r="A14" s="12" t="s">
        <v>33</v>
      </c>
      <c r="B14" s="31">
        <v>366</v>
      </c>
      <c r="C14" s="31">
        <v>390</v>
      </c>
      <c r="D14" s="31">
        <v>700</v>
      </c>
      <c r="E14" s="31">
        <v>1005</v>
      </c>
      <c r="F14" s="14">
        <f t="shared" si="0"/>
        <v>43.571428571428584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 t="e">
        <f t="shared" si="0"/>
        <v>#DIV/0!</v>
      </c>
      <c r="G15" s="1"/>
      <c r="H15" s="1"/>
      <c r="I15" s="1"/>
    </row>
    <row r="16" spans="1:12" x14ac:dyDescent="0.25">
      <c r="A16" s="12" t="s">
        <v>35</v>
      </c>
      <c r="B16" s="31">
        <v>40</v>
      </c>
      <c r="C16" s="31">
        <v>54</v>
      </c>
      <c r="D16" s="31">
        <v>93</v>
      </c>
      <c r="E16" s="31">
        <v>119</v>
      </c>
      <c r="F16" s="14">
        <f t="shared" si="0"/>
        <v>27.956989247311824</v>
      </c>
      <c r="G16" s="1"/>
      <c r="H16" s="1"/>
      <c r="I16" s="1"/>
    </row>
    <row r="17" spans="1:9" x14ac:dyDescent="0.25">
      <c r="A17" s="9" t="s">
        <v>169</v>
      </c>
      <c r="B17" s="30">
        <v>451</v>
      </c>
      <c r="C17" s="30">
        <v>344</v>
      </c>
      <c r="D17" s="30">
        <v>1047</v>
      </c>
      <c r="E17" s="30">
        <v>700</v>
      </c>
      <c r="F17" s="11">
        <f t="shared" si="0"/>
        <v>-33.142311365807075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24</v>
      </c>
      <c r="C19" s="30">
        <v>17</v>
      </c>
      <c r="D19" s="30">
        <v>61</v>
      </c>
      <c r="E19" s="30">
        <v>52</v>
      </c>
      <c r="F19" s="11">
        <f t="shared" si="0"/>
        <v>-14.754098360655732</v>
      </c>
      <c r="G19" s="1"/>
      <c r="H19" s="1"/>
      <c r="I19" s="1"/>
    </row>
    <row r="20" spans="1:9" x14ac:dyDescent="0.25">
      <c r="A20" s="12" t="s">
        <v>170</v>
      </c>
      <c r="B20" s="31">
        <v>2251</v>
      </c>
      <c r="C20" s="31">
        <v>2517</v>
      </c>
      <c r="D20" s="31">
        <v>2881</v>
      </c>
      <c r="E20" s="31">
        <v>2904</v>
      </c>
      <c r="F20" s="14">
        <f t="shared" si="0"/>
        <v>0.79833391183616698</v>
      </c>
      <c r="G20" s="1"/>
      <c r="H20" s="1"/>
      <c r="I20" s="1"/>
    </row>
    <row r="21" spans="1:9" x14ac:dyDescent="0.25">
      <c r="A21" s="9" t="s">
        <v>38</v>
      </c>
      <c r="B21" s="30">
        <v>171</v>
      </c>
      <c r="C21" s="30">
        <v>182</v>
      </c>
      <c r="D21" s="30">
        <v>457</v>
      </c>
      <c r="E21" s="30">
        <v>475</v>
      </c>
      <c r="F21" s="11">
        <f t="shared" si="0"/>
        <v>3.9387308533916894</v>
      </c>
      <c r="G21" s="1"/>
      <c r="H21" s="1"/>
      <c r="I21" s="1"/>
    </row>
    <row r="22" spans="1:9" x14ac:dyDescent="0.25">
      <c r="A22" s="12" t="s">
        <v>59</v>
      </c>
      <c r="B22" s="31">
        <v>27</v>
      </c>
      <c r="C22" s="31">
        <v>57</v>
      </c>
      <c r="D22" s="31">
        <v>64</v>
      </c>
      <c r="E22" s="31">
        <v>91</v>
      </c>
      <c r="F22" s="14">
        <f t="shared" si="0"/>
        <v>42.1875</v>
      </c>
      <c r="G22" s="1"/>
      <c r="H22" s="1"/>
      <c r="I22" s="1"/>
    </row>
    <row r="23" spans="1:9" x14ac:dyDescent="0.25">
      <c r="A23" s="9" t="s">
        <v>171</v>
      </c>
      <c r="B23" s="30">
        <v>53</v>
      </c>
      <c r="C23" s="30">
        <v>35</v>
      </c>
      <c r="D23" s="30">
        <v>139</v>
      </c>
      <c r="E23" s="30">
        <v>73</v>
      </c>
      <c r="F23" s="11">
        <f t="shared" si="0"/>
        <v>-47.482014388489212</v>
      </c>
      <c r="G23" s="1"/>
      <c r="H23" s="1"/>
      <c r="I23" s="1"/>
    </row>
    <row r="24" spans="1:9" x14ac:dyDescent="0.25">
      <c r="A24" s="12" t="s">
        <v>173</v>
      </c>
      <c r="B24" s="31">
        <v>173</v>
      </c>
      <c r="C24" s="31">
        <v>184</v>
      </c>
      <c r="D24" s="31">
        <v>449</v>
      </c>
      <c r="E24" s="31">
        <v>444</v>
      </c>
      <c r="F24" s="14">
        <f t="shared" si="0"/>
        <v>-1.1135857461024443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41</v>
      </c>
      <c r="C26" s="31">
        <v>60</v>
      </c>
      <c r="D26" s="31">
        <v>160</v>
      </c>
      <c r="E26" s="31">
        <v>183</v>
      </c>
      <c r="F26" s="14">
        <f t="shared" si="0"/>
        <v>14.375</v>
      </c>
      <c r="G26" s="1"/>
      <c r="H26" s="1"/>
      <c r="I26" s="1"/>
    </row>
    <row r="27" spans="1:9" x14ac:dyDescent="0.25">
      <c r="A27" s="9" t="s">
        <v>41</v>
      </c>
      <c r="B27" s="30">
        <v>4514</v>
      </c>
      <c r="C27" s="30">
        <v>4448</v>
      </c>
      <c r="D27" s="30">
        <v>8390</v>
      </c>
      <c r="E27" s="30">
        <v>8572</v>
      </c>
      <c r="F27" s="11">
        <f t="shared" si="0"/>
        <v>2.1692491060786665</v>
      </c>
      <c r="G27" s="1"/>
      <c r="H27" s="1"/>
      <c r="I27" s="1"/>
    </row>
    <row r="28" spans="1:9" x14ac:dyDescent="0.25">
      <c r="A28" s="12" t="s">
        <v>42</v>
      </c>
      <c r="B28" s="31">
        <v>802</v>
      </c>
      <c r="C28" s="31">
        <v>1017</v>
      </c>
      <c r="D28" s="31">
        <v>1431</v>
      </c>
      <c r="E28" s="31">
        <v>1657</v>
      </c>
      <c r="F28" s="14">
        <f t="shared" si="0"/>
        <v>15.793151642208244</v>
      </c>
      <c r="G28" s="1"/>
      <c r="H28" s="1"/>
      <c r="I28" s="1"/>
    </row>
    <row r="29" spans="1:9" x14ac:dyDescent="0.25">
      <c r="A29" s="9" t="s">
        <v>43</v>
      </c>
      <c r="B29" s="30">
        <v>669</v>
      </c>
      <c r="C29" s="30">
        <v>727</v>
      </c>
      <c r="D29" s="30">
        <v>1186</v>
      </c>
      <c r="E29" s="30">
        <v>1284</v>
      </c>
      <c r="F29" s="11">
        <f t="shared" si="0"/>
        <v>8.2630691399662766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266</v>
      </c>
      <c r="C31" s="30">
        <v>587</v>
      </c>
      <c r="D31" s="30">
        <v>583</v>
      </c>
      <c r="E31" s="30">
        <v>930</v>
      </c>
      <c r="F31" s="11">
        <f t="shared" si="0"/>
        <v>59.519725557461413</v>
      </c>
      <c r="G31" s="1"/>
      <c r="H31" s="1"/>
      <c r="I31" s="1"/>
    </row>
    <row r="32" spans="1:9" x14ac:dyDescent="0.25">
      <c r="A32" s="12" t="s">
        <v>46</v>
      </c>
      <c r="B32" s="31">
        <v>280</v>
      </c>
      <c r="C32" s="31">
        <v>107</v>
      </c>
      <c r="D32" s="31">
        <v>537</v>
      </c>
      <c r="E32" s="31">
        <v>397</v>
      </c>
      <c r="F32" s="14">
        <f t="shared" si="0"/>
        <v>-26.070763500931093</v>
      </c>
      <c r="G32" s="1"/>
      <c r="H32" s="1"/>
      <c r="I32" s="1"/>
    </row>
    <row r="33" spans="1:9" x14ac:dyDescent="0.25">
      <c r="A33" s="9" t="s">
        <v>47</v>
      </c>
      <c r="B33" s="30">
        <v>6062</v>
      </c>
      <c r="C33" s="30">
        <v>5461</v>
      </c>
      <c r="D33" s="30">
        <v>16001</v>
      </c>
      <c r="E33" s="30">
        <v>15907</v>
      </c>
      <c r="F33" s="11">
        <f t="shared" si="0"/>
        <v>-0.58746328354477839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22591</v>
      </c>
      <c r="C35" s="16">
        <f t="shared" ref="C35:E35" si="1">SUM(C7:C34)</f>
        <v>26493</v>
      </c>
      <c r="D35" s="16">
        <f t="shared" si="1"/>
        <v>48746</v>
      </c>
      <c r="E35" s="16">
        <f t="shared" si="1"/>
        <v>53731</v>
      </c>
      <c r="F35" s="17">
        <f t="shared" si="0"/>
        <v>10.22648012144586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9568</v>
      </c>
      <c r="C39" s="51">
        <f t="shared" si="3"/>
        <v>6174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15907</v>
      </c>
      <c r="G39" s="50">
        <f>LOOKUP(E39,$A$39:$A$66,$C$39:$C$66)</f>
        <v>16001</v>
      </c>
    </row>
    <row r="40" spans="1:9" x14ac:dyDescent="0.25">
      <c r="A40" s="50" t="str">
        <f t="shared" si="4"/>
        <v>ALICANTE</v>
      </c>
      <c r="B40" s="51">
        <f t="shared" si="2"/>
        <v>96</v>
      </c>
      <c r="C40" s="51">
        <f t="shared" si="3"/>
        <v>59</v>
      </c>
      <c r="D40" s="51">
        <f t="shared" ref="D40:D66" si="6">_xlfn.RANK.EQ(B40,$B$39:$B$66)+COUNTIF($B$39:$B$66,B40)-1</f>
        <v>20</v>
      </c>
      <c r="E40" s="50" t="str">
        <f t="shared" si="5"/>
        <v>A CORUÑA</v>
      </c>
      <c r="F40" s="50">
        <f t="shared" ref="F40:F55" si="7">LOOKUP(E40,$A$39:$A$66,$B$39:$B$66)</f>
        <v>9568</v>
      </c>
      <c r="G40" s="50">
        <f t="shared" ref="G40:G66" si="8">LOOKUP(E40,$A$39:$A$66,$C$39:$C$66)</f>
        <v>6174</v>
      </c>
    </row>
    <row r="41" spans="1:9" x14ac:dyDescent="0.25">
      <c r="A41" s="50" t="str">
        <f t="shared" si="4"/>
        <v>ALMERÍA</v>
      </c>
      <c r="B41" s="51">
        <f t="shared" si="2"/>
        <v>629</v>
      </c>
      <c r="C41" s="51">
        <f t="shared" si="3"/>
        <v>352</v>
      </c>
      <c r="D41" s="51">
        <f t="shared" si="6"/>
        <v>12</v>
      </c>
      <c r="E41" s="50" t="str">
        <f t="shared" si="5"/>
        <v>PASAIA</v>
      </c>
      <c r="F41" s="50">
        <f t="shared" si="7"/>
        <v>8572</v>
      </c>
      <c r="G41" s="50">
        <f t="shared" si="8"/>
        <v>8390</v>
      </c>
    </row>
    <row r="42" spans="1:9" x14ac:dyDescent="0.25">
      <c r="A42" s="50" t="str">
        <f t="shared" si="4"/>
        <v>AVILÉS</v>
      </c>
      <c r="B42" s="51">
        <f t="shared" si="2"/>
        <v>4022</v>
      </c>
      <c r="C42" s="51">
        <f t="shared" si="3"/>
        <v>3762</v>
      </c>
      <c r="D42" s="51">
        <f t="shared" si="6"/>
        <v>4</v>
      </c>
      <c r="E42" s="50" t="str">
        <f t="shared" si="5"/>
        <v>AVILÉS</v>
      </c>
      <c r="F42" s="50">
        <f t="shared" si="7"/>
        <v>4022</v>
      </c>
      <c r="G42" s="50">
        <f t="shared" si="8"/>
        <v>3762</v>
      </c>
    </row>
    <row r="43" spans="1:9" x14ac:dyDescent="0.25">
      <c r="A43" s="50" t="str">
        <f t="shared" si="4"/>
        <v>BAHÍA DE ALGECIRAS</v>
      </c>
      <c r="B43" s="51">
        <f t="shared" si="2"/>
        <v>168</v>
      </c>
      <c r="C43" s="51">
        <f t="shared" si="3"/>
        <v>143</v>
      </c>
      <c r="D43" s="51">
        <f t="shared" si="6"/>
        <v>18</v>
      </c>
      <c r="E43" s="50" t="str">
        <f t="shared" si="5"/>
        <v>BAHÍA DE CÁDIZ</v>
      </c>
      <c r="F43" s="50">
        <f t="shared" si="7"/>
        <v>3840</v>
      </c>
      <c r="G43" s="50">
        <f t="shared" si="8"/>
        <v>3472</v>
      </c>
    </row>
    <row r="44" spans="1:9" x14ac:dyDescent="0.25">
      <c r="A44" s="50" t="str">
        <f t="shared" si="4"/>
        <v>BAHÍA DE CÁDIZ</v>
      </c>
      <c r="B44" s="51">
        <f t="shared" si="2"/>
        <v>3840</v>
      </c>
      <c r="C44" s="51">
        <f t="shared" si="3"/>
        <v>3472</v>
      </c>
      <c r="D44" s="51">
        <f t="shared" si="6"/>
        <v>5</v>
      </c>
      <c r="E44" s="50" t="str">
        <f t="shared" si="5"/>
        <v>GIJÓN</v>
      </c>
      <c r="F44" s="50">
        <f t="shared" si="7"/>
        <v>2904</v>
      </c>
      <c r="G44" s="50">
        <f t="shared" si="8"/>
        <v>2881</v>
      </c>
    </row>
    <row r="45" spans="1:9" x14ac:dyDescent="0.25">
      <c r="A45" s="50" t="str">
        <f t="shared" si="4"/>
        <v>BALEARES</v>
      </c>
      <c r="B45" s="51">
        <f t="shared" si="2"/>
        <v>615</v>
      </c>
      <c r="C45" s="51">
        <f t="shared" si="3"/>
        <v>605</v>
      </c>
      <c r="D45" s="51">
        <f t="shared" si="6"/>
        <v>13</v>
      </c>
      <c r="E45" s="50" t="str">
        <f t="shared" si="5"/>
        <v>SANTA CRUZ DE TENERIFE</v>
      </c>
      <c r="F45" s="50">
        <f t="shared" si="7"/>
        <v>1657</v>
      </c>
      <c r="G45" s="50">
        <f t="shared" si="8"/>
        <v>1431</v>
      </c>
    </row>
    <row r="46" spans="1:9" x14ac:dyDescent="0.25">
      <c r="A46" s="50" t="str">
        <f t="shared" si="4"/>
        <v>BARCELONA</v>
      </c>
      <c r="B46" s="51">
        <f t="shared" si="2"/>
        <v>1005</v>
      </c>
      <c r="C46" s="51">
        <f t="shared" si="3"/>
        <v>700</v>
      </c>
      <c r="D46" s="51">
        <f t="shared" si="6"/>
        <v>9</v>
      </c>
      <c r="E46" s="50" t="str">
        <f t="shared" si="5"/>
        <v>SANTANDER</v>
      </c>
      <c r="F46" s="50">
        <f t="shared" si="7"/>
        <v>1284</v>
      </c>
      <c r="G46" s="50">
        <f t="shared" si="8"/>
        <v>1186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BARCELONA</v>
      </c>
      <c r="F47" s="50">
        <f t="shared" si="7"/>
        <v>1005</v>
      </c>
      <c r="G47" s="50">
        <f t="shared" si="8"/>
        <v>700</v>
      </c>
    </row>
    <row r="48" spans="1:9" x14ac:dyDescent="0.25">
      <c r="A48" s="50" t="str">
        <f t="shared" si="4"/>
        <v>CARTAGENA</v>
      </c>
      <c r="B48" s="51">
        <f t="shared" si="2"/>
        <v>119</v>
      </c>
      <c r="C48" s="51">
        <f t="shared" si="3"/>
        <v>93</v>
      </c>
      <c r="D48" s="51">
        <f t="shared" si="6"/>
        <v>19</v>
      </c>
      <c r="E48" s="50" t="str">
        <f t="shared" si="5"/>
        <v>TARRAGONA</v>
      </c>
      <c r="F48" s="50">
        <f t="shared" si="7"/>
        <v>930</v>
      </c>
      <c r="G48" s="50">
        <f t="shared" si="8"/>
        <v>583</v>
      </c>
    </row>
    <row r="49" spans="1:7" x14ac:dyDescent="0.25">
      <c r="A49" s="50" t="str">
        <f t="shared" si="4"/>
        <v>CASTELLÓN</v>
      </c>
      <c r="B49" s="51">
        <f t="shared" si="2"/>
        <v>700</v>
      </c>
      <c r="C49" s="51">
        <f t="shared" si="3"/>
        <v>1047</v>
      </c>
      <c r="D49" s="51">
        <f t="shared" si="6"/>
        <v>11</v>
      </c>
      <c r="E49" s="50" t="str">
        <f t="shared" si="5"/>
        <v>CASTELLÓN</v>
      </c>
      <c r="F49" s="50">
        <f t="shared" si="7"/>
        <v>700</v>
      </c>
      <c r="G49" s="50">
        <f t="shared" si="8"/>
        <v>1047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ALMERÍA</v>
      </c>
      <c r="F50" s="50">
        <f t="shared" si="7"/>
        <v>629</v>
      </c>
      <c r="G50" s="50">
        <f t="shared" si="8"/>
        <v>352</v>
      </c>
    </row>
    <row r="51" spans="1:7" x14ac:dyDescent="0.25">
      <c r="A51" s="50" t="str">
        <f t="shared" si="4"/>
        <v>FERROL-SAN CIBRAO</v>
      </c>
      <c r="B51" s="51">
        <f t="shared" si="2"/>
        <v>52</v>
      </c>
      <c r="C51" s="51">
        <f t="shared" si="3"/>
        <v>61</v>
      </c>
      <c r="D51" s="51">
        <f t="shared" si="6"/>
        <v>23</v>
      </c>
      <c r="E51" s="50" t="str">
        <f t="shared" si="5"/>
        <v>BALEARES</v>
      </c>
      <c r="F51" s="50">
        <f t="shared" si="7"/>
        <v>615</v>
      </c>
      <c r="G51" s="50">
        <f t="shared" si="8"/>
        <v>605</v>
      </c>
    </row>
    <row r="52" spans="1:7" x14ac:dyDescent="0.25">
      <c r="A52" s="50" t="str">
        <f t="shared" si="4"/>
        <v>GIJÓN</v>
      </c>
      <c r="B52" s="51">
        <f t="shared" si="2"/>
        <v>2904</v>
      </c>
      <c r="C52" s="51">
        <f t="shared" si="3"/>
        <v>2881</v>
      </c>
      <c r="D52" s="51">
        <f t="shared" si="6"/>
        <v>6</v>
      </c>
      <c r="E52" s="50" t="str">
        <f t="shared" si="5"/>
        <v>HUELVA</v>
      </c>
      <c r="F52" s="50">
        <f t="shared" si="7"/>
        <v>475</v>
      </c>
      <c r="G52" s="50">
        <f t="shared" si="8"/>
        <v>457</v>
      </c>
    </row>
    <row r="53" spans="1:7" x14ac:dyDescent="0.25">
      <c r="A53" s="50" t="str">
        <f t="shared" si="4"/>
        <v>HUELVA</v>
      </c>
      <c r="B53" s="51">
        <f t="shared" si="2"/>
        <v>475</v>
      </c>
      <c r="C53" s="51">
        <f t="shared" si="3"/>
        <v>457</v>
      </c>
      <c r="D53" s="51">
        <f t="shared" si="6"/>
        <v>14</v>
      </c>
      <c r="E53" s="50" t="str">
        <f t="shared" si="5"/>
        <v>MARÍN Y RÍA DE PONTEVEDRA</v>
      </c>
      <c r="F53" s="50">
        <f t="shared" si="7"/>
        <v>444</v>
      </c>
      <c r="G53" s="50">
        <f t="shared" si="8"/>
        <v>449</v>
      </c>
    </row>
    <row r="54" spans="1:7" x14ac:dyDescent="0.25">
      <c r="A54" s="50" t="str">
        <f t="shared" si="4"/>
        <v>LAS PALMAS</v>
      </c>
      <c r="B54" s="51">
        <f t="shared" si="2"/>
        <v>91</v>
      </c>
      <c r="C54" s="51">
        <f t="shared" si="3"/>
        <v>64</v>
      </c>
      <c r="D54" s="51">
        <f t="shared" si="6"/>
        <v>21</v>
      </c>
      <c r="E54" s="50" t="str">
        <f t="shared" si="5"/>
        <v>VALENCIA</v>
      </c>
      <c r="F54" s="50">
        <f t="shared" si="7"/>
        <v>397</v>
      </c>
      <c r="G54" s="50">
        <f t="shared" si="8"/>
        <v>537</v>
      </c>
    </row>
    <row r="55" spans="1:7" x14ac:dyDescent="0.25">
      <c r="A55" s="50" t="str">
        <f t="shared" si="4"/>
        <v>MÁLAGA</v>
      </c>
      <c r="B55" s="51">
        <f t="shared" si="2"/>
        <v>73</v>
      </c>
      <c r="C55" s="51">
        <f t="shared" si="3"/>
        <v>139</v>
      </c>
      <c r="D55" s="51">
        <f t="shared" si="6"/>
        <v>22</v>
      </c>
      <c r="E55" s="50" t="str">
        <f t="shared" si="5"/>
        <v>MOTRIL</v>
      </c>
      <c r="F55" s="50">
        <f t="shared" si="7"/>
        <v>183</v>
      </c>
      <c r="G55" s="50">
        <f t="shared" si="8"/>
        <v>160</v>
      </c>
    </row>
    <row r="56" spans="1:7" x14ac:dyDescent="0.25">
      <c r="A56" s="50" t="str">
        <f t="shared" si="4"/>
        <v>MARÍN Y RÍA DE PONTEVEDRA</v>
      </c>
      <c r="B56" s="51">
        <f t="shared" si="2"/>
        <v>444</v>
      </c>
      <c r="C56" s="51">
        <f t="shared" si="3"/>
        <v>449</v>
      </c>
      <c r="D56" s="51">
        <f t="shared" si="6"/>
        <v>15</v>
      </c>
      <c r="E56" s="50" t="str">
        <f t="shared" si="5"/>
        <v>BAHÍA DE ALGECIRAS</v>
      </c>
      <c r="F56" s="50">
        <f t="shared" ref="F56:F66" si="9">LOOKUP(E56,$A$39:$A$66,$B$39:$B$66)</f>
        <v>168</v>
      </c>
      <c r="G56" s="50">
        <f t="shared" si="8"/>
        <v>143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CARTAGENA</v>
      </c>
      <c r="F57" s="50">
        <f t="shared" si="9"/>
        <v>119</v>
      </c>
      <c r="G57" s="50">
        <f t="shared" si="8"/>
        <v>93</v>
      </c>
    </row>
    <row r="58" spans="1:7" x14ac:dyDescent="0.25">
      <c r="A58" s="50" t="str">
        <f t="shared" si="4"/>
        <v>MOTRIL</v>
      </c>
      <c r="B58" s="51">
        <f t="shared" si="2"/>
        <v>183</v>
      </c>
      <c r="C58" s="51">
        <f t="shared" si="3"/>
        <v>160</v>
      </c>
      <c r="D58" s="51">
        <f t="shared" si="6"/>
        <v>17</v>
      </c>
      <c r="E58" s="50" t="str">
        <f t="shared" si="5"/>
        <v>ALICANTE</v>
      </c>
      <c r="F58" s="50">
        <f t="shared" si="9"/>
        <v>96</v>
      </c>
      <c r="G58" s="50">
        <f t="shared" si="8"/>
        <v>59</v>
      </c>
    </row>
    <row r="59" spans="1:7" x14ac:dyDescent="0.25">
      <c r="A59" s="50" t="str">
        <f t="shared" si="4"/>
        <v>PASAIA</v>
      </c>
      <c r="B59" s="51">
        <f t="shared" si="2"/>
        <v>8572</v>
      </c>
      <c r="C59" s="51">
        <f t="shared" si="3"/>
        <v>8390</v>
      </c>
      <c r="D59" s="51">
        <f t="shared" si="6"/>
        <v>3</v>
      </c>
      <c r="E59" s="50" t="str">
        <f t="shared" si="5"/>
        <v>LAS PALMAS</v>
      </c>
      <c r="F59" s="50">
        <f t="shared" si="9"/>
        <v>91</v>
      </c>
      <c r="G59" s="50">
        <f t="shared" si="8"/>
        <v>64</v>
      </c>
    </row>
    <row r="60" spans="1:7" x14ac:dyDescent="0.25">
      <c r="A60" s="50" t="str">
        <f t="shared" si="4"/>
        <v>SANTA CRUZ DE TENERIFE</v>
      </c>
      <c r="B60" s="51">
        <f t="shared" si="2"/>
        <v>1657</v>
      </c>
      <c r="C60" s="51">
        <f t="shared" si="3"/>
        <v>1431</v>
      </c>
      <c r="D60" s="51">
        <f t="shared" si="6"/>
        <v>7</v>
      </c>
      <c r="E60" s="50" t="str">
        <f t="shared" si="5"/>
        <v>MÁLAGA</v>
      </c>
      <c r="F60" s="50">
        <f t="shared" si="9"/>
        <v>73</v>
      </c>
      <c r="G60" s="50">
        <f t="shared" si="8"/>
        <v>139</v>
      </c>
    </row>
    <row r="61" spans="1:7" x14ac:dyDescent="0.25">
      <c r="A61" s="50" t="str">
        <f t="shared" si="4"/>
        <v>SANTANDER</v>
      </c>
      <c r="B61" s="51">
        <f t="shared" si="2"/>
        <v>1284</v>
      </c>
      <c r="C61" s="51">
        <f t="shared" si="3"/>
        <v>1186</v>
      </c>
      <c r="D61" s="51">
        <f t="shared" si="6"/>
        <v>8</v>
      </c>
      <c r="E61" s="50" t="str">
        <f t="shared" si="5"/>
        <v>FERROL-SAN CIBRAO</v>
      </c>
      <c r="F61" s="50">
        <f t="shared" si="9"/>
        <v>52</v>
      </c>
      <c r="G61" s="50">
        <f t="shared" si="8"/>
        <v>61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930</v>
      </c>
      <c r="C63" s="51">
        <f t="shared" si="3"/>
        <v>583</v>
      </c>
      <c r="D63" s="51">
        <f t="shared" si="6"/>
        <v>10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397</v>
      </c>
      <c r="C64" s="51">
        <f t="shared" si="3"/>
        <v>537</v>
      </c>
      <c r="D64" s="51">
        <f t="shared" si="6"/>
        <v>16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15907</v>
      </c>
      <c r="C65" s="51">
        <f t="shared" si="3"/>
        <v>16001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H35" sqref="H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3535</v>
      </c>
      <c r="C7" s="32">
        <v>3350</v>
      </c>
      <c r="D7" s="32">
        <v>8489</v>
      </c>
      <c r="E7" s="32">
        <v>8034</v>
      </c>
      <c r="F7" s="11">
        <f>((E7*100)/D7)-100</f>
        <v>-5.3598774885145417</v>
      </c>
      <c r="G7" s="1"/>
      <c r="H7" s="1"/>
      <c r="I7" s="1"/>
    </row>
    <row r="8" spans="1:12" x14ac:dyDescent="0.25">
      <c r="A8" s="12" t="s">
        <v>31</v>
      </c>
      <c r="B8" s="33">
        <v>2103</v>
      </c>
      <c r="C8" s="33">
        <v>2212</v>
      </c>
      <c r="D8" s="33">
        <v>4880</v>
      </c>
      <c r="E8" s="33">
        <v>5116</v>
      </c>
      <c r="F8" s="14">
        <f t="shared" ref="F8:F35" si="0">((E8*100)/D8)-100</f>
        <v>4.8360655737704974</v>
      </c>
      <c r="G8" s="1"/>
      <c r="H8" s="1"/>
      <c r="I8" s="1"/>
    </row>
    <row r="9" spans="1:12" x14ac:dyDescent="0.25">
      <c r="A9" s="9" t="s">
        <v>164</v>
      </c>
      <c r="B9" s="32">
        <v>4625</v>
      </c>
      <c r="C9" s="32">
        <v>4451</v>
      </c>
      <c r="D9" s="32">
        <v>15277</v>
      </c>
      <c r="E9" s="32">
        <v>15079</v>
      </c>
      <c r="F9" s="11">
        <f t="shared" si="0"/>
        <v>-1.2960659815408775</v>
      </c>
      <c r="G9" s="1"/>
      <c r="H9" s="1"/>
      <c r="I9" s="1"/>
    </row>
    <row r="10" spans="1:12" x14ac:dyDescent="0.25">
      <c r="A10" s="12" t="s">
        <v>166</v>
      </c>
      <c r="B10" s="33">
        <v>1833</v>
      </c>
      <c r="C10" s="33">
        <v>2995</v>
      </c>
      <c r="D10" s="33">
        <v>6815</v>
      </c>
      <c r="E10" s="33">
        <v>8731</v>
      </c>
      <c r="F10" s="14">
        <f t="shared" si="0"/>
        <v>28.114453411592081</v>
      </c>
      <c r="G10" s="1"/>
      <c r="H10" s="1"/>
      <c r="I10" s="1"/>
    </row>
    <row r="11" spans="1:12" x14ac:dyDescent="0.25">
      <c r="A11" s="9" t="s">
        <v>167</v>
      </c>
      <c r="B11" s="32">
        <v>294320</v>
      </c>
      <c r="C11" s="32">
        <v>241818</v>
      </c>
      <c r="D11" s="32">
        <v>893379</v>
      </c>
      <c r="E11" s="32">
        <v>710433</v>
      </c>
      <c r="F11" s="11">
        <f t="shared" si="0"/>
        <v>-20.477983028479514</v>
      </c>
      <c r="G11" s="1"/>
      <c r="H11" s="1"/>
      <c r="I11" s="1"/>
    </row>
    <row r="12" spans="1:12" x14ac:dyDescent="0.25">
      <c r="A12" s="12" t="s">
        <v>168</v>
      </c>
      <c r="B12" s="33">
        <v>13391</v>
      </c>
      <c r="C12" s="33">
        <v>10086</v>
      </c>
      <c r="D12" s="33">
        <v>33874</v>
      </c>
      <c r="E12" s="33">
        <v>26258</v>
      </c>
      <c r="F12" s="14">
        <f t="shared" si="0"/>
        <v>-22.483320540827776</v>
      </c>
      <c r="G12" s="1"/>
      <c r="H12" s="1"/>
      <c r="I12" s="1"/>
    </row>
    <row r="13" spans="1:12" x14ac:dyDescent="0.25">
      <c r="A13" s="9" t="s">
        <v>32</v>
      </c>
      <c r="B13" s="32">
        <v>8909</v>
      </c>
      <c r="C13" s="32">
        <v>3440</v>
      </c>
      <c r="D13" s="32">
        <v>19634</v>
      </c>
      <c r="E13" s="32">
        <v>12176</v>
      </c>
      <c r="F13" s="11">
        <f t="shared" si="0"/>
        <v>-37.985127839462159</v>
      </c>
      <c r="G13" s="1"/>
      <c r="H13" s="1"/>
      <c r="I13" s="1"/>
    </row>
    <row r="14" spans="1:12" x14ac:dyDescent="0.25">
      <c r="A14" s="12" t="s">
        <v>33</v>
      </c>
      <c r="B14" s="33">
        <v>63751</v>
      </c>
      <c r="C14" s="33">
        <v>73338</v>
      </c>
      <c r="D14" s="33">
        <v>182910</v>
      </c>
      <c r="E14" s="33">
        <v>192362</v>
      </c>
      <c r="F14" s="14">
        <f t="shared" si="0"/>
        <v>5.1675687496583009</v>
      </c>
      <c r="G14" s="1"/>
      <c r="H14" s="1"/>
      <c r="I14" s="1"/>
    </row>
    <row r="15" spans="1:12" x14ac:dyDescent="0.25">
      <c r="A15" s="9" t="s">
        <v>34</v>
      </c>
      <c r="B15" s="32">
        <v>9130</v>
      </c>
      <c r="C15" s="32">
        <v>9169</v>
      </c>
      <c r="D15" s="32">
        <v>25004</v>
      </c>
      <c r="E15" s="32">
        <v>24613</v>
      </c>
      <c r="F15" s="11">
        <f t="shared" si="0"/>
        <v>-1.5637498000319994</v>
      </c>
      <c r="G15" s="1"/>
      <c r="H15" s="1"/>
      <c r="I15" s="1"/>
    </row>
    <row r="16" spans="1:12" x14ac:dyDescent="0.25">
      <c r="A16" s="12" t="s">
        <v>35</v>
      </c>
      <c r="B16" s="33">
        <v>11696</v>
      </c>
      <c r="C16" s="33">
        <v>3559</v>
      </c>
      <c r="D16" s="33">
        <v>28520</v>
      </c>
      <c r="E16" s="33">
        <v>10433</v>
      </c>
      <c r="F16" s="14">
        <f t="shared" si="0"/>
        <v>-63.418653576437585</v>
      </c>
      <c r="G16" s="1"/>
      <c r="H16" s="1"/>
      <c r="I16" s="1"/>
    </row>
    <row r="17" spans="1:9" x14ac:dyDescent="0.25">
      <c r="A17" s="9" t="s">
        <v>169</v>
      </c>
      <c r="B17" s="32">
        <v>1951</v>
      </c>
      <c r="C17" s="32">
        <v>1869</v>
      </c>
      <c r="D17" s="32">
        <v>4873</v>
      </c>
      <c r="E17" s="32">
        <v>5184</v>
      </c>
      <c r="F17" s="11">
        <f t="shared" si="0"/>
        <v>6.3821054791709457</v>
      </c>
      <c r="G17" s="1"/>
      <c r="H17" s="1"/>
      <c r="I17" s="1"/>
    </row>
    <row r="18" spans="1:9" x14ac:dyDescent="0.25">
      <c r="A18" s="12" t="s">
        <v>36</v>
      </c>
      <c r="B18" s="33">
        <v>42826</v>
      </c>
      <c r="C18" s="33">
        <v>46474</v>
      </c>
      <c r="D18" s="33">
        <v>134180</v>
      </c>
      <c r="E18" s="33">
        <v>144980</v>
      </c>
      <c r="F18" s="14">
        <f t="shared" si="0"/>
        <v>8.0488895513489354</v>
      </c>
      <c r="G18" s="1"/>
      <c r="H18" s="1"/>
      <c r="I18" s="1"/>
    </row>
    <row r="19" spans="1:9" x14ac:dyDescent="0.25">
      <c r="A19" s="9" t="s">
        <v>37</v>
      </c>
      <c r="B19" s="32">
        <v>799</v>
      </c>
      <c r="C19" s="32">
        <v>925</v>
      </c>
      <c r="D19" s="32">
        <v>2289</v>
      </c>
      <c r="E19" s="32">
        <v>2715</v>
      </c>
      <c r="F19" s="11">
        <f t="shared" si="0"/>
        <v>18.610747051114018</v>
      </c>
      <c r="G19" s="1"/>
      <c r="H19" s="1"/>
      <c r="I19" s="1"/>
    </row>
    <row r="20" spans="1:9" x14ac:dyDescent="0.25">
      <c r="A20" s="12" t="s">
        <v>170</v>
      </c>
      <c r="B20" s="33">
        <v>5956</v>
      </c>
      <c r="C20" s="33">
        <v>4398</v>
      </c>
      <c r="D20" s="33">
        <v>15910</v>
      </c>
      <c r="E20" s="33">
        <v>13515</v>
      </c>
      <c r="F20" s="14">
        <f t="shared" si="0"/>
        <v>-15.0534255185418</v>
      </c>
      <c r="G20" s="1"/>
      <c r="H20" s="1"/>
      <c r="I20" s="1"/>
    </row>
    <row r="21" spans="1:9" x14ac:dyDescent="0.25">
      <c r="A21" s="9" t="s">
        <v>38</v>
      </c>
      <c r="B21" s="32">
        <v>14554</v>
      </c>
      <c r="C21" s="32">
        <v>15198</v>
      </c>
      <c r="D21" s="32">
        <v>34433</v>
      </c>
      <c r="E21" s="32">
        <v>37351</v>
      </c>
      <c r="F21" s="11">
        <f t="shared" si="0"/>
        <v>8.4744286004704747</v>
      </c>
      <c r="G21" s="1"/>
      <c r="H21" s="1"/>
      <c r="I21" s="1"/>
    </row>
    <row r="22" spans="1:9" x14ac:dyDescent="0.25">
      <c r="A22" s="12" t="s">
        <v>59</v>
      </c>
      <c r="B22" s="33">
        <v>280516</v>
      </c>
      <c r="C22" s="33">
        <v>231732</v>
      </c>
      <c r="D22" s="33">
        <v>710753</v>
      </c>
      <c r="E22" s="33">
        <v>642655</v>
      </c>
      <c r="F22" s="14">
        <f t="shared" si="0"/>
        <v>-9.5811062352181438</v>
      </c>
      <c r="G22" s="1"/>
      <c r="H22" s="1"/>
      <c r="I22" s="1"/>
    </row>
    <row r="23" spans="1:9" x14ac:dyDescent="0.25">
      <c r="A23" s="9" t="s">
        <v>171</v>
      </c>
      <c r="B23" s="32">
        <v>6099</v>
      </c>
      <c r="C23" s="32">
        <v>8177</v>
      </c>
      <c r="D23" s="32">
        <v>14561</v>
      </c>
      <c r="E23" s="32">
        <v>20882</v>
      </c>
      <c r="F23" s="11">
        <f t="shared" si="0"/>
        <v>43.410480049447159</v>
      </c>
      <c r="G23" s="1"/>
      <c r="H23" s="1"/>
      <c r="I23" s="1"/>
    </row>
    <row r="24" spans="1:9" x14ac:dyDescent="0.25">
      <c r="A24" s="12" t="s">
        <v>173</v>
      </c>
      <c r="B24" s="33">
        <v>1735</v>
      </c>
      <c r="C24" s="33">
        <v>917</v>
      </c>
      <c r="D24" s="33">
        <v>4886</v>
      </c>
      <c r="E24" s="33">
        <v>5004</v>
      </c>
      <c r="F24" s="14">
        <f t="shared" si="0"/>
        <v>2.4150634465820673</v>
      </c>
      <c r="G24" s="1"/>
      <c r="H24" s="1"/>
      <c r="I24" s="1"/>
    </row>
    <row r="25" spans="1:9" x14ac:dyDescent="0.25">
      <c r="A25" s="9" t="s">
        <v>39</v>
      </c>
      <c r="B25" s="32">
        <v>5448</v>
      </c>
      <c r="C25" s="32">
        <v>1253</v>
      </c>
      <c r="D25" s="32">
        <v>5500</v>
      </c>
      <c r="E25" s="32">
        <v>1254</v>
      </c>
      <c r="F25" s="11">
        <f t="shared" si="0"/>
        <v>-77.2</v>
      </c>
      <c r="G25" s="1"/>
      <c r="H25" s="1"/>
      <c r="I25" s="1"/>
    </row>
    <row r="26" spans="1:9" x14ac:dyDescent="0.25">
      <c r="A26" s="12" t="s">
        <v>40</v>
      </c>
      <c r="B26" s="33">
        <v>2116</v>
      </c>
      <c r="C26" s="33">
        <v>4532</v>
      </c>
      <c r="D26" s="33">
        <v>6071</v>
      </c>
      <c r="E26" s="33">
        <v>9736</v>
      </c>
      <c r="F26" s="14">
        <f t="shared" si="0"/>
        <v>60.368967221215627</v>
      </c>
      <c r="G26" s="1"/>
      <c r="H26" s="1"/>
      <c r="I26" s="1"/>
    </row>
    <row r="27" spans="1:9" x14ac:dyDescent="0.25">
      <c r="A27" s="9" t="s">
        <v>41</v>
      </c>
      <c r="B27" s="32">
        <v>4673</v>
      </c>
      <c r="C27" s="32">
        <v>4193</v>
      </c>
      <c r="D27" s="32">
        <v>9076</v>
      </c>
      <c r="E27" s="32">
        <v>7657</v>
      </c>
      <c r="F27" s="11">
        <f t="shared" si="0"/>
        <v>-15.634640810929923</v>
      </c>
      <c r="G27" s="1"/>
      <c r="H27" s="1"/>
      <c r="I27" s="1"/>
    </row>
    <row r="28" spans="1:9" x14ac:dyDescent="0.25">
      <c r="A28" s="12" t="s">
        <v>42</v>
      </c>
      <c r="B28" s="33">
        <v>62489</v>
      </c>
      <c r="C28" s="33">
        <v>68312</v>
      </c>
      <c r="D28" s="33">
        <v>167792</v>
      </c>
      <c r="E28" s="33">
        <v>177467</v>
      </c>
      <c r="F28" s="14">
        <f t="shared" si="0"/>
        <v>5.7660675121579033</v>
      </c>
      <c r="G28" s="1"/>
      <c r="H28" s="1"/>
      <c r="I28" s="1"/>
    </row>
    <row r="29" spans="1:9" x14ac:dyDescent="0.25">
      <c r="A29" s="9" t="s">
        <v>43</v>
      </c>
      <c r="B29" s="32">
        <v>3334</v>
      </c>
      <c r="C29" s="32">
        <v>4791</v>
      </c>
      <c r="D29" s="32">
        <v>9213</v>
      </c>
      <c r="E29" s="32">
        <v>12882</v>
      </c>
      <c r="F29" s="11">
        <f t="shared" si="0"/>
        <v>39.82416151090851</v>
      </c>
      <c r="G29" s="1"/>
      <c r="H29" s="1"/>
      <c r="I29" s="1"/>
    </row>
    <row r="30" spans="1:9" x14ac:dyDescent="0.25">
      <c r="A30" s="12" t="s">
        <v>44</v>
      </c>
      <c r="B30" s="33">
        <v>1082</v>
      </c>
      <c r="C30" s="33">
        <v>1945</v>
      </c>
      <c r="D30" s="33">
        <v>3414</v>
      </c>
      <c r="E30" s="33">
        <v>3429</v>
      </c>
      <c r="F30" s="14">
        <f t="shared" si="0"/>
        <v>0.43936731107206128</v>
      </c>
      <c r="G30" s="1"/>
      <c r="H30" s="1"/>
      <c r="I30" s="1"/>
    </row>
    <row r="31" spans="1:9" x14ac:dyDescent="0.25">
      <c r="A31" s="9" t="s">
        <v>45</v>
      </c>
      <c r="B31" s="32">
        <v>934</v>
      </c>
      <c r="C31" s="32">
        <v>4695</v>
      </c>
      <c r="D31" s="32">
        <v>3437</v>
      </c>
      <c r="E31" s="32">
        <v>14025</v>
      </c>
      <c r="F31" s="11">
        <f t="shared" si="0"/>
        <v>308.05935408786735</v>
      </c>
      <c r="G31" s="1"/>
      <c r="H31" s="1"/>
      <c r="I31" s="1"/>
    </row>
    <row r="32" spans="1:9" x14ac:dyDescent="0.25">
      <c r="A32" s="12" t="s">
        <v>46</v>
      </c>
      <c r="B32" s="33">
        <v>37884</v>
      </c>
      <c r="C32" s="33">
        <v>20540</v>
      </c>
      <c r="D32" s="33">
        <v>110649</v>
      </c>
      <c r="E32" s="33">
        <v>67021</v>
      </c>
      <c r="F32" s="14">
        <f t="shared" si="0"/>
        <v>-39.429185984509573</v>
      </c>
      <c r="G32" s="1"/>
      <c r="H32" s="1"/>
      <c r="I32" s="1"/>
    </row>
    <row r="33" spans="1:9" x14ac:dyDescent="0.25">
      <c r="A33" s="9" t="s">
        <v>47</v>
      </c>
      <c r="B33" s="32">
        <v>14376</v>
      </c>
      <c r="C33" s="32">
        <v>13330</v>
      </c>
      <c r="D33" s="32">
        <v>42629</v>
      </c>
      <c r="E33" s="32">
        <v>39176</v>
      </c>
      <c r="F33" s="11">
        <f t="shared" si="0"/>
        <v>-8.1001196368669213</v>
      </c>
      <c r="G33" s="1"/>
      <c r="H33" s="1"/>
      <c r="I33" s="1"/>
    </row>
    <row r="34" spans="1:9" x14ac:dyDescent="0.25">
      <c r="A34" s="12" t="s">
        <v>172</v>
      </c>
      <c r="B34" s="33">
        <v>560</v>
      </c>
      <c r="C34" s="33">
        <v>422</v>
      </c>
      <c r="D34" s="33">
        <v>1597</v>
      </c>
      <c r="E34" s="33">
        <v>1405</v>
      </c>
      <c r="F34" s="14">
        <f t="shared" si="0"/>
        <v>-12.02254226675015</v>
      </c>
      <c r="G34" s="1"/>
      <c r="H34" s="1"/>
      <c r="I34" s="1"/>
    </row>
    <row r="35" spans="1:9" x14ac:dyDescent="0.25">
      <c r="A35" s="15" t="s">
        <v>48</v>
      </c>
      <c r="B35" s="16">
        <f>SUM(B7:B34)</f>
        <v>900625</v>
      </c>
      <c r="C35" s="16">
        <f t="shared" ref="C35:E35" si="1">SUM(C7:C34)</f>
        <v>788121</v>
      </c>
      <c r="D35" s="16">
        <f t="shared" si="1"/>
        <v>2500045</v>
      </c>
      <c r="E35" s="16">
        <f t="shared" si="1"/>
        <v>2219573</v>
      </c>
      <c r="F35" s="17">
        <f t="shared" si="0"/>
        <v>-11.218678063794854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8034</v>
      </c>
      <c r="C39" s="51">
        <f t="shared" si="3"/>
        <v>8489</v>
      </c>
      <c r="D39" s="51">
        <f>_xlfn.RANK.EQ(B39,$B$39:$B$66)+COUNTIF($B$39:$B$66,B39)-1</f>
        <v>20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710433</v>
      </c>
      <c r="G39" s="50">
        <f>LOOKUP(E39,$A$39:$A$66,$C$39:$C$66)</f>
        <v>893379</v>
      </c>
    </row>
    <row r="40" spans="1:9" x14ac:dyDescent="0.25">
      <c r="A40" s="50" t="str">
        <f t="shared" si="4"/>
        <v>ALICANTE</v>
      </c>
      <c r="B40" s="51">
        <f t="shared" si="2"/>
        <v>5116</v>
      </c>
      <c r="C40" s="51">
        <f t="shared" si="3"/>
        <v>4880</v>
      </c>
      <c r="D40" s="51">
        <f t="shared" ref="D40:D66" si="6">_xlfn.RANK.EQ(B40,$B$39:$B$66)+COUNTIF($B$39:$B$66,B40)-1</f>
        <v>23</v>
      </c>
      <c r="E40" s="50" t="str">
        <f t="shared" si="5"/>
        <v>LAS PALMAS</v>
      </c>
      <c r="F40" s="50">
        <f t="shared" ref="F40:F55" si="7">LOOKUP(E40,$A$39:$A$66,$B$39:$B$66)</f>
        <v>642655</v>
      </c>
      <c r="G40" s="50">
        <f t="shared" ref="G40:G66" si="8">LOOKUP(E40,$A$39:$A$66,$C$39:$C$66)</f>
        <v>710753</v>
      </c>
    </row>
    <row r="41" spans="1:9" x14ac:dyDescent="0.25">
      <c r="A41" s="50" t="str">
        <f t="shared" si="4"/>
        <v>ALMERÍA</v>
      </c>
      <c r="B41" s="51">
        <f t="shared" si="2"/>
        <v>15079</v>
      </c>
      <c r="C41" s="51">
        <f t="shared" si="3"/>
        <v>15277</v>
      </c>
      <c r="D41" s="51">
        <f t="shared" si="6"/>
        <v>12</v>
      </c>
      <c r="E41" s="50" t="str">
        <f t="shared" si="5"/>
        <v>BARCELONA</v>
      </c>
      <c r="F41" s="50">
        <f t="shared" si="7"/>
        <v>192362</v>
      </c>
      <c r="G41" s="50">
        <f t="shared" si="8"/>
        <v>182910</v>
      </c>
    </row>
    <row r="42" spans="1:9" x14ac:dyDescent="0.25">
      <c r="A42" s="50" t="str">
        <f t="shared" si="4"/>
        <v>AVILÉS</v>
      </c>
      <c r="B42" s="51">
        <f t="shared" si="2"/>
        <v>8731</v>
      </c>
      <c r="C42" s="51">
        <f t="shared" si="3"/>
        <v>6815</v>
      </c>
      <c r="D42" s="51">
        <f t="shared" si="6"/>
        <v>19</v>
      </c>
      <c r="E42" s="50" t="str">
        <f t="shared" si="5"/>
        <v>SANTA CRUZ DE TENERIFE</v>
      </c>
      <c r="F42" s="50">
        <f t="shared" si="7"/>
        <v>177467</v>
      </c>
      <c r="G42" s="50">
        <f t="shared" si="8"/>
        <v>167792</v>
      </c>
    </row>
    <row r="43" spans="1:9" x14ac:dyDescent="0.25">
      <c r="A43" s="50" t="str">
        <f t="shared" si="4"/>
        <v>BAHÍA DE ALGECIRAS</v>
      </c>
      <c r="B43" s="51">
        <f t="shared" si="2"/>
        <v>710433</v>
      </c>
      <c r="C43" s="51">
        <f t="shared" si="3"/>
        <v>893379</v>
      </c>
      <c r="D43" s="51">
        <f t="shared" si="6"/>
        <v>1</v>
      </c>
      <c r="E43" s="50" t="str">
        <f t="shared" si="5"/>
        <v>CEUTA</v>
      </c>
      <c r="F43" s="50">
        <f t="shared" si="7"/>
        <v>144980</v>
      </c>
      <c r="G43" s="50">
        <f t="shared" si="8"/>
        <v>134180</v>
      </c>
    </row>
    <row r="44" spans="1:9" x14ac:dyDescent="0.25">
      <c r="A44" s="50" t="str">
        <f t="shared" si="4"/>
        <v>BAHÍA DE CÁDIZ</v>
      </c>
      <c r="B44" s="51">
        <f t="shared" si="2"/>
        <v>26258</v>
      </c>
      <c r="C44" s="51">
        <f t="shared" si="3"/>
        <v>33874</v>
      </c>
      <c r="D44" s="51">
        <f t="shared" si="6"/>
        <v>9</v>
      </c>
      <c r="E44" s="50" t="str">
        <f t="shared" si="5"/>
        <v>VALENCIA</v>
      </c>
      <c r="F44" s="50">
        <f t="shared" si="7"/>
        <v>67021</v>
      </c>
      <c r="G44" s="50">
        <f t="shared" si="8"/>
        <v>110649</v>
      </c>
    </row>
    <row r="45" spans="1:9" x14ac:dyDescent="0.25">
      <c r="A45" s="50" t="str">
        <f t="shared" si="4"/>
        <v>BALEARES</v>
      </c>
      <c r="B45" s="51">
        <f t="shared" si="2"/>
        <v>12176</v>
      </c>
      <c r="C45" s="51">
        <f t="shared" si="3"/>
        <v>19634</v>
      </c>
      <c r="D45" s="51">
        <f t="shared" si="6"/>
        <v>16</v>
      </c>
      <c r="E45" s="50" t="str">
        <f t="shared" si="5"/>
        <v>VIGO</v>
      </c>
      <c r="F45" s="50">
        <f t="shared" si="7"/>
        <v>39176</v>
      </c>
      <c r="G45" s="50">
        <f t="shared" si="8"/>
        <v>42629</v>
      </c>
    </row>
    <row r="46" spans="1:9" x14ac:dyDescent="0.25">
      <c r="A46" s="50" t="str">
        <f t="shared" si="4"/>
        <v>BARCELONA</v>
      </c>
      <c r="B46" s="51">
        <f t="shared" si="2"/>
        <v>192362</v>
      </c>
      <c r="C46" s="51">
        <f t="shared" si="3"/>
        <v>182910</v>
      </c>
      <c r="D46" s="51">
        <f t="shared" si="6"/>
        <v>3</v>
      </c>
      <c r="E46" s="50" t="str">
        <f t="shared" si="5"/>
        <v>HUELVA</v>
      </c>
      <c r="F46" s="50">
        <f t="shared" si="7"/>
        <v>37351</v>
      </c>
      <c r="G46" s="50">
        <f t="shared" si="8"/>
        <v>34433</v>
      </c>
    </row>
    <row r="47" spans="1:9" x14ac:dyDescent="0.25">
      <c r="A47" s="50" t="str">
        <f t="shared" si="4"/>
        <v>BILBAO</v>
      </c>
      <c r="B47" s="51">
        <f t="shared" si="2"/>
        <v>24613</v>
      </c>
      <c r="C47" s="51">
        <f t="shared" si="3"/>
        <v>25004</v>
      </c>
      <c r="D47" s="51">
        <f t="shared" si="6"/>
        <v>10</v>
      </c>
      <c r="E47" s="50" t="str">
        <f t="shared" si="5"/>
        <v>BAHÍA DE CÁDIZ</v>
      </c>
      <c r="F47" s="50">
        <f t="shared" si="7"/>
        <v>26258</v>
      </c>
      <c r="G47" s="50">
        <f t="shared" si="8"/>
        <v>33874</v>
      </c>
    </row>
    <row r="48" spans="1:9" x14ac:dyDescent="0.25">
      <c r="A48" s="50" t="str">
        <f t="shared" si="4"/>
        <v>CARTAGENA</v>
      </c>
      <c r="B48" s="51">
        <f t="shared" si="2"/>
        <v>10433</v>
      </c>
      <c r="C48" s="51">
        <f t="shared" si="3"/>
        <v>28520</v>
      </c>
      <c r="D48" s="51">
        <f t="shared" si="6"/>
        <v>17</v>
      </c>
      <c r="E48" s="50" t="str">
        <f t="shared" si="5"/>
        <v>BILBAO</v>
      </c>
      <c r="F48" s="50">
        <f t="shared" si="7"/>
        <v>24613</v>
      </c>
      <c r="G48" s="50">
        <f t="shared" si="8"/>
        <v>25004</v>
      </c>
    </row>
    <row r="49" spans="1:7" x14ac:dyDescent="0.25">
      <c r="A49" s="50" t="str">
        <f t="shared" si="4"/>
        <v>CASTELLÓN</v>
      </c>
      <c r="B49" s="51">
        <f t="shared" si="2"/>
        <v>5184</v>
      </c>
      <c r="C49" s="51">
        <f t="shared" si="3"/>
        <v>4873</v>
      </c>
      <c r="D49" s="51">
        <f t="shared" si="6"/>
        <v>22</v>
      </c>
      <c r="E49" s="50" t="str">
        <f t="shared" si="5"/>
        <v>MÁLAGA</v>
      </c>
      <c r="F49" s="50">
        <f t="shared" si="7"/>
        <v>20882</v>
      </c>
      <c r="G49" s="50">
        <f t="shared" si="8"/>
        <v>14561</v>
      </c>
    </row>
    <row r="50" spans="1:7" x14ac:dyDescent="0.25">
      <c r="A50" s="50" t="str">
        <f t="shared" si="4"/>
        <v>CEUTA</v>
      </c>
      <c r="B50" s="51">
        <f t="shared" si="2"/>
        <v>144980</v>
      </c>
      <c r="C50" s="51">
        <f t="shared" si="3"/>
        <v>134180</v>
      </c>
      <c r="D50" s="51">
        <f t="shared" si="6"/>
        <v>5</v>
      </c>
      <c r="E50" s="50" t="str">
        <f t="shared" si="5"/>
        <v>ALMERÍA</v>
      </c>
      <c r="F50" s="50">
        <f t="shared" si="7"/>
        <v>15079</v>
      </c>
      <c r="G50" s="50">
        <f t="shared" si="8"/>
        <v>15277</v>
      </c>
    </row>
    <row r="51" spans="1:7" x14ac:dyDescent="0.25">
      <c r="A51" s="50" t="str">
        <f t="shared" si="4"/>
        <v>FERROL-SAN CIBRAO</v>
      </c>
      <c r="B51" s="51">
        <f t="shared" si="2"/>
        <v>2715</v>
      </c>
      <c r="C51" s="51">
        <f t="shared" si="3"/>
        <v>2289</v>
      </c>
      <c r="D51" s="51">
        <f t="shared" si="6"/>
        <v>26</v>
      </c>
      <c r="E51" s="50" t="str">
        <f t="shared" si="5"/>
        <v>TARRAGONA</v>
      </c>
      <c r="F51" s="50">
        <f t="shared" si="7"/>
        <v>14025</v>
      </c>
      <c r="G51" s="50">
        <f t="shared" si="8"/>
        <v>3437</v>
      </c>
    </row>
    <row r="52" spans="1:7" x14ac:dyDescent="0.25">
      <c r="A52" s="50" t="str">
        <f t="shared" si="4"/>
        <v>GIJÓN</v>
      </c>
      <c r="B52" s="51">
        <f t="shared" si="2"/>
        <v>13515</v>
      </c>
      <c r="C52" s="51">
        <f t="shared" si="3"/>
        <v>15910</v>
      </c>
      <c r="D52" s="51">
        <f t="shared" si="6"/>
        <v>14</v>
      </c>
      <c r="E52" s="50" t="str">
        <f t="shared" si="5"/>
        <v>GIJÓN</v>
      </c>
      <c r="F52" s="50">
        <f t="shared" si="7"/>
        <v>13515</v>
      </c>
      <c r="G52" s="50">
        <f t="shared" si="8"/>
        <v>15910</v>
      </c>
    </row>
    <row r="53" spans="1:7" x14ac:dyDescent="0.25">
      <c r="A53" s="50" t="str">
        <f t="shared" si="4"/>
        <v>HUELVA</v>
      </c>
      <c r="B53" s="51">
        <f t="shared" si="2"/>
        <v>37351</v>
      </c>
      <c r="C53" s="51">
        <f t="shared" si="3"/>
        <v>34433</v>
      </c>
      <c r="D53" s="51">
        <f t="shared" si="6"/>
        <v>8</v>
      </c>
      <c r="E53" s="50" t="str">
        <f t="shared" si="5"/>
        <v>SANTANDER</v>
      </c>
      <c r="F53" s="50">
        <f t="shared" si="7"/>
        <v>12882</v>
      </c>
      <c r="G53" s="50">
        <f t="shared" si="8"/>
        <v>9213</v>
      </c>
    </row>
    <row r="54" spans="1:7" x14ac:dyDescent="0.25">
      <c r="A54" s="50" t="str">
        <f t="shared" si="4"/>
        <v>LAS PALMAS</v>
      </c>
      <c r="B54" s="51">
        <f t="shared" si="2"/>
        <v>642655</v>
      </c>
      <c r="C54" s="51">
        <f t="shared" si="3"/>
        <v>710753</v>
      </c>
      <c r="D54" s="51">
        <f t="shared" si="6"/>
        <v>2</v>
      </c>
      <c r="E54" s="50" t="str">
        <f t="shared" si="5"/>
        <v>BALEARES</v>
      </c>
      <c r="F54" s="50">
        <f t="shared" si="7"/>
        <v>12176</v>
      </c>
      <c r="G54" s="50">
        <f t="shared" si="8"/>
        <v>19634</v>
      </c>
    </row>
    <row r="55" spans="1:7" x14ac:dyDescent="0.25">
      <c r="A55" s="50" t="str">
        <f t="shared" si="4"/>
        <v>MÁLAGA</v>
      </c>
      <c r="B55" s="51">
        <f t="shared" si="2"/>
        <v>20882</v>
      </c>
      <c r="C55" s="51">
        <f t="shared" si="3"/>
        <v>14561</v>
      </c>
      <c r="D55" s="51">
        <f t="shared" si="6"/>
        <v>11</v>
      </c>
      <c r="E55" s="50" t="str">
        <f t="shared" si="5"/>
        <v>CARTAGENA</v>
      </c>
      <c r="F55" s="50">
        <f t="shared" si="7"/>
        <v>10433</v>
      </c>
      <c r="G55" s="50">
        <f t="shared" si="8"/>
        <v>28520</v>
      </c>
    </row>
    <row r="56" spans="1:7" x14ac:dyDescent="0.25">
      <c r="A56" s="50" t="str">
        <f t="shared" si="4"/>
        <v>MARÍN Y RÍA DE PONTEVEDRA</v>
      </c>
      <c r="B56" s="51">
        <f t="shared" si="2"/>
        <v>5004</v>
      </c>
      <c r="C56" s="51">
        <f t="shared" si="3"/>
        <v>4886</v>
      </c>
      <c r="D56" s="51">
        <f t="shared" si="6"/>
        <v>24</v>
      </c>
      <c r="E56" s="50" t="str">
        <f t="shared" si="5"/>
        <v>MOTRIL</v>
      </c>
      <c r="F56" s="50">
        <f t="shared" ref="F56:F66" si="9">LOOKUP(E56,$A$39:$A$66,$B$39:$B$66)</f>
        <v>9736</v>
      </c>
      <c r="G56" s="50">
        <f t="shared" si="8"/>
        <v>6071</v>
      </c>
    </row>
    <row r="57" spans="1:7" x14ac:dyDescent="0.25">
      <c r="A57" s="50" t="str">
        <f t="shared" si="4"/>
        <v>MELILLA</v>
      </c>
      <c r="B57" s="51">
        <f t="shared" si="2"/>
        <v>1254</v>
      </c>
      <c r="C57" s="51">
        <f t="shared" si="3"/>
        <v>5500</v>
      </c>
      <c r="D57" s="51">
        <f t="shared" si="6"/>
        <v>28</v>
      </c>
      <c r="E57" s="50" t="str">
        <f t="shared" si="5"/>
        <v>AVILÉS</v>
      </c>
      <c r="F57" s="50">
        <f t="shared" si="9"/>
        <v>8731</v>
      </c>
      <c r="G57" s="50">
        <f t="shared" si="8"/>
        <v>6815</v>
      </c>
    </row>
    <row r="58" spans="1:7" x14ac:dyDescent="0.25">
      <c r="A58" s="50" t="str">
        <f t="shared" si="4"/>
        <v>MOTRIL</v>
      </c>
      <c r="B58" s="51">
        <f t="shared" si="2"/>
        <v>9736</v>
      </c>
      <c r="C58" s="51">
        <f t="shared" si="3"/>
        <v>6071</v>
      </c>
      <c r="D58" s="51">
        <f t="shared" si="6"/>
        <v>18</v>
      </c>
      <c r="E58" s="50" t="str">
        <f t="shared" si="5"/>
        <v>A CORUÑA</v>
      </c>
      <c r="F58" s="50">
        <f t="shared" si="9"/>
        <v>8034</v>
      </c>
      <c r="G58" s="50">
        <f t="shared" si="8"/>
        <v>8489</v>
      </c>
    </row>
    <row r="59" spans="1:7" x14ac:dyDescent="0.25">
      <c r="A59" s="50" t="str">
        <f t="shared" si="4"/>
        <v>PASAIA</v>
      </c>
      <c r="B59" s="51">
        <f t="shared" si="2"/>
        <v>7657</v>
      </c>
      <c r="C59" s="51">
        <f t="shared" si="3"/>
        <v>9076</v>
      </c>
      <c r="D59" s="51">
        <f t="shared" si="6"/>
        <v>21</v>
      </c>
      <c r="E59" s="50" t="str">
        <f t="shared" si="5"/>
        <v>PASAIA</v>
      </c>
      <c r="F59" s="50">
        <f t="shared" si="9"/>
        <v>7657</v>
      </c>
      <c r="G59" s="50">
        <f t="shared" si="8"/>
        <v>9076</v>
      </c>
    </row>
    <row r="60" spans="1:7" x14ac:dyDescent="0.25">
      <c r="A60" s="50" t="str">
        <f t="shared" si="4"/>
        <v>SANTA CRUZ DE TENERIFE</v>
      </c>
      <c r="B60" s="51">
        <f t="shared" si="2"/>
        <v>177467</v>
      </c>
      <c r="C60" s="51">
        <f t="shared" si="3"/>
        <v>167792</v>
      </c>
      <c r="D60" s="51">
        <f t="shared" si="6"/>
        <v>4</v>
      </c>
      <c r="E60" s="50" t="str">
        <f t="shared" si="5"/>
        <v>CASTELLÓN</v>
      </c>
      <c r="F60" s="50">
        <f t="shared" si="9"/>
        <v>5184</v>
      </c>
      <c r="G60" s="50">
        <f t="shared" si="8"/>
        <v>4873</v>
      </c>
    </row>
    <row r="61" spans="1:7" x14ac:dyDescent="0.25">
      <c r="A61" s="50" t="str">
        <f t="shared" si="4"/>
        <v>SANTANDER</v>
      </c>
      <c r="B61" s="51">
        <f t="shared" si="2"/>
        <v>12882</v>
      </c>
      <c r="C61" s="51">
        <f t="shared" si="3"/>
        <v>9213</v>
      </c>
      <c r="D61" s="51">
        <f t="shared" si="6"/>
        <v>15</v>
      </c>
      <c r="E61" s="50" t="str">
        <f t="shared" si="5"/>
        <v>ALICANTE</v>
      </c>
      <c r="F61" s="50">
        <f t="shared" si="9"/>
        <v>5116</v>
      </c>
      <c r="G61" s="50">
        <f t="shared" si="8"/>
        <v>4880</v>
      </c>
    </row>
    <row r="62" spans="1:7" x14ac:dyDescent="0.25">
      <c r="A62" s="50" t="str">
        <f t="shared" si="4"/>
        <v>SEVILLA</v>
      </c>
      <c r="B62" s="51">
        <f t="shared" si="2"/>
        <v>3429</v>
      </c>
      <c r="C62" s="51">
        <f t="shared" si="3"/>
        <v>3414</v>
      </c>
      <c r="D62" s="51">
        <f t="shared" si="6"/>
        <v>25</v>
      </c>
      <c r="E62" s="50" t="str">
        <f t="shared" si="5"/>
        <v>MARÍN Y RÍA DE PONTEVEDRA</v>
      </c>
      <c r="F62" s="50">
        <f t="shared" si="9"/>
        <v>5004</v>
      </c>
      <c r="G62" s="50">
        <f t="shared" si="8"/>
        <v>4886</v>
      </c>
    </row>
    <row r="63" spans="1:7" x14ac:dyDescent="0.25">
      <c r="A63" s="50" t="str">
        <f t="shared" si="4"/>
        <v>TARRAGONA</v>
      </c>
      <c r="B63" s="51">
        <f t="shared" si="2"/>
        <v>14025</v>
      </c>
      <c r="C63" s="51">
        <f t="shared" si="3"/>
        <v>3437</v>
      </c>
      <c r="D63" s="51">
        <f t="shared" si="6"/>
        <v>13</v>
      </c>
      <c r="E63" s="50" t="str">
        <f t="shared" si="5"/>
        <v>SEVILLA</v>
      </c>
      <c r="F63" s="50">
        <f t="shared" si="9"/>
        <v>3429</v>
      </c>
      <c r="G63" s="50">
        <f t="shared" si="8"/>
        <v>3414</v>
      </c>
    </row>
    <row r="64" spans="1:7" x14ac:dyDescent="0.25">
      <c r="A64" s="50" t="str">
        <f t="shared" si="4"/>
        <v>VALENCIA</v>
      </c>
      <c r="B64" s="51">
        <f t="shared" si="2"/>
        <v>67021</v>
      </c>
      <c r="C64" s="51">
        <f t="shared" si="3"/>
        <v>110649</v>
      </c>
      <c r="D64" s="51">
        <f t="shared" si="6"/>
        <v>6</v>
      </c>
      <c r="E64" s="50" t="str">
        <f t="shared" si="5"/>
        <v>FERROL-SAN CIBRAO</v>
      </c>
      <c r="F64" s="50">
        <f t="shared" si="9"/>
        <v>2715</v>
      </c>
      <c r="G64" s="50">
        <f t="shared" si="8"/>
        <v>2289</v>
      </c>
    </row>
    <row r="65" spans="1:7" x14ac:dyDescent="0.25">
      <c r="A65" s="50" t="str">
        <f t="shared" si="4"/>
        <v>VIGO</v>
      </c>
      <c r="B65" s="51">
        <f t="shared" si="2"/>
        <v>39176</v>
      </c>
      <c r="C65" s="51">
        <f t="shared" si="3"/>
        <v>42629</v>
      </c>
      <c r="D65" s="51">
        <f t="shared" si="6"/>
        <v>7</v>
      </c>
      <c r="E65" s="50" t="str">
        <f t="shared" si="5"/>
        <v>VILAGARCÍA</v>
      </c>
      <c r="F65" s="50">
        <f t="shared" si="9"/>
        <v>1405</v>
      </c>
      <c r="G65" s="50">
        <f t="shared" si="8"/>
        <v>1597</v>
      </c>
    </row>
    <row r="66" spans="1:7" x14ac:dyDescent="0.25">
      <c r="A66" s="50" t="str">
        <f t="shared" si="4"/>
        <v>VILAGARCÍA</v>
      </c>
      <c r="B66" s="51">
        <f t="shared" si="2"/>
        <v>1405</v>
      </c>
      <c r="C66" s="51">
        <f t="shared" si="3"/>
        <v>1597</v>
      </c>
      <c r="D66" s="51">
        <f t="shared" si="6"/>
        <v>27</v>
      </c>
      <c r="E66" s="50" t="str">
        <f t="shared" si="5"/>
        <v>MELILLA</v>
      </c>
      <c r="F66" s="50">
        <f t="shared" si="9"/>
        <v>1254</v>
      </c>
      <c r="G66" s="50">
        <f t="shared" si="8"/>
        <v>5500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C29" sqref="C2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2181</v>
      </c>
      <c r="C7" s="44">
        <v>2168</v>
      </c>
      <c r="D7" s="44">
        <v>6026</v>
      </c>
      <c r="E7" s="44">
        <v>5961</v>
      </c>
      <c r="F7" s="11">
        <f>((E7*100)/D7)-100</f>
        <v>-1.0786591437105812</v>
      </c>
      <c r="G7" s="1"/>
      <c r="H7" s="1"/>
      <c r="I7" s="1"/>
    </row>
    <row r="8" spans="1:12" x14ac:dyDescent="0.25">
      <c r="A8" s="12" t="s">
        <v>31</v>
      </c>
      <c r="B8" s="45">
        <v>608</v>
      </c>
      <c r="C8" s="45">
        <v>433</v>
      </c>
      <c r="D8" s="45">
        <v>1019</v>
      </c>
      <c r="E8" s="45">
        <v>947</v>
      </c>
      <c r="F8" s="14">
        <f t="shared" ref="F8:F33" si="0">((E8*100)/D8)-100</f>
        <v>-7.0657507360157012</v>
      </c>
      <c r="G8" s="1"/>
      <c r="H8" s="1"/>
      <c r="I8" s="1"/>
    </row>
    <row r="9" spans="1:12" x14ac:dyDescent="0.25">
      <c r="A9" s="9" t="s">
        <v>164</v>
      </c>
      <c r="B9" s="44">
        <v>2163</v>
      </c>
      <c r="C9" s="44">
        <v>2341</v>
      </c>
      <c r="D9" s="44">
        <v>6023</v>
      </c>
      <c r="E9" s="44">
        <v>6614</v>
      </c>
      <c r="F9" s="11">
        <f t="shared" si="0"/>
        <v>9.8123858542254681</v>
      </c>
      <c r="G9" s="1"/>
      <c r="H9" s="1"/>
      <c r="I9" s="1"/>
    </row>
    <row r="10" spans="1:12" x14ac:dyDescent="0.25">
      <c r="A10" s="12" t="s">
        <v>166</v>
      </c>
      <c r="B10" s="45">
        <v>797</v>
      </c>
      <c r="C10" s="45">
        <v>545</v>
      </c>
      <c r="D10" s="45">
        <v>3870</v>
      </c>
      <c r="E10" s="45">
        <v>2071</v>
      </c>
      <c r="F10" s="14">
        <f t="shared" si="0"/>
        <v>-46.485788113695094</v>
      </c>
      <c r="G10" s="1"/>
      <c r="H10" s="1"/>
      <c r="I10" s="1"/>
    </row>
    <row r="11" spans="1:12" x14ac:dyDescent="0.25">
      <c r="A11" s="9" t="s">
        <v>167</v>
      </c>
      <c r="B11" s="44">
        <v>279983</v>
      </c>
      <c r="C11" s="44">
        <v>228731</v>
      </c>
      <c r="D11" s="44">
        <v>848350</v>
      </c>
      <c r="E11" s="44">
        <v>671942</v>
      </c>
      <c r="F11" s="11">
        <f t="shared" si="0"/>
        <v>-20.794247657216957</v>
      </c>
      <c r="G11" s="1"/>
      <c r="H11" s="1"/>
      <c r="I11" s="1"/>
    </row>
    <row r="12" spans="1:12" x14ac:dyDescent="0.25">
      <c r="A12" s="12" t="s">
        <v>168</v>
      </c>
      <c r="B12" s="45">
        <v>1212</v>
      </c>
      <c r="C12" s="45">
        <v>1515</v>
      </c>
      <c r="D12" s="45">
        <v>2981</v>
      </c>
      <c r="E12" s="45">
        <v>4052</v>
      </c>
      <c r="F12" s="14">
        <f t="shared" si="0"/>
        <v>35.927541093592765</v>
      </c>
      <c r="G12" s="1"/>
      <c r="H12" s="1"/>
      <c r="I12" s="1"/>
    </row>
    <row r="13" spans="1:12" x14ac:dyDescent="0.25">
      <c r="A13" s="9" t="s">
        <v>32</v>
      </c>
      <c r="B13" s="44">
        <v>332</v>
      </c>
      <c r="C13" s="44">
        <v>354</v>
      </c>
      <c r="D13" s="44">
        <v>622</v>
      </c>
      <c r="E13" s="44">
        <v>840</v>
      </c>
      <c r="F13" s="11">
        <f t="shared" si="0"/>
        <v>35.048231511254016</v>
      </c>
      <c r="G13" s="1"/>
      <c r="H13" s="1"/>
      <c r="I13" s="1"/>
    </row>
    <row r="14" spans="1:12" x14ac:dyDescent="0.25">
      <c r="A14" s="12" t="s">
        <v>33</v>
      </c>
      <c r="B14" s="45">
        <v>51874</v>
      </c>
      <c r="C14" s="45">
        <v>58490</v>
      </c>
      <c r="D14" s="45">
        <v>151862</v>
      </c>
      <c r="E14" s="45">
        <v>150465</v>
      </c>
      <c r="F14" s="14">
        <f t="shared" si="0"/>
        <v>-0.91991413256772603</v>
      </c>
      <c r="G14" s="1"/>
      <c r="H14" s="1"/>
      <c r="I14" s="1"/>
    </row>
    <row r="15" spans="1:12" x14ac:dyDescent="0.25">
      <c r="A15" s="9" t="s">
        <v>34</v>
      </c>
      <c r="B15" s="44">
        <v>4882</v>
      </c>
      <c r="C15" s="44">
        <v>5312</v>
      </c>
      <c r="D15" s="44">
        <v>13511</v>
      </c>
      <c r="E15" s="44">
        <v>14270</v>
      </c>
      <c r="F15" s="11">
        <f t="shared" si="0"/>
        <v>5.6176448819480385</v>
      </c>
      <c r="G15" s="1"/>
      <c r="H15" s="1"/>
      <c r="I15" s="1"/>
    </row>
    <row r="16" spans="1:12" x14ac:dyDescent="0.25">
      <c r="A16" s="12" t="s">
        <v>35</v>
      </c>
      <c r="B16" s="45">
        <v>85</v>
      </c>
      <c r="C16" s="45">
        <v>0</v>
      </c>
      <c r="D16" s="45">
        <v>1196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40641</v>
      </c>
      <c r="C18" s="45">
        <v>45000</v>
      </c>
      <c r="D18" s="45">
        <v>127324</v>
      </c>
      <c r="E18" s="45">
        <v>139546</v>
      </c>
      <c r="F18" s="14">
        <f t="shared" si="0"/>
        <v>9.5991329207376452</v>
      </c>
      <c r="G18" s="1"/>
      <c r="H18" s="1"/>
      <c r="I18" s="1"/>
    </row>
    <row r="19" spans="1:9" x14ac:dyDescent="0.25">
      <c r="A19" s="9" t="s">
        <v>37</v>
      </c>
      <c r="B19" s="44">
        <v>237</v>
      </c>
      <c r="C19" s="44">
        <v>516</v>
      </c>
      <c r="D19" s="44">
        <v>584</v>
      </c>
      <c r="E19" s="44">
        <v>1563</v>
      </c>
      <c r="F19" s="11">
        <f t="shared" si="0"/>
        <v>167.63698630136986</v>
      </c>
      <c r="G19" s="1"/>
      <c r="H19" s="1"/>
      <c r="I19" s="1"/>
    </row>
    <row r="20" spans="1:9" x14ac:dyDescent="0.25">
      <c r="A20" s="12" t="s">
        <v>170</v>
      </c>
      <c r="B20" s="45">
        <v>5956</v>
      </c>
      <c r="C20" s="45">
        <v>4398</v>
      </c>
      <c r="D20" s="45">
        <v>15910</v>
      </c>
      <c r="E20" s="45">
        <v>13515</v>
      </c>
      <c r="F20" s="14">
        <f t="shared" si="0"/>
        <v>-15.0534255185418</v>
      </c>
      <c r="G20" s="1"/>
      <c r="H20" s="1"/>
      <c r="I20" s="1"/>
    </row>
    <row r="21" spans="1:9" x14ac:dyDescent="0.25">
      <c r="A21" s="9" t="s">
        <v>38</v>
      </c>
      <c r="B21" s="44">
        <v>13157</v>
      </c>
      <c r="C21" s="44">
        <v>14095</v>
      </c>
      <c r="D21" s="44">
        <v>30776</v>
      </c>
      <c r="E21" s="44">
        <v>33107</v>
      </c>
      <c r="F21" s="11">
        <f t="shared" si="0"/>
        <v>7.5740837015856499</v>
      </c>
      <c r="G21" s="1"/>
      <c r="H21" s="1"/>
      <c r="I21" s="1"/>
    </row>
    <row r="22" spans="1:9" x14ac:dyDescent="0.25">
      <c r="A22" s="12" t="s">
        <v>59</v>
      </c>
      <c r="B22" s="45">
        <v>252869</v>
      </c>
      <c r="C22" s="45">
        <v>198689</v>
      </c>
      <c r="D22" s="45">
        <v>632518</v>
      </c>
      <c r="E22" s="45">
        <v>552348</v>
      </c>
      <c r="F22" s="14">
        <f t="shared" si="0"/>
        <v>-12.674738110219792</v>
      </c>
      <c r="G22" s="1"/>
      <c r="H22" s="1"/>
      <c r="I22" s="1"/>
    </row>
    <row r="23" spans="1:9" x14ac:dyDescent="0.25">
      <c r="A23" s="9" t="s">
        <v>171</v>
      </c>
      <c r="B23" s="44">
        <v>2394</v>
      </c>
      <c r="C23" s="44">
        <v>4769</v>
      </c>
      <c r="D23" s="44">
        <v>6406</v>
      </c>
      <c r="E23" s="44">
        <v>13066</v>
      </c>
      <c r="F23" s="11">
        <f t="shared" si="0"/>
        <v>103.96503278176709</v>
      </c>
      <c r="G23" s="1"/>
      <c r="H23" s="1"/>
      <c r="I23" s="1"/>
    </row>
    <row r="24" spans="1:9" x14ac:dyDescent="0.25">
      <c r="A24" s="12" t="s">
        <v>173</v>
      </c>
      <c r="B24" s="45">
        <v>846</v>
      </c>
      <c r="C24" s="45">
        <v>322</v>
      </c>
      <c r="D24" s="45">
        <v>2851</v>
      </c>
      <c r="E24" s="45">
        <v>2869</v>
      </c>
      <c r="F24" s="14">
        <f t="shared" si="0"/>
        <v>0.63135741844966731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1588</v>
      </c>
      <c r="C26" s="45">
        <v>2057</v>
      </c>
      <c r="D26" s="45">
        <v>4775</v>
      </c>
      <c r="E26" s="45">
        <v>6671</v>
      </c>
      <c r="F26" s="14">
        <f t="shared" si="0"/>
        <v>39.706806282722511</v>
      </c>
      <c r="G26" s="1"/>
      <c r="H26" s="1"/>
      <c r="I26" s="1"/>
    </row>
    <row r="27" spans="1:9" x14ac:dyDescent="0.25">
      <c r="A27" s="9" t="s">
        <v>41</v>
      </c>
      <c r="B27" s="44">
        <v>2123</v>
      </c>
      <c r="C27" s="44">
        <v>2132</v>
      </c>
      <c r="D27" s="44">
        <v>2771</v>
      </c>
      <c r="E27" s="44">
        <v>2726</v>
      </c>
      <c r="F27" s="11">
        <f t="shared" si="0"/>
        <v>-1.6239624684229454</v>
      </c>
      <c r="G27" s="1"/>
      <c r="H27" s="1"/>
      <c r="I27" s="1"/>
    </row>
    <row r="28" spans="1:9" x14ac:dyDescent="0.25">
      <c r="A28" s="12" t="s">
        <v>42</v>
      </c>
      <c r="B28" s="45">
        <v>47653</v>
      </c>
      <c r="C28" s="45">
        <v>46608</v>
      </c>
      <c r="D28" s="45">
        <v>127809</v>
      </c>
      <c r="E28" s="45">
        <v>120635</v>
      </c>
      <c r="F28" s="14">
        <f t="shared" si="0"/>
        <v>-5.6130632428076268</v>
      </c>
      <c r="G28" s="1"/>
      <c r="H28" s="1"/>
      <c r="I28" s="1"/>
    </row>
    <row r="29" spans="1:9" x14ac:dyDescent="0.25">
      <c r="A29" s="9" t="s">
        <v>43</v>
      </c>
      <c r="B29" s="44">
        <v>438</v>
      </c>
      <c r="C29" s="44">
        <v>529</v>
      </c>
      <c r="D29" s="44">
        <v>1566</v>
      </c>
      <c r="E29" s="44">
        <v>1350</v>
      </c>
      <c r="F29" s="11">
        <f t="shared" si="0"/>
        <v>-13.793103448275858</v>
      </c>
      <c r="G29" s="1"/>
      <c r="H29" s="1"/>
      <c r="I29" s="1"/>
    </row>
    <row r="30" spans="1:9" x14ac:dyDescent="0.25">
      <c r="A30" s="12" t="s">
        <v>44</v>
      </c>
      <c r="B30" s="45">
        <v>879</v>
      </c>
      <c r="C30" s="45">
        <v>1350</v>
      </c>
      <c r="D30" s="45">
        <v>3131</v>
      </c>
      <c r="E30" s="45">
        <v>4757</v>
      </c>
      <c r="F30" s="14">
        <f t="shared" si="0"/>
        <v>51.932290003193856</v>
      </c>
      <c r="G30" s="1"/>
      <c r="H30" s="1"/>
      <c r="I30" s="1"/>
    </row>
    <row r="31" spans="1:9" x14ac:dyDescent="0.25">
      <c r="A31" s="9" t="s">
        <v>45</v>
      </c>
      <c r="B31" s="44">
        <v>32049</v>
      </c>
      <c r="C31" s="44">
        <v>15493</v>
      </c>
      <c r="D31" s="44">
        <v>93956</v>
      </c>
      <c r="E31" s="44">
        <v>50678</v>
      </c>
      <c r="F31" s="11">
        <f t="shared" si="0"/>
        <v>-46.061986461748049</v>
      </c>
      <c r="G31" s="1"/>
      <c r="H31" s="1"/>
      <c r="I31" s="1"/>
    </row>
    <row r="32" spans="1:9" x14ac:dyDescent="0.25">
      <c r="A32" s="12" t="s">
        <v>46</v>
      </c>
      <c r="B32" s="45">
        <v>5464</v>
      </c>
      <c r="C32" s="45">
        <v>5519</v>
      </c>
      <c r="D32" s="45">
        <v>18368</v>
      </c>
      <c r="E32" s="45">
        <v>18342</v>
      </c>
      <c r="F32" s="14">
        <f t="shared" si="0"/>
        <v>-0.14155052264808887</v>
      </c>
      <c r="G32" s="1"/>
      <c r="H32" s="1"/>
      <c r="I32" s="1"/>
    </row>
    <row r="33" spans="1:9" x14ac:dyDescent="0.25">
      <c r="A33" s="9" t="s">
        <v>47</v>
      </c>
      <c r="B33" s="44">
        <v>93</v>
      </c>
      <c r="C33" s="44">
        <v>25</v>
      </c>
      <c r="D33" s="44">
        <v>281</v>
      </c>
      <c r="E33" s="44">
        <v>94</v>
      </c>
      <c r="F33" s="11">
        <f t="shared" si="0"/>
        <v>-66.54804270462634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750504</v>
      </c>
      <c r="C35" s="16">
        <f t="shared" ref="C35:E35" si="1">SUM(C7:C34)</f>
        <v>641391</v>
      </c>
      <c r="D35" s="16">
        <f t="shared" si="1"/>
        <v>2104486</v>
      </c>
      <c r="E35" s="16">
        <f t="shared" si="1"/>
        <v>1818429</v>
      </c>
      <c r="F35" s="17">
        <f t="shared" ref="F35" si="2">((E35*100)/D35)-100</f>
        <v>-13.592725254527707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5961</v>
      </c>
      <c r="C39" s="51">
        <f t="shared" si="4"/>
        <v>6026</v>
      </c>
      <c r="D39" s="51">
        <f>_xlfn.RANK.EQ(B39,$B$39:$B$66)+COUNTIF($B$39:$B$66,B39)-1</f>
        <v>14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671942</v>
      </c>
      <c r="G39" s="50">
        <f>LOOKUP(E39,$A$39:$A$66,$C$39:$C$66)</f>
        <v>848350</v>
      </c>
    </row>
    <row r="40" spans="1:9" x14ac:dyDescent="0.25">
      <c r="A40" s="50" t="str">
        <f t="shared" si="5"/>
        <v>ALICANTE</v>
      </c>
      <c r="B40" s="51">
        <f t="shared" si="3"/>
        <v>947</v>
      </c>
      <c r="C40" s="51">
        <f t="shared" si="4"/>
        <v>1019</v>
      </c>
      <c r="D40" s="51">
        <f t="shared" ref="D40:D66" si="7">_xlfn.RANK.EQ(B40,$B$39:$B$66)+COUNTIF($B$39:$B$66,B40)-1</f>
        <v>22</v>
      </c>
      <c r="E40" s="50" t="str">
        <f t="shared" si="6"/>
        <v>LAS PALMAS</v>
      </c>
      <c r="F40" s="50">
        <f t="shared" ref="F40:F66" si="8">LOOKUP(E40,$A$39:$A$66,$B$39:$B$66)</f>
        <v>552348</v>
      </c>
      <c r="G40" s="50">
        <f t="shared" ref="G40:G66" si="9">LOOKUP(E40,$A$39:$A$66,$C$39:$C$66)</f>
        <v>632518</v>
      </c>
    </row>
    <row r="41" spans="1:9" x14ac:dyDescent="0.25">
      <c r="A41" s="50" t="str">
        <f t="shared" si="5"/>
        <v>ALMERÍA</v>
      </c>
      <c r="B41" s="51">
        <f t="shared" si="3"/>
        <v>6614</v>
      </c>
      <c r="C41" s="51">
        <f t="shared" si="4"/>
        <v>6023</v>
      </c>
      <c r="D41" s="51">
        <f t="shared" si="7"/>
        <v>13</v>
      </c>
      <c r="E41" s="50" t="str">
        <f t="shared" si="6"/>
        <v>BARCELONA</v>
      </c>
      <c r="F41" s="50">
        <f t="shared" si="8"/>
        <v>150465</v>
      </c>
      <c r="G41" s="50">
        <f t="shared" si="9"/>
        <v>151862</v>
      </c>
    </row>
    <row r="42" spans="1:9" x14ac:dyDescent="0.25">
      <c r="A42" s="50" t="str">
        <f t="shared" si="5"/>
        <v>AVILÉS</v>
      </c>
      <c r="B42" s="51">
        <f t="shared" si="3"/>
        <v>2071</v>
      </c>
      <c r="C42" s="51">
        <f t="shared" si="4"/>
        <v>3870</v>
      </c>
      <c r="D42" s="51">
        <f t="shared" si="7"/>
        <v>19</v>
      </c>
      <c r="E42" s="50" t="str">
        <f t="shared" si="6"/>
        <v>CEUTA</v>
      </c>
      <c r="F42" s="50">
        <f t="shared" si="8"/>
        <v>139546</v>
      </c>
      <c r="G42" s="50">
        <f t="shared" si="9"/>
        <v>127324</v>
      </c>
    </row>
    <row r="43" spans="1:9" x14ac:dyDescent="0.25">
      <c r="A43" s="50" t="str">
        <f t="shared" si="5"/>
        <v>BAHÍA DE ALGECIRAS</v>
      </c>
      <c r="B43" s="51">
        <f t="shared" si="3"/>
        <v>671942</v>
      </c>
      <c r="C43" s="51">
        <f t="shared" si="4"/>
        <v>848350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120635</v>
      </c>
      <c r="G43" s="50">
        <f t="shared" si="9"/>
        <v>127809</v>
      </c>
    </row>
    <row r="44" spans="1:9" x14ac:dyDescent="0.25">
      <c r="A44" s="50" t="str">
        <f t="shared" si="5"/>
        <v>BAHÍA DE CÁDIZ</v>
      </c>
      <c r="B44" s="51">
        <f t="shared" si="3"/>
        <v>4052</v>
      </c>
      <c r="C44" s="51">
        <f t="shared" si="4"/>
        <v>2981</v>
      </c>
      <c r="D44" s="51">
        <f t="shared" si="7"/>
        <v>16</v>
      </c>
      <c r="E44" s="50" t="str">
        <f t="shared" si="6"/>
        <v>TARRAGONA</v>
      </c>
      <c r="F44" s="50">
        <f t="shared" si="8"/>
        <v>50678</v>
      </c>
      <c r="G44" s="50">
        <f t="shared" si="9"/>
        <v>93956</v>
      </c>
    </row>
    <row r="45" spans="1:9" x14ac:dyDescent="0.25">
      <c r="A45" s="50" t="str">
        <f t="shared" si="5"/>
        <v>BALEARES</v>
      </c>
      <c r="B45" s="51">
        <f t="shared" si="3"/>
        <v>840</v>
      </c>
      <c r="C45" s="51">
        <f t="shared" si="4"/>
        <v>622</v>
      </c>
      <c r="D45" s="51">
        <f t="shared" si="7"/>
        <v>23</v>
      </c>
      <c r="E45" s="50" t="str">
        <f t="shared" si="6"/>
        <v>HUELVA</v>
      </c>
      <c r="F45" s="50">
        <f t="shared" si="8"/>
        <v>33107</v>
      </c>
      <c r="G45" s="50">
        <f t="shared" si="9"/>
        <v>30776</v>
      </c>
    </row>
    <row r="46" spans="1:9" x14ac:dyDescent="0.25">
      <c r="A46" s="50" t="str">
        <f t="shared" si="5"/>
        <v>BARCELONA</v>
      </c>
      <c r="B46" s="51">
        <f t="shared" si="3"/>
        <v>150465</v>
      </c>
      <c r="C46" s="51">
        <f t="shared" si="4"/>
        <v>151862</v>
      </c>
      <c r="D46" s="51">
        <f t="shared" si="7"/>
        <v>3</v>
      </c>
      <c r="E46" s="50" t="str">
        <f t="shared" si="6"/>
        <v>VALENCIA</v>
      </c>
      <c r="F46" s="50">
        <f t="shared" si="8"/>
        <v>18342</v>
      </c>
      <c r="G46" s="50">
        <f t="shared" si="9"/>
        <v>18368</v>
      </c>
    </row>
    <row r="47" spans="1:9" x14ac:dyDescent="0.25">
      <c r="A47" s="50" t="str">
        <f t="shared" si="5"/>
        <v>BILBAO</v>
      </c>
      <c r="B47" s="51">
        <f t="shared" si="3"/>
        <v>14270</v>
      </c>
      <c r="C47" s="51">
        <f t="shared" si="4"/>
        <v>13511</v>
      </c>
      <c r="D47" s="51">
        <f t="shared" si="7"/>
        <v>9</v>
      </c>
      <c r="E47" s="50" t="str">
        <f t="shared" si="6"/>
        <v>BILBAO</v>
      </c>
      <c r="F47" s="50">
        <f t="shared" si="8"/>
        <v>14270</v>
      </c>
      <c r="G47" s="50">
        <f t="shared" si="9"/>
        <v>13511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1196</v>
      </c>
      <c r="D48" s="51">
        <f t="shared" si="7"/>
        <v>28</v>
      </c>
      <c r="E48" s="50" t="str">
        <f t="shared" si="6"/>
        <v>GIJÓN</v>
      </c>
      <c r="F48" s="50">
        <f t="shared" si="8"/>
        <v>13515</v>
      </c>
      <c r="G48" s="50">
        <f t="shared" si="9"/>
        <v>15910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MÁLAGA</v>
      </c>
      <c r="F49" s="50">
        <f t="shared" si="8"/>
        <v>13066</v>
      </c>
      <c r="G49" s="50">
        <f t="shared" si="9"/>
        <v>6406</v>
      </c>
    </row>
    <row r="50" spans="1:7" x14ac:dyDescent="0.25">
      <c r="A50" s="50" t="str">
        <f t="shared" si="5"/>
        <v>CEUTA</v>
      </c>
      <c r="B50" s="51">
        <f t="shared" si="3"/>
        <v>139546</v>
      </c>
      <c r="C50" s="51">
        <f t="shared" si="4"/>
        <v>127324</v>
      </c>
      <c r="D50" s="51">
        <f t="shared" si="7"/>
        <v>4</v>
      </c>
      <c r="E50" s="50" t="str">
        <f t="shared" si="6"/>
        <v>MOTRIL</v>
      </c>
      <c r="F50" s="50">
        <f t="shared" si="8"/>
        <v>6671</v>
      </c>
      <c r="G50" s="50">
        <f t="shared" si="9"/>
        <v>4775</v>
      </c>
    </row>
    <row r="51" spans="1:7" x14ac:dyDescent="0.25">
      <c r="A51" s="50" t="str">
        <f t="shared" si="5"/>
        <v>FERROL-SAN CIBRAO</v>
      </c>
      <c r="B51" s="51">
        <f t="shared" si="3"/>
        <v>1563</v>
      </c>
      <c r="C51" s="51">
        <f t="shared" si="4"/>
        <v>584</v>
      </c>
      <c r="D51" s="51">
        <f t="shared" si="7"/>
        <v>20</v>
      </c>
      <c r="E51" s="50" t="str">
        <f t="shared" si="6"/>
        <v>ALMERÍA</v>
      </c>
      <c r="F51" s="50">
        <f t="shared" si="8"/>
        <v>6614</v>
      </c>
      <c r="G51" s="50">
        <f t="shared" si="9"/>
        <v>6023</v>
      </c>
    </row>
    <row r="52" spans="1:7" x14ac:dyDescent="0.25">
      <c r="A52" s="50" t="str">
        <f t="shared" si="5"/>
        <v>GIJÓN</v>
      </c>
      <c r="B52" s="51">
        <f t="shared" si="3"/>
        <v>13515</v>
      </c>
      <c r="C52" s="51">
        <f t="shared" si="4"/>
        <v>15910</v>
      </c>
      <c r="D52" s="51">
        <f t="shared" si="7"/>
        <v>10</v>
      </c>
      <c r="E52" s="50" t="str">
        <f t="shared" si="6"/>
        <v>A CORUÑA</v>
      </c>
      <c r="F52" s="50">
        <f t="shared" si="8"/>
        <v>5961</v>
      </c>
      <c r="G52" s="50">
        <f t="shared" si="9"/>
        <v>6026</v>
      </c>
    </row>
    <row r="53" spans="1:7" x14ac:dyDescent="0.25">
      <c r="A53" s="50" t="str">
        <f t="shared" si="5"/>
        <v>HUELVA</v>
      </c>
      <c r="B53" s="51">
        <f t="shared" si="3"/>
        <v>33107</v>
      </c>
      <c r="C53" s="51">
        <f t="shared" si="4"/>
        <v>30776</v>
      </c>
      <c r="D53" s="51">
        <f t="shared" si="7"/>
        <v>7</v>
      </c>
      <c r="E53" s="50" t="str">
        <f t="shared" si="6"/>
        <v>SEVILLA</v>
      </c>
      <c r="F53" s="50">
        <f t="shared" si="8"/>
        <v>4757</v>
      </c>
      <c r="G53" s="50">
        <f t="shared" si="9"/>
        <v>3131</v>
      </c>
    </row>
    <row r="54" spans="1:7" x14ac:dyDescent="0.25">
      <c r="A54" s="50" t="str">
        <f t="shared" si="5"/>
        <v>LAS PALMAS</v>
      </c>
      <c r="B54" s="51">
        <f t="shared" si="3"/>
        <v>552348</v>
      </c>
      <c r="C54" s="51">
        <f t="shared" si="4"/>
        <v>632518</v>
      </c>
      <c r="D54" s="51">
        <f t="shared" si="7"/>
        <v>2</v>
      </c>
      <c r="E54" s="50" t="str">
        <f t="shared" si="6"/>
        <v>BAHÍA DE CÁDIZ</v>
      </c>
      <c r="F54" s="50">
        <f t="shared" si="8"/>
        <v>4052</v>
      </c>
      <c r="G54" s="50">
        <f t="shared" si="9"/>
        <v>2981</v>
      </c>
    </row>
    <row r="55" spans="1:7" x14ac:dyDescent="0.25">
      <c r="A55" s="50" t="str">
        <f t="shared" si="5"/>
        <v>MÁLAGA</v>
      </c>
      <c r="B55" s="51">
        <f t="shared" si="3"/>
        <v>13066</v>
      </c>
      <c r="C55" s="51">
        <f t="shared" si="4"/>
        <v>6406</v>
      </c>
      <c r="D55" s="51">
        <f t="shared" si="7"/>
        <v>11</v>
      </c>
      <c r="E55" s="50" t="str">
        <f t="shared" si="6"/>
        <v>MARÍN Y RÍA DE PONTEVEDRA</v>
      </c>
      <c r="F55" s="50">
        <f t="shared" si="8"/>
        <v>2869</v>
      </c>
      <c r="G55" s="50">
        <f t="shared" si="9"/>
        <v>2851</v>
      </c>
    </row>
    <row r="56" spans="1:7" x14ac:dyDescent="0.25">
      <c r="A56" s="50" t="str">
        <f t="shared" si="5"/>
        <v>MARÍN Y RÍA DE PONTEVEDRA</v>
      </c>
      <c r="B56" s="51">
        <f t="shared" si="3"/>
        <v>2869</v>
      </c>
      <c r="C56" s="51">
        <f t="shared" si="4"/>
        <v>2851</v>
      </c>
      <c r="D56" s="51">
        <f t="shared" si="7"/>
        <v>17</v>
      </c>
      <c r="E56" s="50" t="str">
        <f t="shared" si="6"/>
        <v>PASAIA</v>
      </c>
      <c r="F56" s="50">
        <f t="shared" si="8"/>
        <v>2726</v>
      </c>
      <c r="G56" s="50">
        <f t="shared" si="9"/>
        <v>2771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AVILÉS</v>
      </c>
      <c r="F57" s="50">
        <f t="shared" si="8"/>
        <v>2071</v>
      </c>
      <c r="G57" s="50">
        <f t="shared" si="9"/>
        <v>3870</v>
      </c>
    </row>
    <row r="58" spans="1:7" x14ac:dyDescent="0.25">
      <c r="A58" s="50" t="str">
        <f t="shared" si="5"/>
        <v>MOTRIL</v>
      </c>
      <c r="B58" s="51">
        <f t="shared" si="3"/>
        <v>6671</v>
      </c>
      <c r="C58" s="51">
        <f t="shared" si="4"/>
        <v>4775</v>
      </c>
      <c r="D58" s="51">
        <f t="shared" si="7"/>
        <v>12</v>
      </c>
      <c r="E58" s="50" t="str">
        <f t="shared" si="6"/>
        <v>FERROL-SAN CIBRAO</v>
      </c>
      <c r="F58" s="50">
        <f t="shared" si="8"/>
        <v>1563</v>
      </c>
      <c r="G58" s="50">
        <f t="shared" si="9"/>
        <v>584</v>
      </c>
    </row>
    <row r="59" spans="1:7" x14ac:dyDescent="0.25">
      <c r="A59" s="50" t="str">
        <f t="shared" si="5"/>
        <v>PASAIA</v>
      </c>
      <c r="B59" s="51">
        <f t="shared" si="3"/>
        <v>2726</v>
      </c>
      <c r="C59" s="51">
        <f t="shared" si="4"/>
        <v>2771</v>
      </c>
      <c r="D59" s="51">
        <f t="shared" si="7"/>
        <v>18</v>
      </c>
      <c r="E59" s="50" t="str">
        <f t="shared" si="6"/>
        <v>SANTANDER</v>
      </c>
      <c r="F59" s="50">
        <f t="shared" si="8"/>
        <v>1350</v>
      </c>
      <c r="G59" s="50">
        <f t="shared" si="9"/>
        <v>1566</v>
      </c>
    </row>
    <row r="60" spans="1:7" x14ac:dyDescent="0.25">
      <c r="A60" s="50" t="str">
        <f t="shared" si="5"/>
        <v>SANTA CRUZ DE TENERIFE</v>
      </c>
      <c r="B60" s="51">
        <f t="shared" si="3"/>
        <v>120635</v>
      </c>
      <c r="C60" s="51">
        <f t="shared" si="4"/>
        <v>127809</v>
      </c>
      <c r="D60" s="51">
        <f t="shared" si="7"/>
        <v>5</v>
      </c>
      <c r="E60" s="50" t="str">
        <f t="shared" si="6"/>
        <v>ALICANTE</v>
      </c>
      <c r="F60" s="50">
        <f t="shared" si="8"/>
        <v>947</v>
      </c>
      <c r="G60" s="50">
        <f t="shared" si="9"/>
        <v>1019</v>
      </c>
    </row>
    <row r="61" spans="1:7" x14ac:dyDescent="0.25">
      <c r="A61" s="50" t="str">
        <f t="shared" si="5"/>
        <v>SANTANDER</v>
      </c>
      <c r="B61" s="51">
        <f t="shared" si="3"/>
        <v>1350</v>
      </c>
      <c r="C61" s="51">
        <f t="shared" si="4"/>
        <v>1566</v>
      </c>
      <c r="D61" s="51">
        <f t="shared" si="7"/>
        <v>21</v>
      </c>
      <c r="E61" s="50" t="str">
        <f t="shared" si="6"/>
        <v>BALEARES</v>
      </c>
      <c r="F61" s="50">
        <f t="shared" si="8"/>
        <v>840</v>
      </c>
      <c r="G61" s="50">
        <f t="shared" si="9"/>
        <v>622</v>
      </c>
    </row>
    <row r="62" spans="1:7" x14ac:dyDescent="0.25">
      <c r="A62" s="50" t="str">
        <f t="shared" si="5"/>
        <v>SEVILLA</v>
      </c>
      <c r="B62" s="51">
        <f t="shared" si="3"/>
        <v>4757</v>
      </c>
      <c r="C62" s="51">
        <f t="shared" si="4"/>
        <v>3131</v>
      </c>
      <c r="D62" s="51">
        <f t="shared" si="7"/>
        <v>15</v>
      </c>
      <c r="E62" s="50" t="str">
        <f t="shared" si="6"/>
        <v>VIGO</v>
      </c>
      <c r="F62" s="50">
        <f t="shared" si="8"/>
        <v>94</v>
      </c>
      <c r="G62" s="50">
        <f t="shared" si="9"/>
        <v>281</v>
      </c>
    </row>
    <row r="63" spans="1:7" x14ac:dyDescent="0.25">
      <c r="A63" s="50" t="str">
        <f t="shared" si="5"/>
        <v>TARRAGONA</v>
      </c>
      <c r="B63" s="51">
        <f t="shared" si="3"/>
        <v>50678</v>
      </c>
      <c r="C63" s="51">
        <f t="shared" si="4"/>
        <v>93956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18342</v>
      </c>
      <c r="C64" s="51">
        <f t="shared" si="4"/>
        <v>18368</v>
      </c>
      <c r="D64" s="51">
        <f t="shared" si="7"/>
        <v>8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94</v>
      </c>
      <c r="C65" s="51">
        <f t="shared" si="4"/>
        <v>281</v>
      </c>
      <c r="D65" s="51">
        <f t="shared" si="7"/>
        <v>24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CARTAGENA</v>
      </c>
      <c r="F66" s="50">
        <f t="shared" si="8"/>
        <v>0</v>
      </c>
      <c r="G66" s="50">
        <f t="shared" si="9"/>
        <v>1196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E26" sqref="E2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23855</v>
      </c>
      <c r="C7" s="44">
        <v>25449</v>
      </c>
      <c r="D7" s="44">
        <v>69917</v>
      </c>
      <c r="E7" s="44">
        <v>68868</v>
      </c>
      <c r="F7" s="11">
        <f>((E7*100)/D7)-100</f>
        <v>-1.5003504154926617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0</v>
      </c>
      <c r="D8" s="45">
        <v>0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263697</v>
      </c>
      <c r="C11" s="44">
        <v>206592</v>
      </c>
      <c r="D11" s="44">
        <v>810502</v>
      </c>
      <c r="E11" s="44">
        <v>628701</v>
      </c>
      <c r="F11" s="11">
        <f t="shared" ref="F11:F28" si="0">((E11*100)/D11)-100</f>
        <v>-22.430666426486297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24</v>
      </c>
      <c r="C13" s="44">
        <v>0</v>
      </c>
      <c r="D13" s="44">
        <v>108</v>
      </c>
      <c r="E13" s="44">
        <v>0</v>
      </c>
      <c r="F13" s="11">
        <f t="shared" si="0"/>
        <v>-100</v>
      </c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0</v>
      </c>
      <c r="C15" s="44">
        <v>0</v>
      </c>
      <c r="D15" s="44">
        <v>0</v>
      </c>
      <c r="E15" s="44">
        <v>0</v>
      </c>
      <c r="F15" s="11"/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60</v>
      </c>
      <c r="D19" s="44">
        <v>0</v>
      </c>
      <c r="E19" s="44">
        <v>60</v>
      </c>
      <c r="F19" s="11"/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4"/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6296</v>
      </c>
      <c r="E21" s="44">
        <v>5616</v>
      </c>
      <c r="F21" s="11">
        <f t="shared" si="0"/>
        <v>-10.800508259212194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0</v>
      </c>
      <c r="D22" s="45">
        <v>0</v>
      </c>
      <c r="E22" s="45">
        <v>0</v>
      </c>
      <c r="F22" s="14"/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222</v>
      </c>
      <c r="C28" s="45">
        <v>80</v>
      </c>
      <c r="D28" s="45">
        <v>602</v>
      </c>
      <c r="E28" s="45">
        <v>313</v>
      </c>
      <c r="F28" s="14">
        <f t="shared" si="0"/>
        <v>-48.006644518272424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1260</v>
      </c>
      <c r="D33" s="44">
        <v>0</v>
      </c>
      <c r="E33" s="44">
        <v>1260</v>
      </c>
      <c r="F33" s="11"/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287798</v>
      </c>
      <c r="C35" s="16">
        <f t="shared" ref="C35:E35" si="1">SUM(C7:C34)</f>
        <v>233441</v>
      </c>
      <c r="D35" s="16">
        <f t="shared" si="1"/>
        <v>887425</v>
      </c>
      <c r="E35" s="16">
        <f t="shared" si="1"/>
        <v>704818</v>
      </c>
      <c r="F35" s="17">
        <f t="shared" ref="F35" si="2">((E35*100)/D35)-100</f>
        <v>-20.577175535960791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68868</v>
      </c>
      <c r="C39" s="51">
        <f t="shared" si="4"/>
        <v>69917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628701</v>
      </c>
      <c r="G39" s="50">
        <f>LOOKUP(E39,$A$39:$A$66,$C$39:$C$66)</f>
        <v>810502</v>
      </c>
      <c r="H39" s="91"/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0</v>
      </c>
      <c r="D40" s="51">
        <f t="shared" ref="D40:D66" si="7">_xlfn.RANK.EQ(B40,$B$39:$B$66)+COUNTIF($B$39:$B$66,B40)-1</f>
        <v>28</v>
      </c>
      <c r="E40" s="50" t="str">
        <f t="shared" si="6"/>
        <v>A CORUÑA</v>
      </c>
      <c r="F40" s="50">
        <f t="shared" ref="F40:F66" si="8">LOOKUP(E40,$A$39:$A$66,$B$39:$B$66)</f>
        <v>68868</v>
      </c>
      <c r="G40" s="50">
        <f t="shared" ref="G40:G66" si="9">LOOKUP(E40,$A$39:$A$66,$C$39:$C$66)</f>
        <v>69917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6296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1260</v>
      </c>
      <c r="G42" s="50">
        <f t="shared" si="9"/>
        <v>0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628701</v>
      </c>
      <c r="C43" s="51">
        <f t="shared" si="4"/>
        <v>810502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313</v>
      </c>
      <c r="G43" s="50">
        <f t="shared" si="9"/>
        <v>602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FERROL-SAN CIBRAO</v>
      </c>
      <c r="F44" s="50">
        <f t="shared" si="8"/>
        <v>60</v>
      </c>
      <c r="G44" s="50">
        <f t="shared" si="9"/>
        <v>0</v>
      </c>
      <c r="H44" s="91"/>
    </row>
    <row r="45" spans="1:9" x14ac:dyDescent="0.25">
      <c r="A45" s="50" t="str">
        <f t="shared" si="5"/>
        <v>BALEARES</v>
      </c>
      <c r="B45" s="51">
        <f t="shared" si="3"/>
        <v>0</v>
      </c>
      <c r="C45" s="51">
        <f t="shared" si="4"/>
        <v>108</v>
      </c>
      <c r="D45" s="51">
        <f t="shared" si="7"/>
        <v>28</v>
      </c>
      <c r="E45" s="50" t="e">
        <f t="shared" si="6"/>
        <v>#N/A</v>
      </c>
      <c r="F45" s="50" t="e">
        <f t="shared" si="8"/>
        <v>#N/A</v>
      </c>
      <c r="G45" s="50" t="e">
        <f t="shared" si="9"/>
        <v>#N/A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e">
        <f t="shared" si="6"/>
        <v>#N/A</v>
      </c>
      <c r="F46" s="50" t="e">
        <f t="shared" si="8"/>
        <v>#N/A</v>
      </c>
      <c r="G46" s="50" t="e">
        <f t="shared" si="9"/>
        <v>#N/A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e">
        <f t="shared" si="6"/>
        <v>#N/A</v>
      </c>
      <c r="F47" s="50" t="e">
        <f t="shared" si="8"/>
        <v>#N/A</v>
      </c>
      <c r="G47" s="50" t="e">
        <f t="shared" si="9"/>
        <v>#N/A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0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e">
        <f t="shared" ref="E49:E66" si="10">INDEX($A$39:$B$66,MATCH(ROW()-38,$D$39:$D$66,0),1)</f>
        <v>#N/A</v>
      </c>
      <c r="F49" s="50" t="e">
        <f t="shared" si="8"/>
        <v>#N/A</v>
      </c>
      <c r="G49" s="50" t="e">
        <f t="shared" si="9"/>
        <v>#N/A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60</v>
      </c>
      <c r="C51" s="51">
        <f t="shared" si="4"/>
        <v>0</v>
      </c>
      <c r="D51" s="51">
        <f t="shared" si="7"/>
        <v>6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6296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0</v>
      </c>
      <c r="C54" s="51">
        <f t="shared" si="4"/>
        <v>0</v>
      </c>
      <c r="D54" s="51">
        <f t="shared" si="7"/>
        <v>28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313</v>
      </c>
      <c r="C60" s="51">
        <f t="shared" si="4"/>
        <v>602</v>
      </c>
      <c r="D60" s="51">
        <f t="shared" si="7"/>
        <v>5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1260</v>
      </c>
      <c r="C65" s="51">
        <f t="shared" si="4"/>
        <v>0</v>
      </c>
      <c r="D65" s="51">
        <f t="shared" si="7"/>
        <v>4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ALICANTE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0</v>
      </c>
      <c r="C7" s="34">
        <v>0</v>
      </c>
      <c r="D7" s="34">
        <v>1320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33309</v>
      </c>
      <c r="C8" s="35">
        <v>6455</v>
      </c>
      <c r="D8" s="35">
        <v>37756</v>
      </c>
      <c r="E8" s="35">
        <v>11991</v>
      </c>
      <c r="F8" s="14">
        <f t="shared" ref="F8:F33" si="0">((E8*100)/D8)-100</f>
        <v>-68.240809407776254</v>
      </c>
      <c r="G8" s="1"/>
      <c r="H8" s="1"/>
      <c r="I8" s="1"/>
    </row>
    <row r="9" spans="1:12" x14ac:dyDescent="0.25">
      <c r="A9" s="9" t="s">
        <v>164</v>
      </c>
      <c r="B9" s="34">
        <v>0</v>
      </c>
      <c r="C9" s="34">
        <v>0</v>
      </c>
      <c r="D9" s="34">
        <v>0</v>
      </c>
      <c r="E9" s="34">
        <v>190</v>
      </c>
      <c r="F9" s="19"/>
      <c r="G9" s="1"/>
      <c r="H9" s="1"/>
      <c r="I9" s="1"/>
    </row>
    <row r="10" spans="1:12" x14ac:dyDescent="0.25">
      <c r="A10" s="12" t="s">
        <v>166</v>
      </c>
      <c r="B10" s="35">
        <v>0</v>
      </c>
      <c r="C10" s="35">
        <v>7150</v>
      </c>
      <c r="D10" s="35">
        <v>15103</v>
      </c>
      <c r="E10" s="35">
        <v>7150</v>
      </c>
      <c r="F10" s="14">
        <f t="shared" si="0"/>
        <v>-52.658412235979604</v>
      </c>
      <c r="G10" s="1"/>
      <c r="H10" s="1"/>
      <c r="I10" s="1"/>
    </row>
    <row r="11" spans="1:12" x14ac:dyDescent="0.25">
      <c r="A11" s="9" t="s">
        <v>167</v>
      </c>
      <c r="B11" s="34">
        <v>6238273</v>
      </c>
      <c r="C11" s="34">
        <v>4795238</v>
      </c>
      <c r="D11" s="34">
        <v>16574168</v>
      </c>
      <c r="E11" s="34">
        <v>14699014</v>
      </c>
      <c r="F11" s="19">
        <f t="shared" si="0"/>
        <v>-11.313714208761496</v>
      </c>
      <c r="G11" s="1"/>
      <c r="H11" s="1"/>
      <c r="I11" s="1"/>
    </row>
    <row r="12" spans="1:12" x14ac:dyDescent="0.25">
      <c r="A12" s="12" t="s">
        <v>168</v>
      </c>
      <c r="B12" s="35">
        <v>35959</v>
      </c>
      <c r="C12" s="35">
        <v>46375</v>
      </c>
      <c r="D12" s="35">
        <v>221305</v>
      </c>
      <c r="E12" s="35">
        <v>140256</v>
      </c>
      <c r="F12" s="14">
        <f t="shared" si="0"/>
        <v>-36.62321230880459</v>
      </c>
      <c r="G12" s="1"/>
      <c r="H12" s="1"/>
      <c r="I12" s="1"/>
    </row>
    <row r="13" spans="1:12" x14ac:dyDescent="0.25">
      <c r="A13" s="9" t="s">
        <v>32</v>
      </c>
      <c r="B13" s="34">
        <v>0</v>
      </c>
      <c r="C13" s="34">
        <v>1220</v>
      </c>
      <c r="D13" s="34">
        <v>82</v>
      </c>
      <c r="E13" s="34">
        <v>1312</v>
      </c>
      <c r="F13" s="11">
        <f t="shared" si="0"/>
        <v>1500</v>
      </c>
      <c r="G13" s="1"/>
      <c r="H13" s="1"/>
      <c r="I13" s="1"/>
    </row>
    <row r="14" spans="1:12" x14ac:dyDescent="0.25">
      <c r="A14" s="12" t="s">
        <v>33</v>
      </c>
      <c r="B14" s="35">
        <v>913548</v>
      </c>
      <c r="C14" s="35">
        <v>1735987</v>
      </c>
      <c r="D14" s="35">
        <v>2096284</v>
      </c>
      <c r="E14" s="35">
        <v>4108859</v>
      </c>
      <c r="F14" s="14">
        <f t="shared" si="0"/>
        <v>96.006791064569484</v>
      </c>
      <c r="G14" s="1"/>
      <c r="H14" s="1"/>
      <c r="I14" s="1"/>
    </row>
    <row r="15" spans="1:12" x14ac:dyDescent="0.25">
      <c r="A15" s="9" t="s">
        <v>34</v>
      </c>
      <c r="B15" s="34">
        <v>5171</v>
      </c>
      <c r="C15" s="34">
        <v>11224</v>
      </c>
      <c r="D15" s="34">
        <v>12322</v>
      </c>
      <c r="E15" s="34">
        <v>17753</v>
      </c>
      <c r="F15" s="11">
        <f t="shared" si="0"/>
        <v>44.075637071903913</v>
      </c>
      <c r="G15" s="1"/>
      <c r="H15" s="1"/>
      <c r="I15" s="1"/>
    </row>
    <row r="16" spans="1:12" x14ac:dyDescent="0.25">
      <c r="A16" s="12" t="s">
        <v>35</v>
      </c>
      <c r="B16" s="35">
        <v>3688</v>
      </c>
      <c r="C16" s="35">
        <v>0</v>
      </c>
      <c r="D16" s="35">
        <v>3688</v>
      </c>
      <c r="E16" s="3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34">
        <v>20553</v>
      </c>
      <c r="C17" s="34">
        <v>32006</v>
      </c>
      <c r="D17" s="34">
        <v>39083</v>
      </c>
      <c r="E17" s="34">
        <v>140140</v>
      </c>
      <c r="F17" s="11">
        <f t="shared" si="0"/>
        <v>258.57022234731215</v>
      </c>
      <c r="G17" s="1"/>
      <c r="H17" s="1"/>
      <c r="I17" s="1"/>
    </row>
    <row r="18" spans="1:9" x14ac:dyDescent="0.25">
      <c r="A18" s="12" t="s">
        <v>36</v>
      </c>
      <c r="B18" s="35">
        <v>0</v>
      </c>
      <c r="C18" s="35">
        <v>0</v>
      </c>
      <c r="D18" s="35">
        <v>15173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0</v>
      </c>
      <c r="D19" s="34">
        <v>0</v>
      </c>
      <c r="E19" s="34">
        <v>0</v>
      </c>
      <c r="F19" s="19"/>
      <c r="G19" s="1"/>
      <c r="H19" s="1"/>
      <c r="I19" s="1"/>
    </row>
    <row r="20" spans="1:9" x14ac:dyDescent="0.25">
      <c r="A20" s="12" t="s">
        <v>170</v>
      </c>
      <c r="B20" s="35">
        <v>12894</v>
      </c>
      <c r="C20" s="35">
        <v>5455</v>
      </c>
      <c r="D20" s="35">
        <v>41422</v>
      </c>
      <c r="E20" s="35">
        <v>32012</v>
      </c>
      <c r="F20" s="14">
        <f t="shared" si="0"/>
        <v>-22.717396552556608</v>
      </c>
      <c r="G20" s="1"/>
      <c r="H20" s="1"/>
      <c r="I20" s="1"/>
    </row>
    <row r="21" spans="1:9" x14ac:dyDescent="0.25">
      <c r="A21" s="9" t="s">
        <v>38</v>
      </c>
      <c r="B21" s="34">
        <v>180942</v>
      </c>
      <c r="C21" s="34">
        <v>181677</v>
      </c>
      <c r="D21" s="34">
        <v>494845</v>
      </c>
      <c r="E21" s="34">
        <v>764775</v>
      </c>
      <c r="F21" s="11">
        <f t="shared" si="0"/>
        <v>54.548393941537256</v>
      </c>
      <c r="G21" s="1"/>
      <c r="H21" s="1"/>
      <c r="I21" s="1"/>
    </row>
    <row r="22" spans="1:9" x14ac:dyDescent="0.25">
      <c r="A22" s="12" t="s">
        <v>59</v>
      </c>
      <c r="B22" s="35">
        <v>622016</v>
      </c>
      <c r="C22" s="35">
        <v>927299</v>
      </c>
      <c r="D22" s="35">
        <v>1742037</v>
      </c>
      <c r="E22" s="35">
        <v>2260435</v>
      </c>
      <c r="F22" s="14">
        <f t="shared" si="0"/>
        <v>29.758150946277254</v>
      </c>
      <c r="G22" s="1"/>
      <c r="H22" s="1"/>
      <c r="I22" s="1"/>
    </row>
    <row r="23" spans="1:9" x14ac:dyDescent="0.25">
      <c r="A23" s="9" t="s">
        <v>171</v>
      </c>
      <c r="B23" s="34">
        <v>8</v>
      </c>
      <c r="C23" s="34">
        <v>35138</v>
      </c>
      <c r="D23" s="34">
        <v>21200</v>
      </c>
      <c r="E23" s="34">
        <v>79248</v>
      </c>
      <c r="F23" s="11">
        <f t="shared" si="0"/>
        <v>273.81132075471697</v>
      </c>
      <c r="G23" s="1"/>
      <c r="H23" s="1"/>
      <c r="I23" s="1"/>
    </row>
    <row r="24" spans="1:9" x14ac:dyDescent="0.25">
      <c r="A24" s="12" t="s">
        <v>173</v>
      </c>
      <c r="B24" s="35">
        <v>0</v>
      </c>
      <c r="C24" s="35">
        <v>7381</v>
      </c>
      <c r="D24" s="35">
        <v>428</v>
      </c>
      <c r="E24" s="35">
        <v>9169</v>
      </c>
      <c r="F24" s="14">
        <f t="shared" si="0"/>
        <v>2042.2897196261683</v>
      </c>
      <c r="G24" s="1"/>
      <c r="H24" s="1"/>
      <c r="I24" s="1"/>
    </row>
    <row r="25" spans="1:9" x14ac:dyDescent="0.25">
      <c r="A25" s="9" t="s">
        <v>39</v>
      </c>
      <c r="B25" s="34">
        <v>0</v>
      </c>
      <c r="C25" s="34">
        <v>0</v>
      </c>
      <c r="D25" s="34">
        <v>5</v>
      </c>
      <c r="E25" s="34">
        <v>58</v>
      </c>
      <c r="F25" s="19">
        <f t="shared" si="0"/>
        <v>1060</v>
      </c>
      <c r="G25" s="1"/>
      <c r="H25" s="1"/>
      <c r="I25" s="1"/>
    </row>
    <row r="26" spans="1:9" x14ac:dyDescent="0.25">
      <c r="A26" s="12" t="s">
        <v>40</v>
      </c>
      <c r="B26" s="35">
        <v>32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446</v>
      </c>
      <c r="C27" s="34">
        <v>343</v>
      </c>
      <c r="D27" s="34">
        <v>492</v>
      </c>
      <c r="E27" s="34">
        <v>391</v>
      </c>
      <c r="F27" s="11">
        <f t="shared" si="0"/>
        <v>-20.528455284552848</v>
      </c>
      <c r="G27" s="1"/>
      <c r="H27" s="1"/>
      <c r="I27" s="1"/>
    </row>
    <row r="28" spans="1:9" x14ac:dyDescent="0.25">
      <c r="A28" s="12" t="s">
        <v>42</v>
      </c>
      <c r="B28" s="35">
        <v>2812</v>
      </c>
      <c r="C28" s="35">
        <v>6134</v>
      </c>
      <c r="D28" s="35">
        <v>10345</v>
      </c>
      <c r="E28" s="35">
        <v>14644</v>
      </c>
      <c r="F28" s="14">
        <f t="shared" si="0"/>
        <v>41.55630739487674</v>
      </c>
      <c r="G28" s="1"/>
      <c r="H28" s="1"/>
      <c r="I28" s="1"/>
    </row>
    <row r="29" spans="1:9" x14ac:dyDescent="0.25">
      <c r="A29" s="9" t="s">
        <v>43</v>
      </c>
      <c r="B29" s="34">
        <v>0</v>
      </c>
      <c r="C29" s="34">
        <v>44</v>
      </c>
      <c r="D29" s="34">
        <v>650</v>
      </c>
      <c r="E29" s="34">
        <v>405</v>
      </c>
      <c r="F29" s="11">
        <f t="shared" si="0"/>
        <v>-37.692307692307693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305567</v>
      </c>
      <c r="C31" s="34">
        <v>260295</v>
      </c>
      <c r="D31" s="34">
        <v>832555</v>
      </c>
      <c r="E31" s="34">
        <v>608559</v>
      </c>
      <c r="F31" s="11">
        <f t="shared" si="0"/>
        <v>-26.904648942111933</v>
      </c>
      <c r="G31" s="1"/>
      <c r="H31" s="1"/>
      <c r="I31" s="1"/>
    </row>
    <row r="32" spans="1:9" x14ac:dyDescent="0.25">
      <c r="A32" s="12" t="s">
        <v>46</v>
      </c>
      <c r="B32" s="35">
        <v>2817612</v>
      </c>
      <c r="C32" s="35">
        <v>2918575</v>
      </c>
      <c r="D32" s="35">
        <v>8149552</v>
      </c>
      <c r="E32" s="35">
        <v>7879355</v>
      </c>
      <c r="F32" s="14">
        <f t="shared" si="0"/>
        <v>-3.3154828633524858</v>
      </c>
      <c r="G32" s="1"/>
      <c r="H32" s="1"/>
      <c r="I32" s="1"/>
    </row>
    <row r="33" spans="1:9" x14ac:dyDescent="0.25">
      <c r="A33" s="9" t="s">
        <v>47</v>
      </c>
      <c r="B33" s="34">
        <v>11964</v>
      </c>
      <c r="C33" s="34">
        <v>16215</v>
      </c>
      <c r="D33" s="34">
        <v>37173</v>
      </c>
      <c r="E33" s="34">
        <v>81014</v>
      </c>
      <c r="F33" s="11">
        <f t="shared" si="0"/>
        <v>117.93775051784897</v>
      </c>
      <c r="G33" s="1"/>
      <c r="H33" s="1"/>
      <c r="I33" s="1"/>
    </row>
    <row r="34" spans="1:9" x14ac:dyDescent="0.25">
      <c r="A34" s="12" t="s">
        <v>172</v>
      </c>
      <c r="B34" s="35">
        <v>0</v>
      </c>
      <c r="C34" s="35">
        <v>0</v>
      </c>
      <c r="D34" s="35">
        <v>0</v>
      </c>
      <c r="E34" s="3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11204794</v>
      </c>
      <c r="C35" s="16">
        <f t="shared" ref="C35:E35" si="1">SUM(C7:C34)</f>
        <v>10994211</v>
      </c>
      <c r="D35" s="16">
        <f t="shared" si="1"/>
        <v>30347096</v>
      </c>
      <c r="E35" s="16">
        <f t="shared" si="1"/>
        <v>30856730</v>
      </c>
      <c r="F35" s="17">
        <f t="shared" ref="F35" si="2">((E35*100)/D35)-100</f>
        <v>1.6793501427616064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1320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14699014</v>
      </c>
      <c r="G39" s="50">
        <f>LOOKUP(E39,$A$39:$A$66,$C$39:$C$66)</f>
        <v>16574168</v>
      </c>
    </row>
    <row r="40" spans="1:9" x14ac:dyDescent="0.25">
      <c r="A40" s="50" t="str">
        <f t="shared" si="5"/>
        <v>ALICANTE</v>
      </c>
      <c r="B40" s="51">
        <f t="shared" si="3"/>
        <v>11991</v>
      </c>
      <c r="C40" s="51">
        <f t="shared" si="4"/>
        <v>37756</v>
      </c>
      <c r="D40" s="51">
        <f t="shared" ref="D40:D66" si="7">_xlfn.RANK.EQ(B40,$B$39:$B$66)+COUNTIF($B$39:$B$66,B40)-1</f>
        <v>14</v>
      </c>
      <c r="E40" s="50" t="str">
        <f t="shared" si="6"/>
        <v>VALENCIA</v>
      </c>
      <c r="F40" s="50">
        <f t="shared" ref="F40:F55" si="8">LOOKUP(E40,$A$39:$A$66,$B$39:$B$66)</f>
        <v>7879355</v>
      </c>
      <c r="G40" s="50">
        <f t="shared" ref="G40:G66" si="9">LOOKUP(E40,$A$39:$A$66,$C$39:$C$66)</f>
        <v>8149552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0</v>
      </c>
      <c r="D41" s="51">
        <f t="shared" si="7"/>
        <v>20</v>
      </c>
      <c r="E41" s="50" t="str">
        <f t="shared" si="6"/>
        <v>BARCELONA</v>
      </c>
      <c r="F41" s="50">
        <f t="shared" si="8"/>
        <v>4108859</v>
      </c>
      <c r="G41" s="50">
        <f t="shared" si="9"/>
        <v>2096284</v>
      </c>
    </row>
    <row r="42" spans="1:9" x14ac:dyDescent="0.25">
      <c r="A42" s="50" t="str">
        <f t="shared" si="5"/>
        <v>AVILÉS</v>
      </c>
      <c r="B42" s="51">
        <f t="shared" si="3"/>
        <v>7150</v>
      </c>
      <c r="C42" s="51">
        <f t="shared" si="4"/>
        <v>15103</v>
      </c>
      <c r="D42" s="51">
        <f t="shared" si="7"/>
        <v>16</v>
      </c>
      <c r="E42" s="50" t="str">
        <f t="shared" si="6"/>
        <v>LAS PALMAS</v>
      </c>
      <c r="F42" s="50">
        <f t="shared" si="8"/>
        <v>2260435</v>
      </c>
      <c r="G42" s="50">
        <f t="shared" si="9"/>
        <v>1742037</v>
      </c>
    </row>
    <row r="43" spans="1:9" x14ac:dyDescent="0.25">
      <c r="A43" s="50" t="str">
        <f t="shared" si="5"/>
        <v>BAHÍA DE ALGECIRAS</v>
      </c>
      <c r="B43" s="51">
        <f t="shared" si="3"/>
        <v>14699014</v>
      </c>
      <c r="C43" s="51">
        <f t="shared" si="4"/>
        <v>16574168</v>
      </c>
      <c r="D43" s="51">
        <f t="shared" si="7"/>
        <v>1</v>
      </c>
      <c r="E43" s="50" t="str">
        <f t="shared" si="6"/>
        <v>HUELVA</v>
      </c>
      <c r="F43" s="50">
        <f t="shared" si="8"/>
        <v>764775</v>
      </c>
      <c r="G43" s="50">
        <f t="shared" si="9"/>
        <v>494845</v>
      </c>
    </row>
    <row r="44" spans="1:9" x14ac:dyDescent="0.25">
      <c r="A44" s="50" t="str">
        <f t="shared" si="5"/>
        <v>BAHÍA DE CÁDIZ</v>
      </c>
      <c r="B44" s="51">
        <f t="shared" si="3"/>
        <v>140256</v>
      </c>
      <c r="C44" s="51">
        <f t="shared" si="4"/>
        <v>221305</v>
      </c>
      <c r="D44" s="51">
        <f t="shared" si="7"/>
        <v>7</v>
      </c>
      <c r="E44" s="50" t="str">
        <f t="shared" si="6"/>
        <v>TARRAGONA</v>
      </c>
      <c r="F44" s="50">
        <f t="shared" si="8"/>
        <v>608559</v>
      </c>
      <c r="G44" s="50">
        <f t="shared" si="9"/>
        <v>832555</v>
      </c>
    </row>
    <row r="45" spans="1:9" x14ac:dyDescent="0.25">
      <c r="A45" s="50" t="str">
        <f t="shared" si="5"/>
        <v>BALEARES</v>
      </c>
      <c r="B45" s="51">
        <f t="shared" si="3"/>
        <v>1312</v>
      </c>
      <c r="C45" s="51">
        <f t="shared" si="4"/>
        <v>82</v>
      </c>
      <c r="D45" s="51">
        <f t="shared" si="7"/>
        <v>17</v>
      </c>
      <c r="E45" s="50" t="str">
        <f t="shared" si="6"/>
        <v>BAHÍA DE CÁDIZ</v>
      </c>
      <c r="F45" s="50">
        <f t="shared" si="8"/>
        <v>140256</v>
      </c>
      <c r="G45" s="50">
        <f t="shared" si="9"/>
        <v>221305</v>
      </c>
    </row>
    <row r="46" spans="1:9" x14ac:dyDescent="0.25">
      <c r="A46" s="50" t="str">
        <f t="shared" si="5"/>
        <v>BARCELONA</v>
      </c>
      <c r="B46" s="51">
        <f t="shared" si="3"/>
        <v>4108859</v>
      </c>
      <c r="C46" s="51">
        <f t="shared" si="4"/>
        <v>2096284</v>
      </c>
      <c r="D46" s="51">
        <f t="shared" si="7"/>
        <v>3</v>
      </c>
      <c r="E46" s="50" t="str">
        <f t="shared" si="6"/>
        <v>CASTELLÓN</v>
      </c>
      <c r="F46" s="50">
        <f t="shared" si="8"/>
        <v>140140</v>
      </c>
      <c r="G46" s="50">
        <f t="shared" si="9"/>
        <v>39083</v>
      </c>
    </row>
    <row r="47" spans="1:9" x14ac:dyDescent="0.25">
      <c r="A47" s="50" t="str">
        <f t="shared" si="5"/>
        <v>BILBAO</v>
      </c>
      <c r="B47" s="51">
        <f t="shared" si="3"/>
        <v>17753</v>
      </c>
      <c r="C47" s="51">
        <f t="shared" si="4"/>
        <v>12322</v>
      </c>
      <c r="D47" s="51">
        <f t="shared" si="7"/>
        <v>12</v>
      </c>
      <c r="E47" s="50" t="str">
        <f t="shared" si="6"/>
        <v>VIGO</v>
      </c>
      <c r="F47" s="50">
        <f t="shared" si="8"/>
        <v>81014</v>
      </c>
      <c r="G47" s="50">
        <f t="shared" si="9"/>
        <v>37173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3688</v>
      </c>
      <c r="D48" s="51">
        <f t="shared" si="7"/>
        <v>28</v>
      </c>
      <c r="E48" s="50" t="str">
        <f t="shared" si="6"/>
        <v>MÁLAGA</v>
      </c>
      <c r="F48" s="50">
        <f t="shared" si="8"/>
        <v>79248</v>
      </c>
      <c r="G48" s="50">
        <f t="shared" si="9"/>
        <v>21200</v>
      </c>
    </row>
    <row r="49" spans="1:7" x14ac:dyDescent="0.25">
      <c r="A49" s="50" t="str">
        <f t="shared" si="5"/>
        <v>CASTELLÓN</v>
      </c>
      <c r="B49" s="51">
        <f t="shared" si="3"/>
        <v>140140</v>
      </c>
      <c r="C49" s="51">
        <f t="shared" si="4"/>
        <v>39083</v>
      </c>
      <c r="D49" s="51">
        <f t="shared" si="7"/>
        <v>8</v>
      </c>
      <c r="E49" s="50" t="str">
        <f t="shared" si="6"/>
        <v>GIJÓN</v>
      </c>
      <c r="F49" s="50">
        <f t="shared" si="8"/>
        <v>32012</v>
      </c>
      <c r="G49" s="50">
        <f t="shared" si="9"/>
        <v>41422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15173</v>
      </c>
      <c r="D50" s="51">
        <f t="shared" si="7"/>
        <v>28</v>
      </c>
      <c r="E50" s="50" t="str">
        <f t="shared" si="6"/>
        <v>BILBAO</v>
      </c>
      <c r="F50" s="50">
        <f t="shared" si="8"/>
        <v>17753</v>
      </c>
      <c r="G50" s="50">
        <f t="shared" si="9"/>
        <v>12322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SANTA CRUZ DE TENERIFE</v>
      </c>
      <c r="F51" s="50">
        <f t="shared" si="8"/>
        <v>14644</v>
      </c>
      <c r="G51" s="50">
        <f t="shared" si="9"/>
        <v>10345</v>
      </c>
    </row>
    <row r="52" spans="1:7" x14ac:dyDescent="0.25">
      <c r="A52" s="50" t="str">
        <f t="shared" si="5"/>
        <v>GIJÓN</v>
      </c>
      <c r="B52" s="51">
        <f t="shared" si="3"/>
        <v>32012</v>
      </c>
      <c r="C52" s="51">
        <f t="shared" si="4"/>
        <v>41422</v>
      </c>
      <c r="D52" s="51">
        <f t="shared" si="7"/>
        <v>11</v>
      </c>
      <c r="E52" s="50" t="str">
        <f t="shared" si="6"/>
        <v>ALICANTE</v>
      </c>
      <c r="F52" s="50">
        <f t="shared" si="8"/>
        <v>11991</v>
      </c>
      <c r="G52" s="50">
        <f t="shared" si="9"/>
        <v>37756</v>
      </c>
    </row>
    <row r="53" spans="1:7" x14ac:dyDescent="0.25">
      <c r="A53" s="50" t="str">
        <f t="shared" si="5"/>
        <v>HUELVA</v>
      </c>
      <c r="B53" s="51">
        <f t="shared" si="3"/>
        <v>764775</v>
      </c>
      <c r="C53" s="51">
        <f t="shared" si="4"/>
        <v>494845</v>
      </c>
      <c r="D53" s="51">
        <f t="shared" si="7"/>
        <v>5</v>
      </c>
      <c r="E53" s="50" t="str">
        <f t="shared" si="6"/>
        <v>MARÍN Y RÍA DE PONTEVEDRA</v>
      </c>
      <c r="F53" s="50">
        <f t="shared" si="8"/>
        <v>9169</v>
      </c>
      <c r="G53" s="50">
        <f t="shared" si="9"/>
        <v>428</v>
      </c>
    </row>
    <row r="54" spans="1:7" x14ac:dyDescent="0.25">
      <c r="A54" s="50" t="str">
        <f t="shared" si="5"/>
        <v>LAS PALMAS</v>
      </c>
      <c r="B54" s="51">
        <f t="shared" si="3"/>
        <v>2260435</v>
      </c>
      <c r="C54" s="51">
        <f t="shared" si="4"/>
        <v>1742037</v>
      </c>
      <c r="D54" s="51">
        <f t="shared" si="7"/>
        <v>4</v>
      </c>
      <c r="E54" s="50" t="str">
        <f t="shared" si="6"/>
        <v>AVILÉS</v>
      </c>
      <c r="F54" s="50">
        <f t="shared" si="8"/>
        <v>7150</v>
      </c>
      <c r="G54" s="50">
        <f t="shared" si="9"/>
        <v>15103</v>
      </c>
    </row>
    <row r="55" spans="1:7" x14ac:dyDescent="0.25">
      <c r="A55" s="50" t="str">
        <f t="shared" si="5"/>
        <v>MÁLAGA</v>
      </c>
      <c r="B55" s="51">
        <f t="shared" si="3"/>
        <v>79248</v>
      </c>
      <c r="C55" s="51">
        <f t="shared" si="4"/>
        <v>21200</v>
      </c>
      <c r="D55" s="51">
        <f t="shared" si="7"/>
        <v>10</v>
      </c>
      <c r="E55" s="50" t="str">
        <f t="shared" si="6"/>
        <v>BALEARES</v>
      </c>
      <c r="F55" s="50">
        <f t="shared" si="8"/>
        <v>1312</v>
      </c>
      <c r="G55" s="50">
        <f t="shared" si="9"/>
        <v>82</v>
      </c>
    </row>
    <row r="56" spans="1:7" x14ac:dyDescent="0.25">
      <c r="A56" s="50" t="str">
        <f t="shared" si="5"/>
        <v>MARÍN Y RÍA DE PONTEVEDRA</v>
      </c>
      <c r="B56" s="51">
        <f t="shared" si="3"/>
        <v>9169</v>
      </c>
      <c r="C56" s="51">
        <f t="shared" si="4"/>
        <v>428</v>
      </c>
      <c r="D56" s="51">
        <f t="shared" si="7"/>
        <v>15</v>
      </c>
      <c r="E56" s="50" t="str">
        <f t="shared" si="6"/>
        <v>SANTANDER</v>
      </c>
      <c r="F56" s="50">
        <f t="shared" ref="F56:F66" si="10">LOOKUP(E56,$A$39:$A$66,$B$39:$B$66)</f>
        <v>405</v>
      </c>
      <c r="G56" s="50">
        <f t="shared" si="9"/>
        <v>650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5</v>
      </c>
      <c r="D57" s="51">
        <f t="shared" si="7"/>
        <v>21</v>
      </c>
      <c r="E57" s="50" t="str">
        <f t="shared" si="6"/>
        <v>PASAIA</v>
      </c>
      <c r="F57" s="50">
        <f t="shared" si="10"/>
        <v>391</v>
      </c>
      <c r="G57" s="50">
        <f t="shared" si="9"/>
        <v>492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str">
        <f t="shared" si="6"/>
        <v>ALMERÍA</v>
      </c>
      <c r="F58" s="50">
        <f t="shared" si="10"/>
        <v>190</v>
      </c>
      <c r="G58" s="50">
        <f t="shared" si="9"/>
        <v>0</v>
      </c>
    </row>
    <row r="59" spans="1:7" x14ac:dyDescent="0.25">
      <c r="A59" s="50" t="str">
        <f t="shared" si="5"/>
        <v>PASAIA</v>
      </c>
      <c r="B59" s="51">
        <f t="shared" si="3"/>
        <v>391</v>
      </c>
      <c r="C59" s="51">
        <f t="shared" si="4"/>
        <v>492</v>
      </c>
      <c r="D59" s="51">
        <f t="shared" si="7"/>
        <v>19</v>
      </c>
      <c r="E59" s="50" t="str">
        <f t="shared" si="6"/>
        <v>MELILLA</v>
      </c>
      <c r="F59" s="50">
        <f t="shared" si="10"/>
        <v>58</v>
      </c>
      <c r="G59" s="50">
        <f t="shared" si="9"/>
        <v>5</v>
      </c>
    </row>
    <row r="60" spans="1:7" x14ac:dyDescent="0.25">
      <c r="A60" s="50" t="str">
        <f t="shared" si="5"/>
        <v>SANTA CRUZ DE TENERIFE</v>
      </c>
      <c r="B60" s="51">
        <f t="shared" si="3"/>
        <v>14644</v>
      </c>
      <c r="C60" s="51">
        <f t="shared" si="4"/>
        <v>10345</v>
      </c>
      <c r="D60" s="51">
        <f t="shared" si="7"/>
        <v>13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405</v>
      </c>
      <c r="C61" s="51">
        <f t="shared" si="4"/>
        <v>650</v>
      </c>
      <c r="D61" s="51">
        <f t="shared" si="7"/>
        <v>18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608559</v>
      </c>
      <c r="C63" s="51">
        <f t="shared" si="4"/>
        <v>832555</v>
      </c>
      <c r="D63" s="51">
        <f t="shared" si="7"/>
        <v>6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7879355</v>
      </c>
      <c r="C64" s="51">
        <f t="shared" si="4"/>
        <v>8149552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81014</v>
      </c>
      <c r="C65" s="51">
        <f t="shared" si="4"/>
        <v>37173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1320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33309</v>
      </c>
      <c r="C8" s="37">
        <v>6455</v>
      </c>
      <c r="D8" s="37">
        <v>37745</v>
      </c>
      <c r="E8" s="37">
        <v>11991</v>
      </c>
      <c r="F8" s="14">
        <f t="shared" ref="F8:F33" si="0">((E8*100)/D8)-100</f>
        <v>-68.231553848191808</v>
      </c>
      <c r="G8" s="1"/>
      <c r="H8" s="1"/>
      <c r="I8" s="1"/>
    </row>
    <row r="9" spans="1:12" x14ac:dyDescent="0.25">
      <c r="A9" s="9" t="s">
        <v>164</v>
      </c>
      <c r="B9" s="36">
        <v>0</v>
      </c>
      <c r="C9" s="36">
        <v>0</v>
      </c>
      <c r="D9" s="36">
        <v>0</v>
      </c>
      <c r="E9" s="36">
        <v>150</v>
      </c>
      <c r="F9" s="19"/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5069935</v>
      </c>
      <c r="C11" s="36">
        <v>3813817</v>
      </c>
      <c r="D11" s="36">
        <v>13630197</v>
      </c>
      <c r="E11" s="36">
        <v>11673935</v>
      </c>
      <c r="F11" s="19">
        <f t="shared" si="0"/>
        <v>-14.35241178098893</v>
      </c>
      <c r="G11" s="1"/>
      <c r="H11" s="1"/>
      <c r="I11" s="1"/>
    </row>
    <row r="12" spans="1:12" x14ac:dyDescent="0.25">
      <c r="A12" s="12" t="s">
        <v>168</v>
      </c>
      <c r="B12" s="37">
        <v>0</v>
      </c>
      <c r="C12" s="37">
        <v>7</v>
      </c>
      <c r="D12" s="37">
        <v>42</v>
      </c>
      <c r="E12" s="37">
        <v>7</v>
      </c>
      <c r="F12" s="14">
        <f t="shared" si="0"/>
        <v>-83.333333333333329</v>
      </c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60</v>
      </c>
      <c r="D13" s="36">
        <v>0</v>
      </c>
      <c r="E13" s="36">
        <v>64</v>
      </c>
      <c r="F13" s="11"/>
      <c r="G13" s="1"/>
      <c r="H13" s="1"/>
      <c r="I13" s="1"/>
    </row>
    <row r="14" spans="1:12" x14ac:dyDescent="0.25">
      <c r="A14" s="12" t="s">
        <v>33</v>
      </c>
      <c r="B14" s="37">
        <v>262247</v>
      </c>
      <c r="C14" s="37">
        <v>1009069</v>
      </c>
      <c r="D14" s="37">
        <v>849900</v>
      </c>
      <c r="E14" s="37">
        <v>2542624</v>
      </c>
      <c r="F14" s="14">
        <f t="shared" si="0"/>
        <v>199.16743146252503</v>
      </c>
      <c r="G14" s="1"/>
      <c r="H14" s="1"/>
      <c r="I14" s="1"/>
    </row>
    <row r="15" spans="1:12" x14ac:dyDescent="0.25">
      <c r="A15" s="9" t="s">
        <v>34</v>
      </c>
      <c r="B15" s="36">
        <v>5171</v>
      </c>
      <c r="C15" s="36">
        <v>11224</v>
      </c>
      <c r="D15" s="36">
        <v>11971</v>
      </c>
      <c r="E15" s="36">
        <v>17753</v>
      </c>
      <c r="F15" s="11">
        <f t="shared" si="0"/>
        <v>48.300058474647074</v>
      </c>
      <c r="G15" s="1"/>
      <c r="H15" s="1"/>
      <c r="I15" s="1"/>
    </row>
    <row r="16" spans="1:12" x14ac:dyDescent="0.25">
      <c r="A16" s="12" t="s">
        <v>35</v>
      </c>
      <c r="B16" s="37">
        <v>3688</v>
      </c>
      <c r="C16" s="37">
        <v>0</v>
      </c>
      <c r="D16" s="37">
        <v>3688</v>
      </c>
      <c r="E16" s="37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36">
        <v>20551</v>
      </c>
      <c r="C17" s="36">
        <v>31970</v>
      </c>
      <c r="D17" s="36">
        <v>39081</v>
      </c>
      <c r="E17" s="36">
        <v>134589</v>
      </c>
      <c r="F17" s="11">
        <f t="shared" si="0"/>
        <v>244.38473938742612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0</v>
      </c>
      <c r="E19" s="36">
        <v>0</v>
      </c>
      <c r="F19" s="19"/>
      <c r="G19" s="1"/>
      <c r="H19" s="1"/>
      <c r="I19" s="1"/>
    </row>
    <row r="20" spans="1:9" x14ac:dyDescent="0.25">
      <c r="A20" s="12" t="s">
        <v>170</v>
      </c>
      <c r="B20" s="37">
        <v>0</v>
      </c>
      <c r="C20" s="37">
        <v>0</v>
      </c>
      <c r="D20" s="37">
        <v>0</v>
      </c>
      <c r="E20" s="37">
        <v>0</v>
      </c>
      <c r="F20" s="18"/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0</v>
      </c>
      <c r="D21" s="36">
        <v>0</v>
      </c>
      <c r="E21" s="36">
        <v>39</v>
      </c>
      <c r="F21" s="19"/>
      <c r="G21" s="1"/>
      <c r="H21" s="1"/>
      <c r="I21" s="1"/>
    </row>
    <row r="22" spans="1:9" x14ac:dyDescent="0.25">
      <c r="A22" s="12" t="s">
        <v>59</v>
      </c>
      <c r="B22" s="37">
        <v>448345</v>
      </c>
      <c r="C22" s="37">
        <v>663898</v>
      </c>
      <c r="D22" s="37">
        <v>1203036</v>
      </c>
      <c r="E22" s="37">
        <v>1672523</v>
      </c>
      <c r="F22" s="18">
        <f t="shared" si="0"/>
        <v>39.025182953793575</v>
      </c>
      <c r="G22" s="1"/>
      <c r="H22" s="1"/>
      <c r="I22" s="1"/>
    </row>
    <row r="23" spans="1:9" x14ac:dyDescent="0.25">
      <c r="A23" s="9" t="s">
        <v>171</v>
      </c>
      <c r="B23" s="36">
        <v>0</v>
      </c>
      <c r="C23" s="36">
        <v>35138</v>
      </c>
      <c r="D23" s="36">
        <v>14007</v>
      </c>
      <c r="E23" s="36">
        <v>76296</v>
      </c>
      <c r="F23" s="11">
        <f t="shared" si="0"/>
        <v>444.69907903191256</v>
      </c>
      <c r="G23" s="1"/>
      <c r="H23" s="1"/>
      <c r="I23" s="1"/>
    </row>
    <row r="24" spans="1:9" x14ac:dyDescent="0.25">
      <c r="A24" s="12" t="s">
        <v>173</v>
      </c>
      <c r="B24" s="37">
        <v>0</v>
      </c>
      <c r="C24" s="37">
        <v>7359</v>
      </c>
      <c r="D24" s="37">
        <v>428</v>
      </c>
      <c r="E24" s="37">
        <v>9147</v>
      </c>
      <c r="F24" s="14">
        <f t="shared" si="0"/>
        <v>2037.1495327102803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32</v>
      </c>
      <c r="C26" s="37">
        <v>0</v>
      </c>
      <c r="D26" s="37">
        <v>108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2679</v>
      </c>
      <c r="C28" s="37">
        <v>5995</v>
      </c>
      <c r="D28" s="37">
        <v>9677</v>
      </c>
      <c r="E28" s="37">
        <v>13130</v>
      </c>
      <c r="F28" s="14">
        <f t="shared" si="0"/>
        <v>35.682546243670572</v>
      </c>
      <c r="G28" s="1"/>
      <c r="H28" s="1"/>
      <c r="I28" s="1"/>
    </row>
    <row r="29" spans="1:9" x14ac:dyDescent="0.25">
      <c r="A29" s="9" t="s">
        <v>43</v>
      </c>
      <c r="B29" s="36">
        <v>0</v>
      </c>
      <c r="C29" s="36">
        <v>0</v>
      </c>
      <c r="D29" s="36">
        <v>0</v>
      </c>
      <c r="E29" s="36">
        <v>0</v>
      </c>
      <c r="F29" s="19"/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19238</v>
      </c>
      <c r="C31" s="36">
        <v>4137</v>
      </c>
      <c r="D31" s="36">
        <v>52911</v>
      </c>
      <c r="E31" s="36">
        <v>21926</v>
      </c>
      <c r="F31" s="11">
        <f t="shared" si="0"/>
        <v>-58.560601765228405</v>
      </c>
      <c r="G31" s="1"/>
      <c r="H31" s="1"/>
      <c r="I31" s="1"/>
    </row>
    <row r="32" spans="1:9" x14ac:dyDescent="0.25">
      <c r="A32" s="12" t="s">
        <v>46</v>
      </c>
      <c r="B32" s="37">
        <v>2778904</v>
      </c>
      <c r="C32" s="37">
        <v>2904417</v>
      </c>
      <c r="D32" s="37">
        <v>8089021</v>
      </c>
      <c r="E32" s="37">
        <v>7767921</v>
      </c>
      <c r="F32" s="14">
        <f t="shared" si="0"/>
        <v>-3.9695780243369398</v>
      </c>
      <c r="G32" s="1"/>
      <c r="H32" s="1"/>
      <c r="I32" s="1"/>
    </row>
    <row r="33" spans="1:9" x14ac:dyDescent="0.25">
      <c r="A33" s="9" t="s">
        <v>47</v>
      </c>
      <c r="B33" s="36">
        <v>9451</v>
      </c>
      <c r="C33" s="36">
        <v>9201</v>
      </c>
      <c r="D33" s="36">
        <v>27902</v>
      </c>
      <c r="E33" s="36">
        <v>63688</v>
      </c>
      <c r="F33" s="11">
        <f t="shared" si="0"/>
        <v>128.25603899362054</v>
      </c>
      <c r="G33" s="1"/>
      <c r="H33" s="1"/>
      <c r="I33" s="1"/>
    </row>
    <row r="34" spans="1:9" x14ac:dyDescent="0.25">
      <c r="A34" s="12" t="s">
        <v>172</v>
      </c>
      <c r="B34" s="37">
        <v>0</v>
      </c>
      <c r="C34" s="37">
        <v>0</v>
      </c>
      <c r="D34" s="37">
        <v>0</v>
      </c>
      <c r="E34" s="37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8653550</v>
      </c>
      <c r="C35" s="16">
        <f t="shared" ref="C35:E35" si="1">SUM(C7:C34)</f>
        <v>8502747</v>
      </c>
      <c r="D35" s="16">
        <f t="shared" si="1"/>
        <v>23969714</v>
      </c>
      <c r="E35" s="16">
        <f t="shared" si="1"/>
        <v>24005841</v>
      </c>
      <c r="F35" s="17">
        <f t="shared" ref="F35" si="2">((E35*100)/D35)-100</f>
        <v>0.1507193619414835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11673935</v>
      </c>
      <c r="G39" s="50">
        <f>LOOKUP(E39,$A$39:$A$66,$C$39:$C$66)</f>
        <v>13630197</v>
      </c>
    </row>
    <row r="40" spans="1:9" x14ac:dyDescent="0.25">
      <c r="A40" s="50" t="str">
        <f t="shared" si="5"/>
        <v>ALICANTE</v>
      </c>
      <c r="B40" s="51">
        <f t="shared" si="3"/>
        <v>11991</v>
      </c>
      <c r="C40" s="51">
        <f t="shared" si="4"/>
        <v>37745</v>
      </c>
      <c r="D40" s="51">
        <f t="shared" ref="D40:D66" si="7">_xlfn.RANK.EQ(B40,$B$39:$B$66)+COUNTIF($B$39:$B$66,B40)-1</f>
        <v>11</v>
      </c>
      <c r="E40" s="50" t="str">
        <f t="shared" si="6"/>
        <v>VALENCIA</v>
      </c>
      <c r="F40" s="50">
        <f t="shared" ref="F40:F55" si="8">LOOKUP(E40,$A$39:$A$66,$B$39:$B$66)</f>
        <v>7767921</v>
      </c>
      <c r="G40" s="50">
        <f t="shared" ref="G40:G66" si="9">LOOKUP(E40,$A$39:$A$66,$C$39:$C$66)</f>
        <v>8089021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0</v>
      </c>
      <c r="D41" s="51">
        <f t="shared" si="7"/>
        <v>13</v>
      </c>
      <c r="E41" s="50" t="str">
        <f t="shared" si="6"/>
        <v>BARCELONA</v>
      </c>
      <c r="F41" s="50">
        <f t="shared" si="8"/>
        <v>2542624</v>
      </c>
      <c r="G41" s="50">
        <f t="shared" si="9"/>
        <v>849900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1672523</v>
      </c>
      <c r="G42" s="50">
        <f t="shared" si="9"/>
        <v>1203036</v>
      </c>
    </row>
    <row r="43" spans="1:9" x14ac:dyDescent="0.25">
      <c r="A43" s="50" t="str">
        <f t="shared" si="5"/>
        <v>BAHÍA DE ALGECIRAS</v>
      </c>
      <c r="B43" s="51">
        <f t="shared" si="3"/>
        <v>11673935</v>
      </c>
      <c r="C43" s="51">
        <f t="shared" si="4"/>
        <v>13630197</v>
      </c>
      <c r="D43" s="51">
        <f t="shared" si="7"/>
        <v>1</v>
      </c>
      <c r="E43" s="50" t="str">
        <f t="shared" si="6"/>
        <v>CASTELLÓN</v>
      </c>
      <c r="F43" s="50">
        <f t="shared" si="8"/>
        <v>134589</v>
      </c>
      <c r="G43" s="50">
        <f t="shared" si="9"/>
        <v>39081</v>
      </c>
    </row>
    <row r="44" spans="1:9" x14ac:dyDescent="0.25">
      <c r="A44" s="50" t="str">
        <f t="shared" si="5"/>
        <v>BAHÍA DE CÁDIZ</v>
      </c>
      <c r="B44" s="51">
        <f t="shared" si="3"/>
        <v>7</v>
      </c>
      <c r="C44" s="51">
        <f t="shared" si="4"/>
        <v>42</v>
      </c>
      <c r="D44" s="51">
        <f t="shared" si="7"/>
        <v>17</v>
      </c>
      <c r="E44" s="50" t="str">
        <f t="shared" si="6"/>
        <v>MÁLAGA</v>
      </c>
      <c r="F44" s="50">
        <f t="shared" si="8"/>
        <v>76296</v>
      </c>
      <c r="G44" s="50">
        <f t="shared" si="9"/>
        <v>14007</v>
      </c>
    </row>
    <row r="45" spans="1:9" x14ac:dyDescent="0.25">
      <c r="A45" s="50" t="str">
        <f t="shared" si="5"/>
        <v>BALEARES</v>
      </c>
      <c r="B45" s="51">
        <f t="shared" si="3"/>
        <v>64</v>
      </c>
      <c r="C45" s="51">
        <f t="shared" si="4"/>
        <v>0</v>
      </c>
      <c r="D45" s="51">
        <f t="shared" si="7"/>
        <v>14</v>
      </c>
      <c r="E45" s="50" t="str">
        <f t="shared" si="6"/>
        <v>VIGO</v>
      </c>
      <c r="F45" s="50">
        <f t="shared" si="8"/>
        <v>63688</v>
      </c>
      <c r="G45" s="50">
        <f t="shared" si="9"/>
        <v>27902</v>
      </c>
    </row>
    <row r="46" spans="1:9" x14ac:dyDescent="0.25">
      <c r="A46" s="50" t="str">
        <f t="shared" si="5"/>
        <v>BARCELONA</v>
      </c>
      <c r="B46" s="51">
        <f t="shared" si="3"/>
        <v>2542624</v>
      </c>
      <c r="C46" s="51">
        <f t="shared" si="4"/>
        <v>849900</v>
      </c>
      <c r="D46" s="51">
        <f t="shared" si="7"/>
        <v>3</v>
      </c>
      <c r="E46" s="50" t="str">
        <f t="shared" si="6"/>
        <v>TARRAGONA</v>
      </c>
      <c r="F46" s="50">
        <f t="shared" si="8"/>
        <v>21926</v>
      </c>
      <c r="G46" s="50">
        <f t="shared" si="9"/>
        <v>52911</v>
      </c>
    </row>
    <row r="47" spans="1:9" x14ac:dyDescent="0.25">
      <c r="A47" s="50" t="str">
        <f t="shared" si="5"/>
        <v>BILBAO</v>
      </c>
      <c r="B47" s="51">
        <f t="shared" si="3"/>
        <v>17753</v>
      </c>
      <c r="C47" s="51">
        <f t="shared" si="4"/>
        <v>11971</v>
      </c>
      <c r="D47" s="51">
        <f t="shared" si="7"/>
        <v>9</v>
      </c>
      <c r="E47" s="50" t="str">
        <f t="shared" si="6"/>
        <v>BILBAO</v>
      </c>
      <c r="F47" s="50">
        <f t="shared" si="8"/>
        <v>17753</v>
      </c>
      <c r="G47" s="50">
        <f t="shared" si="9"/>
        <v>11971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3688</v>
      </c>
      <c r="D48" s="51">
        <f t="shared" si="7"/>
        <v>28</v>
      </c>
      <c r="E48" s="50" t="str">
        <f t="shared" si="6"/>
        <v>SANTA CRUZ DE TENERIFE</v>
      </c>
      <c r="F48" s="50">
        <f t="shared" si="8"/>
        <v>13130</v>
      </c>
      <c r="G48" s="50">
        <f t="shared" si="9"/>
        <v>9677</v>
      </c>
    </row>
    <row r="49" spans="1:7" x14ac:dyDescent="0.25">
      <c r="A49" s="50" t="str">
        <f t="shared" si="5"/>
        <v>CASTELLÓN</v>
      </c>
      <c r="B49" s="51">
        <f t="shared" si="3"/>
        <v>134589</v>
      </c>
      <c r="C49" s="51">
        <f t="shared" si="4"/>
        <v>39081</v>
      </c>
      <c r="D49" s="51">
        <f t="shared" si="7"/>
        <v>5</v>
      </c>
      <c r="E49" s="50" t="str">
        <f t="shared" si="6"/>
        <v>ALICANTE</v>
      </c>
      <c r="F49" s="50">
        <f t="shared" si="8"/>
        <v>11991</v>
      </c>
      <c r="G49" s="50">
        <f t="shared" si="9"/>
        <v>37745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MARÍN Y RÍA DE PONTEVEDRA</v>
      </c>
      <c r="F50" s="50">
        <f t="shared" si="8"/>
        <v>9147</v>
      </c>
      <c r="G50" s="50">
        <f t="shared" si="9"/>
        <v>428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ALMERÍA</v>
      </c>
      <c r="F51" s="50">
        <f t="shared" si="8"/>
        <v>150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BALEARES</v>
      </c>
      <c r="F52" s="50">
        <f t="shared" si="8"/>
        <v>64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39</v>
      </c>
      <c r="C53" s="51">
        <f t="shared" si="4"/>
        <v>0</v>
      </c>
      <c r="D53" s="51">
        <f t="shared" si="7"/>
        <v>16</v>
      </c>
      <c r="E53" s="50" t="str">
        <f t="shared" si="6"/>
        <v>MELILLA</v>
      </c>
      <c r="F53" s="50">
        <f t="shared" si="8"/>
        <v>58</v>
      </c>
      <c r="G53" s="50">
        <f t="shared" si="9"/>
        <v>0</v>
      </c>
    </row>
    <row r="54" spans="1:7" x14ac:dyDescent="0.25">
      <c r="A54" s="50" t="str">
        <f t="shared" si="5"/>
        <v>LAS PALMAS</v>
      </c>
      <c r="B54" s="51">
        <f t="shared" si="3"/>
        <v>1672523</v>
      </c>
      <c r="C54" s="51">
        <f t="shared" si="4"/>
        <v>1203036</v>
      </c>
      <c r="D54" s="51">
        <f t="shared" si="7"/>
        <v>4</v>
      </c>
      <c r="E54" s="50" t="str">
        <f t="shared" si="6"/>
        <v>HUELVA</v>
      </c>
      <c r="F54" s="50">
        <f t="shared" si="8"/>
        <v>39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76296</v>
      </c>
      <c r="C55" s="51">
        <f t="shared" si="4"/>
        <v>14007</v>
      </c>
      <c r="D55" s="51">
        <f t="shared" si="7"/>
        <v>6</v>
      </c>
      <c r="E55" s="50" t="str">
        <f t="shared" si="6"/>
        <v>BAHÍA DE CÁDIZ</v>
      </c>
      <c r="F55" s="50">
        <f t="shared" si="8"/>
        <v>7</v>
      </c>
      <c r="G55" s="50">
        <f t="shared" si="9"/>
        <v>42</v>
      </c>
    </row>
    <row r="56" spans="1:7" x14ac:dyDescent="0.25">
      <c r="A56" s="50" t="str">
        <f t="shared" si="5"/>
        <v>MARÍN Y RÍA DE PONTEVEDRA</v>
      </c>
      <c r="B56" s="51">
        <f t="shared" si="3"/>
        <v>9147</v>
      </c>
      <c r="C56" s="51">
        <f t="shared" si="4"/>
        <v>428</v>
      </c>
      <c r="D56" s="51">
        <f t="shared" si="7"/>
        <v>12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15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13130</v>
      </c>
      <c r="C60" s="51">
        <f t="shared" si="4"/>
        <v>9677</v>
      </c>
      <c r="D60" s="51">
        <f t="shared" si="7"/>
        <v>10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21926</v>
      </c>
      <c r="C63" s="51">
        <f t="shared" si="4"/>
        <v>52911</v>
      </c>
      <c r="D63" s="51">
        <f t="shared" si="7"/>
        <v>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7767921</v>
      </c>
      <c r="C64" s="51">
        <f t="shared" si="4"/>
        <v>8089021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63688</v>
      </c>
      <c r="C65" s="51">
        <f t="shared" si="4"/>
        <v>27902</v>
      </c>
      <c r="D65" s="51">
        <f t="shared" si="7"/>
        <v>7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6667</v>
      </c>
      <c r="C8" s="41">
        <v>13339</v>
      </c>
      <c r="D8" s="41">
        <v>17042</v>
      </c>
      <c r="E8" s="41">
        <v>33413</v>
      </c>
      <c r="F8" s="14">
        <f t="shared" ref="F8:F33" si="0">((E8*100)/D8)-100</f>
        <v>96.062668700856705</v>
      </c>
      <c r="G8" s="1"/>
      <c r="H8" s="1"/>
      <c r="I8" s="1"/>
    </row>
    <row r="9" spans="1:12" x14ac:dyDescent="0.25">
      <c r="A9" s="9" t="s">
        <v>164</v>
      </c>
      <c r="B9" s="40">
        <v>38721</v>
      </c>
      <c r="C9" s="40">
        <v>38453</v>
      </c>
      <c r="D9" s="40">
        <v>94322</v>
      </c>
      <c r="E9" s="40">
        <v>98886</v>
      </c>
      <c r="F9" s="11">
        <f t="shared" si="0"/>
        <v>4.8387438773562934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0</v>
      </c>
      <c r="D10" s="41">
        <v>0</v>
      </c>
      <c r="E10" s="41">
        <v>0</v>
      </c>
      <c r="F10" s="18"/>
      <c r="G10" s="1"/>
      <c r="H10" s="1"/>
      <c r="I10" s="1"/>
    </row>
    <row r="11" spans="1:12" x14ac:dyDescent="0.25">
      <c r="A11" s="9" t="s">
        <v>167</v>
      </c>
      <c r="B11" s="40">
        <v>777408</v>
      </c>
      <c r="C11" s="40">
        <v>820320</v>
      </c>
      <c r="D11" s="40">
        <v>2140619</v>
      </c>
      <c r="E11" s="40">
        <v>2195747</v>
      </c>
      <c r="F11" s="11">
        <f t="shared" si="0"/>
        <v>2.5753298461800114</v>
      </c>
      <c r="G11" s="1"/>
      <c r="H11" s="1"/>
      <c r="I11" s="1"/>
    </row>
    <row r="12" spans="1:12" x14ac:dyDescent="0.25">
      <c r="A12" s="12" t="s">
        <v>168</v>
      </c>
      <c r="B12" s="41">
        <v>60093</v>
      </c>
      <c r="C12" s="41">
        <v>94833</v>
      </c>
      <c r="D12" s="41">
        <v>181893</v>
      </c>
      <c r="E12" s="41">
        <v>250179</v>
      </c>
      <c r="F12" s="14">
        <f t="shared" si="0"/>
        <v>37.541851528096203</v>
      </c>
      <c r="G12" s="1"/>
      <c r="H12" s="1"/>
      <c r="I12" s="1"/>
    </row>
    <row r="13" spans="1:12" x14ac:dyDescent="0.25">
      <c r="A13" s="9" t="s">
        <v>32</v>
      </c>
      <c r="B13" s="40">
        <v>998734</v>
      </c>
      <c r="C13" s="40">
        <v>1120893</v>
      </c>
      <c r="D13" s="40">
        <v>2444484</v>
      </c>
      <c r="E13" s="40">
        <v>2713924</v>
      </c>
      <c r="F13" s="11">
        <f t="shared" si="0"/>
        <v>11.022367092605222</v>
      </c>
      <c r="G13" s="1"/>
      <c r="H13" s="1"/>
      <c r="I13" s="1"/>
    </row>
    <row r="14" spans="1:12" x14ac:dyDescent="0.25">
      <c r="A14" s="12" t="s">
        <v>33</v>
      </c>
      <c r="B14" s="41">
        <v>851168</v>
      </c>
      <c r="C14" s="41">
        <v>953411</v>
      </c>
      <c r="D14" s="41">
        <v>2203993</v>
      </c>
      <c r="E14" s="41">
        <v>2410214</v>
      </c>
      <c r="F14" s="14">
        <f t="shared" si="0"/>
        <v>9.3566994087549347</v>
      </c>
      <c r="G14" s="1"/>
      <c r="H14" s="1"/>
      <c r="I14" s="1"/>
    </row>
    <row r="15" spans="1:12" x14ac:dyDescent="0.25">
      <c r="A15" s="9" t="s">
        <v>34</v>
      </c>
      <c r="B15" s="40">
        <v>50710</v>
      </c>
      <c r="C15" s="40">
        <v>63292</v>
      </c>
      <c r="D15" s="40">
        <v>127878</v>
      </c>
      <c r="E15" s="40">
        <v>168996</v>
      </c>
      <c r="F15" s="11">
        <f t="shared" si="0"/>
        <v>32.154084361657198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0</v>
      </c>
      <c r="D16" s="41">
        <v>0</v>
      </c>
      <c r="E16" s="41">
        <v>0</v>
      </c>
      <c r="F16" s="18"/>
      <c r="G16" s="1"/>
      <c r="H16" s="1"/>
      <c r="I16" s="1"/>
    </row>
    <row r="17" spans="1:9" x14ac:dyDescent="0.25">
      <c r="A17" s="9" t="s">
        <v>169</v>
      </c>
      <c r="B17" s="40">
        <v>80227</v>
      </c>
      <c r="C17" s="40">
        <v>57871</v>
      </c>
      <c r="D17" s="40">
        <v>178313</v>
      </c>
      <c r="E17" s="40">
        <v>146692</v>
      </c>
      <c r="F17" s="11">
        <f t="shared" si="0"/>
        <v>-17.733423810939186</v>
      </c>
      <c r="G17" s="1"/>
      <c r="H17" s="1"/>
      <c r="I17" s="1"/>
    </row>
    <row r="18" spans="1:9" x14ac:dyDescent="0.25">
      <c r="A18" s="12" t="s">
        <v>36</v>
      </c>
      <c r="B18" s="41">
        <v>91943</v>
      </c>
      <c r="C18" s="41">
        <v>99157</v>
      </c>
      <c r="D18" s="41">
        <v>255072</v>
      </c>
      <c r="E18" s="41">
        <v>262797</v>
      </c>
      <c r="F18" s="14">
        <f t="shared" si="0"/>
        <v>3.0285566428302531</v>
      </c>
      <c r="G18" s="1"/>
      <c r="H18" s="1"/>
      <c r="I18" s="1"/>
    </row>
    <row r="19" spans="1:9" x14ac:dyDescent="0.25">
      <c r="A19" s="9" t="s">
        <v>37</v>
      </c>
      <c r="B19" s="40">
        <v>7598</v>
      </c>
      <c r="C19" s="40">
        <v>9391</v>
      </c>
      <c r="D19" s="40">
        <v>16232</v>
      </c>
      <c r="E19" s="40">
        <v>20255</v>
      </c>
      <c r="F19" s="11">
        <f t="shared" si="0"/>
        <v>24.784376540167571</v>
      </c>
      <c r="G19" s="1"/>
      <c r="H19" s="1"/>
      <c r="I19" s="1"/>
    </row>
    <row r="20" spans="1:9" x14ac:dyDescent="0.25">
      <c r="A20" s="12" t="s">
        <v>170</v>
      </c>
      <c r="B20" s="41">
        <v>453</v>
      </c>
      <c r="C20" s="41">
        <v>0</v>
      </c>
      <c r="D20" s="41">
        <v>2728</v>
      </c>
      <c r="E20" s="41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0">
        <v>12387</v>
      </c>
      <c r="C21" s="40">
        <v>12910</v>
      </c>
      <c r="D21" s="40">
        <v>36398</v>
      </c>
      <c r="E21" s="40">
        <v>36505</v>
      </c>
      <c r="F21" s="11">
        <f t="shared" si="0"/>
        <v>0.29397219627452387</v>
      </c>
      <c r="G21" s="1"/>
      <c r="H21" s="1"/>
      <c r="I21" s="1"/>
    </row>
    <row r="22" spans="1:9" x14ac:dyDescent="0.25">
      <c r="A22" s="12" t="s">
        <v>59</v>
      </c>
      <c r="B22" s="41">
        <v>281750</v>
      </c>
      <c r="C22" s="41">
        <v>289872</v>
      </c>
      <c r="D22" s="41">
        <v>791150</v>
      </c>
      <c r="E22" s="41">
        <v>799648</v>
      </c>
      <c r="F22" s="14">
        <f t="shared" si="0"/>
        <v>1.0741325917967544</v>
      </c>
      <c r="G22" s="1"/>
      <c r="H22" s="1"/>
      <c r="I22" s="1"/>
    </row>
    <row r="23" spans="1:9" x14ac:dyDescent="0.25">
      <c r="A23" s="9" t="s">
        <v>171</v>
      </c>
      <c r="B23" s="40">
        <v>47095</v>
      </c>
      <c r="C23" s="40">
        <v>53695</v>
      </c>
      <c r="D23" s="40">
        <v>124087</v>
      </c>
      <c r="E23" s="40">
        <v>133985</v>
      </c>
      <c r="F23" s="11">
        <f t="shared" si="0"/>
        <v>7.9766615358579003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64307</v>
      </c>
      <c r="C25" s="40">
        <v>81882</v>
      </c>
      <c r="D25" s="40">
        <v>184341</v>
      </c>
      <c r="E25" s="40">
        <v>198194</v>
      </c>
      <c r="F25" s="11">
        <f t="shared" si="0"/>
        <v>7.5148773197498144</v>
      </c>
      <c r="G25" s="1"/>
      <c r="H25" s="1"/>
      <c r="I25" s="1"/>
    </row>
    <row r="26" spans="1:9" x14ac:dyDescent="0.25">
      <c r="A26" s="12" t="s">
        <v>40</v>
      </c>
      <c r="B26" s="41">
        <v>22497</v>
      </c>
      <c r="C26" s="41">
        <v>57471</v>
      </c>
      <c r="D26" s="41">
        <v>61525</v>
      </c>
      <c r="E26" s="41">
        <v>138713</v>
      </c>
      <c r="F26" s="14">
        <f t="shared" si="0"/>
        <v>125.45794392523365</v>
      </c>
      <c r="G26" s="1"/>
      <c r="H26" s="1"/>
      <c r="I26" s="1"/>
    </row>
    <row r="27" spans="1:9" x14ac:dyDescent="0.25">
      <c r="A27" s="9" t="s">
        <v>41</v>
      </c>
      <c r="B27" s="40">
        <v>56906</v>
      </c>
      <c r="C27" s="40">
        <v>57896</v>
      </c>
      <c r="D27" s="40">
        <v>157489</v>
      </c>
      <c r="E27" s="40">
        <v>151007</v>
      </c>
      <c r="F27" s="11">
        <f t="shared" si="0"/>
        <v>-4.1158430112579225</v>
      </c>
      <c r="G27" s="1"/>
      <c r="H27" s="1"/>
      <c r="I27" s="1"/>
    </row>
    <row r="28" spans="1:9" x14ac:dyDescent="0.25">
      <c r="A28" s="12" t="s">
        <v>42</v>
      </c>
      <c r="B28" s="41">
        <v>306285</v>
      </c>
      <c r="C28" s="41">
        <v>344778</v>
      </c>
      <c r="D28" s="41">
        <v>878336</v>
      </c>
      <c r="E28" s="41">
        <v>936910</v>
      </c>
      <c r="F28" s="14">
        <f t="shared" si="0"/>
        <v>6.668746356747306</v>
      </c>
      <c r="G28" s="1"/>
      <c r="H28" s="1"/>
      <c r="I28" s="1"/>
    </row>
    <row r="29" spans="1:9" x14ac:dyDescent="0.25">
      <c r="A29" s="9" t="s">
        <v>43</v>
      </c>
      <c r="B29" s="40">
        <v>119959</v>
      </c>
      <c r="C29" s="40">
        <v>146286</v>
      </c>
      <c r="D29" s="40">
        <v>344961</v>
      </c>
      <c r="E29" s="40">
        <v>383448</v>
      </c>
      <c r="F29" s="11">
        <f t="shared" si="0"/>
        <v>11.156913390209326</v>
      </c>
      <c r="G29" s="1"/>
      <c r="H29" s="1"/>
      <c r="I29" s="1"/>
    </row>
    <row r="30" spans="1:9" x14ac:dyDescent="0.25">
      <c r="A30" s="12" t="s">
        <v>44</v>
      </c>
      <c r="B30" s="41">
        <v>26082</v>
      </c>
      <c r="C30" s="41">
        <v>18141</v>
      </c>
      <c r="D30" s="41">
        <v>75034</v>
      </c>
      <c r="E30" s="41">
        <v>46323</v>
      </c>
      <c r="F30" s="14">
        <f t="shared" si="0"/>
        <v>-38.263986992563375</v>
      </c>
      <c r="G30" s="1"/>
      <c r="H30" s="1"/>
      <c r="I30" s="1"/>
    </row>
    <row r="31" spans="1:9" x14ac:dyDescent="0.25">
      <c r="A31" s="9" t="s">
        <v>45</v>
      </c>
      <c r="B31" s="40">
        <v>24843</v>
      </c>
      <c r="C31" s="40">
        <v>28673</v>
      </c>
      <c r="D31" s="40">
        <v>64375</v>
      </c>
      <c r="E31" s="40">
        <v>76878</v>
      </c>
      <c r="F31" s="11">
        <f t="shared" si="0"/>
        <v>19.422135922330099</v>
      </c>
      <c r="G31" s="1"/>
      <c r="H31" s="1"/>
      <c r="I31" s="1"/>
    </row>
    <row r="32" spans="1:9" x14ac:dyDescent="0.25">
      <c r="A32" s="12" t="s">
        <v>46</v>
      </c>
      <c r="B32" s="41">
        <v>857261</v>
      </c>
      <c r="C32" s="41">
        <v>829446</v>
      </c>
      <c r="D32" s="41">
        <v>2240086</v>
      </c>
      <c r="E32" s="41">
        <v>2158023</v>
      </c>
      <c r="F32" s="14">
        <f t="shared" si="0"/>
        <v>-3.6633861378536352</v>
      </c>
      <c r="G32" s="1"/>
      <c r="H32" s="1"/>
      <c r="I32" s="1"/>
    </row>
    <row r="33" spans="1:9" x14ac:dyDescent="0.25">
      <c r="A33" s="9" t="s">
        <v>47</v>
      </c>
      <c r="B33" s="40">
        <v>84175</v>
      </c>
      <c r="C33" s="40">
        <v>93500</v>
      </c>
      <c r="D33" s="40">
        <v>250576</v>
      </c>
      <c r="E33" s="40">
        <v>258958</v>
      </c>
      <c r="F33" s="11">
        <f t="shared" si="0"/>
        <v>3.3450929059446963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4867269</v>
      </c>
      <c r="C35" s="16">
        <f t="shared" ref="C35:E35" si="1">SUM(C7:C34)</f>
        <v>5285510</v>
      </c>
      <c r="D35" s="16">
        <f t="shared" si="1"/>
        <v>12870934</v>
      </c>
      <c r="E35" s="16">
        <f t="shared" si="1"/>
        <v>13619695</v>
      </c>
      <c r="F35" s="17">
        <f t="shared" ref="F35" si="2">((E35*100)/D35)-100</f>
        <v>5.8174566041594176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2713924</v>
      </c>
      <c r="G39" s="50">
        <f>LOOKUP(E39,$A$39:$A$66,$C$39:$C$66)</f>
        <v>2444484</v>
      </c>
    </row>
    <row r="40" spans="1:9" x14ac:dyDescent="0.25">
      <c r="A40" s="50" t="str">
        <f t="shared" si="5"/>
        <v>ALICANTE</v>
      </c>
      <c r="B40" s="51">
        <f t="shared" si="3"/>
        <v>33413</v>
      </c>
      <c r="C40" s="51">
        <f t="shared" si="4"/>
        <v>17042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2410214</v>
      </c>
      <c r="G40" s="50">
        <f t="shared" ref="G40:G66" si="9">LOOKUP(E40,$A$39:$A$66,$C$39:$C$66)</f>
        <v>2203993</v>
      </c>
    </row>
    <row r="41" spans="1:9" x14ac:dyDescent="0.25">
      <c r="A41" s="50" t="str">
        <f t="shared" si="5"/>
        <v>ALMERÍA</v>
      </c>
      <c r="B41" s="51">
        <f t="shared" si="3"/>
        <v>98886</v>
      </c>
      <c r="C41" s="51">
        <f t="shared" si="4"/>
        <v>94322</v>
      </c>
      <c r="D41" s="51">
        <f t="shared" si="7"/>
        <v>17</v>
      </c>
      <c r="E41" s="50" t="str">
        <f t="shared" si="6"/>
        <v>BAHÍA DE ALGECIRAS</v>
      </c>
      <c r="F41" s="50">
        <f t="shared" si="8"/>
        <v>2195747</v>
      </c>
      <c r="G41" s="50">
        <f t="shared" si="9"/>
        <v>2140619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2158023</v>
      </c>
      <c r="G42" s="50">
        <f t="shared" si="9"/>
        <v>2240086</v>
      </c>
    </row>
    <row r="43" spans="1:9" x14ac:dyDescent="0.25">
      <c r="A43" s="50" t="str">
        <f t="shared" si="5"/>
        <v>BAHÍA DE ALGECIRAS</v>
      </c>
      <c r="B43" s="51">
        <f t="shared" si="3"/>
        <v>2195747</v>
      </c>
      <c r="C43" s="51">
        <f t="shared" si="4"/>
        <v>2140619</v>
      </c>
      <c r="D43" s="51">
        <f t="shared" si="7"/>
        <v>3</v>
      </c>
      <c r="E43" s="50" t="str">
        <f t="shared" si="6"/>
        <v>SANTA CRUZ DE TENERIFE</v>
      </c>
      <c r="F43" s="50">
        <f t="shared" si="8"/>
        <v>936910</v>
      </c>
      <c r="G43" s="50">
        <f t="shared" si="9"/>
        <v>878336</v>
      </c>
    </row>
    <row r="44" spans="1:9" x14ac:dyDescent="0.25">
      <c r="A44" s="50" t="str">
        <f t="shared" si="5"/>
        <v>BAHÍA DE CÁDIZ</v>
      </c>
      <c r="B44" s="51">
        <f t="shared" si="3"/>
        <v>250179</v>
      </c>
      <c r="C44" s="51">
        <f t="shared" si="4"/>
        <v>181893</v>
      </c>
      <c r="D44" s="51">
        <f t="shared" si="7"/>
        <v>10</v>
      </c>
      <c r="E44" s="50" t="str">
        <f t="shared" si="6"/>
        <v>LAS PALMAS</v>
      </c>
      <c r="F44" s="50">
        <f t="shared" si="8"/>
        <v>799648</v>
      </c>
      <c r="G44" s="50">
        <f t="shared" si="9"/>
        <v>791150</v>
      </c>
    </row>
    <row r="45" spans="1:9" x14ac:dyDescent="0.25">
      <c r="A45" s="50" t="str">
        <f t="shared" si="5"/>
        <v>BALEARES</v>
      </c>
      <c r="B45" s="51">
        <f t="shared" si="3"/>
        <v>2713924</v>
      </c>
      <c r="C45" s="51">
        <f t="shared" si="4"/>
        <v>2444484</v>
      </c>
      <c r="D45" s="51">
        <f t="shared" si="7"/>
        <v>1</v>
      </c>
      <c r="E45" s="50" t="str">
        <f t="shared" si="6"/>
        <v>SANTANDER</v>
      </c>
      <c r="F45" s="50">
        <f t="shared" si="8"/>
        <v>383448</v>
      </c>
      <c r="G45" s="50">
        <f t="shared" si="9"/>
        <v>344961</v>
      </c>
    </row>
    <row r="46" spans="1:9" x14ac:dyDescent="0.25">
      <c r="A46" s="50" t="str">
        <f t="shared" si="5"/>
        <v>BARCELONA</v>
      </c>
      <c r="B46" s="51">
        <f t="shared" si="3"/>
        <v>2410214</v>
      </c>
      <c r="C46" s="51">
        <f t="shared" si="4"/>
        <v>2203993</v>
      </c>
      <c r="D46" s="51">
        <f t="shared" si="7"/>
        <v>2</v>
      </c>
      <c r="E46" s="50" t="str">
        <f t="shared" si="6"/>
        <v>CEUTA</v>
      </c>
      <c r="F46" s="50">
        <f t="shared" si="8"/>
        <v>262797</v>
      </c>
      <c r="G46" s="50">
        <f t="shared" si="9"/>
        <v>255072</v>
      </c>
    </row>
    <row r="47" spans="1:9" x14ac:dyDescent="0.25">
      <c r="A47" s="50" t="str">
        <f t="shared" si="5"/>
        <v>BILBAO</v>
      </c>
      <c r="B47" s="51">
        <f t="shared" si="3"/>
        <v>168996</v>
      </c>
      <c r="C47" s="51">
        <f t="shared" si="4"/>
        <v>127878</v>
      </c>
      <c r="D47" s="51">
        <f t="shared" si="7"/>
        <v>12</v>
      </c>
      <c r="E47" s="50" t="str">
        <f t="shared" si="6"/>
        <v>VIGO</v>
      </c>
      <c r="F47" s="50">
        <f t="shared" si="8"/>
        <v>258958</v>
      </c>
      <c r="G47" s="50">
        <f t="shared" si="9"/>
        <v>250576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250179</v>
      </c>
      <c r="G48" s="50">
        <f t="shared" si="9"/>
        <v>181893</v>
      </c>
    </row>
    <row r="49" spans="1:7" x14ac:dyDescent="0.25">
      <c r="A49" s="50" t="str">
        <f t="shared" si="5"/>
        <v>CASTELLÓN</v>
      </c>
      <c r="B49" s="51">
        <f t="shared" si="3"/>
        <v>146692</v>
      </c>
      <c r="C49" s="51">
        <f t="shared" si="4"/>
        <v>178313</v>
      </c>
      <c r="D49" s="51">
        <f t="shared" si="7"/>
        <v>14</v>
      </c>
      <c r="E49" s="50" t="str">
        <f t="shared" si="6"/>
        <v>MELILLA</v>
      </c>
      <c r="F49" s="50">
        <f t="shared" si="8"/>
        <v>198194</v>
      </c>
      <c r="G49" s="50">
        <f t="shared" si="9"/>
        <v>184341</v>
      </c>
    </row>
    <row r="50" spans="1:7" x14ac:dyDescent="0.25">
      <c r="A50" s="50" t="str">
        <f t="shared" si="5"/>
        <v>CEUTA</v>
      </c>
      <c r="B50" s="51">
        <f t="shared" si="3"/>
        <v>262797</v>
      </c>
      <c r="C50" s="51">
        <f t="shared" si="4"/>
        <v>255072</v>
      </c>
      <c r="D50" s="51">
        <f t="shared" si="7"/>
        <v>8</v>
      </c>
      <c r="E50" s="50" t="str">
        <f t="shared" si="6"/>
        <v>BILBAO</v>
      </c>
      <c r="F50" s="50">
        <f t="shared" si="8"/>
        <v>168996</v>
      </c>
      <c r="G50" s="50">
        <f t="shared" si="9"/>
        <v>127878</v>
      </c>
    </row>
    <row r="51" spans="1:7" x14ac:dyDescent="0.25">
      <c r="A51" s="50" t="str">
        <f t="shared" si="5"/>
        <v>FERROL-SAN CIBRAO</v>
      </c>
      <c r="B51" s="51">
        <f t="shared" si="3"/>
        <v>20255</v>
      </c>
      <c r="C51" s="51">
        <f t="shared" si="4"/>
        <v>16232</v>
      </c>
      <c r="D51" s="51">
        <f t="shared" si="7"/>
        <v>22</v>
      </c>
      <c r="E51" s="50" t="str">
        <f t="shared" si="6"/>
        <v>PASAIA</v>
      </c>
      <c r="F51" s="50">
        <f t="shared" si="8"/>
        <v>151007</v>
      </c>
      <c r="G51" s="50">
        <f t="shared" si="9"/>
        <v>157489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2728</v>
      </c>
      <c r="D52" s="51">
        <f t="shared" si="7"/>
        <v>28</v>
      </c>
      <c r="E52" s="50" t="str">
        <f t="shared" si="6"/>
        <v>CASTELLÓN</v>
      </c>
      <c r="F52" s="50">
        <f t="shared" si="8"/>
        <v>146692</v>
      </c>
      <c r="G52" s="50">
        <f t="shared" si="9"/>
        <v>178313</v>
      </c>
    </row>
    <row r="53" spans="1:7" x14ac:dyDescent="0.25">
      <c r="A53" s="50" t="str">
        <f t="shared" si="5"/>
        <v>HUELVA</v>
      </c>
      <c r="B53" s="51">
        <f t="shared" si="3"/>
        <v>36505</v>
      </c>
      <c r="C53" s="51">
        <f t="shared" si="4"/>
        <v>36398</v>
      </c>
      <c r="D53" s="51">
        <f t="shared" si="7"/>
        <v>20</v>
      </c>
      <c r="E53" s="50" t="str">
        <f t="shared" si="6"/>
        <v>MOTRIL</v>
      </c>
      <c r="F53" s="50">
        <f t="shared" si="8"/>
        <v>138713</v>
      </c>
      <c r="G53" s="50">
        <f t="shared" si="9"/>
        <v>61525</v>
      </c>
    </row>
    <row r="54" spans="1:7" x14ac:dyDescent="0.25">
      <c r="A54" s="50" t="str">
        <f t="shared" si="5"/>
        <v>LAS PALMAS</v>
      </c>
      <c r="B54" s="51">
        <f t="shared" si="3"/>
        <v>799648</v>
      </c>
      <c r="C54" s="51">
        <f t="shared" si="4"/>
        <v>791150</v>
      </c>
      <c r="D54" s="51">
        <f t="shared" si="7"/>
        <v>6</v>
      </c>
      <c r="E54" s="50" t="str">
        <f t="shared" si="6"/>
        <v>MÁLAGA</v>
      </c>
      <c r="F54" s="50">
        <f t="shared" si="8"/>
        <v>133985</v>
      </c>
      <c r="G54" s="50">
        <f t="shared" si="9"/>
        <v>124087</v>
      </c>
    </row>
    <row r="55" spans="1:7" x14ac:dyDescent="0.25">
      <c r="A55" s="50" t="str">
        <f t="shared" si="5"/>
        <v>MÁLAGA</v>
      </c>
      <c r="B55" s="51">
        <f t="shared" si="3"/>
        <v>133985</v>
      </c>
      <c r="C55" s="51">
        <f t="shared" si="4"/>
        <v>124087</v>
      </c>
      <c r="D55" s="51">
        <f t="shared" si="7"/>
        <v>16</v>
      </c>
      <c r="E55" s="50" t="str">
        <f t="shared" si="6"/>
        <v>ALMERÍA</v>
      </c>
      <c r="F55" s="50">
        <f t="shared" si="8"/>
        <v>98886</v>
      </c>
      <c r="G55" s="50">
        <f t="shared" si="9"/>
        <v>94322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76878</v>
      </c>
      <c r="G56" s="50">
        <f t="shared" si="9"/>
        <v>64375</v>
      </c>
    </row>
    <row r="57" spans="1:7" x14ac:dyDescent="0.25">
      <c r="A57" s="50" t="str">
        <f t="shared" si="5"/>
        <v>MELILLA</v>
      </c>
      <c r="B57" s="51">
        <f t="shared" si="3"/>
        <v>198194</v>
      </c>
      <c r="C57" s="51">
        <f t="shared" si="4"/>
        <v>184341</v>
      </c>
      <c r="D57" s="51">
        <f t="shared" si="7"/>
        <v>11</v>
      </c>
      <c r="E57" s="50" t="str">
        <f t="shared" si="6"/>
        <v>SEVILLA</v>
      </c>
      <c r="F57" s="50">
        <f t="shared" si="10"/>
        <v>46323</v>
      </c>
      <c r="G57" s="50">
        <f t="shared" si="9"/>
        <v>75034</v>
      </c>
    </row>
    <row r="58" spans="1:7" x14ac:dyDescent="0.25">
      <c r="A58" s="50" t="str">
        <f t="shared" si="5"/>
        <v>MOTRIL</v>
      </c>
      <c r="B58" s="51">
        <f t="shared" si="3"/>
        <v>138713</v>
      </c>
      <c r="C58" s="51">
        <f t="shared" si="4"/>
        <v>61525</v>
      </c>
      <c r="D58" s="51">
        <f t="shared" si="7"/>
        <v>15</v>
      </c>
      <c r="E58" s="50" t="str">
        <f t="shared" si="6"/>
        <v>HUELVA</v>
      </c>
      <c r="F58" s="50">
        <f t="shared" si="10"/>
        <v>36505</v>
      </c>
      <c r="G58" s="50">
        <f t="shared" si="9"/>
        <v>36398</v>
      </c>
    </row>
    <row r="59" spans="1:7" x14ac:dyDescent="0.25">
      <c r="A59" s="50" t="str">
        <f t="shared" si="5"/>
        <v>PASAIA</v>
      </c>
      <c r="B59" s="51">
        <f t="shared" si="3"/>
        <v>151007</v>
      </c>
      <c r="C59" s="51">
        <f t="shared" si="4"/>
        <v>157489</v>
      </c>
      <c r="D59" s="51">
        <f t="shared" si="7"/>
        <v>13</v>
      </c>
      <c r="E59" s="50" t="str">
        <f t="shared" si="6"/>
        <v>ALICANTE</v>
      </c>
      <c r="F59" s="50">
        <f t="shared" si="10"/>
        <v>33413</v>
      </c>
      <c r="G59" s="50">
        <f t="shared" si="9"/>
        <v>17042</v>
      </c>
    </row>
    <row r="60" spans="1:7" x14ac:dyDescent="0.25">
      <c r="A60" s="50" t="str">
        <f t="shared" si="5"/>
        <v>SANTA CRUZ DE TENERIFE</v>
      </c>
      <c r="B60" s="51">
        <f t="shared" si="3"/>
        <v>936910</v>
      </c>
      <c r="C60" s="51">
        <f t="shared" si="4"/>
        <v>878336</v>
      </c>
      <c r="D60" s="51">
        <f t="shared" si="7"/>
        <v>5</v>
      </c>
      <c r="E60" s="50" t="str">
        <f t="shared" si="6"/>
        <v>FERROL-SAN CIBRAO</v>
      </c>
      <c r="F60" s="50">
        <f t="shared" si="10"/>
        <v>20255</v>
      </c>
      <c r="G60" s="50">
        <f t="shared" si="9"/>
        <v>16232</v>
      </c>
    </row>
    <row r="61" spans="1:7" x14ac:dyDescent="0.25">
      <c r="A61" s="50" t="str">
        <f t="shared" si="5"/>
        <v>SANTANDER</v>
      </c>
      <c r="B61" s="51">
        <f t="shared" si="3"/>
        <v>383448</v>
      </c>
      <c r="C61" s="51">
        <f t="shared" si="4"/>
        <v>344961</v>
      </c>
      <c r="D61" s="51">
        <f t="shared" si="7"/>
        <v>7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46323</v>
      </c>
      <c r="C62" s="51">
        <f t="shared" si="4"/>
        <v>75034</v>
      </c>
      <c r="D62" s="51">
        <f t="shared" si="7"/>
        <v>19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76878</v>
      </c>
      <c r="C63" s="51">
        <f t="shared" si="4"/>
        <v>64375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2158023</v>
      </c>
      <c r="C64" s="51">
        <f t="shared" si="4"/>
        <v>2240086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258958</v>
      </c>
      <c r="C65" s="51">
        <f t="shared" si="4"/>
        <v>250576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F20" sqref="F2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82</v>
      </c>
      <c r="C8" s="45">
        <v>174</v>
      </c>
      <c r="D8" s="45">
        <v>128</v>
      </c>
      <c r="E8" s="45">
        <v>349</v>
      </c>
      <c r="F8" s="14">
        <f t="shared" ref="F8:F33" si="0">((E8*100)/D8)-100</f>
        <v>172.65625</v>
      </c>
      <c r="G8" s="1"/>
      <c r="H8" s="1"/>
      <c r="I8" s="1"/>
    </row>
    <row r="9" spans="1:12" x14ac:dyDescent="0.25">
      <c r="A9" s="9" t="s">
        <v>164</v>
      </c>
      <c r="B9" s="44">
        <v>1028</v>
      </c>
      <c r="C9" s="44">
        <v>951</v>
      </c>
      <c r="D9" s="44">
        <v>2246</v>
      </c>
      <c r="E9" s="44">
        <v>2369</v>
      </c>
      <c r="F9" s="11">
        <f t="shared" si="0"/>
        <v>5.4764024933214586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26481</v>
      </c>
      <c r="C11" s="44">
        <v>22888</v>
      </c>
      <c r="D11" s="44">
        <v>71597</v>
      </c>
      <c r="E11" s="44">
        <v>61364</v>
      </c>
      <c r="F11" s="11">
        <f t="shared" si="0"/>
        <v>-14.292498289034455</v>
      </c>
      <c r="G11" s="1"/>
      <c r="H11" s="1"/>
      <c r="I11" s="1"/>
    </row>
    <row r="12" spans="1:12" x14ac:dyDescent="0.25">
      <c r="A12" s="12" t="s">
        <v>168</v>
      </c>
      <c r="B12" s="45">
        <v>1638</v>
      </c>
      <c r="C12" s="45">
        <v>2571</v>
      </c>
      <c r="D12" s="45">
        <v>5102</v>
      </c>
      <c r="E12" s="45">
        <v>6744</v>
      </c>
      <c r="F12" s="14">
        <f t="shared" si="0"/>
        <v>32.183457467659736</v>
      </c>
      <c r="G12" s="1"/>
      <c r="H12" s="1"/>
      <c r="I12" s="1"/>
    </row>
    <row r="13" spans="1:12" x14ac:dyDescent="0.25">
      <c r="A13" s="9" t="s">
        <v>32</v>
      </c>
      <c r="B13" s="44">
        <v>25042</v>
      </c>
      <c r="C13" s="44">
        <v>24209</v>
      </c>
      <c r="D13" s="44">
        <v>57378</v>
      </c>
      <c r="E13" s="44">
        <v>58948</v>
      </c>
      <c r="F13" s="11">
        <f t="shared" si="0"/>
        <v>2.7362403708738583</v>
      </c>
      <c r="G13" s="1"/>
      <c r="H13" s="1"/>
      <c r="I13" s="1"/>
    </row>
    <row r="14" spans="1:12" x14ac:dyDescent="0.25">
      <c r="A14" s="12" t="s">
        <v>33</v>
      </c>
      <c r="B14" s="45">
        <v>19051</v>
      </c>
      <c r="C14" s="45">
        <v>17735</v>
      </c>
      <c r="D14" s="45">
        <v>44945</v>
      </c>
      <c r="E14" s="45">
        <v>45664</v>
      </c>
      <c r="F14" s="14">
        <f t="shared" si="0"/>
        <v>1.5997330070085667</v>
      </c>
      <c r="G14" s="1"/>
      <c r="H14" s="1"/>
      <c r="I14" s="1"/>
    </row>
    <row r="15" spans="1:12" x14ac:dyDescent="0.25">
      <c r="A15" s="9" t="s">
        <v>34</v>
      </c>
      <c r="B15" s="44">
        <v>970</v>
      </c>
      <c r="C15" s="44">
        <v>1749</v>
      </c>
      <c r="D15" s="44">
        <v>2834</v>
      </c>
      <c r="E15" s="44">
        <v>4528</v>
      </c>
      <c r="F15" s="11">
        <f t="shared" si="0"/>
        <v>59.774170783345085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3020</v>
      </c>
      <c r="C18" s="45">
        <v>1605</v>
      </c>
      <c r="D18" s="45">
        <v>8011</v>
      </c>
      <c r="E18" s="45">
        <v>4425</v>
      </c>
      <c r="F18" s="14">
        <f t="shared" si="0"/>
        <v>-44.763450255898142</v>
      </c>
      <c r="G18" s="1"/>
      <c r="H18" s="1"/>
      <c r="I18" s="1"/>
    </row>
    <row r="19" spans="1:9" x14ac:dyDescent="0.25">
      <c r="A19" s="9" t="s">
        <v>37</v>
      </c>
      <c r="B19" s="44">
        <v>204</v>
      </c>
      <c r="C19" s="44">
        <v>104</v>
      </c>
      <c r="D19" s="44">
        <v>397</v>
      </c>
      <c r="E19" s="44">
        <v>230</v>
      </c>
      <c r="F19" s="11">
        <f t="shared" si="0"/>
        <v>-42.065491183879097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4"/>
      <c r="G20" s="1"/>
      <c r="H20" s="1"/>
      <c r="I20" s="1"/>
    </row>
    <row r="21" spans="1:9" x14ac:dyDescent="0.25">
      <c r="A21" s="9" t="s">
        <v>38</v>
      </c>
      <c r="B21" s="44">
        <v>4058</v>
      </c>
      <c r="C21" s="44">
        <v>510</v>
      </c>
      <c r="D21" s="44">
        <v>12119</v>
      </c>
      <c r="E21" s="44">
        <v>1482</v>
      </c>
      <c r="F21" s="11">
        <f t="shared" si="0"/>
        <v>-87.771268256456807</v>
      </c>
      <c r="G21" s="1"/>
      <c r="H21" s="1"/>
      <c r="I21" s="1"/>
    </row>
    <row r="22" spans="1:9" x14ac:dyDescent="0.25">
      <c r="A22" s="12" t="s">
        <v>59</v>
      </c>
      <c r="B22" s="45">
        <v>12101</v>
      </c>
      <c r="C22" s="45">
        <v>12348</v>
      </c>
      <c r="D22" s="45">
        <v>34228</v>
      </c>
      <c r="E22" s="45">
        <v>33571</v>
      </c>
      <c r="F22" s="14">
        <f t="shared" si="0"/>
        <v>-1.919481126563042</v>
      </c>
      <c r="G22" s="1"/>
      <c r="H22" s="1"/>
      <c r="I22" s="1"/>
    </row>
    <row r="23" spans="1:9" x14ac:dyDescent="0.25">
      <c r="A23" s="9" t="s">
        <v>171</v>
      </c>
      <c r="B23" s="44">
        <v>2018</v>
      </c>
      <c r="C23" s="44">
        <v>2134</v>
      </c>
      <c r="D23" s="44">
        <v>5736</v>
      </c>
      <c r="E23" s="44">
        <v>5411</v>
      </c>
      <c r="F23" s="11">
        <f t="shared" si="0"/>
        <v>-5.6659693165969287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2703</v>
      </c>
      <c r="C25" s="44">
        <v>3316</v>
      </c>
      <c r="D25" s="44">
        <v>7647</v>
      </c>
      <c r="E25" s="44">
        <v>7979</v>
      </c>
      <c r="F25" s="11">
        <f t="shared" si="0"/>
        <v>4.3415718582450609</v>
      </c>
      <c r="G25" s="1"/>
      <c r="H25" s="1"/>
      <c r="I25" s="1"/>
    </row>
    <row r="26" spans="1:9" x14ac:dyDescent="0.25">
      <c r="A26" s="12" t="s">
        <v>40</v>
      </c>
      <c r="B26" s="45">
        <v>739</v>
      </c>
      <c r="C26" s="45">
        <v>2306</v>
      </c>
      <c r="D26" s="45">
        <v>2030</v>
      </c>
      <c r="E26" s="45">
        <v>5506</v>
      </c>
      <c r="F26" s="14">
        <f t="shared" si="0"/>
        <v>171.23152709359607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465</v>
      </c>
      <c r="D27" s="44">
        <v>0</v>
      </c>
      <c r="E27" s="44">
        <v>1195</v>
      </c>
      <c r="F27" s="11"/>
      <c r="G27" s="1"/>
      <c r="H27" s="1"/>
      <c r="I27" s="1"/>
    </row>
    <row r="28" spans="1:9" x14ac:dyDescent="0.25">
      <c r="A28" s="12" t="s">
        <v>42</v>
      </c>
      <c r="B28" s="45">
        <v>11699</v>
      </c>
      <c r="C28" s="45">
        <v>11059</v>
      </c>
      <c r="D28" s="45">
        <v>34294</v>
      </c>
      <c r="E28" s="45">
        <v>29453</v>
      </c>
      <c r="F28" s="14">
        <f t="shared" si="0"/>
        <v>-14.116171925118095</v>
      </c>
      <c r="G28" s="1"/>
      <c r="H28" s="1"/>
      <c r="I28" s="1"/>
    </row>
    <row r="29" spans="1:9" x14ac:dyDescent="0.25">
      <c r="A29" s="9" t="s">
        <v>43</v>
      </c>
      <c r="B29" s="44">
        <v>1284</v>
      </c>
      <c r="C29" s="44">
        <v>1308</v>
      </c>
      <c r="D29" s="44">
        <v>3987</v>
      </c>
      <c r="E29" s="44">
        <v>4152</v>
      </c>
      <c r="F29" s="11">
        <f t="shared" si="0"/>
        <v>4.1384499623777344</v>
      </c>
      <c r="G29" s="1"/>
      <c r="H29" s="1"/>
      <c r="I29" s="1"/>
    </row>
    <row r="30" spans="1:9" x14ac:dyDescent="0.25">
      <c r="A30" s="12" t="s">
        <v>44</v>
      </c>
      <c r="B30" s="45">
        <v>1060</v>
      </c>
      <c r="C30" s="45">
        <v>729</v>
      </c>
      <c r="D30" s="45">
        <v>2516</v>
      </c>
      <c r="E30" s="45">
        <v>1909</v>
      </c>
      <c r="F30" s="14">
        <f t="shared" si="0"/>
        <v>-24.12559618441972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22371</v>
      </c>
      <c r="C32" s="45">
        <v>18618</v>
      </c>
      <c r="D32" s="45">
        <v>56535</v>
      </c>
      <c r="E32" s="45">
        <v>50306</v>
      </c>
      <c r="F32" s="14">
        <f t="shared" si="0"/>
        <v>-11.017953480145039</v>
      </c>
      <c r="G32" s="1"/>
      <c r="H32" s="1"/>
      <c r="I32" s="1"/>
    </row>
    <row r="33" spans="1:9" x14ac:dyDescent="0.25">
      <c r="A33" s="9" t="s">
        <v>47</v>
      </c>
      <c r="B33" s="44">
        <v>1514</v>
      </c>
      <c r="C33" s="44">
        <v>1350</v>
      </c>
      <c r="D33" s="44">
        <v>4660</v>
      </c>
      <c r="E33" s="44">
        <v>4437</v>
      </c>
      <c r="F33" s="11">
        <f t="shared" si="0"/>
        <v>-4.785407725321889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137063</v>
      </c>
      <c r="C35" s="16">
        <f t="shared" ref="C35:E35" si="1">SUM(C7:C34)</f>
        <v>126129</v>
      </c>
      <c r="D35" s="16">
        <f t="shared" si="1"/>
        <v>356390</v>
      </c>
      <c r="E35" s="16">
        <f t="shared" si="1"/>
        <v>330022</v>
      </c>
      <c r="F35" s="17">
        <f t="shared" ref="F35" si="2">((E35*100)/D35)-100</f>
        <v>-7.3986363253738858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61364</v>
      </c>
      <c r="G39" s="50">
        <f>LOOKUP(E39,$A$39:$A$66,$C$39:$C$66)</f>
        <v>71597</v>
      </c>
    </row>
    <row r="40" spans="1:9" x14ac:dyDescent="0.25">
      <c r="A40" s="50" t="str">
        <f t="shared" si="5"/>
        <v>ALICANTE</v>
      </c>
      <c r="B40" s="51">
        <f t="shared" si="3"/>
        <v>349</v>
      </c>
      <c r="C40" s="51">
        <f t="shared" si="4"/>
        <v>128</v>
      </c>
      <c r="D40" s="51">
        <f t="shared" ref="D40:D66" si="7">_xlfn.RANK.EQ(B40,$B$39:$B$66)+COUNTIF($B$39:$B$66,B40)-1</f>
        <v>19</v>
      </c>
      <c r="E40" s="50" t="str">
        <f t="shared" si="6"/>
        <v>BALEARES</v>
      </c>
      <c r="F40" s="50">
        <f t="shared" ref="F40:F66" si="8">LOOKUP(E40,$A$39:$A$66,$B$39:$B$66)</f>
        <v>58948</v>
      </c>
      <c r="G40" s="50">
        <f t="shared" ref="G40:G66" si="9">LOOKUP(E40,$A$39:$A$66,$C$39:$C$66)</f>
        <v>57378</v>
      </c>
    </row>
    <row r="41" spans="1:9" x14ac:dyDescent="0.25">
      <c r="A41" s="50" t="str">
        <f t="shared" si="5"/>
        <v>ALMERÍA</v>
      </c>
      <c r="B41" s="51">
        <f t="shared" si="3"/>
        <v>2369</v>
      </c>
      <c r="C41" s="51">
        <f t="shared" si="4"/>
        <v>2246</v>
      </c>
      <c r="D41" s="51">
        <f t="shared" si="7"/>
        <v>15</v>
      </c>
      <c r="E41" s="50" t="str">
        <f t="shared" si="6"/>
        <v>VALENCIA</v>
      </c>
      <c r="F41" s="50">
        <f t="shared" si="8"/>
        <v>50306</v>
      </c>
      <c r="G41" s="50">
        <f t="shared" si="9"/>
        <v>56535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45664</v>
      </c>
      <c r="G42" s="50">
        <f t="shared" si="9"/>
        <v>44945</v>
      </c>
    </row>
    <row r="43" spans="1:9" x14ac:dyDescent="0.25">
      <c r="A43" s="50" t="str">
        <f t="shared" si="5"/>
        <v>BAHÍA DE ALGECIRAS</v>
      </c>
      <c r="B43" s="51">
        <f t="shared" si="3"/>
        <v>61364</v>
      </c>
      <c r="C43" s="51">
        <f t="shared" si="4"/>
        <v>71597</v>
      </c>
      <c r="D43" s="51">
        <f t="shared" si="7"/>
        <v>1</v>
      </c>
      <c r="E43" s="50" t="str">
        <f t="shared" si="6"/>
        <v>LAS PALMAS</v>
      </c>
      <c r="F43" s="50">
        <f t="shared" si="8"/>
        <v>33571</v>
      </c>
      <c r="G43" s="50">
        <f t="shared" si="9"/>
        <v>34228</v>
      </c>
    </row>
    <row r="44" spans="1:9" x14ac:dyDescent="0.25">
      <c r="A44" s="50" t="str">
        <f t="shared" si="5"/>
        <v>BAHÍA DE CÁDIZ</v>
      </c>
      <c r="B44" s="51">
        <f t="shared" si="3"/>
        <v>6744</v>
      </c>
      <c r="C44" s="51">
        <f t="shared" si="4"/>
        <v>5102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29453</v>
      </c>
      <c r="G44" s="50">
        <f t="shared" si="9"/>
        <v>34294</v>
      </c>
    </row>
    <row r="45" spans="1:9" x14ac:dyDescent="0.25">
      <c r="A45" s="50" t="str">
        <f t="shared" si="5"/>
        <v>BALEARES</v>
      </c>
      <c r="B45" s="51">
        <f t="shared" si="3"/>
        <v>58948</v>
      </c>
      <c r="C45" s="51">
        <f t="shared" si="4"/>
        <v>57378</v>
      </c>
      <c r="D45" s="51">
        <f t="shared" si="7"/>
        <v>2</v>
      </c>
      <c r="E45" s="50" t="str">
        <f t="shared" si="6"/>
        <v>MELILLA</v>
      </c>
      <c r="F45" s="50">
        <f t="shared" si="8"/>
        <v>7979</v>
      </c>
      <c r="G45" s="50">
        <f t="shared" si="9"/>
        <v>7647</v>
      </c>
    </row>
    <row r="46" spans="1:9" x14ac:dyDescent="0.25">
      <c r="A46" s="50" t="str">
        <f t="shared" si="5"/>
        <v>BARCELONA</v>
      </c>
      <c r="B46" s="51">
        <f t="shared" si="3"/>
        <v>45664</v>
      </c>
      <c r="C46" s="51">
        <f t="shared" si="4"/>
        <v>44945</v>
      </c>
      <c r="D46" s="51">
        <f t="shared" si="7"/>
        <v>4</v>
      </c>
      <c r="E46" s="50" t="str">
        <f t="shared" si="6"/>
        <v>BAHÍA DE CÁDIZ</v>
      </c>
      <c r="F46" s="50">
        <f t="shared" si="8"/>
        <v>6744</v>
      </c>
      <c r="G46" s="50">
        <f t="shared" si="9"/>
        <v>5102</v>
      </c>
    </row>
    <row r="47" spans="1:9" x14ac:dyDescent="0.25">
      <c r="A47" s="50" t="str">
        <f t="shared" si="5"/>
        <v>BILBAO</v>
      </c>
      <c r="B47" s="51">
        <f t="shared" si="3"/>
        <v>4528</v>
      </c>
      <c r="C47" s="51">
        <f t="shared" si="4"/>
        <v>2834</v>
      </c>
      <c r="D47" s="51">
        <f t="shared" si="7"/>
        <v>11</v>
      </c>
      <c r="E47" s="50" t="str">
        <f t="shared" si="6"/>
        <v>MOTRIL</v>
      </c>
      <c r="F47" s="50">
        <f t="shared" si="8"/>
        <v>5506</v>
      </c>
      <c r="G47" s="50">
        <f t="shared" si="9"/>
        <v>2030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5411</v>
      </c>
      <c r="G48" s="50">
        <f t="shared" si="9"/>
        <v>5736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BILBAO</v>
      </c>
      <c r="F49" s="50">
        <f t="shared" si="8"/>
        <v>4528</v>
      </c>
      <c r="G49" s="50">
        <f t="shared" si="9"/>
        <v>2834</v>
      </c>
    </row>
    <row r="50" spans="1:7" x14ac:dyDescent="0.25">
      <c r="A50" s="50" t="str">
        <f t="shared" si="5"/>
        <v>CEUTA</v>
      </c>
      <c r="B50" s="51">
        <f t="shared" si="3"/>
        <v>4425</v>
      </c>
      <c r="C50" s="51">
        <f t="shared" si="4"/>
        <v>8011</v>
      </c>
      <c r="D50" s="51">
        <f t="shared" si="7"/>
        <v>13</v>
      </c>
      <c r="E50" s="50" t="str">
        <f t="shared" si="6"/>
        <v>VIGO</v>
      </c>
      <c r="F50" s="50">
        <f t="shared" si="8"/>
        <v>4437</v>
      </c>
      <c r="G50" s="50">
        <f t="shared" si="9"/>
        <v>4660</v>
      </c>
    </row>
    <row r="51" spans="1:7" x14ac:dyDescent="0.25">
      <c r="A51" s="50" t="str">
        <f t="shared" si="5"/>
        <v>FERROL-SAN CIBRAO</v>
      </c>
      <c r="B51" s="51">
        <f t="shared" si="3"/>
        <v>230</v>
      </c>
      <c r="C51" s="51">
        <f t="shared" si="4"/>
        <v>397</v>
      </c>
      <c r="D51" s="51">
        <f t="shared" si="7"/>
        <v>20</v>
      </c>
      <c r="E51" s="50" t="str">
        <f t="shared" si="6"/>
        <v>CEUTA</v>
      </c>
      <c r="F51" s="50">
        <f t="shared" si="8"/>
        <v>4425</v>
      </c>
      <c r="G51" s="50">
        <f t="shared" si="9"/>
        <v>8011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SANTANDER</v>
      </c>
      <c r="F52" s="50">
        <f t="shared" si="8"/>
        <v>4152</v>
      </c>
      <c r="G52" s="50">
        <f t="shared" si="9"/>
        <v>3987</v>
      </c>
    </row>
    <row r="53" spans="1:7" x14ac:dyDescent="0.25">
      <c r="A53" s="50" t="str">
        <f t="shared" si="5"/>
        <v>HUELVA</v>
      </c>
      <c r="B53" s="51">
        <f t="shared" si="3"/>
        <v>1482</v>
      </c>
      <c r="C53" s="51">
        <f t="shared" si="4"/>
        <v>12119</v>
      </c>
      <c r="D53" s="51">
        <f t="shared" si="7"/>
        <v>17</v>
      </c>
      <c r="E53" s="50" t="str">
        <f t="shared" si="6"/>
        <v>ALMERÍA</v>
      </c>
      <c r="F53" s="50">
        <f t="shared" si="8"/>
        <v>2369</v>
      </c>
      <c r="G53" s="50">
        <f t="shared" si="9"/>
        <v>2246</v>
      </c>
    </row>
    <row r="54" spans="1:7" x14ac:dyDescent="0.25">
      <c r="A54" s="50" t="str">
        <f t="shared" si="5"/>
        <v>LAS PALMAS</v>
      </c>
      <c r="B54" s="51">
        <f t="shared" si="3"/>
        <v>33571</v>
      </c>
      <c r="C54" s="51">
        <f t="shared" si="4"/>
        <v>34228</v>
      </c>
      <c r="D54" s="51">
        <f t="shared" si="7"/>
        <v>5</v>
      </c>
      <c r="E54" s="50" t="str">
        <f t="shared" si="6"/>
        <v>SEVILLA</v>
      </c>
      <c r="F54" s="50">
        <f t="shared" si="8"/>
        <v>1909</v>
      </c>
      <c r="G54" s="50">
        <f t="shared" si="9"/>
        <v>2516</v>
      </c>
    </row>
    <row r="55" spans="1:7" x14ac:dyDescent="0.25">
      <c r="A55" s="50" t="str">
        <f t="shared" si="5"/>
        <v>MÁLAGA</v>
      </c>
      <c r="B55" s="51">
        <f t="shared" si="3"/>
        <v>5411</v>
      </c>
      <c r="C55" s="51">
        <f t="shared" si="4"/>
        <v>5736</v>
      </c>
      <c r="D55" s="51">
        <f t="shared" si="7"/>
        <v>10</v>
      </c>
      <c r="E55" s="50" t="str">
        <f t="shared" si="6"/>
        <v>HUELVA</v>
      </c>
      <c r="F55" s="50">
        <f t="shared" si="8"/>
        <v>1482</v>
      </c>
      <c r="G55" s="50">
        <f t="shared" si="9"/>
        <v>12119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1195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7979</v>
      </c>
      <c r="C57" s="51">
        <f t="shared" si="4"/>
        <v>7647</v>
      </c>
      <c r="D57" s="51">
        <f t="shared" si="7"/>
        <v>7</v>
      </c>
      <c r="E57" s="50" t="str">
        <f t="shared" si="6"/>
        <v>ALICANTE</v>
      </c>
      <c r="F57" s="50">
        <f t="shared" si="8"/>
        <v>349</v>
      </c>
      <c r="G57" s="50">
        <f t="shared" si="9"/>
        <v>128</v>
      </c>
    </row>
    <row r="58" spans="1:7" x14ac:dyDescent="0.25">
      <c r="A58" s="50" t="str">
        <f t="shared" si="5"/>
        <v>MOTRIL</v>
      </c>
      <c r="B58" s="51">
        <f t="shared" si="3"/>
        <v>5506</v>
      </c>
      <c r="C58" s="51">
        <f t="shared" si="4"/>
        <v>2030</v>
      </c>
      <c r="D58" s="51">
        <f t="shared" si="7"/>
        <v>9</v>
      </c>
      <c r="E58" s="50" t="str">
        <f t="shared" si="6"/>
        <v>FERROL-SAN CIBRAO</v>
      </c>
      <c r="F58" s="50">
        <f t="shared" si="8"/>
        <v>230</v>
      </c>
      <c r="G58" s="50">
        <f t="shared" si="9"/>
        <v>397</v>
      </c>
    </row>
    <row r="59" spans="1:7" x14ac:dyDescent="0.25">
      <c r="A59" s="50" t="str">
        <f t="shared" si="5"/>
        <v>PASAIA</v>
      </c>
      <c r="B59" s="51">
        <f t="shared" si="3"/>
        <v>1195</v>
      </c>
      <c r="C59" s="51">
        <f t="shared" si="4"/>
        <v>0</v>
      </c>
      <c r="D59" s="51">
        <f t="shared" si="7"/>
        <v>18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29453</v>
      </c>
      <c r="C60" s="51">
        <f t="shared" si="4"/>
        <v>34294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4152</v>
      </c>
      <c r="C61" s="51">
        <f t="shared" si="4"/>
        <v>3987</v>
      </c>
      <c r="D61" s="51">
        <f t="shared" si="7"/>
        <v>14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1909</v>
      </c>
      <c r="C62" s="51">
        <f t="shared" si="4"/>
        <v>2516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50306</v>
      </c>
      <c r="C64" s="51">
        <f t="shared" si="4"/>
        <v>56535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4437</v>
      </c>
      <c r="C65" s="51">
        <f t="shared" si="4"/>
        <v>4660</v>
      </c>
      <c r="D65" s="51">
        <f t="shared" si="7"/>
        <v>12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0</v>
      </c>
      <c r="C7" s="42">
        <v>1</v>
      </c>
      <c r="D7" s="42">
        <v>71</v>
      </c>
      <c r="E7" s="42">
        <v>1</v>
      </c>
      <c r="F7" s="11">
        <f>((E7*100)/D7)-100</f>
        <v>-98.591549295774655</v>
      </c>
      <c r="G7" s="1"/>
      <c r="H7" s="1"/>
      <c r="I7" s="1"/>
    </row>
    <row r="8" spans="1:12" x14ac:dyDescent="0.25">
      <c r="A8" s="12" t="s">
        <v>31</v>
      </c>
      <c r="B8" s="43">
        <v>15080</v>
      </c>
      <c r="C8" s="43">
        <v>14221</v>
      </c>
      <c r="D8" s="43">
        <v>38182</v>
      </c>
      <c r="E8" s="43">
        <v>39797</v>
      </c>
      <c r="F8" s="14">
        <f t="shared" ref="F8:F34" si="0">((E8*100)/D8)-100</f>
        <v>4.2297417631344558</v>
      </c>
      <c r="G8" s="1"/>
      <c r="H8" s="1"/>
      <c r="I8" s="1"/>
    </row>
    <row r="9" spans="1:12" x14ac:dyDescent="0.25">
      <c r="A9" s="9" t="s">
        <v>164</v>
      </c>
      <c r="B9" s="42">
        <v>370</v>
      </c>
      <c r="C9" s="42">
        <v>546</v>
      </c>
      <c r="D9" s="42">
        <v>972</v>
      </c>
      <c r="E9" s="42">
        <v>1565</v>
      </c>
      <c r="F9" s="11">
        <f t="shared" si="0"/>
        <v>61.008230452674894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423868</v>
      </c>
      <c r="C11" s="42">
        <v>317265</v>
      </c>
      <c r="D11" s="42">
        <v>1163777</v>
      </c>
      <c r="E11" s="42">
        <v>997023</v>
      </c>
      <c r="F11" s="11">
        <f t="shared" si="0"/>
        <v>-14.328690118467719</v>
      </c>
      <c r="G11" s="1"/>
      <c r="H11" s="1"/>
      <c r="I11" s="1"/>
    </row>
    <row r="12" spans="1:12" x14ac:dyDescent="0.25">
      <c r="A12" s="12" t="s">
        <v>168</v>
      </c>
      <c r="B12" s="43">
        <v>4419</v>
      </c>
      <c r="C12" s="43">
        <v>6989</v>
      </c>
      <c r="D12" s="43">
        <v>15030</v>
      </c>
      <c r="E12" s="43">
        <v>21656</v>
      </c>
      <c r="F12" s="14">
        <f t="shared" si="0"/>
        <v>44.085163007318698</v>
      </c>
      <c r="G12" s="1"/>
      <c r="H12" s="1"/>
      <c r="I12" s="1"/>
    </row>
    <row r="13" spans="1:12" x14ac:dyDescent="0.25">
      <c r="A13" s="9" t="s">
        <v>32</v>
      </c>
      <c r="B13" s="42">
        <v>10818</v>
      </c>
      <c r="C13" s="42">
        <v>11541</v>
      </c>
      <c r="D13" s="42">
        <v>27916</v>
      </c>
      <c r="E13" s="42">
        <v>28196</v>
      </c>
      <c r="F13" s="11">
        <f t="shared" si="0"/>
        <v>1.003009027081248</v>
      </c>
      <c r="G13" s="1"/>
      <c r="H13" s="1"/>
      <c r="I13" s="1"/>
    </row>
    <row r="14" spans="1:12" x14ac:dyDescent="0.25">
      <c r="A14" s="12" t="s">
        <v>33</v>
      </c>
      <c r="B14" s="43">
        <v>173092</v>
      </c>
      <c r="C14" s="43">
        <v>243363</v>
      </c>
      <c r="D14" s="43">
        <v>493646</v>
      </c>
      <c r="E14" s="43">
        <v>673669</v>
      </c>
      <c r="F14" s="14">
        <f t="shared" si="0"/>
        <v>36.468035798932846</v>
      </c>
      <c r="G14" s="1"/>
      <c r="H14" s="1"/>
      <c r="I14" s="1"/>
    </row>
    <row r="15" spans="1:12" x14ac:dyDescent="0.25">
      <c r="A15" s="9" t="s">
        <v>34</v>
      </c>
      <c r="B15" s="42">
        <v>51247</v>
      </c>
      <c r="C15" s="42">
        <v>58812</v>
      </c>
      <c r="D15" s="42">
        <v>137555</v>
      </c>
      <c r="E15" s="42">
        <v>137602</v>
      </c>
      <c r="F15" s="11">
        <f t="shared" si="0"/>
        <v>3.4168150921445317E-2</v>
      </c>
      <c r="G15" s="1"/>
      <c r="H15" s="1"/>
      <c r="I15" s="1"/>
    </row>
    <row r="16" spans="1:12" x14ac:dyDescent="0.25">
      <c r="A16" s="12" t="s">
        <v>35</v>
      </c>
      <c r="B16" s="43">
        <v>9153</v>
      </c>
      <c r="C16" s="43">
        <v>6157</v>
      </c>
      <c r="D16" s="43">
        <v>24172</v>
      </c>
      <c r="E16" s="43">
        <v>18065</v>
      </c>
      <c r="F16" s="14">
        <f t="shared" si="0"/>
        <v>-25.26476915439352</v>
      </c>
      <c r="G16" s="1"/>
      <c r="H16" s="1"/>
      <c r="I16" s="1"/>
    </row>
    <row r="17" spans="1:9" x14ac:dyDescent="0.25">
      <c r="A17" s="9" t="s">
        <v>169</v>
      </c>
      <c r="B17" s="42">
        <v>18180</v>
      </c>
      <c r="C17" s="42">
        <v>23232</v>
      </c>
      <c r="D17" s="42">
        <v>48836</v>
      </c>
      <c r="E17" s="42">
        <v>60713</v>
      </c>
      <c r="F17" s="11">
        <f t="shared" si="0"/>
        <v>24.320173642394948</v>
      </c>
      <c r="G17" s="1"/>
      <c r="H17" s="1"/>
      <c r="I17" s="1"/>
    </row>
    <row r="18" spans="1:9" x14ac:dyDescent="0.25">
      <c r="A18" s="12" t="s">
        <v>36</v>
      </c>
      <c r="B18" s="43">
        <v>2097</v>
      </c>
      <c r="C18" s="43">
        <v>2500</v>
      </c>
      <c r="D18" s="43">
        <v>5517</v>
      </c>
      <c r="E18" s="43">
        <v>6371</v>
      </c>
      <c r="F18" s="14">
        <f t="shared" si="0"/>
        <v>15.479427224941091</v>
      </c>
      <c r="G18" s="1"/>
      <c r="H18" s="1"/>
      <c r="I18" s="1"/>
    </row>
    <row r="19" spans="1:9" x14ac:dyDescent="0.25">
      <c r="A19" s="9" t="s">
        <v>37</v>
      </c>
      <c r="B19" s="42">
        <v>72</v>
      </c>
      <c r="C19" s="42">
        <v>4</v>
      </c>
      <c r="D19" s="42">
        <v>189</v>
      </c>
      <c r="E19" s="42">
        <v>11</v>
      </c>
      <c r="F19" s="11">
        <f t="shared" si="0"/>
        <v>-94.179894179894177</v>
      </c>
      <c r="G19" s="1"/>
      <c r="H19" s="1"/>
      <c r="I19" s="1"/>
    </row>
    <row r="20" spans="1:9" x14ac:dyDescent="0.25">
      <c r="A20" s="12" t="s">
        <v>170</v>
      </c>
      <c r="B20" s="43">
        <v>5670</v>
      </c>
      <c r="C20" s="43">
        <v>6415</v>
      </c>
      <c r="D20" s="43">
        <v>14973</v>
      </c>
      <c r="E20" s="43">
        <v>18384</v>
      </c>
      <c r="F20" s="14">
        <f t="shared" si="0"/>
        <v>22.781005810458822</v>
      </c>
      <c r="G20" s="1"/>
      <c r="H20" s="1"/>
      <c r="I20" s="1"/>
    </row>
    <row r="21" spans="1:9" x14ac:dyDescent="0.25">
      <c r="A21" s="9" t="s">
        <v>38</v>
      </c>
      <c r="B21" s="42">
        <v>942</v>
      </c>
      <c r="C21" s="42">
        <v>3564</v>
      </c>
      <c r="D21" s="42">
        <v>2452</v>
      </c>
      <c r="E21" s="42">
        <v>12586</v>
      </c>
      <c r="F21" s="11">
        <f t="shared" si="0"/>
        <v>413.29526916802615</v>
      </c>
      <c r="G21" s="1"/>
      <c r="H21" s="1"/>
      <c r="I21" s="1"/>
    </row>
    <row r="22" spans="1:9" x14ac:dyDescent="0.25">
      <c r="A22" s="12" t="s">
        <v>59</v>
      </c>
      <c r="B22" s="43">
        <v>79813</v>
      </c>
      <c r="C22" s="43">
        <v>97064</v>
      </c>
      <c r="D22" s="43">
        <v>215219</v>
      </c>
      <c r="E22" s="43">
        <v>250577</v>
      </c>
      <c r="F22" s="14">
        <f t="shared" si="0"/>
        <v>16.428846895487851</v>
      </c>
      <c r="G22" s="1"/>
      <c r="H22" s="1"/>
      <c r="I22" s="1"/>
    </row>
    <row r="23" spans="1:9" x14ac:dyDescent="0.25">
      <c r="A23" s="9" t="s">
        <v>171</v>
      </c>
      <c r="B23" s="42">
        <v>2612</v>
      </c>
      <c r="C23" s="42">
        <v>12951</v>
      </c>
      <c r="D23" s="42">
        <v>11369</v>
      </c>
      <c r="E23" s="42">
        <v>31486</v>
      </c>
      <c r="F23" s="11">
        <f t="shared" si="0"/>
        <v>176.94608144955583</v>
      </c>
      <c r="G23" s="1"/>
      <c r="H23" s="1"/>
      <c r="I23" s="1"/>
    </row>
    <row r="24" spans="1:9" x14ac:dyDescent="0.25">
      <c r="A24" s="12" t="s">
        <v>173</v>
      </c>
      <c r="B24" s="43">
        <v>3633</v>
      </c>
      <c r="C24" s="43">
        <v>6303</v>
      </c>
      <c r="D24" s="43">
        <v>10046</v>
      </c>
      <c r="E24" s="43">
        <v>19339</v>
      </c>
      <c r="F24" s="14">
        <f t="shared" si="0"/>
        <v>92.504479394783999</v>
      </c>
      <c r="G24" s="1"/>
      <c r="H24" s="1"/>
      <c r="I24" s="1"/>
    </row>
    <row r="25" spans="1:9" x14ac:dyDescent="0.25">
      <c r="A25" s="9" t="s">
        <v>39</v>
      </c>
      <c r="B25" s="42">
        <v>2743</v>
      </c>
      <c r="C25" s="42">
        <v>3086</v>
      </c>
      <c r="D25" s="42">
        <v>8651</v>
      </c>
      <c r="E25" s="42">
        <v>9115</v>
      </c>
      <c r="F25" s="11">
        <f t="shared" si="0"/>
        <v>5.3635417870766418</v>
      </c>
      <c r="G25" s="1"/>
      <c r="H25" s="1"/>
      <c r="I25" s="1"/>
    </row>
    <row r="26" spans="1:9" x14ac:dyDescent="0.25">
      <c r="A26" s="12" t="s">
        <v>40</v>
      </c>
      <c r="B26" s="43">
        <v>217</v>
      </c>
      <c r="C26" s="43">
        <v>221</v>
      </c>
      <c r="D26" s="43">
        <v>403</v>
      </c>
      <c r="E26" s="43">
        <v>465</v>
      </c>
      <c r="F26" s="14">
        <f t="shared" si="0"/>
        <v>15.384615384615387</v>
      </c>
      <c r="G26" s="1"/>
      <c r="H26" s="1"/>
      <c r="I26" s="1"/>
    </row>
    <row r="27" spans="1:9" x14ac:dyDescent="0.25">
      <c r="A27" s="9" t="s">
        <v>41</v>
      </c>
      <c r="B27" s="42">
        <v>730</v>
      </c>
      <c r="C27" s="42">
        <v>0</v>
      </c>
      <c r="D27" s="42">
        <v>1902</v>
      </c>
      <c r="E27" s="42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43">
        <v>31810</v>
      </c>
      <c r="C28" s="43">
        <v>36577</v>
      </c>
      <c r="D28" s="43">
        <v>88289</v>
      </c>
      <c r="E28" s="43">
        <v>97332</v>
      </c>
      <c r="F28" s="14">
        <f t="shared" si="0"/>
        <v>10.242499065568751</v>
      </c>
      <c r="G28" s="1"/>
      <c r="H28" s="1"/>
      <c r="I28" s="1"/>
    </row>
    <row r="29" spans="1:9" x14ac:dyDescent="0.25">
      <c r="A29" s="9" t="s">
        <v>43</v>
      </c>
      <c r="B29" s="42">
        <v>91</v>
      </c>
      <c r="C29" s="42">
        <v>167</v>
      </c>
      <c r="D29" s="42">
        <v>281</v>
      </c>
      <c r="E29" s="42">
        <v>478</v>
      </c>
      <c r="F29" s="11">
        <f t="shared" si="0"/>
        <v>70.106761565836308</v>
      </c>
      <c r="G29" s="1"/>
      <c r="H29" s="1"/>
      <c r="I29" s="1"/>
    </row>
    <row r="30" spans="1:9" x14ac:dyDescent="0.25">
      <c r="A30" s="12" t="s">
        <v>44</v>
      </c>
      <c r="B30" s="43">
        <v>12109</v>
      </c>
      <c r="C30" s="43">
        <v>9940</v>
      </c>
      <c r="D30" s="43">
        <v>37140</v>
      </c>
      <c r="E30" s="43">
        <v>26572</v>
      </c>
      <c r="F30" s="14">
        <f t="shared" si="0"/>
        <v>-28.454496499730752</v>
      </c>
      <c r="G30" s="1"/>
      <c r="H30" s="1"/>
      <c r="I30" s="1"/>
    </row>
    <row r="31" spans="1:9" x14ac:dyDescent="0.25">
      <c r="A31" s="9" t="s">
        <v>45</v>
      </c>
      <c r="B31" s="42">
        <v>7702</v>
      </c>
      <c r="C31" s="42">
        <v>4278</v>
      </c>
      <c r="D31" s="42">
        <v>19749</v>
      </c>
      <c r="E31" s="42">
        <v>15444</v>
      </c>
      <c r="F31" s="11">
        <f t="shared" si="0"/>
        <v>-21.798572079598969</v>
      </c>
      <c r="G31" s="1"/>
      <c r="H31" s="1"/>
      <c r="I31" s="1"/>
    </row>
    <row r="32" spans="1:9" x14ac:dyDescent="0.25">
      <c r="A32" s="12" t="s">
        <v>46</v>
      </c>
      <c r="B32" s="43">
        <v>399798</v>
      </c>
      <c r="C32" s="43">
        <v>397109</v>
      </c>
      <c r="D32" s="43">
        <v>1155546</v>
      </c>
      <c r="E32" s="43">
        <v>1094272</v>
      </c>
      <c r="F32" s="14">
        <f t="shared" si="0"/>
        <v>-5.3026015407435096</v>
      </c>
      <c r="G32" s="1"/>
      <c r="H32" s="1"/>
      <c r="I32" s="1"/>
    </row>
    <row r="33" spans="1:9" x14ac:dyDescent="0.25">
      <c r="A33" s="9" t="s">
        <v>47</v>
      </c>
      <c r="B33" s="42">
        <v>17182</v>
      </c>
      <c r="C33" s="42">
        <v>14443</v>
      </c>
      <c r="D33" s="42">
        <v>45826</v>
      </c>
      <c r="E33" s="42">
        <v>41777</v>
      </c>
      <c r="F33" s="11">
        <f t="shared" si="0"/>
        <v>-8.8355955134639714</v>
      </c>
      <c r="G33" s="1"/>
      <c r="H33" s="1"/>
      <c r="I33" s="1"/>
    </row>
    <row r="34" spans="1:9" x14ac:dyDescent="0.25">
      <c r="A34" s="12" t="s">
        <v>172</v>
      </c>
      <c r="B34" s="43">
        <v>2479</v>
      </c>
      <c r="C34" s="43">
        <v>3027</v>
      </c>
      <c r="D34" s="43">
        <v>7962</v>
      </c>
      <c r="E34" s="43">
        <v>8423</v>
      </c>
      <c r="F34" s="14">
        <f t="shared" si="0"/>
        <v>5.7900025119316751</v>
      </c>
      <c r="G34" s="1"/>
      <c r="H34" s="1"/>
      <c r="I34" s="1"/>
    </row>
    <row r="35" spans="1:9" x14ac:dyDescent="0.25">
      <c r="A35" s="15" t="s">
        <v>48</v>
      </c>
      <c r="B35" s="16">
        <f>SUM(B7:B34)</f>
        <v>1275927</v>
      </c>
      <c r="C35" s="16">
        <f t="shared" ref="C35:E35" si="1">SUM(C7:C34)</f>
        <v>1279776</v>
      </c>
      <c r="D35" s="16">
        <f t="shared" si="1"/>
        <v>3575671</v>
      </c>
      <c r="E35" s="16">
        <f t="shared" si="1"/>
        <v>3610919</v>
      </c>
      <c r="F35" s="17">
        <f t="shared" ref="F35" si="2">((E35*100)/D35)-100</f>
        <v>0.98577301994507138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</v>
      </c>
      <c r="C39" s="51">
        <f t="shared" si="4"/>
        <v>71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1094272</v>
      </c>
      <c r="G39" s="50">
        <f>LOOKUP(E39,$A$39:$A$66,$C$39:$C$66)</f>
        <v>1155546</v>
      </c>
    </row>
    <row r="40" spans="1:9" x14ac:dyDescent="0.25">
      <c r="A40" s="50" t="str">
        <f t="shared" si="5"/>
        <v>ALICANTE</v>
      </c>
      <c r="B40" s="51">
        <f t="shared" si="3"/>
        <v>39797</v>
      </c>
      <c r="C40" s="51">
        <f t="shared" si="4"/>
        <v>38182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997023</v>
      </c>
      <c r="G40" s="50">
        <f t="shared" ref="G40:G66" si="9">LOOKUP(E40,$A$39:$A$66,$C$39:$C$66)</f>
        <v>1163777</v>
      </c>
    </row>
    <row r="41" spans="1:9" x14ac:dyDescent="0.25">
      <c r="A41" s="50" t="str">
        <f t="shared" si="5"/>
        <v>ALMERÍA</v>
      </c>
      <c r="B41" s="51">
        <f t="shared" si="3"/>
        <v>1565</v>
      </c>
      <c r="C41" s="51">
        <f t="shared" si="4"/>
        <v>972</v>
      </c>
      <c r="D41" s="51">
        <f t="shared" si="7"/>
        <v>22</v>
      </c>
      <c r="E41" s="50" t="str">
        <f t="shared" si="6"/>
        <v>BARCELONA</v>
      </c>
      <c r="F41" s="50">
        <f t="shared" si="8"/>
        <v>673669</v>
      </c>
      <c r="G41" s="50">
        <f t="shared" si="9"/>
        <v>493646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250577</v>
      </c>
      <c r="G42" s="50">
        <f t="shared" si="9"/>
        <v>215219</v>
      </c>
    </row>
    <row r="43" spans="1:9" x14ac:dyDescent="0.25">
      <c r="A43" s="50" t="str">
        <f t="shared" si="5"/>
        <v>BAHÍA DE ALGECIRAS</v>
      </c>
      <c r="B43" s="51">
        <f t="shared" si="3"/>
        <v>997023</v>
      </c>
      <c r="C43" s="51">
        <f t="shared" si="4"/>
        <v>1163777</v>
      </c>
      <c r="D43" s="51">
        <f t="shared" si="7"/>
        <v>2</v>
      </c>
      <c r="E43" s="50" t="str">
        <f t="shared" si="6"/>
        <v>BILBAO</v>
      </c>
      <c r="F43" s="50">
        <f t="shared" si="8"/>
        <v>137602</v>
      </c>
      <c r="G43" s="50">
        <f t="shared" si="9"/>
        <v>137555</v>
      </c>
    </row>
    <row r="44" spans="1:9" x14ac:dyDescent="0.25">
      <c r="A44" s="50" t="str">
        <f t="shared" si="5"/>
        <v>BAHÍA DE CÁDIZ</v>
      </c>
      <c r="B44" s="51">
        <f t="shared" si="3"/>
        <v>21656</v>
      </c>
      <c r="C44" s="51">
        <f t="shared" si="4"/>
        <v>15030</v>
      </c>
      <c r="D44" s="51">
        <f t="shared" si="7"/>
        <v>13</v>
      </c>
      <c r="E44" s="50" t="str">
        <f t="shared" si="6"/>
        <v>SANTA CRUZ DE TENERIFE</v>
      </c>
      <c r="F44" s="50">
        <f t="shared" si="8"/>
        <v>97332</v>
      </c>
      <c r="G44" s="50">
        <f t="shared" si="9"/>
        <v>88289</v>
      </c>
    </row>
    <row r="45" spans="1:9" x14ac:dyDescent="0.25">
      <c r="A45" s="50" t="str">
        <f t="shared" si="5"/>
        <v>BALEARES</v>
      </c>
      <c r="B45" s="51">
        <f t="shared" si="3"/>
        <v>28196</v>
      </c>
      <c r="C45" s="51">
        <f t="shared" si="4"/>
        <v>27916</v>
      </c>
      <c r="D45" s="51">
        <f t="shared" si="7"/>
        <v>11</v>
      </c>
      <c r="E45" s="50" t="str">
        <f t="shared" si="6"/>
        <v>CASTELLÓN</v>
      </c>
      <c r="F45" s="50">
        <f t="shared" si="8"/>
        <v>60713</v>
      </c>
      <c r="G45" s="50">
        <f t="shared" si="9"/>
        <v>48836</v>
      </c>
    </row>
    <row r="46" spans="1:9" x14ac:dyDescent="0.25">
      <c r="A46" s="50" t="str">
        <f t="shared" si="5"/>
        <v>BARCELONA</v>
      </c>
      <c r="B46" s="51">
        <f t="shared" si="3"/>
        <v>673669</v>
      </c>
      <c r="C46" s="51">
        <f t="shared" si="4"/>
        <v>493646</v>
      </c>
      <c r="D46" s="51">
        <f t="shared" si="7"/>
        <v>3</v>
      </c>
      <c r="E46" s="50" t="str">
        <f t="shared" si="6"/>
        <v>VIGO</v>
      </c>
      <c r="F46" s="50">
        <f t="shared" si="8"/>
        <v>41777</v>
      </c>
      <c r="G46" s="50">
        <f t="shared" si="9"/>
        <v>45826</v>
      </c>
    </row>
    <row r="47" spans="1:9" x14ac:dyDescent="0.25">
      <c r="A47" s="50" t="str">
        <f t="shared" si="5"/>
        <v>BILBAO</v>
      </c>
      <c r="B47" s="51">
        <f t="shared" si="3"/>
        <v>137602</v>
      </c>
      <c r="C47" s="51">
        <f t="shared" si="4"/>
        <v>137555</v>
      </c>
      <c r="D47" s="51">
        <f t="shared" si="7"/>
        <v>5</v>
      </c>
      <c r="E47" s="50" t="str">
        <f t="shared" si="6"/>
        <v>ALICANTE</v>
      </c>
      <c r="F47" s="50">
        <f t="shared" si="8"/>
        <v>39797</v>
      </c>
      <c r="G47" s="50">
        <f t="shared" si="9"/>
        <v>38182</v>
      </c>
    </row>
    <row r="48" spans="1:9" x14ac:dyDescent="0.25">
      <c r="A48" s="50" t="str">
        <f t="shared" si="5"/>
        <v>CARTAGENA</v>
      </c>
      <c r="B48" s="51">
        <f t="shared" si="3"/>
        <v>18065</v>
      </c>
      <c r="C48" s="51">
        <f t="shared" si="4"/>
        <v>24172</v>
      </c>
      <c r="D48" s="51">
        <f t="shared" si="7"/>
        <v>16</v>
      </c>
      <c r="E48" s="50" t="str">
        <f t="shared" si="6"/>
        <v>MÁLAGA</v>
      </c>
      <c r="F48" s="50">
        <f t="shared" si="8"/>
        <v>31486</v>
      </c>
      <c r="G48" s="50">
        <f t="shared" si="9"/>
        <v>11369</v>
      </c>
    </row>
    <row r="49" spans="1:7" x14ac:dyDescent="0.25">
      <c r="A49" s="50" t="str">
        <f t="shared" si="5"/>
        <v>CASTELLÓN</v>
      </c>
      <c r="B49" s="51">
        <f t="shared" si="3"/>
        <v>60713</v>
      </c>
      <c r="C49" s="51">
        <f t="shared" si="4"/>
        <v>48836</v>
      </c>
      <c r="D49" s="51">
        <f t="shared" si="7"/>
        <v>7</v>
      </c>
      <c r="E49" s="50" t="str">
        <f t="shared" si="6"/>
        <v>BALEARES</v>
      </c>
      <c r="F49" s="50">
        <f t="shared" si="8"/>
        <v>28196</v>
      </c>
      <c r="G49" s="50">
        <f t="shared" si="9"/>
        <v>27916</v>
      </c>
    </row>
    <row r="50" spans="1:7" x14ac:dyDescent="0.25">
      <c r="A50" s="50" t="str">
        <f t="shared" si="5"/>
        <v>CEUTA</v>
      </c>
      <c r="B50" s="51">
        <f t="shared" si="3"/>
        <v>6371</v>
      </c>
      <c r="C50" s="51">
        <f t="shared" si="4"/>
        <v>5517</v>
      </c>
      <c r="D50" s="51">
        <f t="shared" si="7"/>
        <v>21</v>
      </c>
      <c r="E50" s="50" t="str">
        <f t="shared" si="6"/>
        <v>SEVILLA</v>
      </c>
      <c r="F50" s="50">
        <f t="shared" si="8"/>
        <v>26572</v>
      </c>
      <c r="G50" s="50">
        <f t="shared" si="9"/>
        <v>37140</v>
      </c>
    </row>
    <row r="51" spans="1:7" x14ac:dyDescent="0.25">
      <c r="A51" s="50" t="str">
        <f t="shared" si="5"/>
        <v>FERROL-SAN CIBRAO</v>
      </c>
      <c r="B51" s="51">
        <f t="shared" si="3"/>
        <v>11</v>
      </c>
      <c r="C51" s="51">
        <f t="shared" si="4"/>
        <v>189</v>
      </c>
      <c r="D51" s="51">
        <f t="shared" si="7"/>
        <v>25</v>
      </c>
      <c r="E51" s="50" t="str">
        <f t="shared" si="6"/>
        <v>BAHÍA DE CÁDIZ</v>
      </c>
      <c r="F51" s="50">
        <f t="shared" si="8"/>
        <v>21656</v>
      </c>
      <c r="G51" s="50">
        <f t="shared" si="9"/>
        <v>15030</v>
      </c>
    </row>
    <row r="52" spans="1:7" x14ac:dyDescent="0.25">
      <c r="A52" s="50" t="str">
        <f t="shared" si="5"/>
        <v>GIJÓN</v>
      </c>
      <c r="B52" s="51">
        <f t="shared" si="3"/>
        <v>18384</v>
      </c>
      <c r="C52" s="51">
        <f t="shared" si="4"/>
        <v>14973</v>
      </c>
      <c r="D52" s="51">
        <f t="shared" si="7"/>
        <v>15</v>
      </c>
      <c r="E52" s="50" t="str">
        <f t="shared" si="6"/>
        <v>MARÍN Y RÍA DE PONTEVEDRA</v>
      </c>
      <c r="F52" s="50">
        <f t="shared" si="8"/>
        <v>19339</v>
      </c>
      <c r="G52" s="50">
        <f t="shared" si="9"/>
        <v>10046</v>
      </c>
    </row>
    <row r="53" spans="1:7" x14ac:dyDescent="0.25">
      <c r="A53" s="50" t="str">
        <f t="shared" si="5"/>
        <v>HUELVA</v>
      </c>
      <c r="B53" s="51">
        <f t="shared" si="3"/>
        <v>12586</v>
      </c>
      <c r="C53" s="51">
        <f t="shared" si="4"/>
        <v>2452</v>
      </c>
      <c r="D53" s="51">
        <f t="shared" si="7"/>
        <v>18</v>
      </c>
      <c r="E53" s="50" t="str">
        <f t="shared" si="6"/>
        <v>GIJÓN</v>
      </c>
      <c r="F53" s="50">
        <f t="shared" si="8"/>
        <v>18384</v>
      </c>
      <c r="G53" s="50">
        <f t="shared" si="9"/>
        <v>14973</v>
      </c>
    </row>
    <row r="54" spans="1:7" x14ac:dyDescent="0.25">
      <c r="A54" s="50" t="str">
        <f t="shared" si="5"/>
        <v>LAS PALMAS</v>
      </c>
      <c r="B54" s="51">
        <f t="shared" si="3"/>
        <v>250577</v>
      </c>
      <c r="C54" s="51">
        <f t="shared" si="4"/>
        <v>215219</v>
      </c>
      <c r="D54" s="51">
        <f t="shared" si="7"/>
        <v>4</v>
      </c>
      <c r="E54" s="50" t="str">
        <f t="shared" si="6"/>
        <v>CARTAGENA</v>
      </c>
      <c r="F54" s="50">
        <f t="shared" si="8"/>
        <v>18065</v>
      </c>
      <c r="G54" s="50">
        <f t="shared" si="9"/>
        <v>24172</v>
      </c>
    </row>
    <row r="55" spans="1:7" x14ac:dyDescent="0.25">
      <c r="A55" s="50" t="str">
        <f t="shared" si="5"/>
        <v>MÁLAGA</v>
      </c>
      <c r="B55" s="51">
        <f t="shared" si="3"/>
        <v>31486</v>
      </c>
      <c r="C55" s="51">
        <f t="shared" si="4"/>
        <v>11369</v>
      </c>
      <c r="D55" s="51">
        <f t="shared" si="7"/>
        <v>10</v>
      </c>
      <c r="E55" s="50" t="str">
        <f t="shared" si="6"/>
        <v>TARRAGONA</v>
      </c>
      <c r="F55" s="50">
        <f t="shared" si="8"/>
        <v>15444</v>
      </c>
      <c r="G55" s="50">
        <f t="shared" si="9"/>
        <v>19749</v>
      </c>
    </row>
    <row r="56" spans="1:7" x14ac:dyDescent="0.25">
      <c r="A56" s="50" t="str">
        <f t="shared" si="5"/>
        <v>MARÍN Y RÍA DE PONTEVEDRA</v>
      </c>
      <c r="B56" s="51">
        <f t="shared" si="3"/>
        <v>19339</v>
      </c>
      <c r="C56" s="51">
        <f t="shared" si="4"/>
        <v>10046</v>
      </c>
      <c r="D56" s="51">
        <f t="shared" si="7"/>
        <v>14</v>
      </c>
      <c r="E56" s="50" t="str">
        <f t="shared" si="6"/>
        <v>HUELVA</v>
      </c>
      <c r="F56" s="50">
        <f t="shared" ref="F56:F66" si="10">LOOKUP(E56,$A$39:$A$66,$B$39:$B$66)</f>
        <v>12586</v>
      </c>
      <c r="G56" s="50">
        <f t="shared" si="9"/>
        <v>2452</v>
      </c>
    </row>
    <row r="57" spans="1:7" x14ac:dyDescent="0.25">
      <c r="A57" s="50" t="str">
        <f t="shared" si="5"/>
        <v>MELILLA</v>
      </c>
      <c r="B57" s="51">
        <f t="shared" si="3"/>
        <v>9115</v>
      </c>
      <c r="C57" s="51">
        <f t="shared" si="4"/>
        <v>8651</v>
      </c>
      <c r="D57" s="51">
        <f t="shared" si="7"/>
        <v>19</v>
      </c>
      <c r="E57" s="50" t="str">
        <f t="shared" si="6"/>
        <v>MELILLA</v>
      </c>
      <c r="F57" s="50">
        <f t="shared" si="10"/>
        <v>9115</v>
      </c>
      <c r="G57" s="50">
        <f t="shared" si="9"/>
        <v>8651</v>
      </c>
    </row>
    <row r="58" spans="1:7" x14ac:dyDescent="0.25">
      <c r="A58" s="50" t="str">
        <f t="shared" si="5"/>
        <v>MOTRIL</v>
      </c>
      <c r="B58" s="51">
        <f t="shared" si="3"/>
        <v>465</v>
      </c>
      <c r="C58" s="51">
        <f t="shared" si="4"/>
        <v>403</v>
      </c>
      <c r="D58" s="51">
        <f t="shared" si="7"/>
        <v>24</v>
      </c>
      <c r="E58" s="50" t="str">
        <f t="shared" si="6"/>
        <v>VILAGARCÍA</v>
      </c>
      <c r="F58" s="50">
        <f t="shared" si="10"/>
        <v>8423</v>
      </c>
      <c r="G58" s="50">
        <f t="shared" si="9"/>
        <v>7962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1902</v>
      </c>
      <c r="D59" s="51">
        <f t="shared" si="7"/>
        <v>28</v>
      </c>
      <c r="E59" s="50" t="str">
        <f t="shared" si="6"/>
        <v>CEUTA</v>
      </c>
      <c r="F59" s="50">
        <f t="shared" si="10"/>
        <v>6371</v>
      </c>
      <c r="G59" s="50">
        <f t="shared" si="9"/>
        <v>5517</v>
      </c>
    </row>
    <row r="60" spans="1:7" x14ac:dyDescent="0.25">
      <c r="A60" s="50" t="str">
        <f t="shared" si="5"/>
        <v>SANTA CRUZ DE TENERIFE</v>
      </c>
      <c r="B60" s="51">
        <f t="shared" si="3"/>
        <v>97332</v>
      </c>
      <c r="C60" s="51">
        <f t="shared" si="4"/>
        <v>88289</v>
      </c>
      <c r="D60" s="51">
        <f t="shared" si="7"/>
        <v>6</v>
      </c>
      <c r="E60" s="50" t="str">
        <f t="shared" si="6"/>
        <v>ALMERÍA</v>
      </c>
      <c r="F60" s="50">
        <f t="shared" si="10"/>
        <v>1565</v>
      </c>
      <c r="G60" s="50">
        <f t="shared" si="9"/>
        <v>972</v>
      </c>
    </row>
    <row r="61" spans="1:7" x14ac:dyDescent="0.25">
      <c r="A61" s="50" t="str">
        <f t="shared" si="5"/>
        <v>SANTANDER</v>
      </c>
      <c r="B61" s="51">
        <f t="shared" si="3"/>
        <v>478</v>
      </c>
      <c r="C61" s="51">
        <f t="shared" si="4"/>
        <v>281</v>
      </c>
      <c r="D61" s="51">
        <f t="shared" si="7"/>
        <v>23</v>
      </c>
      <c r="E61" s="50" t="str">
        <f t="shared" si="6"/>
        <v>SANTANDER</v>
      </c>
      <c r="F61" s="50">
        <f t="shared" si="10"/>
        <v>478</v>
      </c>
      <c r="G61" s="50">
        <f t="shared" si="9"/>
        <v>281</v>
      </c>
    </row>
    <row r="62" spans="1:7" x14ac:dyDescent="0.25">
      <c r="A62" s="50" t="str">
        <f t="shared" si="5"/>
        <v>SEVILLA</v>
      </c>
      <c r="B62" s="51">
        <f t="shared" si="3"/>
        <v>26572</v>
      </c>
      <c r="C62" s="51">
        <f t="shared" si="4"/>
        <v>37140</v>
      </c>
      <c r="D62" s="51">
        <f t="shared" si="7"/>
        <v>12</v>
      </c>
      <c r="E62" s="50" t="str">
        <f t="shared" si="6"/>
        <v>MOTRIL</v>
      </c>
      <c r="F62" s="50">
        <f t="shared" si="10"/>
        <v>465</v>
      </c>
      <c r="G62" s="50">
        <f t="shared" si="9"/>
        <v>403</v>
      </c>
    </row>
    <row r="63" spans="1:7" x14ac:dyDescent="0.25">
      <c r="A63" s="50" t="str">
        <f t="shared" si="5"/>
        <v>TARRAGONA</v>
      </c>
      <c r="B63" s="51">
        <f t="shared" si="3"/>
        <v>15444</v>
      </c>
      <c r="C63" s="51">
        <f t="shared" si="4"/>
        <v>19749</v>
      </c>
      <c r="D63" s="51">
        <f t="shared" si="7"/>
        <v>17</v>
      </c>
      <c r="E63" s="50" t="str">
        <f t="shared" si="6"/>
        <v>FERROL-SAN CIBRAO</v>
      </c>
      <c r="F63" s="50">
        <f t="shared" si="10"/>
        <v>11</v>
      </c>
      <c r="G63" s="50">
        <f t="shared" si="9"/>
        <v>189</v>
      </c>
    </row>
    <row r="64" spans="1:7" x14ac:dyDescent="0.25">
      <c r="A64" s="50" t="str">
        <f t="shared" si="5"/>
        <v>VALENCIA</v>
      </c>
      <c r="B64" s="51">
        <f t="shared" si="3"/>
        <v>1094272</v>
      </c>
      <c r="C64" s="51">
        <f t="shared" si="4"/>
        <v>1155546</v>
      </c>
      <c r="D64" s="51">
        <f t="shared" si="7"/>
        <v>1</v>
      </c>
      <c r="E64" s="50" t="str">
        <f t="shared" si="6"/>
        <v>A CORUÑA</v>
      </c>
      <c r="F64" s="50">
        <f t="shared" si="10"/>
        <v>1</v>
      </c>
      <c r="G64" s="50">
        <f t="shared" si="9"/>
        <v>71</v>
      </c>
    </row>
    <row r="65" spans="1:7" x14ac:dyDescent="0.25">
      <c r="A65" s="50" t="str">
        <f t="shared" si="5"/>
        <v>VIGO</v>
      </c>
      <c r="B65" s="51">
        <f t="shared" si="3"/>
        <v>41777</v>
      </c>
      <c r="C65" s="51">
        <f t="shared" si="4"/>
        <v>45826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8423</v>
      </c>
      <c r="C66" s="51">
        <f t="shared" si="4"/>
        <v>7962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3146</v>
      </c>
      <c r="C8" s="45">
        <v>403</v>
      </c>
      <c r="D8" s="45">
        <v>3384</v>
      </c>
      <c r="E8" s="45">
        <v>700</v>
      </c>
      <c r="F8" s="14">
        <f t="shared" ref="F8:F33" si="0">((E8*100)/D8)-100</f>
        <v>-79.314420803782511</v>
      </c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14</v>
      </c>
      <c r="F9" s="19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392849</v>
      </c>
      <c r="C11" s="44">
        <v>286533</v>
      </c>
      <c r="D11" s="44">
        <v>1077382</v>
      </c>
      <c r="E11" s="44">
        <v>910414</v>
      </c>
      <c r="F11" s="19">
        <f t="shared" si="0"/>
        <v>-15.497567250984332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12</v>
      </c>
      <c r="E12" s="45">
        <v>0</v>
      </c>
      <c r="F12" s="14">
        <f t="shared" si="0"/>
        <v>-100</v>
      </c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10</v>
      </c>
      <c r="D13" s="44">
        <v>0</v>
      </c>
      <c r="E13" s="44">
        <v>14</v>
      </c>
      <c r="F13" s="11"/>
      <c r="G13" s="1"/>
      <c r="H13" s="1"/>
      <c r="I13" s="1"/>
    </row>
    <row r="14" spans="1:12" x14ac:dyDescent="0.25">
      <c r="A14" s="12" t="s">
        <v>33</v>
      </c>
      <c r="B14" s="45">
        <v>25080</v>
      </c>
      <c r="C14" s="45">
        <v>88499</v>
      </c>
      <c r="D14" s="45">
        <v>83857</v>
      </c>
      <c r="E14" s="45">
        <v>216716</v>
      </c>
      <c r="F14" s="14">
        <f t="shared" si="0"/>
        <v>158.43519324564437</v>
      </c>
      <c r="G14" s="1"/>
      <c r="H14" s="1"/>
      <c r="I14" s="1"/>
    </row>
    <row r="15" spans="1:12" x14ac:dyDescent="0.25">
      <c r="A15" s="9" t="s">
        <v>34</v>
      </c>
      <c r="B15" s="44">
        <v>338</v>
      </c>
      <c r="C15" s="44">
        <v>729</v>
      </c>
      <c r="D15" s="44">
        <v>827</v>
      </c>
      <c r="E15" s="44">
        <v>1175</v>
      </c>
      <c r="F15" s="11">
        <f t="shared" si="0"/>
        <v>42.079806529625159</v>
      </c>
      <c r="G15" s="1"/>
      <c r="H15" s="1"/>
      <c r="I15" s="1"/>
    </row>
    <row r="16" spans="1:12" x14ac:dyDescent="0.25">
      <c r="A16" s="12" t="s">
        <v>35</v>
      </c>
      <c r="B16" s="45">
        <v>240</v>
      </c>
      <c r="C16" s="45">
        <v>0</v>
      </c>
      <c r="D16" s="45">
        <v>240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1013</v>
      </c>
      <c r="C17" s="44">
        <v>1918</v>
      </c>
      <c r="D17" s="44">
        <v>2211</v>
      </c>
      <c r="E17" s="44">
        <v>7868</v>
      </c>
      <c r="F17" s="11">
        <f t="shared" si="0"/>
        <v>255.85707824513793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9"/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8"/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0</v>
      </c>
      <c r="E21" s="44">
        <v>4</v>
      </c>
      <c r="F21" s="19"/>
      <c r="G21" s="1"/>
      <c r="H21" s="1"/>
      <c r="I21" s="1"/>
    </row>
    <row r="22" spans="1:9" x14ac:dyDescent="0.25">
      <c r="A22" s="12" t="s">
        <v>59</v>
      </c>
      <c r="B22" s="45">
        <v>36994</v>
      </c>
      <c r="C22" s="45">
        <v>47602</v>
      </c>
      <c r="D22" s="45">
        <v>95070</v>
      </c>
      <c r="E22" s="45">
        <v>117981</v>
      </c>
      <c r="F22" s="18">
        <f t="shared" si="0"/>
        <v>24.099084884821707</v>
      </c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9481</v>
      </c>
      <c r="D23" s="44">
        <v>3640</v>
      </c>
      <c r="E23" s="44">
        <v>23204</v>
      </c>
      <c r="F23" s="11">
        <f t="shared" si="0"/>
        <v>537.47252747252742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968</v>
      </c>
      <c r="D24" s="45">
        <v>29</v>
      </c>
      <c r="E24" s="45">
        <v>1805</v>
      </c>
      <c r="F24" s="14">
        <f t="shared" si="0"/>
        <v>6124.1379310344828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16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206</v>
      </c>
      <c r="C28" s="45">
        <v>404</v>
      </c>
      <c r="D28" s="45">
        <v>1018</v>
      </c>
      <c r="E28" s="45">
        <v>980</v>
      </c>
      <c r="F28" s="14">
        <f t="shared" si="0"/>
        <v>-3.7328094302554007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9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1554</v>
      </c>
      <c r="C31" s="44">
        <v>433</v>
      </c>
      <c r="D31" s="44">
        <v>4211</v>
      </c>
      <c r="E31" s="44">
        <v>1906</v>
      </c>
      <c r="F31" s="11">
        <f t="shared" si="0"/>
        <v>-54.737592020897651</v>
      </c>
      <c r="G31" s="1"/>
      <c r="H31" s="1"/>
      <c r="I31" s="1"/>
    </row>
    <row r="32" spans="1:9" x14ac:dyDescent="0.25">
      <c r="A32" s="12" t="s">
        <v>46</v>
      </c>
      <c r="B32" s="45">
        <v>212560</v>
      </c>
      <c r="C32" s="45">
        <v>214163</v>
      </c>
      <c r="D32" s="45">
        <v>625952</v>
      </c>
      <c r="E32" s="45">
        <v>590554</v>
      </c>
      <c r="F32" s="14">
        <f t="shared" si="0"/>
        <v>-5.6550662031593504</v>
      </c>
      <c r="G32" s="1"/>
      <c r="H32" s="1"/>
      <c r="I32" s="1"/>
    </row>
    <row r="33" spans="1:9" x14ac:dyDescent="0.25">
      <c r="A33" s="9" t="s">
        <v>47</v>
      </c>
      <c r="B33" s="44">
        <v>581</v>
      </c>
      <c r="C33" s="44">
        <v>588</v>
      </c>
      <c r="D33" s="44">
        <v>1641</v>
      </c>
      <c r="E33" s="44">
        <v>3904</v>
      </c>
      <c r="F33" s="11">
        <f t="shared" si="0"/>
        <v>137.90371724558196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674577</v>
      </c>
      <c r="C35" s="16">
        <f t="shared" ref="C35:E35" si="1">SUM(C7:C34)</f>
        <v>651731</v>
      </c>
      <c r="D35" s="16">
        <f t="shared" si="1"/>
        <v>1899528</v>
      </c>
      <c r="E35" s="16">
        <f t="shared" si="1"/>
        <v>1877243</v>
      </c>
      <c r="F35" s="17">
        <f t="shared" ref="F35" si="2">((E35*100)/D35)-100</f>
        <v>-1.1731861809881252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910414</v>
      </c>
      <c r="G39" s="50">
        <f>LOOKUP(E39,$A$39:$A$66,$C$39:$C$66)</f>
        <v>1077382</v>
      </c>
    </row>
    <row r="40" spans="1:9" x14ac:dyDescent="0.25">
      <c r="A40" s="50" t="str">
        <f t="shared" si="5"/>
        <v>ALICANTE</v>
      </c>
      <c r="B40" s="51">
        <f t="shared" si="3"/>
        <v>700</v>
      </c>
      <c r="C40" s="51">
        <f t="shared" si="4"/>
        <v>3384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590554</v>
      </c>
      <c r="G40" s="50">
        <f t="shared" ref="G40:G66" si="9">LOOKUP(E40,$A$39:$A$66,$C$39:$C$66)</f>
        <v>625952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0</v>
      </c>
      <c r="D41" s="51">
        <f t="shared" si="7"/>
        <v>14</v>
      </c>
      <c r="E41" s="50" t="str">
        <f t="shared" si="6"/>
        <v>BARCELONA</v>
      </c>
      <c r="F41" s="50">
        <f t="shared" si="8"/>
        <v>216716</v>
      </c>
      <c r="G41" s="50">
        <f t="shared" si="9"/>
        <v>83857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117981</v>
      </c>
      <c r="G42" s="50">
        <f t="shared" si="9"/>
        <v>95070</v>
      </c>
    </row>
    <row r="43" spans="1:9" x14ac:dyDescent="0.25">
      <c r="A43" s="50" t="str">
        <f t="shared" si="5"/>
        <v>BAHÍA DE ALGECIRAS</v>
      </c>
      <c r="B43" s="51">
        <f t="shared" si="3"/>
        <v>910414</v>
      </c>
      <c r="C43" s="51">
        <f t="shared" si="4"/>
        <v>1077382</v>
      </c>
      <c r="D43" s="51">
        <f t="shared" si="7"/>
        <v>1</v>
      </c>
      <c r="E43" s="50" t="str">
        <f t="shared" si="6"/>
        <v>MÁLAGA</v>
      </c>
      <c r="F43" s="50">
        <f t="shared" si="8"/>
        <v>23204</v>
      </c>
      <c r="G43" s="50">
        <f t="shared" si="9"/>
        <v>3640</v>
      </c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12</v>
      </c>
      <c r="D44" s="51">
        <f t="shared" si="7"/>
        <v>28</v>
      </c>
      <c r="E44" s="50" t="str">
        <f t="shared" si="6"/>
        <v>CASTELLÓN</v>
      </c>
      <c r="F44" s="50">
        <f t="shared" si="8"/>
        <v>7868</v>
      </c>
      <c r="G44" s="50">
        <f t="shared" si="9"/>
        <v>2211</v>
      </c>
    </row>
    <row r="45" spans="1:9" x14ac:dyDescent="0.25">
      <c r="A45" s="50" t="str">
        <f t="shared" si="5"/>
        <v>BALEARES</v>
      </c>
      <c r="B45" s="51">
        <f t="shared" si="3"/>
        <v>14</v>
      </c>
      <c r="C45" s="51">
        <f t="shared" si="4"/>
        <v>0</v>
      </c>
      <c r="D45" s="51">
        <f t="shared" si="7"/>
        <v>14</v>
      </c>
      <c r="E45" s="50" t="str">
        <f t="shared" si="6"/>
        <v>VIGO</v>
      </c>
      <c r="F45" s="50">
        <f t="shared" si="8"/>
        <v>3904</v>
      </c>
      <c r="G45" s="50">
        <f t="shared" si="9"/>
        <v>1641</v>
      </c>
    </row>
    <row r="46" spans="1:9" x14ac:dyDescent="0.25">
      <c r="A46" s="50" t="str">
        <f t="shared" si="5"/>
        <v>BARCELONA</v>
      </c>
      <c r="B46" s="51">
        <f t="shared" si="3"/>
        <v>216716</v>
      </c>
      <c r="C46" s="51">
        <f t="shared" si="4"/>
        <v>83857</v>
      </c>
      <c r="D46" s="51">
        <f t="shared" si="7"/>
        <v>3</v>
      </c>
      <c r="E46" s="50" t="str">
        <f t="shared" si="6"/>
        <v>TARRAGONA</v>
      </c>
      <c r="F46" s="50">
        <f t="shared" si="8"/>
        <v>1906</v>
      </c>
      <c r="G46" s="50">
        <f t="shared" si="9"/>
        <v>4211</v>
      </c>
    </row>
    <row r="47" spans="1:9" x14ac:dyDescent="0.25">
      <c r="A47" s="50" t="str">
        <f t="shared" si="5"/>
        <v>BILBAO</v>
      </c>
      <c r="B47" s="51">
        <f t="shared" si="3"/>
        <v>1175</v>
      </c>
      <c r="C47" s="51">
        <f t="shared" si="4"/>
        <v>827</v>
      </c>
      <c r="D47" s="51">
        <f t="shared" si="7"/>
        <v>10</v>
      </c>
      <c r="E47" s="50" t="str">
        <f t="shared" si="6"/>
        <v>MARÍN Y RÍA DE PONTEVEDRA</v>
      </c>
      <c r="F47" s="50">
        <f t="shared" si="8"/>
        <v>1805</v>
      </c>
      <c r="G47" s="50">
        <f t="shared" si="9"/>
        <v>29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240</v>
      </c>
      <c r="D48" s="51">
        <f t="shared" si="7"/>
        <v>28</v>
      </c>
      <c r="E48" s="50" t="str">
        <f t="shared" si="6"/>
        <v>BILBAO</v>
      </c>
      <c r="F48" s="50">
        <f t="shared" si="8"/>
        <v>1175</v>
      </c>
      <c r="G48" s="50">
        <f t="shared" si="9"/>
        <v>827</v>
      </c>
    </row>
    <row r="49" spans="1:7" x14ac:dyDescent="0.25">
      <c r="A49" s="50" t="str">
        <f t="shared" si="5"/>
        <v>CASTELLÓN</v>
      </c>
      <c r="B49" s="51">
        <f t="shared" si="3"/>
        <v>7868</v>
      </c>
      <c r="C49" s="51">
        <f t="shared" si="4"/>
        <v>2211</v>
      </c>
      <c r="D49" s="51">
        <f t="shared" si="7"/>
        <v>6</v>
      </c>
      <c r="E49" s="50" t="str">
        <f t="shared" si="6"/>
        <v>SANTA CRUZ DE TENERIFE</v>
      </c>
      <c r="F49" s="50">
        <f t="shared" si="8"/>
        <v>980</v>
      </c>
      <c r="G49" s="50">
        <f t="shared" si="9"/>
        <v>1018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700</v>
      </c>
      <c r="G50" s="50">
        <f t="shared" si="9"/>
        <v>3384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e">
        <f t="shared" si="6"/>
        <v>#N/A</v>
      </c>
      <c r="F51" s="50" t="e">
        <f t="shared" si="8"/>
        <v>#N/A</v>
      </c>
      <c r="G51" s="50" t="e">
        <f t="shared" si="9"/>
        <v>#N/A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ALMERÍA</v>
      </c>
      <c r="F52" s="50">
        <f t="shared" si="8"/>
        <v>14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4</v>
      </c>
      <c r="C53" s="51">
        <f t="shared" si="4"/>
        <v>0</v>
      </c>
      <c r="D53" s="51">
        <f t="shared" si="7"/>
        <v>16</v>
      </c>
      <c r="E53" s="50" t="e">
        <f t="shared" si="6"/>
        <v>#N/A</v>
      </c>
      <c r="F53" s="50" t="e">
        <f t="shared" si="8"/>
        <v>#N/A</v>
      </c>
      <c r="G53" s="50" t="e">
        <f t="shared" si="9"/>
        <v>#N/A</v>
      </c>
    </row>
    <row r="54" spans="1:7" x14ac:dyDescent="0.25">
      <c r="A54" s="50" t="str">
        <f t="shared" si="5"/>
        <v>LAS PALMAS</v>
      </c>
      <c r="B54" s="51">
        <f t="shared" si="3"/>
        <v>117981</v>
      </c>
      <c r="C54" s="51">
        <f t="shared" si="4"/>
        <v>95070</v>
      </c>
      <c r="D54" s="51">
        <f t="shared" si="7"/>
        <v>4</v>
      </c>
      <c r="E54" s="50" t="str">
        <f t="shared" si="6"/>
        <v>HUELVA</v>
      </c>
      <c r="F54" s="50">
        <f t="shared" si="8"/>
        <v>4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23204</v>
      </c>
      <c r="C55" s="51">
        <f t="shared" si="4"/>
        <v>3640</v>
      </c>
      <c r="D55" s="51">
        <f t="shared" si="7"/>
        <v>5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1805</v>
      </c>
      <c r="C56" s="51">
        <f t="shared" si="4"/>
        <v>29</v>
      </c>
      <c r="D56" s="51">
        <f t="shared" si="7"/>
        <v>9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16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54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980</v>
      </c>
      <c r="C60" s="51">
        <f t="shared" si="4"/>
        <v>1018</v>
      </c>
      <c r="D60" s="51">
        <f t="shared" si="7"/>
        <v>11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1906</v>
      </c>
      <c r="C63" s="51">
        <f t="shared" si="4"/>
        <v>4211</v>
      </c>
      <c r="D63" s="51">
        <f t="shared" si="7"/>
        <v>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590554</v>
      </c>
      <c r="C64" s="51">
        <f t="shared" si="4"/>
        <v>625952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3904</v>
      </c>
      <c r="C65" s="51">
        <f t="shared" si="4"/>
        <v>1641</v>
      </c>
      <c r="D65" s="51">
        <f t="shared" si="7"/>
        <v>7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F29" sqref="F2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10786</v>
      </c>
      <c r="C8" s="13">
        <v>12254</v>
      </c>
      <c r="D8" s="13">
        <v>31472</v>
      </c>
      <c r="E8" s="13">
        <v>34249</v>
      </c>
      <c r="F8" s="14">
        <f t="shared" ref="F8:F34" si="0">((E8*100)/D8)-100</f>
        <v>8.8237163192679162</v>
      </c>
      <c r="G8" s="1"/>
      <c r="H8" s="1"/>
      <c r="I8" s="1"/>
    </row>
    <row r="9" spans="1:12" x14ac:dyDescent="0.25">
      <c r="A9" s="9" t="s">
        <v>164</v>
      </c>
      <c r="B9" s="10">
        <v>33</v>
      </c>
      <c r="C9" s="10">
        <v>47</v>
      </c>
      <c r="D9" s="10">
        <v>171</v>
      </c>
      <c r="E9" s="10">
        <v>55</v>
      </c>
      <c r="F9" s="11">
        <f t="shared" si="0"/>
        <v>-67.836257309941516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126</v>
      </c>
      <c r="C11" s="10">
        <v>617</v>
      </c>
      <c r="D11" s="10">
        <v>333</v>
      </c>
      <c r="E11" s="10">
        <v>1635</v>
      </c>
      <c r="F11" s="11">
        <f t="shared" si="0"/>
        <v>390.99099099099101</v>
      </c>
      <c r="G11" s="1"/>
      <c r="H11" s="1"/>
      <c r="I11" s="1"/>
    </row>
    <row r="12" spans="1:12" x14ac:dyDescent="0.25">
      <c r="A12" s="12" t="s">
        <v>168</v>
      </c>
      <c r="B12" s="13">
        <v>2225</v>
      </c>
      <c r="C12" s="13">
        <v>4376</v>
      </c>
      <c r="D12" s="13">
        <v>8596</v>
      </c>
      <c r="E12" s="13">
        <v>13951</v>
      </c>
      <c r="F12" s="14">
        <f t="shared" si="0"/>
        <v>62.296416938110752</v>
      </c>
      <c r="G12" s="1"/>
      <c r="H12" s="1"/>
      <c r="I12" s="1"/>
    </row>
    <row r="13" spans="1:12" x14ac:dyDescent="0.25">
      <c r="A13" s="9" t="s">
        <v>32</v>
      </c>
      <c r="B13" s="10">
        <v>10817</v>
      </c>
      <c r="C13" s="10">
        <v>11531</v>
      </c>
      <c r="D13" s="10">
        <v>27915</v>
      </c>
      <c r="E13" s="10">
        <v>28182</v>
      </c>
      <c r="F13" s="11">
        <f t="shared" si="0"/>
        <v>0.95647501343363217</v>
      </c>
      <c r="G13" s="1"/>
      <c r="H13" s="1"/>
      <c r="I13" s="1"/>
    </row>
    <row r="14" spans="1:12" x14ac:dyDescent="0.25">
      <c r="A14" s="12" t="s">
        <v>33</v>
      </c>
      <c r="B14" s="13">
        <v>20540</v>
      </c>
      <c r="C14" s="13">
        <v>23902</v>
      </c>
      <c r="D14" s="13">
        <v>53046</v>
      </c>
      <c r="E14" s="13">
        <v>60754</v>
      </c>
      <c r="F14" s="14">
        <f t="shared" si="0"/>
        <v>14.530784602043511</v>
      </c>
      <c r="G14" s="1"/>
      <c r="H14" s="1"/>
      <c r="I14" s="1"/>
    </row>
    <row r="15" spans="1:12" x14ac:dyDescent="0.25">
      <c r="A15" s="9" t="s">
        <v>34</v>
      </c>
      <c r="B15" s="10">
        <v>5658</v>
      </c>
      <c r="C15" s="10">
        <v>6430</v>
      </c>
      <c r="D15" s="10">
        <v>15380</v>
      </c>
      <c r="E15" s="10">
        <v>15168</v>
      </c>
      <c r="F15" s="11">
        <f t="shared" si="0"/>
        <v>-1.3784135240572226</v>
      </c>
      <c r="G15" s="1"/>
      <c r="H15" s="1"/>
      <c r="I15" s="1"/>
    </row>
    <row r="16" spans="1:12" x14ac:dyDescent="0.25">
      <c r="A16" s="12" t="s">
        <v>35</v>
      </c>
      <c r="B16" s="13">
        <v>3106</v>
      </c>
      <c r="C16" s="13">
        <v>528</v>
      </c>
      <c r="D16" s="13">
        <v>8235</v>
      </c>
      <c r="E16" s="13">
        <v>3001</v>
      </c>
      <c r="F16" s="14">
        <f t="shared" si="0"/>
        <v>-63.557984213721916</v>
      </c>
      <c r="G16" s="1"/>
      <c r="H16" s="1"/>
      <c r="I16" s="1"/>
    </row>
    <row r="17" spans="1:9" x14ac:dyDescent="0.25">
      <c r="A17" s="9" t="s">
        <v>169</v>
      </c>
      <c r="B17" s="10">
        <v>369</v>
      </c>
      <c r="C17" s="10">
        <v>8</v>
      </c>
      <c r="D17" s="10">
        <v>961</v>
      </c>
      <c r="E17" s="10">
        <v>277</v>
      </c>
      <c r="F17" s="11">
        <f t="shared" si="0"/>
        <v>-71.175858480749213</v>
      </c>
      <c r="G17" s="1"/>
      <c r="H17" s="1"/>
      <c r="I17" s="1"/>
    </row>
    <row r="18" spans="1:9" x14ac:dyDescent="0.25">
      <c r="A18" s="12" t="s">
        <v>36</v>
      </c>
      <c r="B18" s="13">
        <v>2091</v>
      </c>
      <c r="C18" s="13">
        <v>2498</v>
      </c>
      <c r="D18" s="13">
        <v>5511</v>
      </c>
      <c r="E18" s="13">
        <v>6369</v>
      </c>
      <c r="F18" s="14">
        <f t="shared" si="0"/>
        <v>15.568862275449106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914</v>
      </c>
      <c r="C20" s="13">
        <v>1200</v>
      </c>
      <c r="D20" s="13">
        <v>2083</v>
      </c>
      <c r="E20" s="13">
        <v>4060</v>
      </c>
      <c r="F20" s="14">
        <f t="shared" si="0"/>
        <v>94.911185789726346</v>
      </c>
      <c r="G20" s="1"/>
      <c r="H20" s="1"/>
      <c r="I20" s="1"/>
    </row>
    <row r="21" spans="1:9" x14ac:dyDescent="0.25">
      <c r="A21" s="9" t="s">
        <v>38</v>
      </c>
      <c r="B21" s="10">
        <v>482</v>
      </c>
      <c r="C21" s="10">
        <v>3180</v>
      </c>
      <c r="D21" s="10">
        <v>1040</v>
      </c>
      <c r="E21" s="10">
        <v>10441</v>
      </c>
      <c r="F21" s="11">
        <f t="shared" si="0"/>
        <v>903.94230769230774</v>
      </c>
      <c r="G21" s="1"/>
      <c r="H21" s="1"/>
      <c r="I21" s="1"/>
    </row>
    <row r="22" spans="1:9" x14ac:dyDescent="0.25">
      <c r="A22" s="12" t="s">
        <v>59</v>
      </c>
      <c r="B22" s="13">
        <v>35986</v>
      </c>
      <c r="C22" s="13">
        <v>41256</v>
      </c>
      <c r="D22" s="13">
        <v>100557</v>
      </c>
      <c r="E22" s="13">
        <v>112147</v>
      </c>
      <c r="F22" s="14">
        <f t="shared" si="0"/>
        <v>11.525801286832348</v>
      </c>
      <c r="G22" s="1"/>
      <c r="H22" s="1"/>
      <c r="I22" s="1"/>
    </row>
    <row r="23" spans="1:9" x14ac:dyDescent="0.25">
      <c r="A23" s="9" t="s">
        <v>171</v>
      </c>
      <c r="B23" s="10">
        <v>1209</v>
      </c>
      <c r="C23" s="10">
        <v>1649</v>
      </c>
      <c r="D23" s="10">
        <v>3638</v>
      </c>
      <c r="E23" s="10">
        <v>3763</v>
      </c>
      <c r="F23" s="11">
        <f t="shared" si="0"/>
        <v>3.4359538207806537</v>
      </c>
      <c r="G23" s="1"/>
      <c r="H23" s="1"/>
      <c r="I23" s="1"/>
    </row>
    <row r="24" spans="1:9" x14ac:dyDescent="0.25">
      <c r="A24" s="12" t="s">
        <v>173</v>
      </c>
      <c r="B24" s="13">
        <v>151</v>
      </c>
      <c r="C24" s="13">
        <v>165</v>
      </c>
      <c r="D24" s="13">
        <v>667</v>
      </c>
      <c r="E24" s="13">
        <v>1022</v>
      </c>
      <c r="F24" s="14">
        <f t="shared" si="0"/>
        <v>53.223388305847067</v>
      </c>
      <c r="G24" s="1"/>
      <c r="H24" s="1"/>
      <c r="I24" s="1"/>
    </row>
    <row r="25" spans="1:9" x14ac:dyDescent="0.25">
      <c r="A25" s="9" t="s">
        <v>39</v>
      </c>
      <c r="B25" s="10">
        <v>1829</v>
      </c>
      <c r="C25" s="10">
        <v>1908</v>
      </c>
      <c r="D25" s="10">
        <v>5894</v>
      </c>
      <c r="E25" s="10">
        <v>6030</v>
      </c>
      <c r="F25" s="11">
        <f t="shared" si="0"/>
        <v>2.3074312860536139</v>
      </c>
      <c r="G25" s="1"/>
      <c r="H25" s="1"/>
      <c r="I25" s="1"/>
    </row>
    <row r="26" spans="1:9" x14ac:dyDescent="0.25">
      <c r="A26" s="12" t="s">
        <v>40</v>
      </c>
      <c r="B26" s="13">
        <v>201</v>
      </c>
      <c r="C26" s="13">
        <v>178</v>
      </c>
      <c r="D26" s="13">
        <v>349</v>
      </c>
      <c r="E26" s="13">
        <v>414</v>
      </c>
      <c r="F26" s="14">
        <f t="shared" si="0"/>
        <v>18.624641833810884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27842</v>
      </c>
      <c r="C28" s="13">
        <v>31794</v>
      </c>
      <c r="D28" s="13">
        <v>76935</v>
      </c>
      <c r="E28" s="13">
        <v>85371</v>
      </c>
      <c r="F28" s="14">
        <f t="shared" si="0"/>
        <v>10.965100409436531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11549</v>
      </c>
      <c r="C30" s="13">
        <v>8680</v>
      </c>
      <c r="D30" s="13">
        <v>36102</v>
      </c>
      <c r="E30" s="13">
        <v>24852</v>
      </c>
      <c r="F30" s="14">
        <f t="shared" si="0"/>
        <v>-31.161708492604291</v>
      </c>
      <c r="G30" s="1"/>
      <c r="H30" s="1"/>
      <c r="I30" s="1"/>
    </row>
    <row r="31" spans="1:9" x14ac:dyDescent="0.25">
      <c r="A31" s="9" t="s">
        <v>45</v>
      </c>
      <c r="B31" s="10">
        <v>886</v>
      </c>
      <c r="C31" s="10">
        <v>930</v>
      </c>
      <c r="D31" s="10">
        <v>3028</v>
      </c>
      <c r="E31" s="10">
        <v>2469</v>
      </c>
      <c r="F31" s="11">
        <f t="shared" si="0"/>
        <v>-18.461030383091156</v>
      </c>
      <c r="G31" s="1"/>
      <c r="H31" s="1"/>
      <c r="I31" s="1"/>
    </row>
    <row r="32" spans="1:9" x14ac:dyDescent="0.25">
      <c r="A32" s="12" t="s">
        <v>46</v>
      </c>
      <c r="B32" s="13">
        <v>15455</v>
      </c>
      <c r="C32" s="13">
        <v>16764</v>
      </c>
      <c r="D32" s="13">
        <v>44918</v>
      </c>
      <c r="E32" s="13">
        <v>44677</v>
      </c>
      <c r="F32" s="14">
        <f t="shared" si="0"/>
        <v>-0.53653323834542732</v>
      </c>
      <c r="G32" s="1"/>
      <c r="H32" s="1"/>
      <c r="I32" s="1"/>
    </row>
    <row r="33" spans="1:9" x14ac:dyDescent="0.25">
      <c r="A33" s="9" t="s">
        <v>47</v>
      </c>
      <c r="B33" s="10">
        <v>3122</v>
      </c>
      <c r="C33" s="10">
        <v>1557</v>
      </c>
      <c r="D33" s="10">
        <v>7548</v>
      </c>
      <c r="E33" s="10">
        <v>4693</v>
      </c>
      <c r="F33" s="11">
        <f t="shared" si="0"/>
        <v>-37.824589295177532</v>
      </c>
      <c r="G33" s="1"/>
      <c r="H33" s="1"/>
      <c r="I33" s="1"/>
    </row>
    <row r="34" spans="1:9" x14ac:dyDescent="0.25">
      <c r="A34" s="12" t="s">
        <v>172</v>
      </c>
      <c r="B34" s="13">
        <v>2430</v>
      </c>
      <c r="C34" s="13">
        <v>2925</v>
      </c>
      <c r="D34" s="13">
        <v>7789</v>
      </c>
      <c r="E34" s="13">
        <v>8216</v>
      </c>
      <c r="F34" s="14">
        <f t="shared" si="0"/>
        <v>5.4820901271023246</v>
      </c>
      <c r="G34" s="1"/>
      <c r="H34" s="1"/>
      <c r="I34" s="1"/>
    </row>
    <row r="35" spans="1:9" x14ac:dyDescent="0.25">
      <c r="A35" s="15" t="s">
        <v>48</v>
      </c>
      <c r="B35" s="16">
        <f>SUM(B7:B34)</f>
        <v>157807</v>
      </c>
      <c r="C35" s="16">
        <f t="shared" ref="C35:E35" si="1">SUM(C7:C34)</f>
        <v>174377</v>
      </c>
      <c r="D35" s="16">
        <f t="shared" si="1"/>
        <v>442239</v>
      </c>
      <c r="E35" s="16">
        <f t="shared" si="1"/>
        <v>471796</v>
      </c>
      <c r="F35" s="17">
        <f t="shared" ref="F35" si="2">((E35*100)/D35)-100</f>
        <v>6.6834901489918366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112147</v>
      </c>
      <c r="G39" s="50">
        <f>LOOKUP(E39,$A$39:$A$66,$C$39:$C$66)</f>
        <v>100557</v>
      </c>
    </row>
    <row r="40" spans="1:9" x14ac:dyDescent="0.25">
      <c r="A40" s="50" t="str">
        <f t="shared" si="5"/>
        <v>ALICANTE</v>
      </c>
      <c r="B40" s="51">
        <f t="shared" si="3"/>
        <v>34249</v>
      </c>
      <c r="C40" s="51">
        <f t="shared" si="4"/>
        <v>31472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85371</v>
      </c>
      <c r="G40" s="50">
        <f t="shared" ref="G40:G66" si="9">LOOKUP(E40,$A$39:$A$66,$C$39:$C$66)</f>
        <v>76935</v>
      </c>
    </row>
    <row r="41" spans="1:9" x14ac:dyDescent="0.25">
      <c r="A41" s="50" t="str">
        <f t="shared" si="5"/>
        <v>ALMERÍA</v>
      </c>
      <c r="B41" s="51">
        <f t="shared" si="3"/>
        <v>55</v>
      </c>
      <c r="C41" s="51">
        <f t="shared" si="4"/>
        <v>171</v>
      </c>
      <c r="D41" s="51">
        <f t="shared" si="7"/>
        <v>23</v>
      </c>
      <c r="E41" s="50" t="str">
        <f t="shared" si="6"/>
        <v>BARCELONA</v>
      </c>
      <c r="F41" s="50">
        <f t="shared" si="8"/>
        <v>60754</v>
      </c>
      <c r="G41" s="50">
        <f t="shared" si="9"/>
        <v>53046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44677</v>
      </c>
      <c r="G42" s="50">
        <f t="shared" si="9"/>
        <v>44918</v>
      </c>
    </row>
    <row r="43" spans="1:9" x14ac:dyDescent="0.25">
      <c r="A43" s="50" t="str">
        <f t="shared" si="5"/>
        <v>BAHÍA DE ALGECIRAS</v>
      </c>
      <c r="B43" s="51">
        <f t="shared" si="3"/>
        <v>1635</v>
      </c>
      <c r="C43" s="51">
        <f t="shared" si="4"/>
        <v>333</v>
      </c>
      <c r="D43" s="51">
        <f t="shared" si="7"/>
        <v>19</v>
      </c>
      <c r="E43" s="50" t="str">
        <f t="shared" si="6"/>
        <v>ALICANTE</v>
      </c>
      <c r="F43" s="50">
        <f t="shared" si="8"/>
        <v>34249</v>
      </c>
      <c r="G43" s="50">
        <f t="shared" si="9"/>
        <v>31472</v>
      </c>
    </row>
    <row r="44" spans="1:9" x14ac:dyDescent="0.25">
      <c r="A44" s="50" t="str">
        <f t="shared" si="5"/>
        <v>BAHÍA DE CÁDIZ</v>
      </c>
      <c r="B44" s="51">
        <f t="shared" si="3"/>
        <v>13951</v>
      </c>
      <c r="C44" s="51">
        <f t="shared" si="4"/>
        <v>8596</v>
      </c>
      <c r="D44" s="51">
        <f t="shared" si="7"/>
        <v>9</v>
      </c>
      <c r="E44" s="50" t="str">
        <f t="shared" si="6"/>
        <v>BALEARES</v>
      </c>
      <c r="F44" s="50">
        <f t="shared" si="8"/>
        <v>28182</v>
      </c>
      <c r="G44" s="50">
        <f t="shared" si="9"/>
        <v>27915</v>
      </c>
    </row>
    <row r="45" spans="1:9" x14ac:dyDescent="0.25">
      <c r="A45" s="50" t="str">
        <f t="shared" si="5"/>
        <v>BALEARES</v>
      </c>
      <c r="B45" s="51">
        <f t="shared" si="3"/>
        <v>28182</v>
      </c>
      <c r="C45" s="51">
        <f t="shared" si="4"/>
        <v>27915</v>
      </c>
      <c r="D45" s="51">
        <f t="shared" si="7"/>
        <v>6</v>
      </c>
      <c r="E45" s="50" t="str">
        <f t="shared" si="6"/>
        <v>SEVILLA</v>
      </c>
      <c r="F45" s="50">
        <f t="shared" si="8"/>
        <v>24852</v>
      </c>
      <c r="G45" s="50">
        <f t="shared" si="9"/>
        <v>36102</v>
      </c>
    </row>
    <row r="46" spans="1:9" x14ac:dyDescent="0.25">
      <c r="A46" s="50" t="str">
        <f t="shared" si="5"/>
        <v>BARCELONA</v>
      </c>
      <c r="B46" s="51">
        <f t="shared" si="3"/>
        <v>60754</v>
      </c>
      <c r="C46" s="51">
        <f t="shared" si="4"/>
        <v>53046</v>
      </c>
      <c r="D46" s="51">
        <f t="shared" si="7"/>
        <v>3</v>
      </c>
      <c r="E46" s="50" t="str">
        <f t="shared" si="6"/>
        <v>BILBAO</v>
      </c>
      <c r="F46" s="50">
        <f t="shared" si="8"/>
        <v>15168</v>
      </c>
      <c r="G46" s="50">
        <f t="shared" si="9"/>
        <v>15380</v>
      </c>
    </row>
    <row r="47" spans="1:9" x14ac:dyDescent="0.25">
      <c r="A47" s="50" t="str">
        <f t="shared" si="5"/>
        <v>BILBAO</v>
      </c>
      <c r="B47" s="51">
        <f t="shared" si="3"/>
        <v>15168</v>
      </c>
      <c r="C47" s="51">
        <f t="shared" si="4"/>
        <v>15380</v>
      </c>
      <c r="D47" s="51">
        <f t="shared" si="7"/>
        <v>8</v>
      </c>
      <c r="E47" s="50" t="str">
        <f t="shared" si="6"/>
        <v>BAHÍA DE CÁDIZ</v>
      </c>
      <c r="F47" s="50">
        <f t="shared" si="8"/>
        <v>13951</v>
      </c>
      <c r="G47" s="50">
        <f t="shared" si="9"/>
        <v>8596</v>
      </c>
    </row>
    <row r="48" spans="1:9" x14ac:dyDescent="0.25">
      <c r="A48" s="50" t="str">
        <f t="shared" si="5"/>
        <v>CARTAGENA</v>
      </c>
      <c r="B48" s="51">
        <f t="shared" si="3"/>
        <v>3001</v>
      </c>
      <c r="C48" s="51">
        <f t="shared" si="4"/>
        <v>8235</v>
      </c>
      <c r="D48" s="51">
        <f t="shared" si="7"/>
        <v>17</v>
      </c>
      <c r="E48" s="50" t="str">
        <f t="shared" si="6"/>
        <v>HUELVA</v>
      </c>
      <c r="F48" s="50">
        <f t="shared" si="8"/>
        <v>10441</v>
      </c>
      <c r="G48" s="50">
        <f t="shared" si="9"/>
        <v>1040</v>
      </c>
    </row>
    <row r="49" spans="1:7" x14ac:dyDescent="0.25">
      <c r="A49" s="50" t="str">
        <f t="shared" si="5"/>
        <v>CASTELLÓN</v>
      </c>
      <c r="B49" s="51">
        <f t="shared" si="3"/>
        <v>277</v>
      </c>
      <c r="C49" s="51">
        <f t="shared" si="4"/>
        <v>961</v>
      </c>
      <c r="D49" s="51">
        <f t="shared" si="7"/>
        <v>22</v>
      </c>
      <c r="E49" s="50" t="str">
        <f t="shared" si="6"/>
        <v>VILAGARCÍA</v>
      </c>
      <c r="F49" s="50">
        <f t="shared" si="8"/>
        <v>8216</v>
      </c>
      <c r="G49" s="50">
        <f t="shared" si="9"/>
        <v>7789</v>
      </c>
    </row>
    <row r="50" spans="1:7" x14ac:dyDescent="0.25">
      <c r="A50" s="50" t="str">
        <f t="shared" si="5"/>
        <v>CEUTA</v>
      </c>
      <c r="B50" s="51">
        <f t="shared" si="3"/>
        <v>6369</v>
      </c>
      <c r="C50" s="51">
        <f t="shared" si="4"/>
        <v>5511</v>
      </c>
      <c r="D50" s="51">
        <f t="shared" si="7"/>
        <v>12</v>
      </c>
      <c r="E50" s="50" t="str">
        <f t="shared" si="6"/>
        <v>CEUTA</v>
      </c>
      <c r="F50" s="50">
        <f t="shared" si="8"/>
        <v>6369</v>
      </c>
      <c r="G50" s="50">
        <f t="shared" si="9"/>
        <v>5511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MELILLA</v>
      </c>
      <c r="F51" s="50">
        <f t="shared" si="8"/>
        <v>6030</v>
      </c>
      <c r="G51" s="50">
        <f t="shared" si="9"/>
        <v>5894</v>
      </c>
    </row>
    <row r="52" spans="1:7" x14ac:dyDescent="0.25">
      <c r="A52" s="50" t="str">
        <f t="shared" si="5"/>
        <v>GIJÓN</v>
      </c>
      <c r="B52" s="51">
        <f t="shared" si="3"/>
        <v>4060</v>
      </c>
      <c r="C52" s="51">
        <f t="shared" si="4"/>
        <v>2083</v>
      </c>
      <c r="D52" s="51">
        <f t="shared" si="7"/>
        <v>15</v>
      </c>
      <c r="E52" s="50" t="str">
        <f t="shared" si="6"/>
        <v>VIGO</v>
      </c>
      <c r="F52" s="50">
        <f t="shared" si="8"/>
        <v>4693</v>
      </c>
      <c r="G52" s="50">
        <f t="shared" si="9"/>
        <v>7548</v>
      </c>
    </row>
    <row r="53" spans="1:7" x14ac:dyDescent="0.25">
      <c r="A53" s="50" t="str">
        <f t="shared" si="5"/>
        <v>HUELVA</v>
      </c>
      <c r="B53" s="51">
        <f t="shared" si="3"/>
        <v>10441</v>
      </c>
      <c r="C53" s="51">
        <f t="shared" si="4"/>
        <v>1040</v>
      </c>
      <c r="D53" s="51">
        <f t="shared" si="7"/>
        <v>10</v>
      </c>
      <c r="E53" s="50" t="str">
        <f t="shared" si="6"/>
        <v>GIJÓN</v>
      </c>
      <c r="F53" s="50">
        <f t="shared" si="8"/>
        <v>4060</v>
      </c>
      <c r="G53" s="50">
        <f t="shared" si="9"/>
        <v>2083</v>
      </c>
    </row>
    <row r="54" spans="1:7" x14ac:dyDescent="0.25">
      <c r="A54" s="50" t="str">
        <f t="shared" si="5"/>
        <v>LAS PALMAS</v>
      </c>
      <c r="B54" s="51">
        <f t="shared" si="3"/>
        <v>112147</v>
      </c>
      <c r="C54" s="51">
        <f t="shared" si="4"/>
        <v>100557</v>
      </c>
      <c r="D54" s="51">
        <f t="shared" si="7"/>
        <v>1</v>
      </c>
      <c r="E54" s="50" t="str">
        <f t="shared" si="6"/>
        <v>MÁLAGA</v>
      </c>
      <c r="F54" s="50">
        <f t="shared" si="8"/>
        <v>3763</v>
      </c>
      <c r="G54" s="50">
        <f t="shared" si="9"/>
        <v>3638</v>
      </c>
    </row>
    <row r="55" spans="1:7" x14ac:dyDescent="0.25">
      <c r="A55" s="50" t="str">
        <f t="shared" si="5"/>
        <v>MÁLAGA</v>
      </c>
      <c r="B55" s="51">
        <f t="shared" si="3"/>
        <v>3763</v>
      </c>
      <c r="C55" s="51">
        <f t="shared" si="4"/>
        <v>3638</v>
      </c>
      <c r="D55" s="51">
        <f t="shared" si="7"/>
        <v>16</v>
      </c>
      <c r="E55" s="50" t="str">
        <f t="shared" si="6"/>
        <v>CARTAGENA</v>
      </c>
      <c r="F55" s="50">
        <f t="shared" si="8"/>
        <v>3001</v>
      </c>
      <c r="G55" s="50">
        <f t="shared" si="9"/>
        <v>8235</v>
      </c>
    </row>
    <row r="56" spans="1:7" x14ac:dyDescent="0.25">
      <c r="A56" s="50" t="str">
        <f t="shared" si="5"/>
        <v>MARÍN Y RÍA DE PONTEVEDRA</v>
      </c>
      <c r="B56" s="51">
        <f t="shared" si="3"/>
        <v>1022</v>
      </c>
      <c r="C56" s="51">
        <f t="shared" si="4"/>
        <v>667</v>
      </c>
      <c r="D56" s="51">
        <f t="shared" si="7"/>
        <v>20</v>
      </c>
      <c r="E56" s="50" t="str">
        <f t="shared" si="6"/>
        <v>TARRAGONA</v>
      </c>
      <c r="F56" s="50">
        <f t="shared" ref="F56:F66" si="10">LOOKUP(E56,$A$39:$A$66,$B$39:$B$66)</f>
        <v>2469</v>
      </c>
      <c r="G56" s="50">
        <f t="shared" si="9"/>
        <v>3028</v>
      </c>
    </row>
    <row r="57" spans="1:7" x14ac:dyDescent="0.25">
      <c r="A57" s="50" t="str">
        <f t="shared" si="5"/>
        <v>MELILLA</v>
      </c>
      <c r="B57" s="51">
        <f t="shared" si="3"/>
        <v>6030</v>
      </c>
      <c r="C57" s="51">
        <f t="shared" si="4"/>
        <v>5894</v>
      </c>
      <c r="D57" s="51">
        <f t="shared" si="7"/>
        <v>13</v>
      </c>
      <c r="E57" s="50" t="str">
        <f t="shared" si="6"/>
        <v>BAHÍA DE ALGECIRAS</v>
      </c>
      <c r="F57" s="50">
        <f t="shared" si="10"/>
        <v>1635</v>
      </c>
      <c r="G57" s="50">
        <f t="shared" si="9"/>
        <v>333</v>
      </c>
    </row>
    <row r="58" spans="1:7" x14ac:dyDescent="0.25">
      <c r="A58" s="50" t="str">
        <f t="shared" si="5"/>
        <v>MOTRIL</v>
      </c>
      <c r="B58" s="51">
        <f t="shared" si="3"/>
        <v>414</v>
      </c>
      <c r="C58" s="51">
        <f t="shared" si="4"/>
        <v>349</v>
      </c>
      <c r="D58" s="51">
        <f t="shared" si="7"/>
        <v>21</v>
      </c>
      <c r="E58" s="50" t="str">
        <f t="shared" si="6"/>
        <v>MARÍN Y RÍA DE PONTEVEDRA</v>
      </c>
      <c r="F58" s="50">
        <f t="shared" si="10"/>
        <v>1022</v>
      </c>
      <c r="G58" s="50">
        <f t="shared" si="9"/>
        <v>667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MOTRIL</v>
      </c>
      <c r="F59" s="50">
        <f t="shared" si="10"/>
        <v>414</v>
      </c>
      <c r="G59" s="50">
        <f t="shared" si="9"/>
        <v>349</v>
      </c>
    </row>
    <row r="60" spans="1:7" x14ac:dyDescent="0.25">
      <c r="A60" s="50" t="str">
        <f t="shared" si="5"/>
        <v>SANTA CRUZ DE TENERIFE</v>
      </c>
      <c r="B60" s="51">
        <f t="shared" si="3"/>
        <v>85371</v>
      </c>
      <c r="C60" s="51">
        <f t="shared" si="4"/>
        <v>76935</v>
      </c>
      <c r="D60" s="51">
        <f t="shared" si="7"/>
        <v>2</v>
      </c>
      <c r="E60" s="50" t="str">
        <f t="shared" si="6"/>
        <v>CASTELLÓN</v>
      </c>
      <c r="F60" s="50">
        <f t="shared" si="10"/>
        <v>277</v>
      </c>
      <c r="G60" s="50">
        <f t="shared" si="9"/>
        <v>961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55</v>
      </c>
      <c r="G61" s="50">
        <f t="shared" si="9"/>
        <v>171</v>
      </c>
    </row>
    <row r="62" spans="1:7" x14ac:dyDescent="0.25">
      <c r="A62" s="50" t="str">
        <f t="shared" si="5"/>
        <v>SEVILLA</v>
      </c>
      <c r="B62" s="51">
        <f t="shared" si="3"/>
        <v>24852</v>
      </c>
      <c r="C62" s="51">
        <f t="shared" si="4"/>
        <v>36102</v>
      </c>
      <c r="D62" s="51">
        <f t="shared" si="7"/>
        <v>7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2469</v>
      </c>
      <c r="C63" s="51">
        <f t="shared" si="4"/>
        <v>3028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44677</v>
      </c>
      <c r="C64" s="51">
        <f t="shared" si="4"/>
        <v>44918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4693</v>
      </c>
      <c r="C65" s="51">
        <f t="shared" si="4"/>
        <v>7548</v>
      </c>
      <c r="D65" s="51">
        <f t="shared" si="7"/>
        <v>14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8216</v>
      </c>
      <c r="C66" s="51">
        <f t="shared" si="4"/>
        <v>7789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1</v>
      </c>
      <c r="D7" s="10">
        <v>0</v>
      </c>
      <c r="E7" s="10">
        <v>1</v>
      </c>
      <c r="F7" s="11"/>
      <c r="G7" s="1"/>
      <c r="H7" s="1"/>
      <c r="I7" s="1"/>
    </row>
    <row r="8" spans="1:12" x14ac:dyDescent="0.25">
      <c r="A8" s="12" t="s">
        <v>31</v>
      </c>
      <c r="B8" s="13">
        <v>1148</v>
      </c>
      <c r="C8" s="13">
        <v>1564</v>
      </c>
      <c r="D8" s="13">
        <v>3326</v>
      </c>
      <c r="E8" s="13">
        <v>4848</v>
      </c>
      <c r="F8" s="14">
        <f t="shared" ref="F8:F34" si="0">((E8*100)/D8)-100</f>
        <v>45.760673481659637</v>
      </c>
      <c r="G8" s="1"/>
      <c r="H8" s="1"/>
      <c r="I8" s="1"/>
    </row>
    <row r="9" spans="1:12" x14ac:dyDescent="0.25">
      <c r="A9" s="9" t="s">
        <v>164</v>
      </c>
      <c r="B9" s="10">
        <v>337</v>
      </c>
      <c r="C9" s="10">
        <v>499</v>
      </c>
      <c r="D9" s="10">
        <v>801</v>
      </c>
      <c r="E9" s="10">
        <v>1496</v>
      </c>
      <c r="F9" s="11">
        <f t="shared" si="0"/>
        <v>86.766541822721592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30893</v>
      </c>
      <c r="C11" s="10">
        <v>30115</v>
      </c>
      <c r="D11" s="10">
        <v>86062</v>
      </c>
      <c r="E11" s="10">
        <v>84974</v>
      </c>
      <c r="F11" s="11">
        <f t="shared" si="0"/>
        <v>-1.2642048755548387</v>
      </c>
      <c r="G11" s="1"/>
      <c r="H11" s="1"/>
      <c r="I11" s="1"/>
    </row>
    <row r="12" spans="1:12" x14ac:dyDescent="0.25">
      <c r="A12" s="12" t="s">
        <v>168</v>
      </c>
      <c r="B12" s="13">
        <v>2194</v>
      </c>
      <c r="C12" s="13">
        <v>2613</v>
      </c>
      <c r="D12" s="13">
        <v>6422</v>
      </c>
      <c r="E12" s="13">
        <v>7705</v>
      </c>
      <c r="F12" s="14">
        <f t="shared" si="0"/>
        <v>19.978199937714109</v>
      </c>
      <c r="G12" s="1"/>
      <c r="H12" s="1"/>
      <c r="I12" s="1"/>
    </row>
    <row r="13" spans="1:12" x14ac:dyDescent="0.25">
      <c r="A13" s="9" t="s">
        <v>32</v>
      </c>
      <c r="B13" s="10">
        <v>1</v>
      </c>
      <c r="C13" s="10">
        <v>0</v>
      </c>
      <c r="D13" s="10">
        <v>1</v>
      </c>
      <c r="E13" s="10">
        <v>0</v>
      </c>
      <c r="F13" s="11">
        <f t="shared" si="0"/>
        <v>-100</v>
      </c>
      <c r="G13" s="1"/>
      <c r="H13" s="1"/>
      <c r="I13" s="1"/>
    </row>
    <row r="14" spans="1:12" x14ac:dyDescent="0.25">
      <c r="A14" s="12" t="s">
        <v>33</v>
      </c>
      <c r="B14" s="13">
        <v>127472</v>
      </c>
      <c r="C14" s="13">
        <v>130960</v>
      </c>
      <c r="D14" s="13">
        <v>356744</v>
      </c>
      <c r="E14" s="13">
        <v>396197</v>
      </c>
      <c r="F14" s="14">
        <f t="shared" si="0"/>
        <v>11.05919090440203</v>
      </c>
      <c r="G14" s="1"/>
      <c r="H14" s="1"/>
      <c r="I14" s="1"/>
    </row>
    <row r="15" spans="1:12" x14ac:dyDescent="0.25">
      <c r="A15" s="9" t="s">
        <v>34</v>
      </c>
      <c r="B15" s="10">
        <v>45251</v>
      </c>
      <c r="C15" s="10">
        <v>51653</v>
      </c>
      <c r="D15" s="10">
        <v>121349</v>
      </c>
      <c r="E15" s="10">
        <v>121259</v>
      </c>
      <c r="F15" s="11">
        <f t="shared" si="0"/>
        <v>-7.416624776470826E-2</v>
      </c>
      <c r="G15" s="1"/>
      <c r="H15" s="1"/>
      <c r="I15" s="1"/>
    </row>
    <row r="16" spans="1:12" x14ac:dyDescent="0.25">
      <c r="A16" s="12" t="s">
        <v>35</v>
      </c>
      <c r="B16" s="13">
        <v>5807</v>
      </c>
      <c r="C16" s="13">
        <v>5629</v>
      </c>
      <c r="D16" s="13">
        <v>15697</v>
      </c>
      <c r="E16" s="13">
        <v>15064</v>
      </c>
      <c r="F16" s="14">
        <f t="shared" si="0"/>
        <v>-4.0326176976492292</v>
      </c>
      <c r="G16" s="1"/>
      <c r="H16" s="1"/>
      <c r="I16" s="1"/>
    </row>
    <row r="17" spans="1:9" x14ac:dyDescent="0.25">
      <c r="A17" s="9" t="s">
        <v>169</v>
      </c>
      <c r="B17" s="10">
        <v>16798</v>
      </c>
      <c r="C17" s="10">
        <v>21306</v>
      </c>
      <c r="D17" s="10">
        <v>45664</v>
      </c>
      <c r="E17" s="10">
        <v>52568</v>
      </c>
      <c r="F17" s="11">
        <f t="shared" si="0"/>
        <v>15.11913104414856</v>
      </c>
      <c r="G17" s="1"/>
      <c r="H17" s="1"/>
      <c r="I17" s="1"/>
    </row>
    <row r="18" spans="1:9" x14ac:dyDescent="0.25">
      <c r="A18" s="12" t="s">
        <v>36</v>
      </c>
      <c r="B18" s="13">
        <v>6</v>
      </c>
      <c r="C18" s="13">
        <v>2</v>
      </c>
      <c r="D18" s="13">
        <v>6</v>
      </c>
      <c r="E18" s="13">
        <v>2</v>
      </c>
      <c r="F18" s="14">
        <f t="shared" si="0"/>
        <v>-66.666666666666657</v>
      </c>
      <c r="G18" s="1"/>
      <c r="H18" s="1"/>
      <c r="I18" s="1"/>
    </row>
    <row r="19" spans="1:9" x14ac:dyDescent="0.25">
      <c r="A19" s="9" t="s">
        <v>37</v>
      </c>
      <c r="B19" s="10">
        <v>72</v>
      </c>
      <c r="C19" s="10">
        <v>4</v>
      </c>
      <c r="D19" s="10">
        <v>189</v>
      </c>
      <c r="E19" s="10">
        <v>11</v>
      </c>
      <c r="F19" s="11">
        <f t="shared" si="0"/>
        <v>-94.179894179894177</v>
      </c>
      <c r="G19" s="1"/>
      <c r="H19" s="1"/>
      <c r="I19" s="1"/>
    </row>
    <row r="20" spans="1:9" x14ac:dyDescent="0.25">
      <c r="A20" s="12" t="s">
        <v>170</v>
      </c>
      <c r="B20" s="13">
        <v>4756</v>
      </c>
      <c r="C20" s="13">
        <v>5215</v>
      </c>
      <c r="D20" s="13">
        <v>12890</v>
      </c>
      <c r="E20" s="13">
        <v>14324</v>
      </c>
      <c r="F20" s="14">
        <f t="shared" si="0"/>
        <v>11.124903025601242</v>
      </c>
      <c r="G20" s="1"/>
      <c r="H20" s="1"/>
      <c r="I20" s="1"/>
    </row>
    <row r="21" spans="1:9" x14ac:dyDescent="0.25">
      <c r="A21" s="9" t="s">
        <v>38</v>
      </c>
      <c r="B21" s="10">
        <v>460</v>
      </c>
      <c r="C21" s="10">
        <v>384</v>
      </c>
      <c r="D21" s="10">
        <v>1412</v>
      </c>
      <c r="E21" s="10">
        <v>2141</v>
      </c>
      <c r="F21" s="11">
        <f t="shared" si="0"/>
        <v>51.628895184135985</v>
      </c>
      <c r="G21" s="1"/>
      <c r="H21" s="1"/>
      <c r="I21" s="1"/>
    </row>
    <row r="22" spans="1:9" x14ac:dyDescent="0.25">
      <c r="A22" s="12" t="s">
        <v>59</v>
      </c>
      <c r="B22" s="13">
        <v>6833</v>
      </c>
      <c r="C22" s="13">
        <v>8206</v>
      </c>
      <c r="D22" s="13">
        <v>19590</v>
      </c>
      <c r="E22" s="13">
        <v>20444</v>
      </c>
      <c r="F22" s="14">
        <f t="shared" si="0"/>
        <v>4.3593670239918367</v>
      </c>
      <c r="G22" s="1"/>
      <c r="H22" s="1"/>
      <c r="I22" s="1"/>
    </row>
    <row r="23" spans="1:9" x14ac:dyDescent="0.25">
      <c r="A23" s="9" t="s">
        <v>171</v>
      </c>
      <c r="B23" s="10">
        <v>1403</v>
      </c>
      <c r="C23" s="10">
        <v>1821</v>
      </c>
      <c r="D23" s="10">
        <v>4091</v>
      </c>
      <c r="E23" s="10">
        <v>4519</v>
      </c>
      <c r="F23" s="11">
        <f t="shared" si="0"/>
        <v>10.461989733561481</v>
      </c>
      <c r="G23" s="1"/>
      <c r="H23" s="1"/>
      <c r="I23" s="1"/>
    </row>
    <row r="24" spans="1:9" x14ac:dyDescent="0.25">
      <c r="A24" s="12" t="s">
        <v>173</v>
      </c>
      <c r="B24" s="13">
        <v>3482</v>
      </c>
      <c r="C24" s="13">
        <v>5170</v>
      </c>
      <c r="D24" s="13">
        <v>9350</v>
      </c>
      <c r="E24" s="13">
        <v>16512</v>
      </c>
      <c r="F24" s="14">
        <f t="shared" si="0"/>
        <v>76.598930481283418</v>
      </c>
      <c r="G24" s="1"/>
      <c r="H24" s="1"/>
      <c r="I24" s="1"/>
    </row>
    <row r="25" spans="1:9" x14ac:dyDescent="0.25">
      <c r="A25" s="9" t="s">
        <v>39</v>
      </c>
      <c r="B25" s="10">
        <v>914</v>
      </c>
      <c r="C25" s="10">
        <v>1178</v>
      </c>
      <c r="D25" s="10">
        <v>2757</v>
      </c>
      <c r="E25" s="10">
        <v>3081</v>
      </c>
      <c r="F25" s="11">
        <f t="shared" si="0"/>
        <v>11.751904243743198</v>
      </c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43</v>
      </c>
      <c r="D26" s="13">
        <v>0</v>
      </c>
      <c r="E26" s="13">
        <v>51</v>
      </c>
      <c r="F26" s="14"/>
      <c r="G26" s="1"/>
      <c r="H26" s="1"/>
      <c r="I26" s="1"/>
    </row>
    <row r="27" spans="1:9" x14ac:dyDescent="0.25">
      <c r="A27" s="9" t="s">
        <v>41</v>
      </c>
      <c r="B27" s="10">
        <v>730</v>
      </c>
      <c r="C27" s="10">
        <v>0</v>
      </c>
      <c r="D27" s="10">
        <v>1902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3762</v>
      </c>
      <c r="C28" s="13">
        <v>4379</v>
      </c>
      <c r="D28" s="13">
        <v>10336</v>
      </c>
      <c r="E28" s="13">
        <v>10981</v>
      </c>
      <c r="F28" s="14">
        <f t="shared" si="0"/>
        <v>6.2403250773993761</v>
      </c>
      <c r="G28" s="1"/>
      <c r="H28" s="1"/>
      <c r="I28" s="1"/>
    </row>
    <row r="29" spans="1:9" x14ac:dyDescent="0.25">
      <c r="A29" s="9" t="s">
        <v>43</v>
      </c>
      <c r="B29" s="10">
        <v>91</v>
      </c>
      <c r="C29" s="10">
        <v>167</v>
      </c>
      <c r="D29" s="10">
        <v>281</v>
      </c>
      <c r="E29" s="10">
        <v>478</v>
      </c>
      <c r="F29" s="11">
        <f t="shared" si="0"/>
        <v>70.106761565836308</v>
      </c>
      <c r="G29" s="1"/>
      <c r="H29" s="1"/>
      <c r="I29" s="1"/>
    </row>
    <row r="30" spans="1:9" x14ac:dyDescent="0.25">
      <c r="A30" s="12" t="s">
        <v>44</v>
      </c>
      <c r="B30" s="13">
        <v>560</v>
      </c>
      <c r="C30" s="13">
        <v>1260</v>
      </c>
      <c r="D30" s="13">
        <v>1038</v>
      </c>
      <c r="E30" s="13">
        <v>1720</v>
      </c>
      <c r="F30" s="14">
        <f t="shared" si="0"/>
        <v>65.703275529865124</v>
      </c>
      <c r="G30" s="1"/>
      <c r="H30" s="1"/>
      <c r="I30" s="1"/>
    </row>
    <row r="31" spans="1:9" x14ac:dyDescent="0.25">
      <c r="A31" s="9" t="s">
        <v>45</v>
      </c>
      <c r="B31" s="10">
        <v>5262</v>
      </c>
      <c r="C31" s="10">
        <v>2915</v>
      </c>
      <c r="D31" s="10">
        <v>12510</v>
      </c>
      <c r="E31" s="10">
        <v>11069</v>
      </c>
      <c r="F31" s="11">
        <f t="shared" si="0"/>
        <v>-11.518784972022388</v>
      </c>
      <c r="G31" s="1"/>
      <c r="H31" s="1"/>
      <c r="I31" s="1"/>
    </row>
    <row r="32" spans="1:9" x14ac:dyDescent="0.25">
      <c r="A32" s="12" t="s">
        <v>46</v>
      </c>
      <c r="B32" s="13">
        <v>171783</v>
      </c>
      <c r="C32" s="13">
        <v>166182</v>
      </c>
      <c r="D32" s="13">
        <v>484676</v>
      </c>
      <c r="E32" s="13">
        <v>459041</v>
      </c>
      <c r="F32" s="14">
        <f t="shared" si="0"/>
        <v>-5.2891003474486098</v>
      </c>
      <c r="G32" s="1"/>
      <c r="H32" s="1"/>
      <c r="I32" s="1"/>
    </row>
    <row r="33" spans="1:9" x14ac:dyDescent="0.25">
      <c r="A33" s="9" t="s">
        <v>47</v>
      </c>
      <c r="B33" s="10">
        <v>13479</v>
      </c>
      <c r="C33" s="10">
        <v>12298</v>
      </c>
      <c r="D33" s="10">
        <v>36637</v>
      </c>
      <c r="E33" s="10">
        <v>33180</v>
      </c>
      <c r="F33" s="11">
        <f t="shared" si="0"/>
        <v>-9.4358162513306212</v>
      </c>
      <c r="G33" s="1"/>
      <c r="H33" s="1"/>
      <c r="I33" s="1"/>
    </row>
    <row r="34" spans="1:9" x14ac:dyDescent="0.25">
      <c r="A34" s="12" t="s">
        <v>172</v>
      </c>
      <c r="B34" s="13">
        <v>49</v>
      </c>
      <c r="C34" s="13">
        <v>102</v>
      </c>
      <c r="D34" s="13">
        <v>173</v>
      </c>
      <c r="E34" s="13">
        <v>207</v>
      </c>
      <c r="F34" s="14">
        <f t="shared" si="0"/>
        <v>19.653179190751445</v>
      </c>
      <c r="G34" s="1"/>
      <c r="H34" s="1"/>
      <c r="I34" s="1"/>
    </row>
    <row r="35" spans="1:9" x14ac:dyDescent="0.25">
      <c r="A35" s="15" t="s">
        <v>48</v>
      </c>
      <c r="B35" s="16">
        <f>SUM(B7:B34)</f>
        <v>443543</v>
      </c>
      <c r="C35" s="16">
        <f t="shared" ref="C35:E35" si="1">SUM(C7:C34)</f>
        <v>453666</v>
      </c>
      <c r="D35" s="16">
        <f t="shared" si="1"/>
        <v>1233904</v>
      </c>
      <c r="E35" s="16">
        <f t="shared" si="1"/>
        <v>1261873</v>
      </c>
      <c r="F35" s="17">
        <f t="shared" ref="F35" si="2">((E35*100)/D35)-100</f>
        <v>2.2667079448644358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</v>
      </c>
      <c r="C39" s="51">
        <f t="shared" si="4"/>
        <v>0</v>
      </c>
      <c r="D39" s="51">
        <f>_xlfn.RANK.EQ(B39,$B$39:$B$66)+COUNTIF($B$39:$B$66,B39)-1</f>
        <v>25</v>
      </c>
      <c r="E39" s="50" t="str">
        <f t="shared" ref="E39:E66" si="6">INDEX($A$39:$B$66,MATCH(ROW()-38,$D$39:$D$66,0),1)</f>
        <v>VALENCIA</v>
      </c>
      <c r="F39" s="50">
        <f>LOOKUP(E39,$A$39:$A$66,$B$39:$B$66)</f>
        <v>459041</v>
      </c>
      <c r="G39" s="50">
        <f>LOOKUP(E39,$A$39:$A$66,$C$39:$C$66)</f>
        <v>484676</v>
      </c>
    </row>
    <row r="40" spans="1:9" x14ac:dyDescent="0.25">
      <c r="A40" s="50" t="str">
        <f t="shared" si="5"/>
        <v>ALICANTE</v>
      </c>
      <c r="B40" s="51">
        <f t="shared" si="3"/>
        <v>4848</v>
      </c>
      <c r="C40" s="51">
        <f t="shared" si="4"/>
        <v>3326</v>
      </c>
      <c r="D40" s="51">
        <f t="shared" ref="D40:D66" si="7">_xlfn.RANK.EQ(B40,$B$39:$B$66)+COUNTIF($B$39:$B$66,B40)-1</f>
        <v>14</v>
      </c>
      <c r="E40" s="50" t="str">
        <f t="shared" si="6"/>
        <v>BARCELONA</v>
      </c>
      <c r="F40" s="50">
        <f t="shared" ref="F40:F55" si="8">LOOKUP(E40,$A$39:$A$66,$B$39:$B$66)</f>
        <v>396197</v>
      </c>
      <c r="G40" s="50">
        <f t="shared" ref="G40:G66" si="9">LOOKUP(E40,$A$39:$A$66,$C$39:$C$66)</f>
        <v>356744</v>
      </c>
    </row>
    <row r="41" spans="1:9" x14ac:dyDescent="0.25">
      <c r="A41" s="50" t="str">
        <f t="shared" si="5"/>
        <v>ALMERÍA</v>
      </c>
      <c r="B41" s="51">
        <f t="shared" si="3"/>
        <v>1496</v>
      </c>
      <c r="C41" s="51">
        <f t="shared" si="4"/>
        <v>801</v>
      </c>
      <c r="D41" s="51">
        <f t="shared" si="7"/>
        <v>19</v>
      </c>
      <c r="E41" s="50" t="str">
        <f t="shared" si="6"/>
        <v>BILBAO</v>
      </c>
      <c r="F41" s="50">
        <f t="shared" si="8"/>
        <v>121259</v>
      </c>
      <c r="G41" s="50">
        <f t="shared" si="9"/>
        <v>121349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84974</v>
      </c>
      <c r="G42" s="50">
        <f t="shared" si="9"/>
        <v>86062</v>
      </c>
    </row>
    <row r="43" spans="1:9" x14ac:dyDescent="0.25">
      <c r="A43" s="50" t="str">
        <f t="shared" si="5"/>
        <v>BAHÍA DE ALGECIRAS</v>
      </c>
      <c r="B43" s="51">
        <f t="shared" si="3"/>
        <v>84974</v>
      </c>
      <c r="C43" s="51">
        <f t="shared" si="4"/>
        <v>86062</v>
      </c>
      <c r="D43" s="51">
        <f t="shared" si="7"/>
        <v>4</v>
      </c>
      <c r="E43" s="50" t="str">
        <f t="shared" si="6"/>
        <v>CASTELLÓN</v>
      </c>
      <c r="F43" s="50">
        <f t="shared" si="8"/>
        <v>52568</v>
      </c>
      <c r="G43" s="50">
        <f t="shared" si="9"/>
        <v>45664</v>
      </c>
    </row>
    <row r="44" spans="1:9" x14ac:dyDescent="0.25">
      <c r="A44" s="50" t="str">
        <f t="shared" si="5"/>
        <v>BAHÍA DE CÁDIZ</v>
      </c>
      <c r="B44" s="51">
        <f t="shared" si="3"/>
        <v>7705</v>
      </c>
      <c r="C44" s="51">
        <f t="shared" si="4"/>
        <v>6422</v>
      </c>
      <c r="D44" s="51">
        <f t="shared" si="7"/>
        <v>13</v>
      </c>
      <c r="E44" s="50" t="str">
        <f t="shared" si="6"/>
        <v>VIGO</v>
      </c>
      <c r="F44" s="50">
        <f t="shared" si="8"/>
        <v>33180</v>
      </c>
      <c r="G44" s="50">
        <f t="shared" si="9"/>
        <v>36637</v>
      </c>
    </row>
    <row r="45" spans="1:9" x14ac:dyDescent="0.25">
      <c r="A45" s="50" t="str">
        <f t="shared" si="5"/>
        <v>BALEARES</v>
      </c>
      <c r="B45" s="51">
        <f t="shared" si="3"/>
        <v>0</v>
      </c>
      <c r="C45" s="51">
        <f t="shared" si="4"/>
        <v>1</v>
      </c>
      <c r="D45" s="51">
        <f t="shared" si="7"/>
        <v>28</v>
      </c>
      <c r="E45" s="50" t="str">
        <f t="shared" si="6"/>
        <v>LAS PALMAS</v>
      </c>
      <c r="F45" s="50">
        <f t="shared" si="8"/>
        <v>20444</v>
      </c>
      <c r="G45" s="50">
        <f t="shared" si="9"/>
        <v>19590</v>
      </c>
    </row>
    <row r="46" spans="1:9" x14ac:dyDescent="0.25">
      <c r="A46" s="50" t="str">
        <f t="shared" si="5"/>
        <v>BARCELONA</v>
      </c>
      <c r="B46" s="51">
        <f t="shared" si="3"/>
        <v>396197</v>
      </c>
      <c r="C46" s="51">
        <f t="shared" si="4"/>
        <v>356744</v>
      </c>
      <c r="D46" s="51">
        <f t="shared" si="7"/>
        <v>2</v>
      </c>
      <c r="E46" s="50" t="str">
        <f t="shared" si="6"/>
        <v>MARÍN Y RÍA DE PONTEVEDRA</v>
      </c>
      <c r="F46" s="50">
        <f t="shared" si="8"/>
        <v>16512</v>
      </c>
      <c r="G46" s="50">
        <f t="shared" si="9"/>
        <v>9350</v>
      </c>
    </row>
    <row r="47" spans="1:9" x14ac:dyDescent="0.25">
      <c r="A47" s="50" t="str">
        <f t="shared" si="5"/>
        <v>BILBAO</v>
      </c>
      <c r="B47" s="51">
        <f t="shared" si="3"/>
        <v>121259</v>
      </c>
      <c r="C47" s="51">
        <f t="shared" si="4"/>
        <v>121349</v>
      </c>
      <c r="D47" s="51">
        <f t="shared" si="7"/>
        <v>3</v>
      </c>
      <c r="E47" s="50" t="str">
        <f t="shared" si="6"/>
        <v>CARTAGENA</v>
      </c>
      <c r="F47" s="50">
        <f t="shared" si="8"/>
        <v>15064</v>
      </c>
      <c r="G47" s="50">
        <f t="shared" si="9"/>
        <v>15697</v>
      </c>
    </row>
    <row r="48" spans="1:9" x14ac:dyDescent="0.25">
      <c r="A48" s="50" t="str">
        <f t="shared" si="5"/>
        <v>CARTAGENA</v>
      </c>
      <c r="B48" s="51">
        <f t="shared" si="3"/>
        <v>15064</v>
      </c>
      <c r="C48" s="51">
        <f t="shared" si="4"/>
        <v>15697</v>
      </c>
      <c r="D48" s="51">
        <f t="shared" si="7"/>
        <v>9</v>
      </c>
      <c r="E48" s="50" t="str">
        <f t="shared" si="6"/>
        <v>GIJÓN</v>
      </c>
      <c r="F48" s="50">
        <f t="shared" si="8"/>
        <v>14324</v>
      </c>
      <c r="G48" s="50">
        <f t="shared" si="9"/>
        <v>12890</v>
      </c>
    </row>
    <row r="49" spans="1:7" x14ac:dyDescent="0.25">
      <c r="A49" s="50" t="str">
        <f t="shared" si="5"/>
        <v>CASTELLÓN</v>
      </c>
      <c r="B49" s="51">
        <f t="shared" si="3"/>
        <v>52568</v>
      </c>
      <c r="C49" s="51">
        <f t="shared" si="4"/>
        <v>45664</v>
      </c>
      <c r="D49" s="51">
        <f t="shared" si="7"/>
        <v>5</v>
      </c>
      <c r="E49" s="50" t="str">
        <f t="shared" si="6"/>
        <v>TARRAGONA</v>
      </c>
      <c r="F49" s="50">
        <f t="shared" si="8"/>
        <v>11069</v>
      </c>
      <c r="G49" s="50">
        <f t="shared" si="9"/>
        <v>12510</v>
      </c>
    </row>
    <row r="50" spans="1:7" x14ac:dyDescent="0.25">
      <c r="A50" s="50" t="str">
        <f t="shared" si="5"/>
        <v>CEUTA</v>
      </c>
      <c r="B50" s="51">
        <f t="shared" si="3"/>
        <v>2</v>
      </c>
      <c r="C50" s="51">
        <f t="shared" si="4"/>
        <v>6</v>
      </c>
      <c r="D50" s="51">
        <f t="shared" si="7"/>
        <v>24</v>
      </c>
      <c r="E50" s="50" t="str">
        <f t="shared" si="6"/>
        <v>SANTA CRUZ DE TENERIFE</v>
      </c>
      <c r="F50" s="50">
        <f t="shared" si="8"/>
        <v>10981</v>
      </c>
      <c r="G50" s="50">
        <f t="shared" si="9"/>
        <v>10336</v>
      </c>
    </row>
    <row r="51" spans="1:7" x14ac:dyDescent="0.25">
      <c r="A51" s="50" t="str">
        <f t="shared" si="5"/>
        <v>FERROL-SAN CIBRAO</v>
      </c>
      <c r="B51" s="51">
        <f t="shared" si="3"/>
        <v>11</v>
      </c>
      <c r="C51" s="51">
        <f t="shared" si="4"/>
        <v>189</v>
      </c>
      <c r="D51" s="51">
        <f t="shared" si="7"/>
        <v>23</v>
      </c>
      <c r="E51" s="50" t="str">
        <f t="shared" si="6"/>
        <v>BAHÍA DE CÁDIZ</v>
      </c>
      <c r="F51" s="50">
        <f t="shared" si="8"/>
        <v>7705</v>
      </c>
      <c r="G51" s="50">
        <f t="shared" si="9"/>
        <v>6422</v>
      </c>
    </row>
    <row r="52" spans="1:7" x14ac:dyDescent="0.25">
      <c r="A52" s="50" t="str">
        <f t="shared" si="5"/>
        <v>GIJÓN</v>
      </c>
      <c r="B52" s="51">
        <f t="shared" si="3"/>
        <v>14324</v>
      </c>
      <c r="C52" s="51">
        <f t="shared" si="4"/>
        <v>12890</v>
      </c>
      <c r="D52" s="51">
        <f t="shared" si="7"/>
        <v>10</v>
      </c>
      <c r="E52" s="50" t="str">
        <f t="shared" si="6"/>
        <v>ALICANTE</v>
      </c>
      <c r="F52" s="50">
        <f t="shared" si="8"/>
        <v>4848</v>
      </c>
      <c r="G52" s="50">
        <f t="shared" si="9"/>
        <v>3326</v>
      </c>
    </row>
    <row r="53" spans="1:7" x14ac:dyDescent="0.25">
      <c r="A53" s="50" t="str">
        <f t="shared" si="5"/>
        <v>HUELVA</v>
      </c>
      <c r="B53" s="51">
        <f t="shared" si="3"/>
        <v>2141</v>
      </c>
      <c r="C53" s="51">
        <f t="shared" si="4"/>
        <v>1412</v>
      </c>
      <c r="D53" s="51">
        <f t="shared" si="7"/>
        <v>17</v>
      </c>
      <c r="E53" s="50" t="str">
        <f t="shared" si="6"/>
        <v>MÁLAGA</v>
      </c>
      <c r="F53" s="50">
        <f t="shared" si="8"/>
        <v>4519</v>
      </c>
      <c r="G53" s="50">
        <f t="shared" si="9"/>
        <v>4091</v>
      </c>
    </row>
    <row r="54" spans="1:7" x14ac:dyDescent="0.25">
      <c r="A54" s="50" t="str">
        <f t="shared" si="5"/>
        <v>LAS PALMAS</v>
      </c>
      <c r="B54" s="51">
        <f t="shared" si="3"/>
        <v>20444</v>
      </c>
      <c r="C54" s="51">
        <f t="shared" si="4"/>
        <v>19590</v>
      </c>
      <c r="D54" s="51">
        <f t="shared" si="7"/>
        <v>7</v>
      </c>
      <c r="E54" s="50" t="str">
        <f t="shared" si="6"/>
        <v>MELILLA</v>
      </c>
      <c r="F54" s="50">
        <f t="shared" si="8"/>
        <v>3081</v>
      </c>
      <c r="G54" s="50">
        <f t="shared" si="9"/>
        <v>2757</v>
      </c>
    </row>
    <row r="55" spans="1:7" x14ac:dyDescent="0.25">
      <c r="A55" s="50" t="str">
        <f t="shared" si="5"/>
        <v>MÁLAGA</v>
      </c>
      <c r="B55" s="51">
        <f t="shared" si="3"/>
        <v>4519</v>
      </c>
      <c r="C55" s="51">
        <f t="shared" si="4"/>
        <v>4091</v>
      </c>
      <c r="D55" s="51">
        <f t="shared" si="7"/>
        <v>15</v>
      </c>
      <c r="E55" s="50" t="str">
        <f t="shared" si="6"/>
        <v>HUELVA</v>
      </c>
      <c r="F55" s="50">
        <f t="shared" si="8"/>
        <v>2141</v>
      </c>
      <c r="G55" s="50">
        <f t="shared" si="9"/>
        <v>1412</v>
      </c>
    </row>
    <row r="56" spans="1:7" x14ac:dyDescent="0.25">
      <c r="A56" s="50" t="str">
        <f t="shared" si="5"/>
        <v>MARÍN Y RÍA DE PONTEVEDRA</v>
      </c>
      <c r="B56" s="51">
        <f t="shared" si="3"/>
        <v>16512</v>
      </c>
      <c r="C56" s="51">
        <f t="shared" si="4"/>
        <v>9350</v>
      </c>
      <c r="D56" s="51">
        <f t="shared" si="7"/>
        <v>8</v>
      </c>
      <c r="E56" s="50" t="str">
        <f t="shared" si="6"/>
        <v>SEVILLA</v>
      </c>
      <c r="F56" s="50">
        <f t="shared" ref="F56:F66" si="10">LOOKUP(E56,$A$39:$A$66,$B$39:$B$66)</f>
        <v>1720</v>
      </c>
      <c r="G56" s="50">
        <f t="shared" si="9"/>
        <v>1038</v>
      </c>
    </row>
    <row r="57" spans="1:7" x14ac:dyDescent="0.25">
      <c r="A57" s="50" t="str">
        <f t="shared" si="5"/>
        <v>MELILLA</v>
      </c>
      <c r="B57" s="51">
        <f t="shared" si="3"/>
        <v>3081</v>
      </c>
      <c r="C57" s="51">
        <f t="shared" si="4"/>
        <v>2757</v>
      </c>
      <c r="D57" s="51">
        <f t="shared" si="7"/>
        <v>16</v>
      </c>
      <c r="E57" s="50" t="str">
        <f t="shared" si="6"/>
        <v>ALMERÍA</v>
      </c>
      <c r="F57" s="50">
        <f t="shared" si="10"/>
        <v>1496</v>
      </c>
      <c r="G57" s="50">
        <f t="shared" si="9"/>
        <v>801</v>
      </c>
    </row>
    <row r="58" spans="1:7" x14ac:dyDescent="0.25">
      <c r="A58" s="50" t="str">
        <f t="shared" si="5"/>
        <v>MOTRIL</v>
      </c>
      <c r="B58" s="51">
        <f t="shared" si="3"/>
        <v>51</v>
      </c>
      <c r="C58" s="51">
        <f t="shared" si="4"/>
        <v>0</v>
      </c>
      <c r="D58" s="51">
        <f t="shared" si="7"/>
        <v>22</v>
      </c>
      <c r="E58" s="50" t="str">
        <f t="shared" si="6"/>
        <v>SANTANDER</v>
      </c>
      <c r="F58" s="50">
        <f t="shared" si="10"/>
        <v>478</v>
      </c>
      <c r="G58" s="50">
        <f t="shared" si="9"/>
        <v>281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1902</v>
      </c>
      <c r="D59" s="51">
        <f t="shared" si="7"/>
        <v>28</v>
      </c>
      <c r="E59" s="50" t="str">
        <f t="shared" si="6"/>
        <v>VILAGARCÍA</v>
      </c>
      <c r="F59" s="50">
        <f t="shared" si="10"/>
        <v>207</v>
      </c>
      <c r="G59" s="50">
        <f t="shared" si="9"/>
        <v>173</v>
      </c>
    </row>
    <row r="60" spans="1:7" x14ac:dyDescent="0.25">
      <c r="A60" s="50" t="str">
        <f t="shared" si="5"/>
        <v>SANTA CRUZ DE TENERIFE</v>
      </c>
      <c r="B60" s="51">
        <f t="shared" si="3"/>
        <v>10981</v>
      </c>
      <c r="C60" s="51">
        <f t="shared" si="4"/>
        <v>10336</v>
      </c>
      <c r="D60" s="51">
        <f t="shared" si="7"/>
        <v>12</v>
      </c>
      <c r="E60" s="50" t="str">
        <f t="shared" si="6"/>
        <v>MOTRIL</v>
      </c>
      <c r="F60" s="50">
        <f t="shared" si="10"/>
        <v>51</v>
      </c>
      <c r="G60" s="50">
        <f t="shared" si="9"/>
        <v>0</v>
      </c>
    </row>
    <row r="61" spans="1:7" x14ac:dyDescent="0.25">
      <c r="A61" s="50" t="str">
        <f t="shared" si="5"/>
        <v>SANTANDER</v>
      </c>
      <c r="B61" s="51">
        <f t="shared" si="3"/>
        <v>478</v>
      </c>
      <c r="C61" s="51">
        <f t="shared" si="4"/>
        <v>281</v>
      </c>
      <c r="D61" s="51">
        <f t="shared" si="7"/>
        <v>20</v>
      </c>
      <c r="E61" s="50" t="str">
        <f t="shared" si="6"/>
        <v>FERROL-SAN CIBRAO</v>
      </c>
      <c r="F61" s="50">
        <f t="shared" si="10"/>
        <v>11</v>
      </c>
      <c r="G61" s="50">
        <f t="shared" si="9"/>
        <v>189</v>
      </c>
    </row>
    <row r="62" spans="1:7" x14ac:dyDescent="0.25">
      <c r="A62" s="50" t="str">
        <f t="shared" si="5"/>
        <v>SEVILLA</v>
      </c>
      <c r="B62" s="51">
        <f t="shared" si="3"/>
        <v>1720</v>
      </c>
      <c r="C62" s="51">
        <f t="shared" si="4"/>
        <v>1038</v>
      </c>
      <c r="D62" s="51">
        <f t="shared" si="7"/>
        <v>18</v>
      </c>
      <c r="E62" s="50" t="str">
        <f t="shared" si="6"/>
        <v>CEUTA</v>
      </c>
      <c r="F62" s="50">
        <f t="shared" si="10"/>
        <v>2</v>
      </c>
      <c r="G62" s="50">
        <f t="shared" si="9"/>
        <v>6</v>
      </c>
    </row>
    <row r="63" spans="1:7" x14ac:dyDescent="0.25">
      <c r="A63" s="50" t="str">
        <f t="shared" si="5"/>
        <v>TARRAGONA</v>
      </c>
      <c r="B63" s="51">
        <f t="shared" si="3"/>
        <v>11069</v>
      </c>
      <c r="C63" s="51">
        <f t="shared" si="4"/>
        <v>12510</v>
      </c>
      <c r="D63" s="51">
        <f t="shared" si="7"/>
        <v>11</v>
      </c>
      <c r="E63" s="50" t="str">
        <f t="shared" si="6"/>
        <v>A CORUÑA</v>
      </c>
      <c r="F63" s="50">
        <f t="shared" si="10"/>
        <v>1</v>
      </c>
      <c r="G63" s="50">
        <f t="shared" si="9"/>
        <v>0</v>
      </c>
    </row>
    <row r="64" spans="1:7" x14ac:dyDescent="0.25">
      <c r="A64" s="50" t="str">
        <f t="shared" si="5"/>
        <v>VALENCIA</v>
      </c>
      <c r="B64" s="51">
        <f t="shared" si="3"/>
        <v>459041</v>
      </c>
      <c r="C64" s="51">
        <f t="shared" si="4"/>
        <v>484676</v>
      </c>
      <c r="D64" s="51">
        <f t="shared" si="7"/>
        <v>1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33180</v>
      </c>
      <c r="C65" s="51">
        <f t="shared" si="4"/>
        <v>36637</v>
      </c>
      <c r="D65" s="51">
        <f t="shared" si="7"/>
        <v>6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207</v>
      </c>
      <c r="C66" s="51">
        <f t="shared" si="4"/>
        <v>173</v>
      </c>
      <c r="D66" s="51">
        <f t="shared" si="7"/>
        <v>21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1</v>
      </c>
      <c r="D7" s="10">
        <v>71</v>
      </c>
      <c r="E7" s="10">
        <v>1</v>
      </c>
      <c r="F7" s="11">
        <f>((E7*100)/D7)-100</f>
        <v>-98.591549295774655</v>
      </c>
      <c r="G7" s="1"/>
      <c r="H7" s="1"/>
      <c r="I7" s="1"/>
    </row>
    <row r="8" spans="1:12" x14ac:dyDescent="0.25">
      <c r="A8" s="12" t="s">
        <v>31</v>
      </c>
      <c r="B8" s="13">
        <v>11934</v>
      </c>
      <c r="C8" s="13">
        <v>13818</v>
      </c>
      <c r="D8" s="13">
        <v>34798</v>
      </c>
      <c r="E8" s="13">
        <v>39097</v>
      </c>
      <c r="F8" s="14">
        <f t="shared" ref="F8:F34" si="0">((E8*100)/D8)-100</f>
        <v>12.354158284958899</v>
      </c>
      <c r="G8" s="1"/>
      <c r="H8" s="1"/>
      <c r="I8" s="1"/>
    </row>
    <row r="9" spans="1:12" x14ac:dyDescent="0.25">
      <c r="A9" s="9" t="s">
        <v>164</v>
      </c>
      <c r="B9" s="10">
        <v>370</v>
      </c>
      <c r="C9" s="10">
        <v>546</v>
      </c>
      <c r="D9" s="10">
        <v>972</v>
      </c>
      <c r="E9" s="10">
        <v>1551</v>
      </c>
      <c r="F9" s="11">
        <f t="shared" si="0"/>
        <v>59.567901234567898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31019</v>
      </c>
      <c r="C11" s="10">
        <v>30732</v>
      </c>
      <c r="D11" s="10">
        <v>86395</v>
      </c>
      <c r="E11" s="10">
        <v>86609</v>
      </c>
      <c r="F11" s="11">
        <f t="shared" si="0"/>
        <v>0.24769951964812265</v>
      </c>
      <c r="G11" s="1"/>
      <c r="H11" s="1"/>
      <c r="I11" s="1"/>
    </row>
    <row r="12" spans="1:12" x14ac:dyDescent="0.25">
      <c r="A12" s="12" t="s">
        <v>168</v>
      </c>
      <c r="B12" s="13">
        <v>4419</v>
      </c>
      <c r="C12" s="13">
        <v>6989</v>
      </c>
      <c r="D12" s="13">
        <v>15018</v>
      </c>
      <c r="E12" s="13">
        <v>21656</v>
      </c>
      <c r="F12" s="14">
        <f t="shared" si="0"/>
        <v>44.20029298175524</v>
      </c>
      <c r="G12" s="1"/>
      <c r="H12" s="1"/>
      <c r="I12" s="1"/>
    </row>
    <row r="13" spans="1:12" x14ac:dyDescent="0.25">
      <c r="A13" s="9" t="s">
        <v>32</v>
      </c>
      <c r="B13" s="10">
        <v>10818</v>
      </c>
      <c r="C13" s="10">
        <v>11531</v>
      </c>
      <c r="D13" s="10">
        <v>27916</v>
      </c>
      <c r="E13" s="10">
        <v>28182</v>
      </c>
      <c r="F13" s="11">
        <f t="shared" si="0"/>
        <v>0.95285857572717703</v>
      </c>
      <c r="G13" s="1"/>
      <c r="H13" s="1"/>
      <c r="I13" s="1"/>
    </row>
    <row r="14" spans="1:12" x14ac:dyDescent="0.25">
      <c r="A14" s="12" t="s">
        <v>33</v>
      </c>
      <c r="B14" s="13">
        <v>148012</v>
      </c>
      <c r="C14" s="13">
        <v>154864</v>
      </c>
      <c r="D14" s="13">
        <v>409789</v>
      </c>
      <c r="E14" s="13">
        <v>456953</v>
      </c>
      <c r="F14" s="14">
        <f t="shared" si="0"/>
        <v>11.509337732345188</v>
      </c>
      <c r="G14" s="1"/>
      <c r="H14" s="1"/>
      <c r="I14" s="1"/>
    </row>
    <row r="15" spans="1:12" x14ac:dyDescent="0.25">
      <c r="A15" s="9" t="s">
        <v>34</v>
      </c>
      <c r="B15" s="10">
        <v>50909</v>
      </c>
      <c r="C15" s="10">
        <v>58083</v>
      </c>
      <c r="D15" s="10">
        <v>136728</v>
      </c>
      <c r="E15" s="10">
        <v>136427</v>
      </c>
      <c r="F15" s="11">
        <f t="shared" si="0"/>
        <v>-0.22014510561113809</v>
      </c>
      <c r="G15" s="1"/>
      <c r="H15" s="1"/>
      <c r="I15" s="1"/>
    </row>
    <row r="16" spans="1:12" x14ac:dyDescent="0.25">
      <c r="A16" s="12" t="s">
        <v>35</v>
      </c>
      <c r="B16" s="13">
        <v>8913</v>
      </c>
      <c r="C16" s="13">
        <v>6157</v>
      </c>
      <c r="D16" s="13">
        <v>23932</v>
      </c>
      <c r="E16" s="13">
        <v>18065</v>
      </c>
      <c r="F16" s="14">
        <f t="shared" si="0"/>
        <v>-24.5152933311048</v>
      </c>
      <c r="G16" s="1"/>
      <c r="H16" s="1"/>
      <c r="I16" s="1"/>
    </row>
    <row r="17" spans="1:9" x14ac:dyDescent="0.25">
      <c r="A17" s="9" t="s">
        <v>169</v>
      </c>
      <c r="B17" s="10">
        <v>17167</v>
      </c>
      <c r="C17" s="10">
        <v>21314</v>
      </c>
      <c r="D17" s="10">
        <v>46625</v>
      </c>
      <c r="E17" s="10">
        <v>52845</v>
      </c>
      <c r="F17" s="11">
        <f t="shared" si="0"/>
        <v>13.340482573726547</v>
      </c>
      <c r="G17" s="1"/>
      <c r="H17" s="1"/>
      <c r="I17" s="1"/>
    </row>
    <row r="18" spans="1:9" x14ac:dyDescent="0.25">
      <c r="A18" s="12" t="s">
        <v>36</v>
      </c>
      <c r="B18" s="13">
        <v>2097</v>
      </c>
      <c r="C18" s="13">
        <v>2500</v>
      </c>
      <c r="D18" s="13">
        <v>5517</v>
      </c>
      <c r="E18" s="13">
        <v>6371</v>
      </c>
      <c r="F18" s="14">
        <f t="shared" si="0"/>
        <v>15.479427224941091</v>
      </c>
      <c r="G18" s="1"/>
      <c r="H18" s="1"/>
      <c r="I18" s="1"/>
    </row>
    <row r="19" spans="1:9" x14ac:dyDescent="0.25">
      <c r="A19" s="9" t="s">
        <v>37</v>
      </c>
      <c r="B19" s="10">
        <v>72</v>
      </c>
      <c r="C19" s="10">
        <v>4</v>
      </c>
      <c r="D19" s="10">
        <v>189</v>
      </c>
      <c r="E19" s="10">
        <v>11</v>
      </c>
      <c r="F19" s="11">
        <f t="shared" si="0"/>
        <v>-94.179894179894177</v>
      </c>
      <c r="G19" s="1"/>
      <c r="H19" s="1"/>
      <c r="I19" s="1"/>
    </row>
    <row r="20" spans="1:9" x14ac:dyDescent="0.25">
      <c r="A20" s="12" t="s">
        <v>170</v>
      </c>
      <c r="B20" s="13">
        <v>5670</v>
      </c>
      <c r="C20" s="13">
        <v>6415</v>
      </c>
      <c r="D20" s="13">
        <v>14973</v>
      </c>
      <c r="E20" s="13">
        <v>18384</v>
      </c>
      <c r="F20" s="14">
        <f t="shared" si="0"/>
        <v>22.781005810458822</v>
      </c>
      <c r="G20" s="1"/>
      <c r="H20" s="1"/>
      <c r="I20" s="1"/>
    </row>
    <row r="21" spans="1:9" x14ac:dyDescent="0.25">
      <c r="A21" s="9" t="s">
        <v>38</v>
      </c>
      <c r="B21" s="10">
        <v>942</v>
      </c>
      <c r="C21" s="10">
        <v>3564</v>
      </c>
      <c r="D21" s="10">
        <v>2452</v>
      </c>
      <c r="E21" s="10">
        <v>12582</v>
      </c>
      <c r="F21" s="11">
        <f t="shared" si="0"/>
        <v>413.13213703099507</v>
      </c>
      <c r="G21" s="1"/>
      <c r="H21" s="1"/>
      <c r="I21" s="1"/>
    </row>
    <row r="22" spans="1:9" x14ac:dyDescent="0.25">
      <c r="A22" s="12" t="s">
        <v>59</v>
      </c>
      <c r="B22" s="13">
        <v>42819</v>
      </c>
      <c r="C22" s="13">
        <v>49462</v>
      </c>
      <c r="D22" s="13">
        <v>120149</v>
      </c>
      <c r="E22" s="13">
        <v>132596</v>
      </c>
      <c r="F22" s="14">
        <f t="shared" si="0"/>
        <v>10.359636784326128</v>
      </c>
      <c r="G22" s="1"/>
      <c r="H22" s="1"/>
      <c r="I22" s="1"/>
    </row>
    <row r="23" spans="1:9" x14ac:dyDescent="0.25">
      <c r="A23" s="9" t="s">
        <v>171</v>
      </c>
      <c r="B23" s="10">
        <v>2612</v>
      </c>
      <c r="C23" s="10">
        <v>3470</v>
      </c>
      <c r="D23" s="10">
        <v>7729</v>
      </c>
      <c r="E23" s="10">
        <v>8282</v>
      </c>
      <c r="F23" s="11">
        <f t="shared" si="0"/>
        <v>7.1548712640703798</v>
      </c>
      <c r="G23" s="1"/>
      <c r="H23" s="1"/>
      <c r="I23" s="1"/>
    </row>
    <row r="24" spans="1:9" x14ac:dyDescent="0.25">
      <c r="A24" s="12" t="s">
        <v>173</v>
      </c>
      <c r="B24" s="13">
        <v>3633</v>
      </c>
      <c r="C24" s="13">
        <v>5335</v>
      </c>
      <c r="D24" s="13">
        <v>10017</v>
      </c>
      <c r="E24" s="13">
        <v>17534</v>
      </c>
      <c r="F24" s="14">
        <f t="shared" si="0"/>
        <v>75.042427872616543</v>
      </c>
      <c r="G24" s="1"/>
      <c r="H24" s="1"/>
      <c r="I24" s="1"/>
    </row>
    <row r="25" spans="1:9" x14ac:dyDescent="0.25">
      <c r="A25" s="9" t="s">
        <v>39</v>
      </c>
      <c r="B25" s="10">
        <v>2743</v>
      </c>
      <c r="C25" s="10">
        <v>3086</v>
      </c>
      <c r="D25" s="10">
        <v>8651</v>
      </c>
      <c r="E25" s="10">
        <v>9111</v>
      </c>
      <c r="F25" s="11">
        <f t="shared" si="0"/>
        <v>5.3173043578777026</v>
      </c>
      <c r="G25" s="1"/>
      <c r="H25" s="1"/>
      <c r="I25" s="1"/>
    </row>
    <row r="26" spans="1:9" x14ac:dyDescent="0.25">
      <c r="A26" s="12" t="s">
        <v>40</v>
      </c>
      <c r="B26" s="13">
        <v>201</v>
      </c>
      <c r="C26" s="13">
        <v>221</v>
      </c>
      <c r="D26" s="13">
        <v>349</v>
      </c>
      <c r="E26" s="13">
        <v>465</v>
      </c>
      <c r="F26" s="14">
        <f t="shared" si="0"/>
        <v>33.237822349570195</v>
      </c>
      <c r="G26" s="1"/>
      <c r="H26" s="1"/>
      <c r="I26" s="1"/>
    </row>
    <row r="27" spans="1:9" x14ac:dyDescent="0.25">
      <c r="A27" s="9" t="s">
        <v>41</v>
      </c>
      <c r="B27" s="10">
        <v>730</v>
      </c>
      <c r="C27" s="10">
        <v>0</v>
      </c>
      <c r="D27" s="10">
        <v>1902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31604</v>
      </c>
      <c r="C28" s="13">
        <v>36173</v>
      </c>
      <c r="D28" s="13">
        <v>87271</v>
      </c>
      <c r="E28" s="13">
        <v>96352</v>
      </c>
      <c r="F28" s="14">
        <f t="shared" si="0"/>
        <v>10.405518442552506</v>
      </c>
      <c r="G28" s="1"/>
      <c r="H28" s="1"/>
      <c r="I28" s="1"/>
    </row>
    <row r="29" spans="1:9" x14ac:dyDescent="0.25">
      <c r="A29" s="9" t="s">
        <v>43</v>
      </c>
      <c r="B29" s="10">
        <v>91</v>
      </c>
      <c r="C29" s="10">
        <v>167</v>
      </c>
      <c r="D29" s="10">
        <v>281</v>
      </c>
      <c r="E29" s="10">
        <v>478</v>
      </c>
      <c r="F29" s="11">
        <f t="shared" si="0"/>
        <v>70.106761565836308</v>
      </c>
      <c r="G29" s="1"/>
      <c r="H29" s="1"/>
      <c r="I29" s="1"/>
    </row>
    <row r="30" spans="1:9" x14ac:dyDescent="0.25">
      <c r="A30" s="12" t="s">
        <v>44</v>
      </c>
      <c r="B30" s="13">
        <v>12109</v>
      </c>
      <c r="C30" s="13">
        <v>9940</v>
      </c>
      <c r="D30" s="13">
        <v>37140</v>
      </c>
      <c r="E30" s="13">
        <v>26572</v>
      </c>
      <c r="F30" s="14">
        <f t="shared" si="0"/>
        <v>-28.454496499730752</v>
      </c>
      <c r="G30" s="1"/>
      <c r="H30" s="1"/>
      <c r="I30" s="1"/>
    </row>
    <row r="31" spans="1:9" x14ac:dyDescent="0.25">
      <c r="A31" s="9" t="s">
        <v>45</v>
      </c>
      <c r="B31" s="10">
        <v>6148</v>
      </c>
      <c r="C31" s="10">
        <v>3845</v>
      </c>
      <c r="D31" s="10">
        <v>15538</v>
      </c>
      <c r="E31" s="10">
        <v>13538</v>
      </c>
      <c r="F31" s="11">
        <f t="shared" si="0"/>
        <v>-12.871669455528377</v>
      </c>
      <c r="G31" s="1"/>
      <c r="H31" s="1"/>
      <c r="I31" s="1"/>
    </row>
    <row r="32" spans="1:9" x14ac:dyDescent="0.25">
      <c r="A32" s="12" t="s">
        <v>46</v>
      </c>
      <c r="B32" s="13">
        <v>187238</v>
      </c>
      <c r="C32" s="13">
        <v>182946</v>
      </c>
      <c r="D32" s="13">
        <v>529594</v>
      </c>
      <c r="E32" s="13">
        <v>503718</v>
      </c>
      <c r="F32" s="14">
        <f t="shared" si="0"/>
        <v>-4.8860070166958138</v>
      </c>
      <c r="G32" s="1"/>
      <c r="H32" s="1"/>
      <c r="I32" s="1"/>
    </row>
    <row r="33" spans="1:9" x14ac:dyDescent="0.25">
      <c r="A33" s="9" t="s">
        <v>47</v>
      </c>
      <c r="B33" s="10">
        <v>16601</v>
      </c>
      <c r="C33" s="10">
        <v>13855</v>
      </c>
      <c r="D33" s="10">
        <v>44185</v>
      </c>
      <c r="E33" s="10">
        <v>37873</v>
      </c>
      <c r="F33" s="11">
        <f t="shared" si="0"/>
        <v>-14.285390969786121</v>
      </c>
      <c r="G33" s="1"/>
      <c r="H33" s="1"/>
      <c r="I33" s="1"/>
    </row>
    <row r="34" spans="1:9" x14ac:dyDescent="0.25">
      <c r="A34" s="12" t="s">
        <v>172</v>
      </c>
      <c r="B34" s="13">
        <v>2479</v>
      </c>
      <c r="C34" s="13">
        <v>3027</v>
      </c>
      <c r="D34" s="13">
        <v>7962</v>
      </c>
      <c r="E34" s="13">
        <v>8423</v>
      </c>
      <c r="F34" s="14">
        <f t="shared" si="0"/>
        <v>5.7900025119316751</v>
      </c>
      <c r="G34" s="1"/>
      <c r="H34" s="1"/>
      <c r="I34" s="1"/>
    </row>
    <row r="35" spans="1:9" x14ac:dyDescent="0.25">
      <c r="A35" s="15" t="s">
        <v>48</v>
      </c>
      <c r="B35" s="16">
        <f>SUM(B7:B34)</f>
        <v>601350</v>
      </c>
      <c r="C35" s="16">
        <f t="shared" ref="C35:E35" si="1">SUM(C7:C34)</f>
        <v>628045</v>
      </c>
      <c r="D35" s="16">
        <f t="shared" si="1"/>
        <v>1676143</v>
      </c>
      <c r="E35" s="16">
        <f t="shared" si="1"/>
        <v>1733676</v>
      </c>
      <c r="F35" s="17">
        <f t="shared" ref="F35" si="2">((E35*100)/D35)-100</f>
        <v>3.4324636979064422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</v>
      </c>
      <c r="C39" s="51">
        <f t="shared" si="4"/>
        <v>71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503718</v>
      </c>
      <c r="G39" s="50">
        <f>LOOKUP(E39,$A$39:$A$66,$C$39:$C$66)</f>
        <v>529594</v>
      </c>
    </row>
    <row r="40" spans="1:9" x14ac:dyDescent="0.25">
      <c r="A40" s="50" t="str">
        <f t="shared" si="5"/>
        <v>ALICANTE</v>
      </c>
      <c r="B40" s="51">
        <f t="shared" si="3"/>
        <v>39097</v>
      </c>
      <c r="C40" s="51">
        <f t="shared" si="4"/>
        <v>34798</v>
      </c>
      <c r="D40" s="51">
        <f t="shared" ref="D40:D66" si="7">_xlfn.RANK.EQ(B40,$B$39:$B$66)+COUNTIF($B$39:$B$66,B40)-1</f>
        <v>8</v>
      </c>
      <c r="E40" s="50" t="str">
        <f t="shared" si="6"/>
        <v>BARCELONA</v>
      </c>
      <c r="F40" s="50">
        <f t="shared" ref="F40:F55" si="8">LOOKUP(E40,$A$39:$A$66,$B$39:$B$66)</f>
        <v>456953</v>
      </c>
      <c r="G40" s="50">
        <f t="shared" ref="G40:G66" si="9">LOOKUP(E40,$A$39:$A$66,$C$39:$C$66)</f>
        <v>409789</v>
      </c>
    </row>
    <row r="41" spans="1:9" x14ac:dyDescent="0.25">
      <c r="A41" s="50" t="str">
        <f t="shared" si="5"/>
        <v>ALMERÍA</v>
      </c>
      <c r="B41" s="51">
        <f t="shared" si="3"/>
        <v>1551</v>
      </c>
      <c r="C41" s="51">
        <f t="shared" si="4"/>
        <v>972</v>
      </c>
      <c r="D41" s="51">
        <f t="shared" si="7"/>
        <v>22</v>
      </c>
      <c r="E41" s="50" t="str">
        <f t="shared" si="6"/>
        <v>BILBAO</v>
      </c>
      <c r="F41" s="50">
        <f t="shared" si="8"/>
        <v>136427</v>
      </c>
      <c r="G41" s="50">
        <f t="shared" si="9"/>
        <v>136728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132596</v>
      </c>
      <c r="G42" s="50">
        <f t="shared" si="9"/>
        <v>120149</v>
      </c>
    </row>
    <row r="43" spans="1:9" x14ac:dyDescent="0.25">
      <c r="A43" s="50" t="str">
        <f t="shared" si="5"/>
        <v>BAHÍA DE ALGECIRAS</v>
      </c>
      <c r="B43" s="51">
        <f t="shared" si="3"/>
        <v>86609</v>
      </c>
      <c r="C43" s="51">
        <f t="shared" si="4"/>
        <v>86395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96352</v>
      </c>
      <c r="G43" s="50">
        <f t="shared" si="9"/>
        <v>87271</v>
      </c>
    </row>
    <row r="44" spans="1:9" x14ac:dyDescent="0.25">
      <c r="A44" s="50" t="str">
        <f t="shared" si="5"/>
        <v>BAHÍA DE CÁDIZ</v>
      </c>
      <c r="B44" s="51">
        <f t="shared" si="3"/>
        <v>21656</v>
      </c>
      <c r="C44" s="51">
        <f t="shared" si="4"/>
        <v>15018</v>
      </c>
      <c r="D44" s="51">
        <f t="shared" si="7"/>
        <v>12</v>
      </c>
      <c r="E44" s="50" t="str">
        <f t="shared" si="6"/>
        <v>BAHÍA DE ALGECIRAS</v>
      </c>
      <c r="F44" s="50">
        <f t="shared" si="8"/>
        <v>86609</v>
      </c>
      <c r="G44" s="50">
        <f t="shared" si="9"/>
        <v>86395</v>
      </c>
    </row>
    <row r="45" spans="1:9" x14ac:dyDescent="0.25">
      <c r="A45" s="50" t="str">
        <f t="shared" si="5"/>
        <v>BALEARES</v>
      </c>
      <c r="B45" s="51">
        <f t="shared" si="3"/>
        <v>28182</v>
      </c>
      <c r="C45" s="51">
        <f t="shared" si="4"/>
        <v>27916</v>
      </c>
      <c r="D45" s="51">
        <f t="shared" si="7"/>
        <v>10</v>
      </c>
      <c r="E45" s="50" t="str">
        <f t="shared" si="6"/>
        <v>CASTELLÓN</v>
      </c>
      <c r="F45" s="50">
        <f t="shared" si="8"/>
        <v>52845</v>
      </c>
      <c r="G45" s="50">
        <f t="shared" si="9"/>
        <v>46625</v>
      </c>
    </row>
    <row r="46" spans="1:9" x14ac:dyDescent="0.25">
      <c r="A46" s="50" t="str">
        <f t="shared" si="5"/>
        <v>BARCELONA</v>
      </c>
      <c r="B46" s="51">
        <f t="shared" si="3"/>
        <v>456953</v>
      </c>
      <c r="C46" s="51">
        <f t="shared" si="4"/>
        <v>409789</v>
      </c>
      <c r="D46" s="51">
        <f t="shared" si="7"/>
        <v>2</v>
      </c>
      <c r="E46" s="50" t="str">
        <f t="shared" si="6"/>
        <v>ALICANTE</v>
      </c>
      <c r="F46" s="50">
        <f t="shared" si="8"/>
        <v>39097</v>
      </c>
      <c r="G46" s="50">
        <f t="shared" si="9"/>
        <v>34798</v>
      </c>
    </row>
    <row r="47" spans="1:9" x14ac:dyDescent="0.25">
      <c r="A47" s="50" t="str">
        <f t="shared" si="5"/>
        <v>BILBAO</v>
      </c>
      <c r="B47" s="51">
        <f t="shared" si="3"/>
        <v>136427</v>
      </c>
      <c r="C47" s="51">
        <f t="shared" si="4"/>
        <v>136728</v>
      </c>
      <c r="D47" s="51">
        <f t="shared" si="7"/>
        <v>3</v>
      </c>
      <c r="E47" s="50" t="str">
        <f t="shared" si="6"/>
        <v>VIGO</v>
      </c>
      <c r="F47" s="50">
        <f t="shared" si="8"/>
        <v>37873</v>
      </c>
      <c r="G47" s="50">
        <f t="shared" si="9"/>
        <v>44185</v>
      </c>
    </row>
    <row r="48" spans="1:9" x14ac:dyDescent="0.25">
      <c r="A48" s="50" t="str">
        <f t="shared" si="5"/>
        <v>CARTAGENA</v>
      </c>
      <c r="B48" s="51">
        <f t="shared" si="3"/>
        <v>18065</v>
      </c>
      <c r="C48" s="51">
        <f t="shared" si="4"/>
        <v>23932</v>
      </c>
      <c r="D48" s="51">
        <f t="shared" si="7"/>
        <v>14</v>
      </c>
      <c r="E48" s="50" t="str">
        <f t="shared" si="6"/>
        <v>BALEARES</v>
      </c>
      <c r="F48" s="50">
        <f t="shared" si="8"/>
        <v>28182</v>
      </c>
      <c r="G48" s="50">
        <f t="shared" si="9"/>
        <v>27916</v>
      </c>
    </row>
    <row r="49" spans="1:7" x14ac:dyDescent="0.25">
      <c r="A49" s="50" t="str">
        <f t="shared" si="5"/>
        <v>CASTELLÓN</v>
      </c>
      <c r="B49" s="51">
        <f t="shared" si="3"/>
        <v>52845</v>
      </c>
      <c r="C49" s="51">
        <f t="shared" si="4"/>
        <v>46625</v>
      </c>
      <c r="D49" s="51">
        <f t="shared" si="7"/>
        <v>7</v>
      </c>
      <c r="E49" s="50" t="str">
        <f t="shared" si="6"/>
        <v>SEVILLA</v>
      </c>
      <c r="F49" s="50">
        <f t="shared" si="8"/>
        <v>26572</v>
      </c>
      <c r="G49" s="50">
        <f t="shared" si="9"/>
        <v>37140</v>
      </c>
    </row>
    <row r="50" spans="1:7" x14ac:dyDescent="0.25">
      <c r="A50" s="50" t="str">
        <f t="shared" si="5"/>
        <v>CEUTA</v>
      </c>
      <c r="B50" s="51">
        <f t="shared" si="3"/>
        <v>6371</v>
      </c>
      <c r="C50" s="51">
        <f t="shared" si="4"/>
        <v>5517</v>
      </c>
      <c r="D50" s="51">
        <f t="shared" si="7"/>
        <v>21</v>
      </c>
      <c r="E50" s="50" t="str">
        <f t="shared" si="6"/>
        <v>BAHÍA DE CÁDIZ</v>
      </c>
      <c r="F50" s="50">
        <f t="shared" si="8"/>
        <v>21656</v>
      </c>
      <c r="G50" s="50">
        <f t="shared" si="9"/>
        <v>15018</v>
      </c>
    </row>
    <row r="51" spans="1:7" x14ac:dyDescent="0.25">
      <c r="A51" s="50" t="str">
        <f t="shared" si="5"/>
        <v>FERROL-SAN CIBRAO</v>
      </c>
      <c r="B51" s="51">
        <f t="shared" si="3"/>
        <v>11</v>
      </c>
      <c r="C51" s="51">
        <f t="shared" si="4"/>
        <v>189</v>
      </c>
      <c r="D51" s="51">
        <f t="shared" si="7"/>
        <v>25</v>
      </c>
      <c r="E51" s="50" t="str">
        <f t="shared" si="6"/>
        <v>GIJÓN</v>
      </c>
      <c r="F51" s="50">
        <f t="shared" si="8"/>
        <v>18384</v>
      </c>
      <c r="G51" s="50">
        <f t="shared" si="9"/>
        <v>14973</v>
      </c>
    </row>
    <row r="52" spans="1:7" x14ac:dyDescent="0.25">
      <c r="A52" s="50" t="str">
        <f t="shared" si="5"/>
        <v>GIJÓN</v>
      </c>
      <c r="B52" s="51">
        <f t="shared" si="3"/>
        <v>18384</v>
      </c>
      <c r="C52" s="51">
        <f t="shared" si="4"/>
        <v>14973</v>
      </c>
      <c r="D52" s="51">
        <f t="shared" si="7"/>
        <v>13</v>
      </c>
      <c r="E52" s="50" t="str">
        <f t="shared" si="6"/>
        <v>CARTAGENA</v>
      </c>
      <c r="F52" s="50">
        <f t="shared" si="8"/>
        <v>18065</v>
      </c>
      <c r="G52" s="50">
        <f t="shared" si="9"/>
        <v>23932</v>
      </c>
    </row>
    <row r="53" spans="1:7" x14ac:dyDescent="0.25">
      <c r="A53" s="50" t="str">
        <f t="shared" si="5"/>
        <v>HUELVA</v>
      </c>
      <c r="B53" s="51">
        <f t="shared" si="3"/>
        <v>12582</v>
      </c>
      <c r="C53" s="51">
        <f t="shared" si="4"/>
        <v>2452</v>
      </c>
      <c r="D53" s="51">
        <f t="shared" si="7"/>
        <v>17</v>
      </c>
      <c r="E53" s="50" t="str">
        <f t="shared" si="6"/>
        <v>MARÍN Y RÍA DE PONTEVEDRA</v>
      </c>
      <c r="F53" s="50">
        <f t="shared" si="8"/>
        <v>17534</v>
      </c>
      <c r="G53" s="50">
        <f t="shared" si="9"/>
        <v>10017</v>
      </c>
    </row>
    <row r="54" spans="1:7" x14ac:dyDescent="0.25">
      <c r="A54" s="50" t="str">
        <f t="shared" si="5"/>
        <v>LAS PALMAS</v>
      </c>
      <c r="B54" s="51">
        <f t="shared" si="3"/>
        <v>132596</v>
      </c>
      <c r="C54" s="51">
        <f t="shared" si="4"/>
        <v>120149</v>
      </c>
      <c r="D54" s="51">
        <f t="shared" si="7"/>
        <v>4</v>
      </c>
      <c r="E54" s="50" t="str">
        <f t="shared" si="6"/>
        <v>TARRAGONA</v>
      </c>
      <c r="F54" s="50">
        <f t="shared" si="8"/>
        <v>13538</v>
      </c>
      <c r="G54" s="50">
        <f t="shared" si="9"/>
        <v>15538</v>
      </c>
    </row>
    <row r="55" spans="1:7" x14ac:dyDescent="0.25">
      <c r="A55" s="50" t="str">
        <f t="shared" si="5"/>
        <v>MÁLAGA</v>
      </c>
      <c r="B55" s="51">
        <f t="shared" si="3"/>
        <v>8282</v>
      </c>
      <c r="C55" s="51">
        <f t="shared" si="4"/>
        <v>7729</v>
      </c>
      <c r="D55" s="51">
        <f t="shared" si="7"/>
        <v>20</v>
      </c>
      <c r="E55" s="50" t="str">
        <f t="shared" si="6"/>
        <v>HUELVA</v>
      </c>
      <c r="F55" s="50">
        <f t="shared" si="8"/>
        <v>12582</v>
      </c>
      <c r="G55" s="50">
        <f t="shared" si="9"/>
        <v>2452</v>
      </c>
    </row>
    <row r="56" spans="1:7" x14ac:dyDescent="0.25">
      <c r="A56" s="50" t="str">
        <f t="shared" si="5"/>
        <v>MARÍN Y RÍA DE PONTEVEDRA</v>
      </c>
      <c r="B56" s="51">
        <f t="shared" si="3"/>
        <v>17534</v>
      </c>
      <c r="C56" s="51">
        <f t="shared" si="4"/>
        <v>10017</v>
      </c>
      <c r="D56" s="51">
        <f t="shared" si="7"/>
        <v>15</v>
      </c>
      <c r="E56" s="50" t="str">
        <f t="shared" si="6"/>
        <v>MELILLA</v>
      </c>
      <c r="F56" s="50">
        <f t="shared" ref="F56:F66" si="10">LOOKUP(E56,$A$39:$A$66,$B$39:$B$66)</f>
        <v>9111</v>
      </c>
      <c r="G56" s="50">
        <f t="shared" si="9"/>
        <v>8651</v>
      </c>
    </row>
    <row r="57" spans="1:7" x14ac:dyDescent="0.25">
      <c r="A57" s="50" t="str">
        <f t="shared" si="5"/>
        <v>MELILLA</v>
      </c>
      <c r="B57" s="51">
        <f t="shared" si="3"/>
        <v>9111</v>
      </c>
      <c r="C57" s="51">
        <f t="shared" si="4"/>
        <v>8651</v>
      </c>
      <c r="D57" s="51">
        <f t="shared" si="7"/>
        <v>18</v>
      </c>
      <c r="E57" s="50" t="str">
        <f t="shared" si="6"/>
        <v>VILAGARCÍA</v>
      </c>
      <c r="F57" s="50">
        <f t="shared" si="10"/>
        <v>8423</v>
      </c>
      <c r="G57" s="50">
        <f t="shared" si="9"/>
        <v>7962</v>
      </c>
    </row>
    <row r="58" spans="1:7" x14ac:dyDescent="0.25">
      <c r="A58" s="50" t="str">
        <f t="shared" si="5"/>
        <v>MOTRIL</v>
      </c>
      <c r="B58" s="51">
        <f t="shared" si="3"/>
        <v>465</v>
      </c>
      <c r="C58" s="51">
        <f t="shared" si="4"/>
        <v>349</v>
      </c>
      <c r="D58" s="51">
        <f t="shared" si="7"/>
        <v>24</v>
      </c>
      <c r="E58" s="50" t="str">
        <f t="shared" si="6"/>
        <v>MÁLAGA</v>
      </c>
      <c r="F58" s="50">
        <f t="shared" si="10"/>
        <v>8282</v>
      </c>
      <c r="G58" s="50">
        <f t="shared" si="9"/>
        <v>7729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1902</v>
      </c>
      <c r="D59" s="51">
        <f t="shared" si="7"/>
        <v>28</v>
      </c>
      <c r="E59" s="50" t="str">
        <f t="shared" si="6"/>
        <v>CEUTA</v>
      </c>
      <c r="F59" s="50">
        <f t="shared" si="10"/>
        <v>6371</v>
      </c>
      <c r="G59" s="50">
        <f t="shared" si="9"/>
        <v>5517</v>
      </c>
    </row>
    <row r="60" spans="1:7" x14ac:dyDescent="0.25">
      <c r="A60" s="50" t="str">
        <f t="shared" si="5"/>
        <v>SANTA CRUZ DE TENERIFE</v>
      </c>
      <c r="B60" s="51">
        <f t="shared" si="3"/>
        <v>96352</v>
      </c>
      <c r="C60" s="51">
        <f t="shared" si="4"/>
        <v>87271</v>
      </c>
      <c r="D60" s="51">
        <f t="shared" si="7"/>
        <v>5</v>
      </c>
      <c r="E60" s="50" t="str">
        <f t="shared" si="6"/>
        <v>ALMERÍA</v>
      </c>
      <c r="F60" s="50">
        <f t="shared" si="10"/>
        <v>1551</v>
      </c>
      <c r="G60" s="50">
        <f t="shared" si="9"/>
        <v>972</v>
      </c>
    </row>
    <row r="61" spans="1:7" x14ac:dyDescent="0.25">
      <c r="A61" s="50" t="str">
        <f t="shared" si="5"/>
        <v>SANTANDER</v>
      </c>
      <c r="B61" s="51">
        <f t="shared" si="3"/>
        <v>478</v>
      </c>
      <c r="C61" s="51">
        <f t="shared" si="4"/>
        <v>281</v>
      </c>
      <c r="D61" s="51">
        <f t="shared" si="7"/>
        <v>23</v>
      </c>
      <c r="E61" s="50" t="str">
        <f t="shared" si="6"/>
        <v>SANTANDER</v>
      </c>
      <c r="F61" s="50">
        <f t="shared" si="10"/>
        <v>478</v>
      </c>
      <c r="G61" s="50">
        <f t="shared" si="9"/>
        <v>281</v>
      </c>
    </row>
    <row r="62" spans="1:7" x14ac:dyDescent="0.25">
      <c r="A62" s="50" t="str">
        <f t="shared" si="5"/>
        <v>SEVILLA</v>
      </c>
      <c r="B62" s="51">
        <f t="shared" si="3"/>
        <v>26572</v>
      </c>
      <c r="C62" s="51">
        <f t="shared" si="4"/>
        <v>37140</v>
      </c>
      <c r="D62" s="51">
        <f t="shared" si="7"/>
        <v>11</v>
      </c>
      <c r="E62" s="50" t="str">
        <f t="shared" si="6"/>
        <v>MOTRIL</v>
      </c>
      <c r="F62" s="50">
        <f t="shared" si="10"/>
        <v>465</v>
      </c>
      <c r="G62" s="50">
        <f t="shared" si="9"/>
        <v>349</v>
      </c>
    </row>
    <row r="63" spans="1:7" x14ac:dyDescent="0.25">
      <c r="A63" s="50" t="str">
        <f t="shared" si="5"/>
        <v>TARRAGONA</v>
      </c>
      <c r="B63" s="51">
        <f t="shared" si="3"/>
        <v>13538</v>
      </c>
      <c r="C63" s="51">
        <f t="shared" si="4"/>
        <v>15538</v>
      </c>
      <c r="D63" s="51">
        <f t="shared" si="7"/>
        <v>16</v>
      </c>
      <c r="E63" s="50" t="str">
        <f t="shared" si="6"/>
        <v>FERROL-SAN CIBRAO</v>
      </c>
      <c r="F63" s="50">
        <f t="shared" si="10"/>
        <v>11</v>
      </c>
      <c r="G63" s="50">
        <f t="shared" si="9"/>
        <v>189</v>
      </c>
    </row>
    <row r="64" spans="1:7" x14ac:dyDescent="0.25">
      <c r="A64" s="50" t="str">
        <f t="shared" si="5"/>
        <v>VALENCIA</v>
      </c>
      <c r="B64" s="51">
        <f t="shared" si="3"/>
        <v>503718</v>
      </c>
      <c r="C64" s="51">
        <f t="shared" si="4"/>
        <v>529594</v>
      </c>
      <c r="D64" s="51">
        <f t="shared" si="7"/>
        <v>1</v>
      </c>
      <c r="E64" s="50" t="str">
        <f t="shared" si="6"/>
        <v>A CORUÑA</v>
      </c>
      <c r="F64" s="50">
        <f t="shared" si="10"/>
        <v>1</v>
      </c>
      <c r="G64" s="50">
        <f t="shared" si="9"/>
        <v>71</v>
      </c>
    </row>
    <row r="65" spans="1:7" x14ac:dyDescent="0.25">
      <c r="A65" s="50" t="str">
        <f t="shared" si="5"/>
        <v>VIGO</v>
      </c>
      <c r="B65" s="51">
        <f t="shared" si="3"/>
        <v>37873</v>
      </c>
      <c r="C65" s="51">
        <f t="shared" si="4"/>
        <v>44185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8423</v>
      </c>
      <c r="C66" s="51">
        <f t="shared" si="4"/>
        <v>7962</v>
      </c>
      <c r="D66" s="51">
        <f t="shared" si="7"/>
        <v>19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3540</v>
      </c>
      <c r="C7" s="10">
        <v>4814</v>
      </c>
      <c r="D7" s="10">
        <v>9431</v>
      </c>
      <c r="E7" s="10">
        <v>14515</v>
      </c>
      <c r="F7" s="11">
        <f>((E7*100)/D7)-100</f>
        <v>53.907326900646808</v>
      </c>
      <c r="G7" s="1"/>
      <c r="H7" s="1"/>
      <c r="I7" s="1"/>
    </row>
    <row r="8" spans="1:12" x14ac:dyDescent="0.25">
      <c r="A8" s="12" t="s">
        <v>31</v>
      </c>
      <c r="B8" s="13">
        <v>7159</v>
      </c>
      <c r="C8" s="13">
        <v>10342</v>
      </c>
      <c r="D8" s="13">
        <v>20100</v>
      </c>
      <c r="E8" s="13">
        <v>24374</v>
      </c>
      <c r="F8" s="14">
        <f t="shared" ref="F8:F33" si="0">((E8*100)/D8)-100</f>
        <v>21.263681592039802</v>
      </c>
      <c r="G8" s="1"/>
      <c r="H8" s="1"/>
      <c r="I8" s="1"/>
    </row>
    <row r="9" spans="1:12" x14ac:dyDescent="0.25">
      <c r="A9" s="9" t="s">
        <v>164</v>
      </c>
      <c r="B9" s="10">
        <v>35281</v>
      </c>
      <c r="C9" s="10">
        <v>35676</v>
      </c>
      <c r="D9" s="10">
        <v>99604</v>
      </c>
      <c r="E9" s="10">
        <v>104841</v>
      </c>
      <c r="F9" s="11">
        <f t="shared" si="0"/>
        <v>5.2578209710453336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371320</v>
      </c>
      <c r="C11" s="10">
        <v>310174</v>
      </c>
      <c r="D11" s="10">
        <v>1025225</v>
      </c>
      <c r="E11" s="10">
        <v>936663</v>
      </c>
      <c r="F11" s="11">
        <f t="shared" si="0"/>
        <v>-8.6382989099953704</v>
      </c>
      <c r="G11" s="1"/>
      <c r="H11" s="1"/>
      <c r="I11" s="1"/>
    </row>
    <row r="12" spans="1:12" x14ac:dyDescent="0.25">
      <c r="A12" s="12" t="s">
        <v>168</v>
      </c>
      <c r="B12" s="13">
        <v>11455</v>
      </c>
      <c r="C12" s="13">
        <v>10968</v>
      </c>
      <c r="D12" s="13">
        <v>24313</v>
      </c>
      <c r="E12" s="13">
        <v>23988</v>
      </c>
      <c r="F12" s="14">
        <f t="shared" si="0"/>
        <v>-1.3367334347879734</v>
      </c>
      <c r="G12" s="1"/>
      <c r="H12" s="1"/>
      <c r="I12" s="1"/>
    </row>
    <row r="13" spans="1:12" x14ac:dyDescent="0.25">
      <c r="A13" s="9" t="s">
        <v>32</v>
      </c>
      <c r="B13" s="10">
        <v>316433</v>
      </c>
      <c r="C13" s="10">
        <v>287446</v>
      </c>
      <c r="D13" s="10">
        <v>684724</v>
      </c>
      <c r="E13" s="10">
        <v>664724</v>
      </c>
      <c r="F13" s="11">
        <f t="shared" si="0"/>
        <v>-2.9208849112927311</v>
      </c>
      <c r="G13" s="1"/>
      <c r="H13" s="1"/>
      <c r="I13" s="1"/>
    </row>
    <row r="14" spans="1:12" x14ac:dyDescent="0.25">
      <c r="A14" s="12" t="s">
        <v>33</v>
      </c>
      <c r="B14" s="13">
        <v>184000</v>
      </c>
      <c r="C14" s="13">
        <v>175809</v>
      </c>
      <c r="D14" s="13">
        <v>421397</v>
      </c>
      <c r="E14" s="13">
        <v>397192</v>
      </c>
      <c r="F14" s="14">
        <f t="shared" si="0"/>
        <v>-5.7439896344776997</v>
      </c>
      <c r="G14" s="1"/>
      <c r="H14" s="1"/>
      <c r="I14" s="1"/>
    </row>
    <row r="15" spans="1:12" x14ac:dyDescent="0.25">
      <c r="A15" s="9" t="s">
        <v>34</v>
      </c>
      <c r="B15" s="10">
        <v>6085</v>
      </c>
      <c r="C15" s="10">
        <v>7454</v>
      </c>
      <c r="D15" s="10">
        <v>12824</v>
      </c>
      <c r="E15" s="10">
        <v>16232</v>
      </c>
      <c r="F15" s="11">
        <f t="shared" si="0"/>
        <v>26.575171553337498</v>
      </c>
      <c r="G15" s="1"/>
      <c r="H15" s="1"/>
      <c r="I15" s="1"/>
    </row>
    <row r="16" spans="1:12" x14ac:dyDescent="0.25">
      <c r="A16" s="12" t="s">
        <v>35</v>
      </c>
      <c r="B16" s="13">
        <v>9959</v>
      </c>
      <c r="C16" s="13">
        <v>563</v>
      </c>
      <c r="D16" s="13">
        <v>9959</v>
      </c>
      <c r="E16" s="13">
        <v>3211</v>
      </c>
      <c r="F16" s="14">
        <f t="shared" si="0"/>
        <v>-67.757807008735824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162133</v>
      </c>
      <c r="C18" s="13">
        <v>126427</v>
      </c>
      <c r="D18" s="13">
        <v>429341</v>
      </c>
      <c r="E18" s="13">
        <v>362650</v>
      </c>
      <c r="F18" s="14">
        <f t="shared" si="0"/>
        <v>-15.533340631339655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462</v>
      </c>
      <c r="D19" s="10">
        <v>0</v>
      </c>
      <c r="E19" s="10">
        <v>462</v>
      </c>
      <c r="F19" s="11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1093</v>
      </c>
      <c r="F20" s="14"/>
      <c r="G20" s="1"/>
      <c r="H20" s="1"/>
      <c r="I20" s="1"/>
    </row>
    <row r="21" spans="1:9" x14ac:dyDescent="0.25">
      <c r="A21" s="9" t="s">
        <v>38</v>
      </c>
      <c r="B21" s="10">
        <v>1887</v>
      </c>
      <c r="C21" s="10">
        <v>2092</v>
      </c>
      <c r="D21" s="10">
        <v>5626</v>
      </c>
      <c r="E21" s="10">
        <v>5676</v>
      </c>
      <c r="F21" s="11">
        <f t="shared" si="0"/>
        <v>0.88873089228582103</v>
      </c>
      <c r="G21" s="1"/>
      <c r="H21" s="1"/>
      <c r="I21" s="1"/>
    </row>
    <row r="22" spans="1:9" x14ac:dyDescent="0.25">
      <c r="A22" s="12" t="s">
        <v>59</v>
      </c>
      <c r="B22" s="13">
        <v>243652</v>
      </c>
      <c r="C22" s="13">
        <v>202839</v>
      </c>
      <c r="D22" s="13">
        <v>686712</v>
      </c>
      <c r="E22" s="13">
        <v>614789</v>
      </c>
      <c r="F22" s="14">
        <f t="shared" si="0"/>
        <v>-10.47353184449959</v>
      </c>
      <c r="G22" s="1"/>
      <c r="H22" s="1"/>
      <c r="I22" s="1"/>
    </row>
    <row r="23" spans="1:9" x14ac:dyDescent="0.25">
      <c r="A23" s="9" t="s">
        <v>171</v>
      </c>
      <c r="B23" s="10">
        <v>42656</v>
      </c>
      <c r="C23" s="10">
        <v>36462</v>
      </c>
      <c r="D23" s="10">
        <v>109902</v>
      </c>
      <c r="E23" s="10">
        <v>94609</v>
      </c>
      <c r="F23" s="11">
        <f t="shared" si="0"/>
        <v>-13.915124383541695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55074</v>
      </c>
      <c r="C25" s="10">
        <v>44931</v>
      </c>
      <c r="D25" s="10">
        <v>145566</v>
      </c>
      <c r="E25" s="10">
        <v>138785</v>
      </c>
      <c r="F25" s="11">
        <f t="shared" si="0"/>
        <v>-4.6583680255004651</v>
      </c>
      <c r="G25" s="1"/>
      <c r="H25" s="1"/>
      <c r="I25" s="1"/>
    </row>
    <row r="26" spans="1:9" x14ac:dyDescent="0.25">
      <c r="A26" s="12" t="s">
        <v>40</v>
      </c>
      <c r="B26" s="13">
        <v>21048</v>
      </c>
      <c r="C26" s="13">
        <v>10642</v>
      </c>
      <c r="D26" s="13">
        <v>45819</v>
      </c>
      <c r="E26" s="13">
        <v>38657</v>
      </c>
      <c r="F26" s="14">
        <f t="shared" si="0"/>
        <v>-15.631070080097771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1</v>
      </c>
      <c r="D27" s="10">
        <v>1</v>
      </c>
      <c r="E27" s="10">
        <v>1</v>
      </c>
      <c r="F27" s="19">
        <f t="shared" si="0"/>
        <v>0</v>
      </c>
      <c r="G27" s="1"/>
      <c r="H27" s="1"/>
      <c r="I27" s="1"/>
    </row>
    <row r="28" spans="1:9" x14ac:dyDescent="0.25">
      <c r="A28" s="12" t="s">
        <v>42</v>
      </c>
      <c r="B28" s="13">
        <v>520701</v>
      </c>
      <c r="C28" s="13">
        <v>460812</v>
      </c>
      <c r="D28" s="13">
        <v>1370791</v>
      </c>
      <c r="E28" s="13">
        <v>1312924</v>
      </c>
      <c r="F28" s="14">
        <f t="shared" si="0"/>
        <v>-4.2214312758108292</v>
      </c>
      <c r="G28" s="1"/>
      <c r="H28" s="1"/>
      <c r="I28" s="1"/>
    </row>
    <row r="29" spans="1:9" x14ac:dyDescent="0.25">
      <c r="A29" s="9" t="s">
        <v>43</v>
      </c>
      <c r="B29" s="10">
        <v>9948</v>
      </c>
      <c r="C29" s="10">
        <v>13449</v>
      </c>
      <c r="D29" s="10">
        <v>24031</v>
      </c>
      <c r="E29" s="10">
        <v>27965</v>
      </c>
      <c r="F29" s="11">
        <f t="shared" si="0"/>
        <v>16.370521409845622</v>
      </c>
      <c r="G29" s="1"/>
      <c r="H29" s="1"/>
      <c r="I29" s="1"/>
    </row>
    <row r="30" spans="1:9" x14ac:dyDescent="0.25">
      <c r="A30" s="12" t="s">
        <v>44</v>
      </c>
      <c r="B30" s="13">
        <v>2234</v>
      </c>
      <c r="C30" s="13">
        <v>1446</v>
      </c>
      <c r="D30" s="13">
        <v>2753</v>
      </c>
      <c r="E30" s="13">
        <v>2098</v>
      </c>
      <c r="F30" s="14">
        <f t="shared" si="0"/>
        <v>-23.792226661823463</v>
      </c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53019</v>
      </c>
      <c r="C32" s="13">
        <v>52077</v>
      </c>
      <c r="D32" s="13">
        <v>111351</v>
      </c>
      <c r="E32" s="13">
        <v>128223</v>
      </c>
      <c r="F32" s="14">
        <f t="shared" si="0"/>
        <v>15.15208664493359</v>
      </c>
      <c r="G32" s="1"/>
      <c r="H32" s="1"/>
      <c r="I32" s="1"/>
    </row>
    <row r="33" spans="1:9" x14ac:dyDescent="0.25">
      <c r="A33" s="9" t="s">
        <v>47</v>
      </c>
      <c r="B33" s="10">
        <v>4005</v>
      </c>
      <c r="C33" s="10">
        <v>1897</v>
      </c>
      <c r="D33" s="10">
        <v>4755</v>
      </c>
      <c r="E33" s="10">
        <v>1897</v>
      </c>
      <c r="F33" s="11">
        <f t="shared" si="0"/>
        <v>-60.105152471083073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2061589</v>
      </c>
      <c r="C35" s="16">
        <f t="shared" ref="C35:E35" si="1">SUM(C7:C34)</f>
        <v>1796783</v>
      </c>
      <c r="D35" s="16">
        <f t="shared" si="1"/>
        <v>5244225</v>
      </c>
      <c r="E35" s="16">
        <f t="shared" si="1"/>
        <v>4915569</v>
      </c>
      <c r="F35" s="17">
        <f t="shared" ref="F35" si="2">((E35*100)/D35)-100</f>
        <v>-6.2670079945082477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14515</v>
      </c>
      <c r="C39" s="51">
        <f t="shared" si="4"/>
        <v>9431</v>
      </c>
      <c r="D39" s="51">
        <f>_xlfn.RANK.EQ(B39,$B$39:$B$66)+COUNTIF($B$39:$B$66,B39)-1</f>
        <v>16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1312924</v>
      </c>
      <c r="G39" s="50">
        <f>LOOKUP(E39,$A$39:$A$66,$C$39:$C$66)</f>
        <v>1370791</v>
      </c>
    </row>
    <row r="40" spans="1:9" x14ac:dyDescent="0.25">
      <c r="A40" s="50" t="str">
        <f t="shared" si="5"/>
        <v>ALICANTE</v>
      </c>
      <c r="B40" s="51">
        <f t="shared" si="3"/>
        <v>24374</v>
      </c>
      <c r="C40" s="51">
        <f t="shared" si="4"/>
        <v>20100</v>
      </c>
      <c r="D40" s="51">
        <f t="shared" ref="D40:D66" si="7">_xlfn.RANK.EQ(B40,$B$39:$B$66)+COUNTIF($B$39:$B$66,B40)-1</f>
        <v>13</v>
      </c>
      <c r="E40" s="50" t="str">
        <f t="shared" si="6"/>
        <v>BAHÍA DE ALGECIRAS</v>
      </c>
      <c r="F40" s="50">
        <f t="shared" ref="F40:F55" si="8">LOOKUP(E40,$A$39:$A$66,$B$39:$B$66)</f>
        <v>936663</v>
      </c>
      <c r="G40" s="50">
        <f t="shared" ref="G40:G66" si="9">LOOKUP(E40,$A$39:$A$66,$C$39:$C$66)</f>
        <v>1025225</v>
      </c>
    </row>
    <row r="41" spans="1:9" x14ac:dyDescent="0.25">
      <c r="A41" s="50" t="str">
        <f t="shared" si="5"/>
        <v>ALMERÍA</v>
      </c>
      <c r="B41" s="51">
        <f t="shared" si="3"/>
        <v>104841</v>
      </c>
      <c r="C41" s="51">
        <f t="shared" si="4"/>
        <v>99604</v>
      </c>
      <c r="D41" s="51">
        <f t="shared" si="7"/>
        <v>9</v>
      </c>
      <c r="E41" s="50" t="str">
        <f t="shared" si="6"/>
        <v>BALEARES</v>
      </c>
      <c r="F41" s="50">
        <f t="shared" si="8"/>
        <v>664724</v>
      </c>
      <c r="G41" s="50">
        <f t="shared" si="9"/>
        <v>684724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614789</v>
      </c>
      <c r="G42" s="50">
        <f t="shared" si="9"/>
        <v>686712</v>
      </c>
    </row>
    <row r="43" spans="1:9" x14ac:dyDescent="0.25">
      <c r="A43" s="50" t="str">
        <f t="shared" si="5"/>
        <v>BAHÍA DE ALGECIRAS</v>
      </c>
      <c r="B43" s="51">
        <f t="shared" si="3"/>
        <v>936663</v>
      </c>
      <c r="C43" s="51">
        <f t="shared" si="4"/>
        <v>1025225</v>
      </c>
      <c r="D43" s="51">
        <f t="shared" si="7"/>
        <v>2</v>
      </c>
      <c r="E43" s="50" t="str">
        <f t="shared" si="6"/>
        <v>BARCELONA</v>
      </c>
      <c r="F43" s="50">
        <f t="shared" si="8"/>
        <v>397192</v>
      </c>
      <c r="G43" s="50">
        <f t="shared" si="9"/>
        <v>421397</v>
      </c>
    </row>
    <row r="44" spans="1:9" x14ac:dyDescent="0.25">
      <c r="A44" s="50" t="str">
        <f t="shared" si="5"/>
        <v>BAHÍA DE CÁDIZ</v>
      </c>
      <c r="B44" s="51">
        <f t="shared" si="3"/>
        <v>23988</v>
      </c>
      <c r="C44" s="51">
        <f t="shared" si="4"/>
        <v>24313</v>
      </c>
      <c r="D44" s="51">
        <f t="shared" si="7"/>
        <v>14</v>
      </c>
      <c r="E44" s="50" t="str">
        <f t="shared" si="6"/>
        <v>CEUTA</v>
      </c>
      <c r="F44" s="50">
        <f t="shared" si="8"/>
        <v>362650</v>
      </c>
      <c r="G44" s="50">
        <f t="shared" si="9"/>
        <v>429341</v>
      </c>
    </row>
    <row r="45" spans="1:9" x14ac:dyDescent="0.25">
      <c r="A45" s="50" t="str">
        <f t="shared" si="5"/>
        <v>BALEARES</v>
      </c>
      <c r="B45" s="51">
        <f t="shared" si="3"/>
        <v>664724</v>
      </c>
      <c r="C45" s="51">
        <f t="shared" si="4"/>
        <v>684724</v>
      </c>
      <c r="D45" s="51">
        <f t="shared" si="7"/>
        <v>3</v>
      </c>
      <c r="E45" s="50" t="str">
        <f t="shared" si="6"/>
        <v>MELILLA</v>
      </c>
      <c r="F45" s="50">
        <f t="shared" si="8"/>
        <v>138785</v>
      </c>
      <c r="G45" s="50">
        <f t="shared" si="9"/>
        <v>145566</v>
      </c>
    </row>
    <row r="46" spans="1:9" x14ac:dyDescent="0.25">
      <c r="A46" s="50" t="str">
        <f t="shared" si="5"/>
        <v>BARCELONA</v>
      </c>
      <c r="B46" s="51">
        <f t="shared" si="3"/>
        <v>397192</v>
      </c>
      <c r="C46" s="51">
        <f t="shared" si="4"/>
        <v>421397</v>
      </c>
      <c r="D46" s="51">
        <f t="shared" si="7"/>
        <v>5</v>
      </c>
      <c r="E46" s="50" t="str">
        <f t="shared" si="6"/>
        <v>VALENCIA</v>
      </c>
      <c r="F46" s="50">
        <f t="shared" si="8"/>
        <v>128223</v>
      </c>
      <c r="G46" s="50">
        <f t="shared" si="9"/>
        <v>111351</v>
      </c>
    </row>
    <row r="47" spans="1:9" x14ac:dyDescent="0.25">
      <c r="A47" s="50" t="str">
        <f t="shared" si="5"/>
        <v>BILBAO</v>
      </c>
      <c r="B47" s="51">
        <f t="shared" si="3"/>
        <v>16232</v>
      </c>
      <c r="C47" s="51">
        <f t="shared" si="4"/>
        <v>12824</v>
      </c>
      <c r="D47" s="51">
        <f t="shared" si="7"/>
        <v>15</v>
      </c>
      <c r="E47" s="50" t="str">
        <f t="shared" si="6"/>
        <v>ALMERÍA</v>
      </c>
      <c r="F47" s="50">
        <f t="shared" si="8"/>
        <v>104841</v>
      </c>
      <c r="G47" s="50">
        <f t="shared" si="9"/>
        <v>99604</v>
      </c>
    </row>
    <row r="48" spans="1:9" x14ac:dyDescent="0.25">
      <c r="A48" s="50" t="str">
        <f t="shared" si="5"/>
        <v>CARTAGENA</v>
      </c>
      <c r="B48" s="51">
        <f t="shared" si="3"/>
        <v>3211</v>
      </c>
      <c r="C48" s="51">
        <f t="shared" si="4"/>
        <v>9959</v>
      </c>
      <c r="D48" s="51">
        <f t="shared" si="7"/>
        <v>18</v>
      </c>
      <c r="E48" s="50" t="str">
        <f t="shared" si="6"/>
        <v>MÁLAGA</v>
      </c>
      <c r="F48" s="50">
        <f t="shared" si="8"/>
        <v>94609</v>
      </c>
      <c r="G48" s="50">
        <f t="shared" si="9"/>
        <v>109902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38657</v>
      </c>
      <c r="G49" s="50">
        <f t="shared" si="9"/>
        <v>45819</v>
      </c>
    </row>
    <row r="50" spans="1:7" x14ac:dyDescent="0.25">
      <c r="A50" s="50" t="str">
        <f t="shared" si="5"/>
        <v>CEUTA</v>
      </c>
      <c r="B50" s="51">
        <f t="shared" si="3"/>
        <v>362650</v>
      </c>
      <c r="C50" s="51">
        <f t="shared" si="4"/>
        <v>429341</v>
      </c>
      <c r="D50" s="51">
        <f t="shared" si="7"/>
        <v>6</v>
      </c>
      <c r="E50" s="50" t="str">
        <f t="shared" si="6"/>
        <v>SANTANDER</v>
      </c>
      <c r="F50" s="50">
        <f t="shared" si="8"/>
        <v>27965</v>
      </c>
      <c r="G50" s="50">
        <f t="shared" si="9"/>
        <v>24031</v>
      </c>
    </row>
    <row r="51" spans="1:7" x14ac:dyDescent="0.25">
      <c r="A51" s="50" t="str">
        <f t="shared" si="5"/>
        <v>FERROL-SAN CIBRAO</v>
      </c>
      <c r="B51" s="51">
        <f t="shared" si="3"/>
        <v>462</v>
      </c>
      <c r="C51" s="51">
        <f t="shared" si="4"/>
        <v>0</v>
      </c>
      <c r="D51" s="51">
        <f t="shared" si="7"/>
        <v>22</v>
      </c>
      <c r="E51" s="50" t="str">
        <f t="shared" si="6"/>
        <v>ALICANTE</v>
      </c>
      <c r="F51" s="50">
        <f t="shared" si="8"/>
        <v>24374</v>
      </c>
      <c r="G51" s="50">
        <f t="shared" si="9"/>
        <v>20100</v>
      </c>
    </row>
    <row r="52" spans="1:7" x14ac:dyDescent="0.25">
      <c r="A52" s="50" t="str">
        <f t="shared" si="5"/>
        <v>GIJÓN</v>
      </c>
      <c r="B52" s="51">
        <f t="shared" si="3"/>
        <v>1093</v>
      </c>
      <c r="C52" s="51">
        <f t="shared" si="4"/>
        <v>0</v>
      </c>
      <c r="D52" s="51">
        <f t="shared" si="7"/>
        <v>21</v>
      </c>
      <c r="E52" s="50" t="str">
        <f t="shared" si="6"/>
        <v>BAHÍA DE CÁDIZ</v>
      </c>
      <c r="F52" s="50">
        <f t="shared" si="8"/>
        <v>23988</v>
      </c>
      <c r="G52" s="50">
        <f t="shared" si="9"/>
        <v>24313</v>
      </c>
    </row>
    <row r="53" spans="1:7" x14ac:dyDescent="0.25">
      <c r="A53" s="50" t="str">
        <f t="shared" si="5"/>
        <v>HUELVA</v>
      </c>
      <c r="B53" s="51">
        <f t="shared" si="3"/>
        <v>5676</v>
      </c>
      <c r="C53" s="51">
        <f t="shared" si="4"/>
        <v>5626</v>
      </c>
      <c r="D53" s="51">
        <f t="shared" si="7"/>
        <v>17</v>
      </c>
      <c r="E53" s="50" t="str">
        <f t="shared" si="6"/>
        <v>BILBAO</v>
      </c>
      <c r="F53" s="50">
        <f t="shared" si="8"/>
        <v>16232</v>
      </c>
      <c r="G53" s="50">
        <f t="shared" si="9"/>
        <v>12824</v>
      </c>
    </row>
    <row r="54" spans="1:7" x14ac:dyDescent="0.25">
      <c r="A54" s="50" t="str">
        <f t="shared" si="5"/>
        <v>LAS PALMAS</v>
      </c>
      <c r="B54" s="51">
        <f t="shared" si="3"/>
        <v>614789</v>
      </c>
      <c r="C54" s="51">
        <f t="shared" si="4"/>
        <v>686712</v>
      </c>
      <c r="D54" s="51">
        <f t="shared" si="7"/>
        <v>4</v>
      </c>
      <c r="E54" s="50" t="str">
        <f t="shared" si="6"/>
        <v>A CORUÑA</v>
      </c>
      <c r="F54" s="50">
        <f t="shared" si="8"/>
        <v>14515</v>
      </c>
      <c r="G54" s="50">
        <f t="shared" si="9"/>
        <v>9431</v>
      </c>
    </row>
    <row r="55" spans="1:7" x14ac:dyDescent="0.25">
      <c r="A55" s="50" t="str">
        <f t="shared" si="5"/>
        <v>MÁLAGA</v>
      </c>
      <c r="B55" s="51">
        <f t="shared" si="3"/>
        <v>94609</v>
      </c>
      <c r="C55" s="51">
        <f t="shared" si="4"/>
        <v>109902</v>
      </c>
      <c r="D55" s="51">
        <f t="shared" si="7"/>
        <v>10</v>
      </c>
      <c r="E55" s="50" t="str">
        <f t="shared" si="6"/>
        <v>HUELVA</v>
      </c>
      <c r="F55" s="50">
        <f t="shared" si="8"/>
        <v>5676</v>
      </c>
      <c r="G55" s="50">
        <f t="shared" si="9"/>
        <v>5626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CARTAGENA</v>
      </c>
      <c r="F56" s="50">
        <f t="shared" ref="F56:F66" si="10">LOOKUP(E56,$A$39:$A$66,$B$39:$B$66)</f>
        <v>3211</v>
      </c>
      <c r="G56" s="50">
        <f t="shared" si="9"/>
        <v>9959</v>
      </c>
    </row>
    <row r="57" spans="1:7" x14ac:dyDescent="0.25">
      <c r="A57" s="50" t="str">
        <f t="shared" si="5"/>
        <v>MELILLA</v>
      </c>
      <c r="B57" s="51">
        <f t="shared" si="3"/>
        <v>138785</v>
      </c>
      <c r="C57" s="51">
        <f t="shared" si="4"/>
        <v>145566</v>
      </c>
      <c r="D57" s="51">
        <f t="shared" si="7"/>
        <v>7</v>
      </c>
      <c r="E57" s="50" t="str">
        <f t="shared" si="6"/>
        <v>SEVILLA</v>
      </c>
      <c r="F57" s="50">
        <f t="shared" si="10"/>
        <v>2098</v>
      </c>
      <c r="G57" s="50">
        <f t="shared" si="9"/>
        <v>2753</v>
      </c>
    </row>
    <row r="58" spans="1:7" x14ac:dyDescent="0.25">
      <c r="A58" s="50" t="str">
        <f t="shared" si="5"/>
        <v>MOTRIL</v>
      </c>
      <c r="B58" s="51">
        <f t="shared" si="3"/>
        <v>38657</v>
      </c>
      <c r="C58" s="51">
        <f t="shared" si="4"/>
        <v>45819</v>
      </c>
      <c r="D58" s="51">
        <f t="shared" si="7"/>
        <v>11</v>
      </c>
      <c r="E58" s="50" t="str">
        <f t="shared" si="6"/>
        <v>VIGO</v>
      </c>
      <c r="F58" s="50">
        <f t="shared" si="10"/>
        <v>1897</v>
      </c>
      <c r="G58" s="50">
        <f t="shared" si="9"/>
        <v>4755</v>
      </c>
    </row>
    <row r="59" spans="1:7" x14ac:dyDescent="0.25">
      <c r="A59" s="50" t="str">
        <f t="shared" si="5"/>
        <v>PASAIA</v>
      </c>
      <c r="B59" s="51">
        <f t="shared" si="3"/>
        <v>1</v>
      </c>
      <c r="C59" s="51">
        <f t="shared" si="4"/>
        <v>1</v>
      </c>
      <c r="D59" s="51">
        <f t="shared" si="7"/>
        <v>23</v>
      </c>
      <c r="E59" s="50" t="str">
        <f t="shared" si="6"/>
        <v>GIJÓN</v>
      </c>
      <c r="F59" s="50">
        <f t="shared" si="10"/>
        <v>1093</v>
      </c>
      <c r="G59" s="50">
        <f t="shared" si="9"/>
        <v>0</v>
      </c>
    </row>
    <row r="60" spans="1:7" x14ac:dyDescent="0.25">
      <c r="A60" s="50" t="str">
        <f t="shared" si="5"/>
        <v>SANTA CRUZ DE TENERIFE</v>
      </c>
      <c r="B60" s="51">
        <f t="shared" si="3"/>
        <v>1312924</v>
      </c>
      <c r="C60" s="51">
        <f t="shared" si="4"/>
        <v>1370791</v>
      </c>
      <c r="D60" s="51">
        <f t="shared" si="7"/>
        <v>1</v>
      </c>
      <c r="E60" s="50" t="str">
        <f t="shared" si="6"/>
        <v>FERROL-SAN CIBRAO</v>
      </c>
      <c r="F60" s="50">
        <f t="shared" si="10"/>
        <v>462</v>
      </c>
      <c r="G60" s="50">
        <f t="shared" si="9"/>
        <v>0</v>
      </c>
    </row>
    <row r="61" spans="1:7" x14ac:dyDescent="0.25">
      <c r="A61" s="50" t="str">
        <f t="shared" si="5"/>
        <v>SANTANDER</v>
      </c>
      <c r="B61" s="51">
        <f t="shared" si="3"/>
        <v>27965</v>
      </c>
      <c r="C61" s="51">
        <f t="shared" si="4"/>
        <v>24031</v>
      </c>
      <c r="D61" s="51">
        <f t="shared" si="7"/>
        <v>12</v>
      </c>
      <c r="E61" s="50" t="str">
        <f t="shared" si="6"/>
        <v>PASAIA</v>
      </c>
      <c r="F61" s="50">
        <f t="shared" si="10"/>
        <v>1</v>
      </c>
      <c r="G61" s="50">
        <f t="shared" si="9"/>
        <v>1</v>
      </c>
    </row>
    <row r="62" spans="1:7" x14ac:dyDescent="0.25">
      <c r="A62" s="50" t="str">
        <f t="shared" si="5"/>
        <v>SEVILLA</v>
      </c>
      <c r="B62" s="51">
        <f t="shared" si="3"/>
        <v>2098</v>
      </c>
      <c r="C62" s="51">
        <f t="shared" si="4"/>
        <v>2753</v>
      </c>
      <c r="D62" s="51">
        <f t="shared" si="7"/>
        <v>19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128223</v>
      </c>
      <c r="C64" s="51">
        <f t="shared" si="4"/>
        <v>111351</v>
      </c>
      <c r="D64" s="51">
        <f t="shared" si="7"/>
        <v>8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1897</v>
      </c>
      <c r="C65" s="51">
        <f t="shared" si="4"/>
        <v>4755</v>
      </c>
      <c r="D65" s="51">
        <f t="shared" si="7"/>
        <v>20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H36" sqref="H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8554687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3540</v>
      </c>
      <c r="C7" s="10">
        <v>4814</v>
      </c>
      <c r="D7" s="10">
        <v>9431</v>
      </c>
      <c r="E7" s="10">
        <v>14515</v>
      </c>
      <c r="F7" s="11">
        <f>((E7*100)/D7)-100</f>
        <v>53.907326900646808</v>
      </c>
      <c r="G7" s="1"/>
      <c r="H7" s="1"/>
      <c r="I7" s="1"/>
    </row>
    <row r="8" spans="1:12" x14ac:dyDescent="0.25">
      <c r="A8" s="12" t="s">
        <v>31</v>
      </c>
      <c r="B8" s="13">
        <v>0</v>
      </c>
      <c r="C8" s="13">
        <v>3814</v>
      </c>
      <c r="D8" s="13">
        <v>377</v>
      </c>
      <c r="E8" s="13">
        <v>8078</v>
      </c>
      <c r="F8" s="14">
        <f t="shared" ref="F8:F33" si="0">((E8*100)/D8)-100</f>
        <v>2042.7055702917773</v>
      </c>
      <c r="G8" s="1"/>
      <c r="H8" s="1"/>
      <c r="I8" s="1"/>
    </row>
    <row r="9" spans="1:12" x14ac:dyDescent="0.25">
      <c r="A9" s="9" t="s">
        <v>164</v>
      </c>
      <c r="B9" s="10">
        <v>0</v>
      </c>
      <c r="C9" s="10">
        <v>1164</v>
      </c>
      <c r="D9" s="10">
        <v>379</v>
      </c>
      <c r="E9" s="10">
        <v>1472</v>
      </c>
      <c r="F9" s="11">
        <f t="shared" si="0"/>
        <v>288.3905013192612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9906</v>
      </c>
      <c r="C12" s="13">
        <v>9646</v>
      </c>
      <c r="D12" s="13">
        <v>20254</v>
      </c>
      <c r="E12" s="13">
        <v>20098</v>
      </c>
      <c r="F12" s="14">
        <f t="shared" si="0"/>
        <v>-0.77021822849808075</v>
      </c>
      <c r="G12" s="1"/>
      <c r="H12" s="1"/>
      <c r="I12" s="1"/>
    </row>
    <row r="13" spans="1:12" x14ac:dyDescent="0.25">
      <c r="A13" s="9" t="s">
        <v>32</v>
      </c>
      <c r="B13" s="10">
        <v>52479</v>
      </c>
      <c r="C13" s="10">
        <v>29003</v>
      </c>
      <c r="D13" s="10">
        <v>111444</v>
      </c>
      <c r="E13" s="10">
        <v>74508</v>
      </c>
      <c r="F13" s="11">
        <f t="shared" si="0"/>
        <v>-33.143103262625175</v>
      </c>
      <c r="G13" s="1"/>
      <c r="H13" s="1"/>
      <c r="I13" s="1"/>
    </row>
    <row r="14" spans="1:12" x14ac:dyDescent="0.25">
      <c r="A14" s="12" t="s">
        <v>33</v>
      </c>
      <c r="B14" s="13">
        <v>102601</v>
      </c>
      <c r="C14" s="13">
        <v>101176</v>
      </c>
      <c r="D14" s="13">
        <v>257395</v>
      </c>
      <c r="E14" s="13">
        <v>226542</v>
      </c>
      <c r="F14" s="14">
        <f t="shared" si="0"/>
        <v>-11.986635327026548</v>
      </c>
      <c r="G14" s="1"/>
      <c r="H14" s="1"/>
      <c r="I14" s="1"/>
    </row>
    <row r="15" spans="1:12" x14ac:dyDescent="0.25">
      <c r="A15" s="9" t="s">
        <v>34</v>
      </c>
      <c r="B15" s="10">
        <v>0</v>
      </c>
      <c r="C15" s="10">
        <v>3650</v>
      </c>
      <c r="D15" s="10">
        <v>0</v>
      </c>
      <c r="E15" s="10">
        <v>3650</v>
      </c>
      <c r="F15" s="11"/>
      <c r="G15" s="1"/>
      <c r="H15" s="1"/>
      <c r="I15" s="1"/>
    </row>
    <row r="16" spans="1:12" x14ac:dyDescent="0.25">
      <c r="A16" s="12" t="s">
        <v>35</v>
      </c>
      <c r="B16" s="13">
        <v>9959</v>
      </c>
      <c r="C16" s="13">
        <v>563</v>
      </c>
      <c r="D16" s="13">
        <v>9959</v>
      </c>
      <c r="E16" s="13">
        <v>3211</v>
      </c>
      <c r="F16" s="14">
        <f t="shared" si="0"/>
        <v>-67.757807008735824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/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462</v>
      </c>
      <c r="D19" s="10">
        <v>0</v>
      </c>
      <c r="E19" s="10">
        <v>462</v>
      </c>
      <c r="F19" s="11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1093</v>
      </c>
      <c r="F20" s="14"/>
      <c r="G20" s="1"/>
      <c r="H20" s="1"/>
      <c r="I20" s="1"/>
    </row>
    <row r="21" spans="1:9" x14ac:dyDescent="0.25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/>
      <c r="G21" s="1"/>
      <c r="H21" s="1"/>
      <c r="I21" s="1"/>
    </row>
    <row r="22" spans="1:9" x14ac:dyDescent="0.25">
      <c r="A22" s="12" t="s">
        <v>59</v>
      </c>
      <c r="B22" s="13">
        <v>132358</v>
      </c>
      <c r="C22" s="13">
        <v>121047</v>
      </c>
      <c r="D22" s="13">
        <v>426432</v>
      </c>
      <c r="E22" s="13">
        <v>387921</v>
      </c>
      <c r="F22" s="14">
        <f t="shared" si="0"/>
        <v>-9.0309826654660128</v>
      </c>
      <c r="G22" s="1"/>
      <c r="H22" s="1"/>
      <c r="I22" s="1"/>
    </row>
    <row r="23" spans="1:9" x14ac:dyDescent="0.25">
      <c r="A23" s="9" t="s">
        <v>171</v>
      </c>
      <c r="B23" s="10">
        <v>21471</v>
      </c>
      <c r="C23" s="10">
        <v>17735</v>
      </c>
      <c r="D23" s="10">
        <v>53409</v>
      </c>
      <c r="E23" s="10">
        <v>36271</v>
      </c>
      <c r="F23" s="11">
        <f t="shared" si="0"/>
        <v>-32.088224831020995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123</v>
      </c>
      <c r="C26" s="13">
        <v>0</v>
      </c>
      <c r="D26" s="13">
        <v>123</v>
      </c>
      <c r="E26" s="13">
        <v>308</v>
      </c>
      <c r="F26" s="14">
        <f t="shared" si="0"/>
        <v>150.40650406504065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111679</v>
      </c>
      <c r="C28" s="13">
        <v>95231</v>
      </c>
      <c r="D28" s="13">
        <v>298971</v>
      </c>
      <c r="E28" s="13">
        <v>280868</v>
      </c>
      <c r="F28" s="14">
        <f t="shared" si="0"/>
        <v>-6.0551023343401198</v>
      </c>
      <c r="G28" s="1"/>
      <c r="H28" s="1"/>
      <c r="I28" s="1"/>
    </row>
    <row r="29" spans="1:9" x14ac:dyDescent="0.25">
      <c r="A29" s="9" t="s">
        <v>43</v>
      </c>
      <c r="B29" s="10">
        <v>4</v>
      </c>
      <c r="C29" s="10">
        <v>260</v>
      </c>
      <c r="D29" s="10">
        <v>4</v>
      </c>
      <c r="E29" s="10">
        <v>420</v>
      </c>
      <c r="F29" s="11">
        <f t="shared" si="0"/>
        <v>10400</v>
      </c>
      <c r="G29" s="1"/>
      <c r="H29" s="1"/>
      <c r="I29" s="1"/>
    </row>
    <row r="30" spans="1:9" x14ac:dyDescent="0.25">
      <c r="A30" s="12" t="s">
        <v>44</v>
      </c>
      <c r="B30" s="13">
        <v>2234</v>
      </c>
      <c r="C30" s="13">
        <v>1446</v>
      </c>
      <c r="D30" s="13">
        <v>2753</v>
      </c>
      <c r="E30" s="13">
        <v>2098</v>
      </c>
      <c r="F30" s="14">
        <f t="shared" si="0"/>
        <v>-23.792226661823463</v>
      </c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17708</v>
      </c>
      <c r="C32" s="13">
        <v>11036</v>
      </c>
      <c r="D32" s="13">
        <v>30826</v>
      </c>
      <c r="E32" s="13">
        <v>21783</v>
      </c>
      <c r="F32" s="14">
        <f t="shared" si="0"/>
        <v>-29.335625770453518</v>
      </c>
      <c r="G32" s="1"/>
      <c r="H32" s="1"/>
      <c r="I32" s="1"/>
    </row>
    <row r="33" spans="1:9" x14ac:dyDescent="0.25">
      <c r="A33" s="9" t="s">
        <v>47</v>
      </c>
      <c r="B33" s="10">
        <v>4005</v>
      </c>
      <c r="C33" s="10">
        <v>1897</v>
      </c>
      <c r="D33" s="10">
        <v>4755</v>
      </c>
      <c r="E33" s="10">
        <v>1897</v>
      </c>
      <c r="F33" s="11">
        <f t="shared" si="0"/>
        <v>-60.105152471083073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468067</v>
      </c>
      <c r="C35" s="16">
        <f t="shared" ref="C35:E35" si="1">SUM(C7:C34)</f>
        <v>402944</v>
      </c>
      <c r="D35" s="16">
        <f t="shared" si="1"/>
        <v>1226512</v>
      </c>
      <c r="E35" s="16">
        <f t="shared" si="1"/>
        <v>1085195</v>
      </c>
      <c r="F35" s="17">
        <f t="shared" ref="F35" si="2">((E35*100)/D35)-100</f>
        <v>-11.521860365002539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14515</v>
      </c>
      <c r="C39" s="51">
        <f t="shared" si="4"/>
        <v>9431</v>
      </c>
      <c r="D39" s="51">
        <f>_xlfn.RANK.EQ(B39,$B$39:$B$66)+COUNTIF($B$39:$B$66,B39)-1</f>
        <v>8</v>
      </c>
      <c r="E39" s="50" t="str">
        <f t="shared" ref="E39:E66" si="6">INDEX($A$39:$B$66,MATCH(ROW()-38,$D$39:$D$66,0),1)</f>
        <v>LAS PALMAS</v>
      </c>
      <c r="F39" s="50">
        <f>LOOKUP(E39,$A$39:$A$66,$B$39:$B$66)</f>
        <v>387921</v>
      </c>
      <c r="G39" s="50">
        <f>LOOKUP(E39,$A$39:$A$66,$C$39:$C$66)</f>
        <v>426432</v>
      </c>
    </row>
    <row r="40" spans="1:9" x14ac:dyDescent="0.25">
      <c r="A40" s="50" t="str">
        <f t="shared" si="5"/>
        <v>ALICANTE</v>
      </c>
      <c r="B40" s="51">
        <f t="shared" si="3"/>
        <v>8078</v>
      </c>
      <c r="C40" s="51">
        <f t="shared" si="4"/>
        <v>377</v>
      </c>
      <c r="D40" s="51">
        <f t="shared" ref="D40:D66" si="7">_xlfn.RANK.EQ(B40,$B$39:$B$66)+COUNTIF($B$39:$B$66,B40)-1</f>
        <v>9</v>
      </c>
      <c r="E40" s="50" t="str">
        <f t="shared" si="6"/>
        <v>SANTA CRUZ DE TENERIFE</v>
      </c>
      <c r="F40" s="50">
        <f t="shared" ref="F40:F55" si="8">LOOKUP(E40,$A$39:$A$66,$B$39:$B$66)</f>
        <v>280868</v>
      </c>
      <c r="G40" s="50">
        <f t="shared" ref="G40:G66" si="9">LOOKUP(E40,$A$39:$A$66,$C$39:$C$66)</f>
        <v>298971</v>
      </c>
    </row>
    <row r="41" spans="1:9" x14ac:dyDescent="0.25">
      <c r="A41" s="50" t="str">
        <f t="shared" si="5"/>
        <v>ALMERÍA</v>
      </c>
      <c r="B41" s="51">
        <f t="shared" si="3"/>
        <v>1472</v>
      </c>
      <c r="C41" s="51">
        <f t="shared" si="4"/>
        <v>379</v>
      </c>
      <c r="D41" s="51">
        <f t="shared" si="7"/>
        <v>14</v>
      </c>
      <c r="E41" s="50" t="str">
        <f t="shared" si="6"/>
        <v>BARCELONA</v>
      </c>
      <c r="F41" s="50">
        <f t="shared" si="8"/>
        <v>226542</v>
      </c>
      <c r="G41" s="50">
        <f t="shared" si="9"/>
        <v>257395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74508</v>
      </c>
      <c r="G42" s="50">
        <f t="shared" si="9"/>
        <v>111444</v>
      </c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36271</v>
      </c>
      <c r="G43" s="50">
        <f t="shared" si="9"/>
        <v>53409</v>
      </c>
    </row>
    <row r="44" spans="1:9" x14ac:dyDescent="0.25">
      <c r="A44" s="50" t="str">
        <f t="shared" si="5"/>
        <v>BAHÍA DE CÁDIZ</v>
      </c>
      <c r="B44" s="51">
        <f t="shared" si="3"/>
        <v>20098</v>
      </c>
      <c r="C44" s="51">
        <f t="shared" si="4"/>
        <v>20254</v>
      </c>
      <c r="D44" s="51">
        <f t="shared" si="7"/>
        <v>7</v>
      </c>
      <c r="E44" s="50" t="str">
        <f t="shared" si="6"/>
        <v>VALENCIA</v>
      </c>
      <c r="F44" s="50">
        <f t="shared" si="8"/>
        <v>21783</v>
      </c>
      <c r="G44" s="50">
        <f t="shared" si="9"/>
        <v>30826</v>
      </c>
    </row>
    <row r="45" spans="1:9" x14ac:dyDescent="0.25">
      <c r="A45" s="50" t="str">
        <f t="shared" si="5"/>
        <v>BALEARES</v>
      </c>
      <c r="B45" s="51">
        <f t="shared" si="3"/>
        <v>74508</v>
      </c>
      <c r="C45" s="51">
        <f t="shared" si="4"/>
        <v>111444</v>
      </c>
      <c r="D45" s="51">
        <f t="shared" si="7"/>
        <v>4</v>
      </c>
      <c r="E45" s="50" t="str">
        <f t="shared" si="6"/>
        <v>BAHÍA DE CÁDIZ</v>
      </c>
      <c r="F45" s="50">
        <f t="shared" si="8"/>
        <v>20098</v>
      </c>
      <c r="G45" s="50">
        <f t="shared" si="9"/>
        <v>20254</v>
      </c>
    </row>
    <row r="46" spans="1:9" x14ac:dyDescent="0.25">
      <c r="A46" s="50" t="str">
        <f t="shared" si="5"/>
        <v>BARCELONA</v>
      </c>
      <c r="B46" s="51">
        <f t="shared" si="3"/>
        <v>226542</v>
      </c>
      <c r="C46" s="51">
        <f t="shared" si="4"/>
        <v>257395</v>
      </c>
      <c r="D46" s="51">
        <f t="shared" si="7"/>
        <v>3</v>
      </c>
      <c r="E46" s="50" t="str">
        <f t="shared" si="6"/>
        <v>A CORUÑA</v>
      </c>
      <c r="F46" s="50">
        <f t="shared" si="8"/>
        <v>14515</v>
      </c>
      <c r="G46" s="50">
        <f t="shared" si="9"/>
        <v>9431</v>
      </c>
    </row>
    <row r="47" spans="1:9" x14ac:dyDescent="0.25">
      <c r="A47" s="50" t="str">
        <f t="shared" si="5"/>
        <v>BILBAO</v>
      </c>
      <c r="B47" s="51">
        <f t="shared" si="3"/>
        <v>3650</v>
      </c>
      <c r="C47" s="51">
        <f t="shared" si="4"/>
        <v>0</v>
      </c>
      <c r="D47" s="51">
        <f t="shared" si="7"/>
        <v>10</v>
      </c>
      <c r="E47" s="50" t="str">
        <f t="shared" si="6"/>
        <v>ALICANTE</v>
      </c>
      <c r="F47" s="50">
        <f t="shared" si="8"/>
        <v>8078</v>
      </c>
      <c r="G47" s="50">
        <f t="shared" si="9"/>
        <v>377</v>
      </c>
    </row>
    <row r="48" spans="1:9" x14ac:dyDescent="0.25">
      <c r="A48" s="50" t="str">
        <f t="shared" si="5"/>
        <v>CARTAGENA</v>
      </c>
      <c r="B48" s="51">
        <f t="shared" si="3"/>
        <v>3211</v>
      </c>
      <c r="C48" s="51">
        <f t="shared" si="4"/>
        <v>9959</v>
      </c>
      <c r="D48" s="51">
        <f t="shared" si="7"/>
        <v>11</v>
      </c>
      <c r="E48" s="50" t="str">
        <f t="shared" si="6"/>
        <v>BILBAO</v>
      </c>
      <c r="F48" s="50">
        <f t="shared" si="8"/>
        <v>3650</v>
      </c>
      <c r="G48" s="50">
        <f t="shared" si="9"/>
        <v>0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CARTAGENA</v>
      </c>
      <c r="F49" s="50">
        <f t="shared" si="8"/>
        <v>3211</v>
      </c>
      <c r="G49" s="50">
        <f t="shared" si="9"/>
        <v>9959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SEVILLA</v>
      </c>
      <c r="F50" s="50">
        <f t="shared" si="8"/>
        <v>2098</v>
      </c>
      <c r="G50" s="50">
        <f t="shared" si="9"/>
        <v>2753</v>
      </c>
    </row>
    <row r="51" spans="1:7" x14ac:dyDescent="0.25">
      <c r="A51" s="50" t="str">
        <f t="shared" si="5"/>
        <v>FERROL-SAN CIBRAO</v>
      </c>
      <c r="B51" s="51">
        <f t="shared" si="3"/>
        <v>462</v>
      </c>
      <c r="C51" s="51">
        <f t="shared" si="4"/>
        <v>0</v>
      </c>
      <c r="D51" s="51">
        <f t="shared" si="7"/>
        <v>16</v>
      </c>
      <c r="E51" s="50" t="str">
        <f t="shared" si="6"/>
        <v>VIGO</v>
      </c>
      <c r="F51" s="50">
        <f t="shared" si="8"/>
        <v>1897</v>
      </c>
      <c r="G51" s="50">
        <f t="shared" si="9"/>
        <v>4755</v>
      </c>
    </row>
    <row r="52" spans="1:7" x14ac:dyDescent="0.25">
      <c r="A52" s="50" t="str">
        <f t="shared" si="5"/>
        <v>GIJÓN</v>
      </c>
      <c r="B52" s="51">
        <f t="shared" si="3"/>
        <v>1093</v>
      </c>
      <c r="C52" s="51">
        <f t="shared" si="4"/>
        <v>0</v>
      </c>
      <c r="D52" s="51">
        <f t="shared" si="7"/>
        <v>15</v>
      </c>
      <c r="E52" s="50" t="str">
        <f t="shared" si="6"/>
        <v>ALMERÍA</v>
      </c>
      <c r="F52" s="50">
        <f t="shared" si="8"/>
        <v>1472</v>
      </c>
      <c r="G52" s="50">
        <f t="shared" si="9"/>
        <v>379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0</v>
      </c>
      <c r="D53" s="51">
        <f t="shared" si="7"/>
        <v>28</v>
      </c>
      <c r="E53" s="50" t="str">
        <f t="shared" si="6"/>
        <v>GIJÓN</v>
      </c>
      <c r="F53" s="50">
        <f t="shared" si="8"/>
        <v>1093</v>
      </c>
      <c r="G53" s="50">
        <f t="shared" si="9"/>
        <v>0</v>
      </c>
    </row>
    <row r="54" spans="1:7" x14ac:dyDescent="0.25">
      <c r="A54" s="50" t="str">
        <f t="shared" si="5"/>
        <v>LAS PALMAS</v>
      </c>
      <c r="B54" s="51">
        <f t="shared" si="3"/>
        <v>387921</v>
      </c>
      <c r="C54" s="51">
        <f t="shared" si="4"/>
        <v>426432</v>
      </c>
      <c r="D54" s="51">
        <f t="shared" si="7"/>
        <v>1</v>
      </c>
      <c r="E54" s="50" t="str">
        <f t="shared" si="6"/>
        <v>FERROL-SAN CIBRAO</v>
      </c>
      <c r="F54" s="50">
        <f t="shared" si="8"/>
        <v>462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36271</v>
      </c>
      <c r="C55" s="51">
        <f t="shared" si="4"/>
        <v>53409</v>
      </c>
      <c r="D55" s="51">
        <f t="shared" si="7"/>
        <v>5</v>
      </c>
      <c r="E55" s="50" t="str">
        <f t="shared" si="6"/>
        <v>SANTANDER</v>
      </c>
      <c r="F55" s="50">
        <f t="shared" si="8"/>
        <v>420</v>
      </c>
      <c r="G55" s="50">
        <f t="shared" si="9"/>
        <v>4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MOTRIL</v>
      </c>
      <c r="F56" s="50">
        <f t="shared" ref="F56:F66" si="10">LOOKUP(E56,$A$39:$A$66,$B$39:$B$66)</f>
        <v>308</v>
      </c>
      <c r="G56" s="50">
        <f t="shared" si="9"/>
        <v>123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308</v>
      </c>
      <c r="C58" s="51">
        <f t="shared" si="4"/>
        <v>123</v>
      </c>
      <c r="D58" s="51">
        <f t="shared" si="7"/>
        <v>18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280868</v>
      </c>
      <c r="C60" s="51">
        <f t="shared" si="4"/>
        <v>298971</v>
      </c>
      <c r="D60" s="51">
        <f t="shared" si="7"/>
        <v>2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420</v>
      </c>
      <c r="C61" s="51">
        <f t="shared" si="4"/>
        <v>4</v>
      </c>
      <c r="D61" s="51">
        <f t="shared" si="7"/>
        <v>17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2098</v>
      </c>
      <c r="C62" s="51">
        <f t="shared" si="4"/>
        <v>2753</v>
      </c>
      <c r="D62" s="51">
        <f t="shared" si="7"/>
        <v>12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21783</v>
      </c>
      <c r="C64" s="51">
        <f t="shared" si="4"/>
        <v>30826</v>
      </c>
      <c r="D64" s="51">
        <f t="shared" si="7"/>
        <v>6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1897</v>
      </c>
      <c r="C65" s="51">
        <f t="shared" si="4"/>
        <v>4755</v>
      </c>
      <c r="D65" s="51">
        <f t="shared" si="7"/>
        <v>13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2411</v>
      </c>
      <c r="C8" s="13">
        <v>2030</v>
      </c>
      <c r="D8" s="13">
        <v>6740</v>
      </c>
      <c r="E8" s="13">
        <v>5027</v>
      </c>
      <c r="F8" s="14">
        <f t="shared" ref="F8:F32" si="0">((E8*100)/D8)-100</f>
        <v>-25.41543026706232</v>
      </c>
      <c r="G8" s="1"/>
      <c r="H8" s="1"/>
      <c r="I8" s="1"/>
    </row>
    <row r="9" spans="1:12" x14ac:dyDescent="0.25">
      <c r="A9" s="9" t="s">
        <v>164</v>
      </c>
      <c r="B9" s="10">
        <v>7142</v>
      </c>
      <c r="C9" s="10">
        <v>7900</v>
      </c>
      <c r="D9" s="10">
        <v>19507</v>
      </c>
      <c r="E9" s="10">
        <v>22328</v>
      </c>
      <c r="F9" s="11">
        <f t="shared" si="0"/>
        <v>14.461475367816675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71932</v>
      </c>
      <c r="C11" s="10">
        <v>62414</v>
      </c>
      <c r="D11" s="10">
        <v>205616</v>
      </c>
      <c r="E11" s="10">
        <v>193528</v>
      </c>
      <c r="F11" s="11">
        <f t="shared" si="0"/>
        <v>-5.8789199284102409</v>
      </c>
      <c r="G11" s="1"/>
      <c r="H11" s="1"/>
      <c r="I11" s="1"/>
    </row>
    <row r="12" spans="1:12" x14ac:dyDescent="0.25">
      <c r="A12" s="12" t="s">
        <v>168</v>
      </c>
      <c r="B12" s="13">
        <v>871</v>
      </c>
      <c r="C12" s="13">
        <v>799</v>
      </c>
      <c r="D12" s="13">
        <v>2304</v>
      </c>
      <c r="E12" s="13">
        <v>2273</v>
      </c>
      <c r="F12" s="14">
        <f t="shared" si="0"/>
        <v>-1.3454861111111143</v>
      </c>
      <c r="G12" s="1"/>
      <c r="H12" s="1"/>
      <c r="I12" s="1"/>
    </row>
    <row r="13" spans="1:12" x14ac:dyDescent="0.25">
      <c r="A13" s="9" t="s">
        <v>32</v>
      </c>
      <c r="B13" s="10">
        <v>35317</v>
      </c>
      <c r="C13" s="10">
        <v>32741</v>
      </c>
      <c r="D13" s="10">
        <v>81110</v>
      </c>
      <c r="E13" s="10">
        <v>84229</v>
      </c>
      <c r="F13" s="11">
        <f t="shared" si="0"/>
        <v>3.8453951423992123</v>
      </c>
      <c r="G13" s="1"/>
      <c r="H13" s="1"/>
      <c r="I13" s="1"/>
    </row>
    <row r="14" spans="1:12" x14ac:dyDescent="0.25">
      <c r="A14" s="12" t="s">
        <v>33</v>
      </c>
      <c r="B14" s="13">
        <v>16173</v>
      </c>
      <c r="C14" s="13">
        <v>15141</v>
      </c>
      <c r="D14" s="13">
        <v>37844</v>
      </c>
      <c r="E14" s="13">
        <v>40109</v>
      </c>
      <c r="F14" s="14">
        <f t="shared" si="0"/>
        <v>5.9850967128210613</v>
      </c>
      <c r="G14" s="1"/>
      <c r="H14" s="1"/>
      <c r="I14" s="1"/>
    </row>
    <row r="15" spans="1:12" x14ac:dyDescent="0.25">
      <c r="A15" s="9" t="s">
        <v>34</v>
      </c>
      <c r="B15" s="10">
        <v>2749</v>
      </c>
      <c r="C15" s="10">
        <v>1732</v>
      </c>
      <c r="D15" s="10">
        <v>5675</v>
      </c>
      <c r="E15" s="10">
        <v>5757</v>
      </c>
      <c r="F15" s="11">
        <f t="shared" si="0"/>
        <v>1.4449339207048411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28799</v>
      </c>
      <c r="C18" s="13">
        <v>21749</v>
      </c>
      <c r="D18" s="13">
        <v>75879</v>
      </c>
      <c r="E18" s="13">
        <v>62988</v>
      </c>
      <c r="F18" s="14">
        <f t="shared" si="0"/>
        <v>-16.988890206776574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1112</v>
      </c>
      <c r="C21" s="10">
        <v>1223</v>
      </c>
      <c r="D21" s="10">
        <v>3312</v>
      </c>
      <c r="E21" s="10">
        <v>3419</v>
      </c>
      <c r="F21" s="11">
        <f t="shared" si="0"/>
        <v>3.2306763285024118</v>
      </c>
      <c r="G21" s="1"/>
      <c r="H21" s="1"/>
      <c r="I21" s="1"/>
    </row>
    <row r="22" spans="1:9" x14ac:dyDescent="0.25">
      <c r="A22" s="12" t="s">
        <v>59</v>
      </c>
      <c r="B22" s="13">
        <v>35910</v>
      </c>
      <c r="C22" s="13">
        <v>27713</v>
      </c>
      <c r="D22" s="13">
        <v>85534</v>
      </c>
      <c r="E22" s="13">
        <v>78685</v>
      </c>
      <c r="F22" s="14">
        <f t="shared" si="0"/>
        <v>-8.0073421095704589</v>
      </c>
      <c r="G22" s="1"/>
      <c r="H22" s="1"/>
      <c r="I22" s="1"/>
    </row>
    <row r="23" spans="1:9" x14ac:dyDescent="0.25">
      <c r="A23" s="9" t="s">
        <v>171</v>
      </c>
      <c r="B23" s="10">
        <v>2590</v>
      </c>
      <c r="C23" s="10">
        <v>2167</v>
      </c>
      <c r="D23" s="10">
        <v>6460</v>
      </c>
      <c r="E23" s="10">
        <v>6481</v>
      </c>
      <c r="F23" s="11">
        <f t="shared" si="0"/>
        <v>0.32507739938080249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9283</v>
      </c>
      <c r="C25" s="10">
        <v>7817</v>
      </c>
      <c r="D25" s="10">
        <v>24292</v>
      </c>
      <c r="E25" s="10">
        <v>23693</v>
      </c>
      <c r="F25" s="11">
        <f t="shared" si="0"/>
        <v>-2.4658323727976352</v>
      </c>
      <c r="G25" s="1"/>
      <c r="H25" s="1"/>
      <c r="I25" s="1"/>
    </row>
    <row r="26" spans="1:9" x14ac:dyDescent="0.25">
      <c r="A26" s="12" t="s">
        <v>40</v>
      </c>
      <c r="B26" s="13">
        <v>5012</v>
      </c>
      <c r="C26" s="13">
        <v>2619</v>
      </c>
      <c r="D26" s="13">
        <v>10613</v>
      </c>
      <c r="E26" s="13">
        <v>9340</v>
      </c>
      <c r="F26" s="14">
        <f t="shared" si="0"/>
        <v>-11.99472345236974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95820</v>
      </c>
      <c r="C28" s="13">
        <v>81774</v>
      </c>
      <c r="D28" s="13">
        <v>243376</v>
      </c>
      <c r="E28" s="13">
        <v>235835</v>
      </c>
      <c r="F28" s="14">
        <f t="shared" si="0"/>
        <v>-3.098497797646445</v>
      </c>
      <c r="G28" s="1"/>
      <c r="H28" s="1"/>
      <c r="I28" s="1"/>
    </row>
    <row r="29" spans="1:9" x14ac:dyDescent="0.25">
      <c r="A29" s="9" t="s">
        <v>43</v>
      </c>
      <c r="B29" s="10">
        <v>4379</v>
      </c>
      <c r="C29" s="10">
        <v>6507</v>
      </c>
      <c r="D29" s="10">
        <v>10680</v>
      </c>
      <c r="E29" s="10">
        <v>12927</v>
      </c>
      <c r="F29" s="11">
        <f t="shared" si="0"/>
        <v>21.039325842696627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6714</v>
      </c>
      <c r="C32" s="13">
        <v>9222</v>
      </c>
      <c r="D32" s="13">
        <v>15838</v>
      </c>
      <c r="E32" s="13">
        <v>26269</v>
      </c>
      <c r="F32" s="14">
        <f t="shared" si="0"/>
        <v>65.860588458138665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326214</v>
      </c>
      <c r="C35" s="16">
        <f t="shared" ref="C35:E35" si="1">SUM(C7:C34)</f>
        <v>283548</v>
      </c>
      <c r="D35" s="16">
        <f t="shared" si="1"/>
        <v>834780</v>
      </c>
      <c r="E35" s="16">
        <f t="shared" si="1"/>
        <v>812888</v>
      </c>
      <c r="F35" s="17">
        <f t="shared" ref="F35" si="2">((E35*100)/D35)-100</f>
        <v>-2.622487361939676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235835</v>
      </c>
      <c r="G39" s="50">
        <f>LOOKUP(E39,$A$39:$A$66,$C$39:$C$66)</f>
        <v>243376</v>
      </c>
    </row>
    <row r="40" spans="1:9" x14ac:dyDescent="0.25">
      <c r="A40" s="50" t="str">
        <f t="shared" si="5"/>
        <v>ALICANTE</v>
      </c>
      <c r="B40" s="51">
        <f t="shared" si="3"/>
        <v>5027</v>
      </c>
      <c r="C40" s="51">
        <f t="shared" si="4"/>
        <v>6740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193528</v>
      </c>
      <c r="G40" s="50">
        <f t="shared" ref="G40:G66" si="9">LOOKUP(E40,$A$39:$A$66,$C$39:$C$66)</f>
        <v>205616</v>
      </c>
    </row>
    <row r="41" spans="1:9" x14ac:dyDescent="0.25">
      <c r="A41" s="50" t="str">
        <f t="shared" si="5"/>
        <v>ALMERÍA</v>
      </c>
      <c r="B41" s="51">
        <f t="shared" si="3"/>
        <v>22328</v>
      </c>
      <c r="C41" s="51">
        <f t="shared" si="4"/>
        <v>19507</v>
      </c>
      <c r="D41" s="51">
        <f t="shared" si="7"/>
        <v>9</v>
      </c>
      <c r="E41" s="50" t="str">
        <f t="shared" si="6"/>
        <v>BALEARES</v>
      </c>
      <c r="F41" s="50">
        <f t="shared" si="8"/>
        <v>84229</v>
      </c>
      <c r="G41" s="50">
        <f t="shared" si="9"/>
        <v>81110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78685</v>
      </c>
      <c r="G42" s="50">
        <f t="shared" si="9"/>
        <v>85534</v>
      </c>
    </row>
    <row r="43" spans="1:9" x14ac:dyDescent="0.25">
      <c r="A43" s="50" t="str">
        <f t="shared" si="5"/>
        <v>BAHÍA DE ALGECIRAS</v>
      </c>
      <c r="B43" s="51">
        <f t="shared" si="3"/>
        <v>193528</v>
      </c>
      <c r="C43" s="51">
        <f t="shared" si="4"/>
        <v>205616</v>
      </c>
      <c r="D43" s="51">
        <f t="shared" si="7"/>
        <v>2</v>
      </c>
      <c r="E43" s="50" t="str">
        <f t="shared" si="6"/>
        <v>CEUTA</v>
      </c>
      <c r="F43" s="50">
        <f t="shared" si="8"/>
        <v>62988</v>
      </c>
      <c r="G43" s="50">
        <f t="shared" si="9"/>
        <v>75879</v>
      </c>
    </row>
    <row r="44" spans="1:9" x14ac:dyDescent="0.25">
      <c r="A44" s="50" t="str">
        <f t="shared" si="5"/>
        <v>BAHÍA DE CÁDIZ</v>
      </c>
      <c r="B44" s="51">
        <f t="shared" si="3"/>
        <v>2273</v>
      </c>
      <c r="C44" s="51">
        <f t="shared" si="4"/>
        <v>2304</v>
      </c>
      <c r="D44" s="51">
        <f t="shared" si="7"/>
        <v>16</v>
      </c>
      <c r="E44" s="50" t="str">
        <f t="shared" si="6"/>
        <v>BARCELONA</v>
      </c>
      <c r="F44" s="50">
        <f t="shared" si="8"/>
        <v>40109</v>
      </c>
      <c r="G44" s="50">
        <f t="shared" si="9"/>
        <v>37844</v>
      </c>
    </row>
    <row r="45" spans="1:9" x14ac:dyDescent="0.25">
      <c r="A45" s="50" t="str">
        <f t="shared" si="5"/>
        <v>BALEARES</v>
      </c>
      <c r="B45" s="51">
        <f t="shared" si="3"/>
        <v>84229</v>
      </c>
      <c r="C45" s="51">
        <f t="shared" si="4"/>
        <v>81110</v>
      </c>
      <c r="D45" s="51">
        <f t="shared" si="7"/>
        <v>3</v>
      </c>
      <c r="E45" s="50" t="str">
        <f t="shared" si="6"/>
        <v>VALENCIA</v>
      </c>
      <c r="F45" s="50">
        <f t="shared" si="8"/>
        <v>26269</v>
      </c>
      <c r="G45" s="50">
        <f t="shared" si="9"/>
        <v>15838</v>
      </c>
    </row>
    <row r="46" spans="1:9" x14ac:dyDescent="0.25">
      <c r="A46" s="50" t="str">
        <f t="shared" si="5"/>
        <v>BARCELONA</v>
      </c>
      <c r="B46" s="51">
        <f t="shared" si="3"/>
        <v>40109</v>
      </c>
      <c r="C46" s="51">
        <f t="shared" si="4"/>
        <v>37844</v>
      </c>
      <c r="D46" s="51">
        <f t="shared" si="7"/>
        <v>6</v>
      </c>
      <c r="E46" s="50" t="str">
        <f t="shared" si="6"/>
        <v>MELILLA</v>
      </c>
      <c r="F46" s="50">
        <f t="shared" si="8"/>
        <v>23693</v>
      </c>
      <c r="G46" s="50">
        <f t="shared" si="9"/>
        <v>24292</v>
      </c>
    </row>
    <row r="47" spans="1:9" x14ac:dyDescent="0.25">
      <c r="A47" s="50" t="str">
        <f t="shared" si="5"/>
        <v>BILBAO</v>
      </c>
      <c r="B47" s="51">
        <f t="shared" si="3"/>
        <v>5757</v>
      </c>
      <c r="C47" s="51">
        <f t="shared" si="4"/>
        <v>5675</v>
      </c>
      <c r="D47" s="51">
        <f t="shared" si="7"/>
        <v>13</v>
      </c>
      <c r="E47" s="50" t="str">
        <f t="shared" si="6"/>
        <v>ALMERÍA</v>
      </c>
      <c r="F47" s="50">
        <f t="shared" si="8"/>
        <v>22328</v>
      </c>
      <c r="G47" s="50">
        <f t="shared" si="9"/>
        <v>19507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SANTANDER</v>
      </c>
      <c r="F48" s="50">
        <f t="shared" si="8"/>
        <v>12927</v>
      </c>
      <c r="G48" s="50">
        <f t="shared" si="9"/>
        <v>10680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9340</v>
      </c>
      <c r="G49" s="50">
        <f t="shared" si="9"/>
        <v>10613</v>
      </c>
    </row>
    <row r="50" spans="1:7" x14ac:dyDescent="0.25">
      <c r="A50" s="50" t="str">
        <f t="shared" si="5"/>
        <v>CEUTA</v>
      </c>
      <c r="B50" s="51">
        <f t="shared" si="3"/>
        <v>62988</v>
      </c>
      <c r="C50" s="51">
        <f t="shared" si="4"/>
        <v>75879</v>
      </c>
      <c r="D50" s="51">
        <f t="shared" si="7"/>
        <v>5</v>
      </c>
      <c r="E50" s="50" t="str">
        <f t="shared" si="6"/>
        <v>MÁLAGA</v>
      </c>
      <c r="F50" s="50">
        <f t="shared" si="8"/>
        <v>6481</v>
      </c>
      <c r="G50" s="50">
        <f t="shared" si="9"/>
        <v>6460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BILBAO</v>
      </c>
      <c r="F51" s="50">
        <f t="shared" si="8"/>
        <v>5757</v>
      </c>
      <c r="G51" s="50">
        <f t="shared" si="9"/>
        <v>5675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ALICANTE</v>
      </c>
      <c r="F52" s="50">
        <f t="shared" si="8"/>
        <v>5027</v>
      </c>
      <c r="G52" s="50">
        <f t="shared" si="9"/>
        <v>6740</v>
      </c>
    </row>
    <row r="53" spans="1:7" x14ac:dyDescent="0.25">
      <c r="A53" s="50" t="str">
        <f t="shared" si="5"/>
        <v>HUELVA</v>
      </c>
      <c r="B53" s="51">
        <f t="shared" si="3"/>
        <v>3419</v>
      </c>
      <c r="C53" s="51">
        <f t="shared" si="4"/>
        <v>3312</v>
      </c>
      <c r="D53" s="51">
        <f t="shared" si="7"/>
        <v>15</v>
      </c>
      <c r="E53" s="50" t="str">
        <f t="shared" si="6"/>
        <v>HUELVA</v>
      </c>
      <c r="F53" s="50">
        <f t="shared" si="8"/>
        <v>3419</v>
      </c>
      <c r="G53" s="50">
        <f t="shared" si="9"/>
        <v>3312</v>
      </c>
    </row>
    <row r="54" spans="1:7" x14ac:dyDescent="0.25">
      <c r="A54" s="50" t="str">
        <f t="shared" si="5"/>
        <v>LAS PALMAS</v>
      </c>
      <c r="B54" s="51">
        <f t="shared" si="3"/>
        <v>78685</v>
      </c>
      <c r="C54" s="51">
        <f t="shared" si="4"/>
        <v>85534</v>
      </c>
      <c r="D54" s="51">
        <f t="shared" si="7"/>
        <v>4</v>
      </c>
      <c r="E54" s="50" t="str">
        <f t="shared" si="6"/>
        <v>BAHÍA DE CÁDIZ</v>
      </c>
      <c r="F54" s="50">
        <f t="shared" si="8"/>
        <v>2273</v>
      </c>
      <c r="G54" s="50">
        <f t="shared" si="9"/>
        <v>2304</v>
      </c>
    </row>
    <row r="55" spans="1:7" x14ac:dyDescent="0.25">
      <c r="A55" s="50" t="str">
        <f t="shared" si="5"/>
        <v>MÁLAGA</v>
      </c>
      <c r="B55" s="51">
        <f t="shared" si="3"/>
        <v>6481</v>
      </c>
      <c r="C55" s="51">
        <f t="shared" si="4"/>
        <v>6460</v>
      </c>
      <c r="D55" s="51">
        <f t="shared" si="7"/>
        <v>12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23693</v>
      </c>
      <c r="C57" s="51">
        <f t="shared" si="4"/>
        <v>24292</v>
      </c>
      <c r="D57" s="51">
        <f t="shared" si="7"/>
        <v>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9340</v>
      </c>
      <c r="C58" s="51">
        <f t="shared" si="4"/>
        <v>10613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235835</v>
      </c>
      <c r="C60" s="51">
        <f t="shared" si="4"/>
        <v>243376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12927</v>
      </c>
      <c r="C61" s="51">
        <f t="shared" si="4"/>
        <v>10680</v>
      </c>
      <c r="D61" s="51">
        <f t="shared" si="7"/>
        <v>10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26269</v>
      </c>
      <c r="C64" s="51">
        <f t="shared" si="4"/>
        <v>15838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>
      <selection activeCell="B25" sqref="B25"/>
    </sheetView>
  </sheetViews>
  <sheetFormatPr baseColWidth="10" defaultRowHeight="15" x14ac:dyDescent="0.25"/>
  <cols>
    <col min="1" max="1" width="21.28515625" bestFit="1" customWidth="1"/>
    <col min="6" max="6" width="8.5703125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524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49</v>
      </c>
      <c r="C9" s="44">
        <v>39</v>
      </c>
      <c r="D9" s="44">
        <v>101</v>
      </c>
      <c r="E9" s="44">
        <v>118</v>
      </c>
      <c r="F9" s="11">
        <f t="shared" ref="F9:F33" si="0">((E9*100)/D9)-100</f>
        <v>16.831683168316829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6</v>
      </c>
      <c r="C11" s="44">
        <v>1003</v>
      </c>
      <c r="D11" s="44">
        <v>16</v>
      </c>
      <c r="E11" s="44">
        <v>3355</v>
      </c>
      <c r="F11" s="11">
        <f t="shared" si="0"/>
        <v>20868.75</v>
      </c>
      <c r="G11" s="1"/>
      <c r="H11" s="1"/>
      <c r="I11" s="1"/>
    </row>
    <row r="12" spans="1:12" x14ac:dyDescent="0.25">
      <c r="A12" s="12" t="s">
        <v>168</v>
      </c>
      <c r="B12" s="45">
        <v>2001</v>
      </c>
      <c r="C12" s="45">
        <v>1673</v>
      </c>
      <c r="D12" s="45">
        <v>3615</v>
      </c>
      <c r="E12" s="45">
        <v>3747</v>
      </c>
      <c r="F12" s="14">
        <f t="shared" si="0"/>
        <v>3.6514522821576776</v>
      </c>
      <c r="G12" s="1"/>
      <c r="H12" s="1"/>
      <c r="I12" s="1"/>
    </row>
    <row r="13" spans="1:12" x14ac:dyDescent="0.25">
      <c r="A13" s="9" t="s">
        <v>32</v>
      </c>
      <c r="B13" s="44">
        <v>14282</v>
      </c>
      <c r="C13" s="44">
        <v>19139</v>
      </c>
      <c r="D13" s="44">
        <v>38030</v>
      </c>
      <c r="E13" s="44">
        <v>35861</v>
      </c>
      <c r="F13" s="11">
        <f t="shared" si="0"/>
        <v>-5.7033920589008744</v>
      </c>
      <c r="G13" s="1"/>
      <c r="H13" s="1"/>
      <c r="I13" s="1"/>
    </row>
    <row r="14" spans="1:12" x14ac:dyDescent="0.25">
      <c r="A14" s="12" t="s">
        <v>33</v>
      </c>
      <c r="B14" s="45">
        <v>90371</v>
      </c>
      <c r="C14" s="45">
        <v>90869</v>
      </c>
      <c r="D14" s="45">
        <v>208282</v>
      </c>
      <c r="E14" s="45">
        <v>204034</v>
      </c>
      <c r="F14" s="14">
        <f t="shared" si="0"/>
        <v>-2.0395425432826642</v>
      </c>
      <c r="G14" s="1"/>
      <c r="H14" s="1"/>
      <c r="I14" s="1"/>
    </row>
    <row r="15" spans="1:12" x14ac:dyDescent="0.25">
      <c r="A15" s="9" t="s">
        <v>34</v>
      </c>
      <c r="B15" s="44">
        <v>5437</v>
      </c>
      <c r="C15" s="44">
        <v>851</v>
      </c>
      <c r="D15" s="44">
        <v>5642</v>
      </c>
      <c r="E15" s="44">
        <v>1554</v>
      </c>
      <c r="F15" s="11">
        <f t="shared" si="0"/>
        <v>-72.456575682382137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164</v>
      </c>
      <c r="C17" s="44">
        <v>0</v>
      </c>
      <c r="D17" s="44">
        <v>488</v>
      </c>
      <c r="E17" s="44">
        <v>0</v>
      </c>
      <c r="F17" s="11">
        <f t="shared" si="0"/>
        <v>-100</v>
      </c>
      <c r="G17" s="1"/>
      <c r="H17" s="1"/>
      <c r="I17" s="1"/>
    </row>
    <row r="18" spans="1:9" x14ac:dyDescent="0.25">
      <c r="A18" s="12" t="s">
        <v>36</v>
      </c>
      <c r="B18" s="45">
        <v>77</v>
      </c>
      <c r="C18" s="45">
        <v>150</v>
      </c>
      <c r="D18" s="45">
        <v>212</v>
      </c>
      <c r="E18" s="45">
        <v>329</v>
      </c>
      <c r="F18" s="14">
        <f t="shared" si="0"/>
        <v>55.188679245283026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36</v>
      </c>
      <c r="C20" s="45">
        <v>0</v>
      </c>
      <c r="D20" s="45">
        <v>111</v>
      </c>
      <c r="E20" s="45"/>
      <c r="F20" s="14"/>
      <c r="G20" s="1"/>
      <c r="H20" s="1"/>
      <c r="I20" s="1"/>
    </row>
    <row r="21" spans="1:9" x14ac:dyDescent="0.25">
      <c r="A21" s="9" t="s">
        <v>38</v>
      </c>
      <c r="B21" s="44">
        <v>2</v>
      </c>
      <c r="C21" s="44">
        <v>0</v>
      </c>
      <c r="D21" s="44">
        <v>7</v>
      </c>
      <c r="E21" s="44">
        <v>0</v>
      </c>
      <c r="F21" s="11">
        <f t="shared" si="0"/>
        <v>-100</v>
      </c>
      <c r="G21" s="1"/>
      <c r="H21" s="1"/>
      <c r="I21" s="1"/>
    </row>
    <row r="22" spans="1:9" x14ac:dyDescent="0.25">
      <c r="A22" s="12" t="s">
        <v>59</v>
      </c>
      <c r="B22" s="45">
        <v>7684</v>
      </c>
      <c r="C22" s="45">
        <v>8043</v>
      </c>
      <c r="D22" s="45">
        <v>18766</v>
      </c>
      <c r="E22" s="45">
        <v>21081</v>
      </c>
      <c r="F22" s="14">
        <f t="shared" si="0"/>
        <v>12.336139827347324</v>
      </c>
      <c r="G22" s="1"/>
      <c r="H22" s="1"/>
      <c r="I22" s="1"/>
    </row>
    <row r="23" spans="1:9" x14ac:dyDescent="0.25">
      <c r="A23" s="9" t="s">
        <v>171</v>
      </c>
      <c r="B23" s="44">
        <v>5196</v>
      </c>
      <c r="C23" s="44">
        <v>0</v>
      </c>
      <c r="D23" s="44">
        <v>15594</v>
      </c>
      <c r="E23" s="44">
        <v>0</v>
      </c>
      <c r="F23" s="11">
        <f t="shared" si="0"/>
        <v>-100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998</v>
      </c>
      <c r="C25" s="44">
        <v>104</v>
      </c>
      <c r="D25" s="44">
        <v>2136</v>
      </c>
      <c r="E25" s="44">
        <v>315</v>
      </c>
      <c r="F25" s="11">
        <f t="shared" si="0"/>
        <v>-85.252808988764045</v>
      </c>
      <c r="G25" s="1"/>
      <c r="H25" s="1"/>
      <c r="I25" s="1"/>
    </row>
    <row r="26" spans="1:9" x14ac:dyDescent="0.25">
      <c r="A26" s="12" t="s">
        <v>40</v>
      </c>
      <c r="B26" s="45">
        <v>43</v>
      </c>
      <c r="C26" s="45">
        <v>72</v>
      </c>
      <c r="D26" s="45">
        <v>87</v>
      </c>
      <c r="E26" s="45">
        <v>194</v>
      </c>
      <c r="F26" s="14">
        <f t="shared" si="0"/>
        <v>122.98850574712642</v>
      </c>
      <c r="G26" s="1"/>
      <c r="H26" s="1"/>
      <c r="I26" s="1"/>
    </row>
    <row r="27" spans="1:9" x14ac:dyDescent="0.25">
      <c r="A27" s="9" t="s">
        <v>41</v>
      </c>
      <c r="B27" s="44">
        <v>23938</v>
      </c>
      <c r="C27" s="44">
        <v>23444</v>
      </c>
      <c r="D27" s="44">
        <v>65685</v>
      </c>
      <c r="E27" s="44">
        <v>61680</v>
      </c>
      <c r="F27" s="11">
        <f t="shared" si="0"/>
        <v>-6.09728248458552</v>
      </c>
      <c r="G27" s="1"/>
      <c r="H27" s="1"/>
      <c r="I27" s="1"/>
    </row>
    <row r="28" spans="1:9" x14ac:dyDescent="0.25">
      <c r="A28" s="12" t="s">
        <v>42</v>
      </c>
      <c r="B28" s="45">
        <v>4872</v>
      </c>
      <c r="C28" s="45">
        <v>6664</v>
      </c>
      <c r="D28" s="45">
        <v>13342</v>
      </c>
      <c r="E28" s="45">
        <v>16518</v>
      </c>
      <c r="F28" s="14">
        <f t="shared" si="0"/>
        <v>23.804527057412685</v>
      </c>
      <c r="G28" s="1"/>
      <c r="H28" s="1"/>
      <c r="I28" s="1"/>
    </row>
    <row r="29" spans="1:9" x14ac:dyDescent="0.25">
      <c r="A29" s="9" t="s">
        <v>43</v>
      </c>
      <c r="B29" s="44">
        <v>44661</v>
      </c>
      <c r="C29" s="44">
        <v>55979</v>
      </c>
      <c r="D29" s="44">
        <v>114937</v>
      </c>
      <c r="E29" s="44">
        <v>136825</v>
      </c>
      <c r="F29" s="11">
        <f t="shared" si="0"/>
        <v>19.04347599119518</v>
      </c>
      <c r="G29" s="1"/>
      <c r="H29" s="1"/>
      <c r="I29" s="1"/>
    </row>
    <row r="30" spans="1:9" x14ac:dyDescent="0.25">
      <c r="A30" s="12" t="s">
        <v>44</v>
      </c>
      <c r="B30" s="45">
        <v>746</v>
      </c>
      <c r="C30" s="45">
        <v>221</v>
      </c>
      <c r="D30" s="45">
        <v>1942</v>
      </c>
      <c r="E30" s="45">
        <v>533</v>
      </c>
      <c r="F30" s="14">
        <f t="shared" si="0"/>
        <v>-72.554067971163747</v>
      </c>
      <c r="G30" s="1"/>
      <c r="H30" s="1"/>
      <c r="I30" s="1"/>
    </row>
    <row r="31" spans="1:9" x14ac:dyDescent="0.25">
      <c r="A31" s="9" t="s">
        <v>45</v>
      </c>
      <c r="B31" s="44">
        <v>17502</v>
      </c>
      <c r="C31" s="44">
        <v>19852</v>
      </c>
      <c r="D31" s="44">
        <v>44680</v>
      </c>
      <c r="E31" s="44">
        <v>54187</v>
      </c>
      <c r="F31" s="11">
        <f t="shared" si="0"/>
        <v>21.277976723366166</v>
      </c>
      <c r="G31" s="1"/>
      <c r="H31" s="1"/>
      <c r="I31" s="1"/>
    </row>
    <row r="32" spans="1:9" x14ac:dyDescent="0.25">
      <c r="A32" s="12" t="s">
        <v>46</v>
      </c>
      <c r="B32" s="45">
        <v>68281</v>
      </c>
      <c r="C32" s="45">
        <v>81679</v>
      </c>
      <c r="D32" s="45">
        <v>191721</v>
      </c>
      <c r="E32" s="45">
        <v>206799</v>
      </c>
      <c r="F32" s="14">
        <f t="shared" si="0"/>
        <v>7.8645531788379941</v>
      </c>
      <c r="G32" s="1"/>
      <c r="H32" s="1"/>
      <c r="I32" s="1"/>
    </row>
    <row r="33" spans="1:9" x14ac:dyDescent="0.25">
      <c r="A33" s="9" t="s">
        <v>47</v>
      </c>
      <c r="B33" s="44">
        <v>37364</v>
      </c>
      <c r="C33" s="44">
        <v>45018</v>
      </c>
      <c r="D33" s="44">
        <v>108984</v>
      </c>
      <c r="E33" s="44">
        <v>115077</v>
      </c>
      <c r="F33" s="11">
        <f t="shared" si="0"/>
        <v>5.5907289143360543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323886</v>
      </c>
      <c r="C35" s="16">
        <f t="shared" ref="C35:E35" si="1">SUM(C7:C34)</f>
        <v>354800</v>
      </c>
      <c r="D35" s="16">
        <f t="shared" si="1"/>
        <v>834902</v>
      </c>
      <c r="E35" s="16">
        <f t="shared" si="1"/>
        <v>862207</v>
      </c>
      <c r="F35" s="17">
        <f t="shared" ref="F35" si="2">((E35*100)/D35)-100</f>
        <v>3.270443716747593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VALENCIA</v>
      </c>
      <c r="F39" s="50">
        <f>LOOKUP(E39,$A$39:$A$66,$B$39:$B$66)</f>
        <v>206799</v>
      </c>
      <c r="G39" s="50">
        <f>LOOKUP(E39,$A$39:$A$66,$C$39:$C$66)</f>
        <v>191721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524</v>
      </c>
      <c r="D40" s="51">
        <f t="shared" ref="D40:D66" si="7">_xlfn.RANK.EQ(B40,$B$39:$B$66)+COUNTIF($B$39:$B$66,B40)-1</f>
        <v>28</v>
      </c>
      <c r="E40" s="50" t="str">
        <f t="shared" si="6"/>
        <v>BARCELONA</v>
      </c>
      <c r="F40" s="50">
        <f t="shared" ref="F40:F66" si="8">LOOKUP(E40,$A$39:$A$66,$B$39:$B$66)</f>
        <v>204034</v>
      </c>
      <c r="G40" s="50">
        <f t="shared" ref="G40:G66" si="9">LOOKUP(E40,$A$39:$A$66,$C$39:$C$66)</f>
        <v>208282</v>
      </c>
    </row>
    <row r="41" spans="1:9" x14ac:dyDescent="0.25">
      <c r="A41" s="50" t="str">
        <f t="shared" si="5"/>
        <v>ALMERÍA</v>
      </c>
      <c r="B41" s="51">
        <f t="shared" si="3"/>
        <v>118</v>
      </c>
      <c r="C41" s="51">
        <f t="shared" si="4"/>
        <v>101</v>
      </c>
      <c r="D41" s="51">
        <f t="shared" si="7"/>
        <v>17</v>
      </c>
      <c r="E41" s="50" t="str">
        <f t="shared" si="6"/>
        <v>SANTANDER</v>
      </c>
      <c r="F41" s="50">
        <f t="shared" si="8"/>
        <v>136825</v>
      </c>
      <c r="G41" s="50">
        <f t="shared" si="9"/>
        <v>114937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115077</v>
      </c>
      <c r="G42" s="50">
        <f t="shared" si="9"/>
        <v>108984</v>
      </c>
    </row>
    <row r="43" spans="1:9" x14ac:dyDescent="0.25">
      <c r="A43" s="50" t="str">
        <f t="shared" si="5"/>
        <v>BAHÍA DE ALGECIRAS</v>
      </c>
      <c r="B43" s="51">
        <f t="shared" si="3"/>
        <v>3355</v>
      </c>
      <c r="C43" s="51">
        <f t="shared" si="4"/>
        <v>16</v>
      </c>
      <c r="D43" s="51">
        <f t="shared" si="7"/>
        <v>11</v>
      </c>
      <c r="E43" s="50" t="str">
        <f t="shared" si="6"/>
        <v>PASAIA</v>
      </c>
      <c r="F43" s="50">
        <f t="shared" si="8"/>
        <v>61680</v>
      </c>
      <c r="G43" s="50">
        <f t="shared" si="9"/>
        <v>65685</v>
      </c>
    </row>
    <row r="44" spans="1:9" x14ac:dyDescent="0.25">
      <c r="A44" s="50" t="str">
        <f t="shared" si="5"/>
        <v>BAHÍA DE CÁDIZ</v>
      </c>
      <c r="B44" s="51">
        <f t="shared" si="3"/>
        <v>3747</v>
      </c>
      <c r="C44" s="51">
        <f t="shared" si="4"/>
        <v>3615</v>
      </c>
      <c r="D44" s="51">
        <f t="shared" si="7"/>
        <v>10</v>
      </c>
      <c r="E44" s="50" t="str">
        <f t="shared" si="6"/>
        <v>TARRAGONA</v>
      </c>
      <c r="F44" s="50">
        <f t="shared" si="8"/>
        <v>54187</v>
      </c>
      <c r="G44" s="50">
        <f t="shared" si="9"/>
        <v>44680</v>
      </c>
    </row>
    <row r="45" spans="1:9" x14ac:dyDescent="0.25">
      <c r="A45" s="50" t="str">
        <f t="shared" si="5"/>
        <v>BALEARES</v>
      </c>
      <c r="B45" s="51">
        <f t="shared" si="3"/>
        <v>35861</v>
      </c>
      <c r="C45" s="51">
        <f t="shared" si="4"/>
        <v>38030</v>
      </c>
      <c r="D45" s="51">
        <f t="shared" si="7"/>
        <v>7</v>
      </c>
      <c r="E45" s="50" t="str">
        <f t="shared" si="6"/>
        <v>BALEARES</v>
      </c>
      <c r="F45" s="50">
        <f t="shared" si="8"/>
        <v>35861</v>
      </c>
      <c r="G45" s="50">
        <f t="shared" si="9"/>
        <v>38030</v>
      </c>
    </row>
    <row r="46" spans="1:9" x14ac:dyDescent="0.25">
      <c r="A46" s="50" t="str">
        <f t="shared" si="5"/>
        <v>BARCELONA</v>
      </c>
      <c r="B46" s="51">
        <f t="shared" si="3"/>
        <v>204034</v>
      </c>
      <c r="C46" s="51">
        <f t="shared" si="4"/>
        <v>208282</v>
      </c>
      <c r="D46" s="51">
        <f t="shared" si="7"/>
        <v>2</v>
      </c>
      <c r="E46" s="50" t="str">
        <f t="shared" si="6"/>
        <v>LAS PALMAS</v>
      </c>
      <c r="F46" s="50">
        <f t="shared" si="8"/>
        <v>21081</v>
      </c>
      <c r="G46" s="50">
        <f t="shared" si="9"/>
        <v>18766</v>
      </c>
    </row>
    <row r="47" spans="1:9" x14ac:dyDescent="0.25">
      <c r="A47" s="50" t="str">
        <f t="shared" si="5"/>
        <v>BILBAO</v>
      </c>
      <c r="B47" s="51">
        <f t="shared" si="3"/>
        <v>1554</v>
      </c>
      <c r="C47" s="51">
        <f t="shared" si="4"/>
        <v>5642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16518</v>
      </c>
      <c r="G47" s="50">
        <f t="shared" si="9"/>
        <v>13342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3747</v>
      </c>
      <c r="G48" s="50">
        <f t="shared" si="9"/>
        <v>3615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488</v>
      </c>
      <c r="D49" s="51">
        <f t="shared" si="7"/>
        <v>28</v>
      </c>
      <c r="E49" s="50" t="str">
        <f t="shared" si="6"/>
        <v>BAHÍA DE ALGECIRAS</v>
      </c>
      <c r="F49" s="50">
        <f t="shared" si="8"/>
        <v>3355</v>
      </c>
      <c r="G49" s="50">
        <f t="shared" si="9"/>
        <v>16</v>
      </c>
    </row>
    <row r="50" spans="1:7" x14ac:dyDescent="0.25">
      <c r="A50" s="50" t="str">
        <f t="shared" si="5"/>
        <v>CEUTA</v>
      </c>
      <c r="B50" s="51">
        <f t="shared" si="3"/>
        <v>329</v>
      </c>
      <c r="C50" s="51">
        <f t="shared" si="4"/>
        <v>212</v>
      </c>
      <c r="D50" s="51">
        <f t="shared" si="7"/>
        <v>14</v>
      </c>
      <c r="E50" s="50" t="str">
        <f t="shared" si="6"/>
        <v>BILBAO</v>
      </c>
      <c r="F50" s="50">
        <f t="shared" si="8"/>
        <v>1554</v>
      </c>
      <c r="G50" s="50">
        <f t="shared" si="9"/>
        <v>5642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533</v>
      </c>
      <c r="G51" s="50">
        <f t="shared" si="9"/>
        <v>1942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111</v>
      </c>
      <c r="D52" s="51">
        <f t="shared" si="7"/>
        <v>28</v>
      </c>
      <c r="E52" s="50" t="str">
        <f t="shared" si="6"/>
        <v>CEUTA</v>
      </c>
      <c r="F52" s="50">
        <f t="shared" si="8"/>
        <v>329</v>
      </c>
      <c r="G52" s="50">
        <f t="shared" si="9"/>
        <v>212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7</v>
      </c>
      <c r="D53" s="51">
        <f t="shared" si="7"/>
        <v>28</v>
      </c>
      <c r="E53" s="50" t="str">
        <f t="shared" si="6"/>
        <v>MELILLA</v>
      </c>
      <c r="F53" s="50">
        <f t="shared" si="8"/>
        <v>315</v>
      </c>
      <c r="G53" s="50">
        <f t="shared" si="9"/>
        <v>2136</v>
      </c>
    </row>
    <row r="54" spans="1:7" x14ac:dyDescent="0.25">
      <c r="A54" s="50" t="str">
        <f t="shared" si="5"/>
        <v>LAS PALMAS</v>
      </c>
      <c r="B54" s="51">
        <f t="shared" si="3"/>
        <v>21081</v>
      </c>
      <c r="C54" s="51">
        <f t="shared" si="4"/>
        <v>18766</v>
      </c>
      <c r="D54" s="51">
        <f t="shared" si="7"/>
        <v>8</v>
      </c>
      <c r="E54" s="50" t="str">
        <f t="shared" si="6"/>
        <v>MOTRIL</v>
      </c>
      <c r="F54" s="50">
        <f t="shared" si="8"/>
        <v>194</v>
      </c>
      <c r="G54" s="50">
        <f t="shared" si="9"/>
        <v>87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15594</v>
      </c>
      <c r="D55" s="51">
        <f t="shared" si="7"/>
        <v>28</v>
      </c>
      <c r="E55" s="50" t="str">
        <f t="shared" si="6"/>
        <v>ALMERÍA</v>
      </c>
      <c r="F55" s="50">
        <f t="shared" si="8"/>
        <v>118</v>
      </c>
      <c r="G55" s="50">
        <f t="shared" si="9"/>
        <v>101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315</v>
      </c>
      <c r="C57" s="51">
        <f t="shared" si="4"/>
        <v>2136</v>
      </c>
      <c r="D57" s="51">
        <f t="shared" si="7"/>
        <v>15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194</v>
      </c>
      <c r="C58" s="51">
        <f t="shared" si="4"/>
        <v>87</v>
      </c>
      <c r="D58" s="51">
        <f t="shared" si="7"/>
        <v>16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61680</v>
      </c>
      <c r="C59" s="51">
        <f t="shared" si="4"/>
        <v>65685</v>
      </c>
      <c r="D59" s="51">
        <f t="shared" si="7"/>
        <v>5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16518</v>
      </c>
      <c r="C60" s="51">
        <f t="shared" si="4"/>
        <v>13342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136825</v>
      </c>
      <c r="C61" s="51">
        <f t="shared" si="4"/>
        <v>114937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533</v>
      </c>
      <c r="C62" s="51">
        <f t="shared" si="4"/>
        <v>1942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54187</v>
      </c>
      <c r="C63" s="51">
        <f t="shared" si="4"/>
        <v>44680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206799</v>
      </c>
      <c r="C64" s="51">
        <f t="shared" si="4"/>
        <v>191721</v>
      </c>
      <c r="D64" s="51">
        <f t="shared" si="7"/>
        <v>1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115077</v>
      </c>
      <c r="C65" s="51">
        <f t="shared" si="4"/>
        <v>108984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96</v>
      </c>
      <c r="C7" s="10">
        <v>95</v>
      </c>
      <c r="D7" s="10">
        <v>270</v>
      </c>
      <c r="E7" s="10">
        <v>263</v>
      </c>
      <c r="F7" s="11">
        <f>((E7*100)/D7)-100</f>
        <v>-2.5925925925925952</v>
      </c>
      <c r="G7" s="1"/>
      <c r="H7" s="1"/>
      <c r="I7" s="1"/>
    </row>
    <row r="8" spans="1:12" x14ac:dyDescent="0.25">
      <c r="A8" s="12" t="s">
        <v>31</v>
      </c>
      <c r="B8" s="13">
        <v>76</v>
      </c>
      <c r="C8" s="13">
        <v>68</v>
      </c>
      <c r="D8" s="13">
        <v>205</v>
      </c>
      <c r="E8" s="13">
        <v>191</v>
      </c>
      <c r="F8" s="14">
        <f t="shared" ref="F8:F34" si="0">((E8*100)/D8)-100</f>
        <v>-6.8292682926829258</v>
      </c>
      <c r="G8" s="1"/>
      <c r="H8" s="1"/>
      <c r="I8" s="1"/>
    </row>
    <row r="9" spans="1:12" x14ac:dyDescent="0.25">
      <c r="A9" s="9" t="s">
        <v>164</v>
      </c>
      <c r="B9" s="10">
        <v>98</v>
      </c>
      <c r="C9" s="10">
        <v>155</v>
      </c>
      <c r="D9" s="10">
        <v>293</v>
      </c>
      <c r="E9" s="10">
        <v>409</v>
      </c>
      <c r="F9" s="11">
        <f t="shared" si="0"/>
        <v>39.590443686006836</v>
      </c>
      <c r="G9" s="1"/>
      <c r="H9" s="1"/>
      <c r="I9" s="1"/>
    </row>
    <row r="10" spans="1:12" x14ac:dyDescent="0.25">
      <c r="A10" s="12" t="s">
        <v>166</v>
      </c>
      <c r="B10" s="13">
        <v>75</v>
      </c>
      <c r="C10" s="13">
        <v>73</v>
      </c>
      <c r="D10" s="13">
        <v>197</v>
      </c>
      <c r="E10" s="13">
        <v>199</v>
      </c>
      <c r="F10" s="14">
        <f t="shared" si="0"/>
        <v>1.0152284263959359</v>
      </c>
      <c r="G10" s="1"/>
      <c r="H10" s="1"/>
      <c r="I10" s="1"/>
    </row>
    <row r="11" spans="1:12" x14ac:dyDescent="0.25">
      <c r="A11" s="9" t="s">
        <v>167</v>
      </c>
      <c r="B11" s="10">
        <v>2358</v>
      </c>
      <c r="C11" s="10">
        <v>2064</v>
      </c>
      <c r="D11" s="10">
        <v>6682</v>
      </c>
      <c r="E11" s="10">
        <v>6415</v>
      </c>
      <c r="F11" s="11">
        <f t="shared" si="0"/>
        <v>-3.995809637832977</v>
      </c>
      <c r="G11" s="1"/>
      <c r="H11" s="1"/>
      <c r="I11" s="1"/>
    </row>
    <row r="12" spans="1:12" x14ac:dyDescent="0.25">
      <c r="A12" s="12" t="s">
        <v>168</v>
      </c>
      <c r="B12" s="13">
        <v>56</v>
      </c>
      <c r="C12" s="13">
        <v>73</v>
      </c>
      <c r="D12" s="13">
        <v>165</v>
      </c>
      <c r="E12" s="13">
        <v>259</v>
      </c>
      <c r="F12" s="14">
        <f t="shared" si="0"/>
        <v>56.969696969696969</v>
      </c>
      <c r="G12" s="1"/>
      <c r="H12" s="1"/>
      <c r="I12" s="1"/>
    </row>
    <row r="13" spans="1:12" x14ac:dyDescent="0.25">
      <c r="A13" s="9" t="s">
        <v>32</v>
      </c>
      <c r="B13" s="10">
        <v>2266</v>
      </c>
      <c r="C13" s="10">
        <v>2276</v>
      </c>
      <c r="D13" s="10">
        <v>5604</v>
      </c>
      <c r="E13" s="10">
        <v>6203</v>
      </c>
      <c r="F13" s="11">
        <f t="shared" si="0"/>
        <v>10.688793718772303</v>
      </c>
      <c r="G13" s="1"/>
      <c r="H13" s="1"/>
      <c r="I13" s="1"/>
    </row>
    <row r="14" spans="1:12" x14ac:dyDescent="0.25">
      <c r="A14" s="12" t="s">
        <v>33</v>
      </c>
      <c r="B14" s="13">
        <v>686</v>
      </c>
      <c r="C14" s="13">
        <v>726</v>
      </c>
      <c r="D14" s="13">
        <v>1856</v>
      </c>
      <c r="E14" s="13">
        <v>1937</v>
      </c>
      <c r="F14" s="14">
        <f t="shared" si="0"/>
        <v>4.364224137931032</v>
      </c>
      <c r="G14" s="1"/>
      <c r="H14" s="1"/>
      <c r="I14" s="1"/>
    </row>
    <row r="15" spans="1:12" x14ac:dyDescent="0.25">
      <c r="A15" s="9" t="s">
        <v>34</v>
      </c>
      <c r="B15" s="10">
        <v>234</v>
      </c>
      <c r="C15" s="10">
        <v>235</v>
      </c>
      <c r="D15" s="10">
        <v>641</v>
      </c>
      <c r="E15" s="10">
        <v>631</v>
      </c>
      <c r="F15" s="11">
        <f t="shared" si="0"/>
        <v>-1.5600624024961007</v>
      </c>
      <c r="G15" s="1"/>
      <c r="H15" s="1"/>
      <c r="I15" s="1"/>
    </row>
    <row r="16" spans="1:12" x14ac:dyDescent="0.25">
      <c r="A16" s="12" t="s">
        <v>35</v>
      </c>
      <c r="B16" s="13">
        <v>160</v>
      </c>
      <c r="C16" s="13">
        <v>160</v>
      </c>
      <c r="D16" s="13">
        <v>436</v>
      </c>
      <c r="E16" s="13">
        <v>447</v>
      </c>
      <c r="F16" s="14">
        <f t="shared" si="0"/>
        <v>2.5229357798165069</v>
      </c>
      <c r="G16" s="1"/>
      <c r="H16" s="1"/>
      <c r="I16" s="1"/>
    </row>
    <row r="17" spans="1:9" x14ac:dyDescent="0.25">
      <c r="A17" s="9" t="s">
        <v>169</v>
      </c>
      <c r="B17" s="10">
        <v>140</v>
      </c>
      <c r="C17" s="10">
        <v>153</v>
      </c>
      <c r="D17" s="10">
        <v>368</v>
      </c>
      <c r="E17" s="10">
        <v>414</v>
      </c>
      <c r="F17" s="11">
        <f t="shared" si="0"/>
        <v>12.5</v>
      </c>
      <c r="G17" s="1"/>
      <c r="H17" s="1"/>
      <c r="I17" s="1"/>
    </row>
    <row r="18" spans="1:9" x14ac:dyDescent="0.25">
      <c r="A18" s="12" t="s">
        <v>36</v>
      </c>
      <c r="B18" s="13">
        <v>894</v>
      </c>
      <c r="C18" s="13">
        <v>884</v>
      </c>
      <c r="D18" s="13">
        <v>2538</v>
      </c>
      <c r="E18" s="13">
        <v>2536</v>
      </c>
      <c r="F18" s="14">
        <f t="shared" si="0"/>
        <v>-7.8802206461787705E-2</v>
      </c>
      <c r="G18" s="1"/>
      <c r="H18" s="1"/>
      <c r="I18" s="1"/>
    </row>
    <row r="19" spans="1:9" x14ac:dyDescent="0.25">
      <c r="A19" s="9" t="s">
        <v>37</v>
      </c>
      <c r="B19" s="10">
        <v>77</v>
      </c>
      <c r="C19" s="10">
        <v>87</v>
      </c>
      <c r="D19" s="10">
        <v>235</v>
      </c>
      <c r="E19" s="10">
        <v>253</v>
      </c>
      <c r="F19" s="11">
        <f t="shared" si="0"/>
        <v>7.6595744680851112</v>
      </c>
      <c r="G19" s="1"/>
      <c r="H19" s="1"/>
      <c r="I19" s="1"/>
    </row>
    <row r="20" spans="1:9" x14ac:dyDescent="0.25">
      <c r="A20" s="12" t="s">
        <v>170</v>
      </c>
      <c r="B20" s="13">
        <v>104</v>
      </c>
      <c r="C20" s="13">
        <v>111</v>
      </c>
      <c r="D20" s="13">
        <v>281</v>
      </c>
      <c r="E20" s="13">
        <v>299</v>
      </c>
      <c r="F20" s="14">
        <f t="shared" si="0"/>
        <v>6.405693950177934</v>
      </c>
      <c r="G20" s="1"/>
      <c r="H20" s="1"/>
      <c r="I20" s="1"/>
    </row>
    <row r="21" spans="1:9" x14ac:dyDescent="0.25">
      <c r="A21" s="9" t="s">
        <v>38</v>
      </c>
      <c r="B21" s="10">
        <v>174</v>
      </c>
      <c r="C21" s="10">
        <v>194</v>
      </c>
      <c r="D21" s="10">
        <v>503</v>
      </c>
      <c r="E21" s="10">
        <v>568</v>
      </c>
      <c r="F21" s="11">
        <f t="shared" si="0"/>
        <v>12.922465208747511</v>
      </c>
      <c r="G21" s="1"/>
      <c r="H21" s="1"/>
      <c r="I21" s="1"/>
    </row>
    <row r="22" spans="1:9" x14ac:dyDescent="0.25">
      <c r="A22" s="12" t="s">
        <v>59</v>
      </c>
      <c r="B22" s="13">
        <v>1040</v>
      </c>
      <c r="C22" s="13">
        <v>1020</v>
      </c>
      <c r="D22" s="13">
        <v>3018</v>
      </c>
      <c r="E22" s="13">
        <v>2928</v>
      </c>
      <c r="F22" s="14">
        <f t="shared" si="0"/>
        <v>-2.9821073558648123</v>
      </c>
      <c r="G22" s="1"/>
      <c r="H22" s="1"/>
      <c r="I22" s="1"/>
    </row>
    <row r="23" spans="1:9" x14ac:dyDescent="0.25">
      <c r="A23" s="9" t="s">
        <v>171</v>
      </c>
      <c r="B23" s="10">
        <v>102</v>
      </c>
      <c r="C23" s="10">
        <v>126</v>
      </c>
      <c r="D23" s="10">
        <v>289</v>
      </c>
      <c r="E23" s="10">
        <v>348</v>
      </c>
      <c r="F23" s="11">
        <f t="shared" si="0"/>
        <v>20.415224913494811</v>
      </c>
      <c r="G23" s="1"/>
      <c r="H23" s="1"/>
      <c r="I23" s="1"/>
    </row>
    <row r="24" spans="1:9" x14ac:dyDescent="0.25">
      <c r="A24" s="12" t="s">
        <v>173</v>
      </c>
      <c r="B24" s="13">
        <v>41</v>
      </c>
      <c r="C24" s="13">
        <v>38</v>
      </c>
      <c r="D24" s="13">
        <v>116</v>
      </c>
      <c r="E24" s="13">
        <v>120</v>
      </c>
      <c r="F24" s="14">
        <f t="shared" si="0"/>
        <v>3.448275862068968</v>
      </c>
      <c r="G24" s="1"/>
      <c r="H24" s="1"/>
      <c r="I24" s="1"/>
    </row>
    <row r="25" spans="1:9" x14ac:dyDescent="0.25">
      <c r="A25" s="9" t="s">
        <v>39</v>
      </c>
      <c r="B25" s="10">
        <v>119</v>
      </c>
      <c r="C25" s="10">
        <v>172</v>
      </c>
      <c r="D25" s="10">
        <v>345</v>
      </c>
      <c r="E25" s="10">
        <v>488</v>
      </c>
      <c r="F25" s="11">
        <f t="shared" si="0"/>
        <v>41.449275362318843</v>
      </c>
      <c r="G25" s="1"/>
      <c r="H25" s="1"/>
      <c r="I25" s="1"/>
    </row>
    <row r="26" spans="1:9" x14ac:dyDescent="0.25">
      <c r="A26" s="12" t="s">
        <v>40</v>
      </c>
      <c r="B26" s="13">
        <v>105</v>
      </c>
      <c r="C26" s="13">
        <v>102</v>
      </c>
      <c r="D26" s="13">
        <v>258</v>
      </c>
      <c r="E26" s="13">
        <v>301</v>
      </c>
      <c r="F26" s="14">
        <f t="shared" si="0"/>
        <v>16.666666666666671</v>
      </c>
      <c r="G26" s="1"/>
      <c r="H26" s="1"/>
      <c r="I26" s="1"/>
    </row>
    <row r="27" spans="1:9" x14ac:dyDescent="0.25">
      <c r="A27" s="9" t="s">
        <v>41</v>
      </c>
      <c r="B27" s="10">
        <v>83</v>
      </c>
      <c r="C27" s="10">
        <v>79</v>
      </c>
      <c r="D27" s="10">
        <v>247</v>
      </c>
      <c r="E27" s="10">
        <v>204</v>
      </c>
      <c r="F27" s="11">
        <f t="shared" si="0"/>
        <v>-17.408906882591097</v>
      </c>
      <c r="G27" s="1"/>
      <c r="H27" s="1"/>
      <c r="I27" s="1"/>
    </row>
    <row r="28" spans="1:9" x14ac:dyDescent="0.25">
      <c r="A28" s="12" t="s">
        <v>42</v>
      </c>
      <c r="B28" s="13">
        <v>1081</v>
      </c>
      <c r="C28" s="13">
        <v>1080</v>
      </c>
      <c r="D28" s="13">
        <v>3087</v>
      </c>
      <c r="E28" s="13">
        <v>3107</v>
      </c>
      <c r="F28" s="14">
        <f t="shared" si="0"/>
        <v>0.64787819889860998</v>
      </c>
      <c r="G28" s="1"/>
      <c r="H28" s="1"/>
      <c r="I28" s="1"/>
    </row>
    <row r="29" spans="1:9" x14ac:dyDescent="0.25">
      <c r="A29" s="9" t="s">
        <v>43</v>
      </c>
      <c r="B29" s="10">
        <v>118</v>
      </c>
      <c r="C29" s="10">
        <v>138</v>
      </c>
      <c r="D29" s="10">
        <v>298</v>
      </c>
      <c r="E29" s="10">
        <v>346</v>
      </c>
      <c r="F29" s="11">
        <f t="shared" si="0"/>
        <v>16.107382550335572</v>
      </c>
      <c r="G29" s="1"/>
      <c r="H29" s="1"/>
      <c r="I29" s="1"/>
    </row>
    <row r="30" spans="1:9" x14ac:dyDescent="0.25">
      <c r="A30" s="12" t="s">
        <v>44</v>
      </c>
      <c r="B30" s="13">
        <v>93</v>
      </c>
      <c r="C30" s="13">
        <v>95</v>
      </c>
      <c r="D30" s="13">
        <v>255</v>
      </c>
      <c r="E30" s="13">
        <v>228</v>
      </c>
      <c r="F30" s="14">
        <f t="shared" si="0"/>
        <v>-10.588235294117652</v>
      </c>
      <c r="G30" s="1"/>
      <c r="H30" s="1"/>
      <c r="I30" s="1"/>
    </row>
    <row r="31" spans="1:9" x14ac:dyDescent="0.25">
      <c r="A31" s="9" t="s">
        <v>45</v>
      </c>
      <c r="B31" s="10">
        <v>214</v>
      </c>
      <c r="C31" s="10">
        <v>222</v>
      </c>
      <c r="D31" s="10">
        <v>612</v>
      </c>
      <c r="E31" s="10">
        <v>642</v>
      </c>
      <c r="F31" s="11">
        <f t="shared" si="0"/>
        <v>4.9019607843137294</v>
      </c>
      <c r="G31" s="1"/>
      <c r="H31" s="1"/>
      <c r="I31" s="1"/>
    </row>
    <row r="32" spans="1:9" x14ac:dyDescent="0.25">
      <c r="A32" s="12" t="s">
        <v>46</v>
      </c>
      <c r="B32" s="13">
        <v>660</v>
      </c>
      <c r="C32" s="13">
        <v>643</v>
      </c>
      <c r="D32" s="13">
        <v>1851</v>
      </c>
      <c r="E32" s="13">
        <v>1799</v>
      </c>
      <c r="F32" s="14">
        <f t="shared" si="0"/>
        <v>-2.8092922744462498</v>
      </c>
      <c r="G32" s="1"/>
      <c r="H32" s="1"/>
      <c r="I32" s="1"/>
    </row>
    <row r="33" spans="1:9" x14ac:dyDescent="0.25">
      <c r="A33" s="9" t="s">
        <v>47</v>
      </c>
      <c r="B33" s="10">
        <v>132</v>
      </c>
      <c r="C33" s="10">
        <v>130</v>
      </c>
      <c r="D33" s="10">
        <v>346</v>
      </c>
      <c r="E33" s="10">
        <v>339</v>
      </c>
      <c r="F33" s="11">
        <f t="shared" si="0"/>
        <v>-2.0231213872832399</v>
      </c>
      <c r="G33" s="1"/>
      <c r="H33" s="1"/>
      <c r="I33" s="1"/>
    </row>
    <row r="34" spans="1:9" x14ac:dyDescent="0.25">
      <c r="A34" s="12" t="s">
        <v>172</v>
      </c>
      <c r="B34" s="13">
        <v>24</v>
      </c>
      <c r="C34" s="13">
        <v>27</v>
      </c>
      <c r="D34" s="13">
        <v>69</v>
      </c>
      <c r="E34" s="13">
        <v>70</v>
      </c>
      <c r="F34" s="14">
        <f t="shared" si="0"/>
        <v>1.4492753623188435</v>
      </c>
      <c r="G34" s="1"/>
      <c r="H34" s="1"/>
      <c r="I34" s="1"/>
    </row>
    <row r="35" spans="1:9" x14ac:dyDescent="0.25">
      <c r="A35" s="15" t="s">
        <v>48</v>
      </c>
      <c r="B35" s="16">
        <f>SUM(B7:B34)</f>
        <v>11306</v>
      </c>
      <c r="C35" s="16">
        <f t="shared" ref="C35:E35" si="1">SUM(C7:C34)</f>
        <v>11226</v>
      </c>
      <c r="D35" s="16">
        <f t="shared" si="1"/>
        <v>31065</v>
      </c>
      <c r="E35" s="16">
        <f t="shared" si="1"/>
        <v>31944</v>
      </c>
      <c r="F35" s="17">
        <f t="shared" ref="F35" si="2">((E35*100)/D35)-100</f>
        <v>2.8295509415741122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263</v>
      </c>
      <c r="C39" s="51">
        <f t="shared" si="4"/>
        <v>270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6415</v>
      </c>
      <c r="G39" s="50">
        <f>LOOKUP(E39,$A$39:$A$66,$C$39:$C$66)</f>
        <v>6682</v>
      </c>
    </row>
    <row r="40" spans="1:9" x14ac:dyDescent="0.25">
      <c r="A40" s="50" t="str">
        <f t="shared" si="5"/>
        <v>ALICANTE</v>
      </c>
      <c r="B40" s="51">
        <f t="shared" si="3"/>
        <v>191</v>
      </c>
      <c r="C40" s="51">
        <f t="shared" si="4"/>
        <v>205</v>
      </c>
      <c r="D40" s="51">
        <f t="shared" ref="D40:D66" si="7">_xlfn.RANK.EQ(B40,$B$39:$B$66)+COUNTIF($B$39:$B$66,B40)-1</f>
        <v>26</v>
      </c>
      <c r="E40" s="50" t="str">
        <f t="shared" si="6"/>
        <v>BALEARES</v>
      </c>
      <c r="F40" s="50">
        <f t="shared" ref="F40:F55" si="8">LOOKUP(E40,$A$39:$A$66,$B$39:$B$66)</f>
        <v>6203</v>
      </c>
      <c r="G40" s="50">
        <f t="shared" ref="G40:G66" si="9">LOOKUP(E40,$A$39:$A$66,$C$39:$C$66)</f>
        <v>5604</v>
      </c>
    </row>
    <row r="41" spans="1:9" x14ac:dyDescent="0.25">
      <c r="A41" s="50" t="str">
        <f t="shared" si="5"/>
        <v>ALMERÍA</v>
      </c>
      <c r="B41" s="51">
        <f t="shared" si="3"/>
        <v>409</v>
      </c>
      <c r="C41" s="51">
        <f t="shared" si="4"/>
        <v>293</v>
      </c>
      <c r="D41" s="51">
        <f t="shared" si="7"/>
        <v>14</v>
      </c>
      <c r="E41" s="50" t="str">
        <f t="shared" si="6"/>
        <v>SANTA CRUZ DE TENERIFE</v>
      </c>
      <c r="F41" s="50">
        <f t="shared" si="8"/>
        <v>3107</v>
      </c>
      <c r="G41" s="50">
        <f t="shared" si="9"/>
        <v>3087</v>
      </c>
    </row>
    <row r="42" spans="1:9" x14ac:dyDescent="0.25">
      <c r="A42" s="50" t="str">
        <f t="shared" si="5"/>
        <v>AVILÉS</v>
      </c>
      <c r="B42" s="51">
        <f t="shared" si="3"/>
        <v>199</v>
      </c>
      <c r="C42" s="51">
        <f t="shared" si="4"/>
        <v>197</v>
      </c>
      <c r="D42" s="51">
        <f t="shared" si="7"/>
        <v>25</v>
      </c>
      <c r="E42" s="50" t="str">
        <f t="shared" si="6"/>
        <v>LAS PALMAS</v>
      </c>
      <c r="F42" s="50">
        <f t="shared" si="8"/>
        <v>2928</v>
      </c>
      <c r="G42" s="50">
        <f t="shared" si="9"/>
        <v>3018</v>
      </c>
    </row>
    <row r="43" spans="1:9" x14ac:dyDescent="0.25">
      <c r="A43" s="50" t="str">
        <f t="shared" si="5"/>
        <v>BAHÍA DE ALGECIRAS</v>
      </c>
      <c r="B43" s="51">
        <f t="shared" si="3"/>
        <v>6415</v>
      </c>
      <c r="C43" s="51">
        <f t="shared" si="4"/>
        <v>6682</v>
      </c>
      <c r="D43" s="51">
        <f t="shared" si="7"/>
        <v>1</v>
      </c>
      <c r="E43" s="50" t="str">
        <f t="shared" si="6"/>
        <v>CEUTA</v>
      </c>
      <c r="F43" s="50">
        <f t="shared" si="8"/>
        <v>2536</v>
      </c>
      <c r="G43" s="50">
        <f t="shared" si="9"/>
        <v>2538</v>
      </c>
    </row>
    <row r="44" spans="1:9" x14ac:dyDescent="0.25">
      <c r="A44" s="50" t="str">
        <f t="shared" si="5"/>
        <v>BAHÍA DE CÁDIZ</v>
      </c>
      <c r="B44" s="51">
        <f t="shared" si="3"/>
        <v>259</v>
      </c>
      <c r="C44" s="51">
        <f t="shared" si="4"/>
        <v>165</v>
      </c>
      <c r="D44" s="51">
        <f t="shared" si="7"/>
        <v>21</v>
      </c>
      <c r="E44" s="50" t="str">
        <f t="shared" si="6"/>
        <v>BARCELONA</v>
      </c>
      <c r="F44" s="50">
        <f t="shared" si="8"/>
        <v>1937</v>
      </c>
      <c r="G44" s="50">
        <f t="shared" si="9"/>
        <v>1856</v>
      </c>
    </row>
    <row r="45" spans="1:9" x14ac:dyDescent="0.25">
      <c r="A45" s="50" t="str">
        <f t="shared" si="5"/>
        <v>BALEARES</v>
      </c>
      <c r="B45" s="51">
        <f t="shared" si="3"/>
        <v>6203</v>
      </c>
      <c r="C45" s="51">
        <f t="shared" si="4"/>
        <v>5604</v>
      </c>
      <c r="D45" s="51">
        <f t="shared" si="7"/>
        <v>2</v>
      </c>
      <c r="E45" s="50" t="str">
        <f t="shared" si="6"/>
        <v>VALENCIA</v>
      </c>
      <c r="F45" s="50">
        <f t="shared" si="8"/>
        <v>1799</v>
      </c>
      <c r="G45" s="50">
        <f t="shared" si="9"/>
        <v>1851</v>
      </c>
    </row>
    <row r="46" spans="1:9" x14ac:dyDescent="0.25">
      <c r="A46" s="50" t="str">
        <f t="shared" si="5"/>
        <v>BARCELONA</v>
      </c>
      <c r="B46" s="51">
        <f t="shared" si="3"/>
        <v>1937</v>
      </c>
      <c r="C46" s="51">
        <f t="shared" si="4"/>
        <v>1856</v>
      </c>
      <c r="D46" s="51">
        <f t="shared" si="7"/>
        <v>6</v>
      </c>
      <c r="E46" s="50" t="str">
        <f t="shared" si="6"/>
        <v>TARRAGONA</v>
      </c>
      <c r="F46" s="50">
        <f t="shared" si="8"/>
        <v>642</v>
      </c>
      <c r="G46" s="50">
        <f t="shared" si="9"/>
        <v>612</v>
      </c>
    </row>
    <row r="47" spans="1:9" x14ac:dyDescent="0.25">
      <c r="A47" s="50" t="str">
        <f t="shared" si="5"/>
        <v>BILBAO</v>
      </c>
      <c r="B47" s="51">
        <f t="shared" si="3"/>
        <v>631</v>
      </c>
      <c r="C47" s="51">
        <f t="shared" si="4"/>
        <v>641</v>
      </c>
      <c r="D47" s="51">
        <f t="shared" si="7"/>
        <v>9</v>
      </c>
      <c r="E47" s="50" t="str">
        <f t="shared" si="6"/>
        <v>BILBAO</v>
      </c>
      <c r="F47" s="50">
        <f t="shared" si="8"/>
        <v>631</v>
      </c>
      <c r="G47" s="50">
        <f t="shared" si="9"/>
        <v>641</v>
      </c>
    </row>
    <row r="48" spans="1:9" x14ac:dyDescent="0.25">
      <c r="A48" s="50" t="str">
        <f t="shared" si="5"/>
        <v>CARTAGENA</v>
      </c>
      <c r="B48" s="51">
        <f t="shared" si="3"/>
        <v>447</v>
      </c>
      <c r="C48" s="51">
        <f t="shared" si="4"/>
        <v>436</v>
      </c>
      <c r="D48" s="51">
        <f t="shared" si="7"/>
        <v>12</v>
      </c>
      <c r="E48" s="50" t="str">
        <f t="shared" si="6"/>
        <v>HUELVA</v>
      </c>
      <c r="F48" s="50">
        <f t="shared" si="8"/>
        <v>568</v>
      </c>
      <c r="G48" s="50">
        <f t="shared" si="9"/>
        <v>503</v>
      </c>
    </row>
    <row r="49" spans="1:7" x14ac:dyDescent="0.25">
      <c r="A49" s="50" t="str">
        <f t="shared" si="5"/>
        <v>CASTELLÓN</v>
      </c>
      <c r="B49" s="51">
        <f t="shared" si="3"/>
        <v>414</v>
      </c>
      <c r="C49" s="51">
        <f t="shared" si="4"/>
        <v>368</v>
      </c>
      <c r="D49" s="51">
        <f t="shared" si="7"/>
        <v>13</v>
      </c>
      <c r="E49" s="50" t="str">
        <f t="shared" si="6"/>
        <v>MELILLA</v>
      </c>
      <c r="F49" s="50">
        <f t="shared" si="8"/>
        <v>488</v>
      </c>
      <c r="G49" s="50">
        <f t="shared" si="9"/>
        <v>345</v>
      </c>
    </row>
    <row r="50" spans="1:7" x14ac:dyDescent="0.25">
      <c r="A50" s="50" t="str">
        <f t="shared" si="5"/>
        <v>CEUTA</v>
      </c>
      <c r="B50" s="51">
        <f t="shared" si="3"/>
        <v>2536</v>
      </c>
      <c r="C50" s="51">
        <f t="shared" si="4"/>
        <v>2538</v>
      </c>
      <c r="D50" s="51">
        <f t="shared" si="7"/>
        <v>5</v>
      </c>
      <c r="E50" s="50" t="str">
        <f t="shared" si="6"/>
        <v>CARTAGENA</v>
      </c>
      <c r="F50" s="50">
        <f t="shared" si="8"/>
        <v>447</v>
      </c>
      <c r="G50" s="50">
        <f t="shared" si="9"/>
        <v>436</v>
      </c>
    </row>
    <row r="51" spans="1:7" x14ac:dyDescent="0.25">
      <c r="A51" s="50" t="str">
        <f t="shared" si="5"/>
        <v>FERROL-SAN CIBRAO</v>
      </c>
      <c r="B51" s="51">
        <f t="shared" si="3"/>
        <v>253</v>
      </c>
      <c r="C51" s="51">
        <f t="shared" si="4"/>
        <v>235</v>
      </c>
      <c r="D51" s="51">
        <f t="shared" si="7"/>
        <v>22</v>
      </c>
      <c r="E51" s="50" t="str">
        <f t="shared" si="6"/>
        <v>CASTELLÓN</v>
      </c>
      <c r="F51" s="50">
        <f t="shared" si="8"/>
        <v>414</v>
      </c>
      <c r="G51" s="50">
        <f t="shared" si="9"/>
        <v>368</v>
      </c>
    </row>
    <row r="52" spans="1:7" x14ac:dyDescent="0.25">
      <c r="A52" s="50" t="str">
        <f t="shared" si="5"/>
        <v>GIJÓN</v>
      </c>
      <c r="B52" s="51">
        <f t="shared" si="3"/>
        <v>299</v>
      </c>
      <c r="C52" s="51">
        <f t="shared" si="4"/>
        <v>281</v>
      </c>
      <c r="D52" s="51">
        <f t="shared" si="7"/>
        <v>19</v>
      </c>
      <c r="E52" s="50" t="str">
        <f t="shared" si="6"/>
        <v>ALMERÍA</v>
      </c>
      <c r="F52" s="50">
        <f t="shared" si="8"/>
        <v>409</v>
      </c>
      <c r="G52" s="50">
        <f t="shared" si="9"/>
        <v>293</v>
      </c>
    </row>
    <row r="53" spans="1:7" x14ac:dyDescent="0.25">
      <c r="A53" s="50" t="str">
        <f t="shared" si="5"/>
        <v>HUELVA</v>
      </c>
      <c r="B53" s="51">
        <f t="shared" si="3"/>
        <v>568</v>
      </c>
      <c r="C53" s="51">
        <f t="shared" si="4"/>
        <v>503</v>
      </c>
      <c r="D53" s="51">
        <f t="shared" si="7"/>
        <v>10</v>
      </c>
      <c r="E53" s="50" t="str">
        <f t="shared" si="6"/>
        <v>MÁLAGA</v>
      </c>
      <c r="F53" s="50">
        <f t="shared" si="8"/>
        <v>348</v>
      </c>
      <c r="G53" s="50">
        <f t="shared" si="9"/>
        <v>289</v>
      </c>
    </row>
    <row r="54" spans="1:7" x14ac:dyDescent="0.25">
      <c r="A54" s="50" t="str">
        <f t="shared" si="5"/>
        <v>LAS PALMAS</v>
      </c>
      <c r="B54" s="51">
        <f t="shared" si="3"/>
        <v>2928</v>
      </c>
      <c r="C54" s="51">
        <f t="shared" si="4"/>
        <v>3018</v>
      </c>
      <c r="D54" s="51">
        <f t="shared" si="7"/>
        <v>4</v>
      </c>
      <c r="E54" s="50" t="str">
        <f t="shared" si="6"/>
        <v>SANTANDER</v>
      </c>
      <c r="F54" s="50">
        <f t="shared" si="8"/>
        <v>346</v>
      </c>
      <c r="G54" s="50">
        <f t="shared" si="9"/>
        <v>298</v>
      </c>
    </row>
    <row r="55" spans="1:7" x14ac:dyDescent="0.25">
      <c r="A55" s="50" t="str">
        <f t="shared" si="5"/>
        <v>MÁLAGA</v>
      </c>
      <c r="B55" s="51">
        <f t="shared" si="3"/>
        <v>348</v>
      </c>
      <c r="C55" s="51">
        <f t="shared" si="4"/>
        <v>289</v>
      </c>
      <c r="D55" s="51">
        <f t="shared" si="7"/>
        <v>15</v>
      </c>
      <c r="E55" s="50" t="str">
        <f t="shared" si="6"/>
        <v>VIGO</v>
      </c>
      <c r="F55" s="50">
        <f t="shared" si="8"/>
        <v>339</v>
      </c>
      <c r="G55" s="50">
        <f t="shared" si="9"/>
        <v>346</v>
      </c>
    </row>
    <row r="56" spans="1:7" x14ac:dyDescent="0.25">
      <c r="A56" s="50" t="str">
        <f t="shared" si="5"/>
        <v>MARÍN Y RÍA DE PONTEVEDRA</v>
      </c>
      <c r="B56" s="51">
        <f t="shared" si="3"/>
        <v>120</v>
      </c>
      <c r="C56" s="51">
        <f t="shared" si="4"/>
        <v>116</v>
      </c>
      <c r="D56" s="51">
        <f t="shared" si="7"/>
        <v>27</v>
      </c>
      <c r="E56" s="50" t="str">
        <f t="shared" si="6"/>
        <v>MOTRIL</v>
      </c>
      <c r="F56" s="50">
        <f t="shared" ref="F56:F66" si="10">LOOKUP(E56,$A$39:$A$66,$B$39:$B$66)</f>
        <v>301</v>
      </c>
      <c r="G56" s="50">
        <f t="shared" si="9"/>
        <v>258</v>
      </c>
    </row>
    <row r="57" spans="1:7" x14ac:dyDescent="0.25">
      <c r="A57" s="50" t="str">
        <f t="shared" si="5"/>
        <v>MELILLA</v>
      </c>
      <c r="B57" s="51">
        <f t="shared" si="3"/>
        <v>488</v>
      </c>
      <c r="C57" s="51">
        <f t="shared" si="4"/>
        <v>345</v>
      </c>
      <c r="D57" s="51">
        <f t="shared" si="7"/>
        <v>11</v>
      </c>
      <c r="E57" s="50" t="str">
        <f t="shared" si="6"/>
        <v>GIJÓN</v>
      </c>
      <c r="F57" s="50">
        <f t="shared" si="10"/>
        <v>299</v>
      </c>
      <c r="G57" s="50">
        <f t="shared" si="9"/>
        <v>281</v>
      </c>
    </row>
    <row r="58" spans="1:7" x14ac:dyDescent="0.25">
      <c r="A58" s="50" t="str">
        <f t="shared" si="5"/>
        <v>MOTRIL</v>
      </c>
      <c r="B58" s="51">
        <f t="shared" si="3"/>
        <v>301</v>
      </c>
      <c r="C58" s="51">
        <f t="shared" si="4"/>
        <v>258</v>
      </c>
      <c r="D58" s="51">
        <f t="shared" si="7"/>
        <v>18</v>
      </c>
      <c r="E58" s="50" t="str">
        <f t="shared" si="6"/>
        <v>A CORUÑA</v>
      </c>
      <c r="F58" s="50">
        <f t="shared" si="10"/>
        <v>263</v>
      </c>
      <c r="G58" s="50">
        <f t="shared" si="9"/>
        <v>270</v>
      </c>
    </row>
    <row r="59" spans="1:7" x14ac:dyDescent="0.25">
      <c r="A59" s="50" t="str">
        <f t="shared" si="5"/>
        <v>PASAIA</v>
      </c>
      <c r="B59" s="51">
        <f t="shared" si="3"/>
        <v>204</v>
      </c>
      <c r="C59" s="51">
        <f t="shared" si="4"/>
        <v>247</v>
      </c>
      <c r="D59" s="51">
        <f t="shared" si="7"/>
        <v>24</v>
      </c>
      <c r="E59" s="50" t="str">
        <f t="shared" si="6"/>
        <v>BAHÍA DE CÁDIZ</v>
      </c>
      <c r="F59" s="50">
        <f t="shared" si="10"/>
        <v>259</v>
      </c>
      <c r="G59" s="50">
        <f t="shared" si="9"/>
        <v>165</v>
      </c>
    </row>
    <row r="60" spans="1:7" x14ac:dyDescent="0.25">
      <c r="A60" s="50" t="str">
        <f t="shared" si="5"/>
        <v>SANTA CRUZ DE TENERIFE</v>
      </c>
      <c r="B60" s="51">
        <f t="shared" si="3"/>
        <v>3107</v>
      </c>
      <c r="C60" s="51">
        <f t="shared" si="4"/>
        <v>3087</v>
      </c>
      <c r="D60" s="51">
        <f t="shared" si="7"/>
        <v>3</v>
      </c>
      <c r="E60" s="50" t="str">
        <f t="shared" si="6"/>
        <v>FERROL-SAN CIBRAO</v>
      </c>
      <c r="F60" s="50">
        <f t="shared" si="10"/>
        <v>253</v>
      </c>
      <c r="G60" s="50">
        <f t="shared" si="9"/>
        <v>235</v>
      </c>
    </row>
    <row r="61" spans="1:7" x14ac:dyDescent="0.25">
      <c r="A61" s="50" t="str">
        <f t="shared" si="5"/>
        <v>SANTANDER</v>
      </c>
      <c r="B61" s="51">
        <f t="shared" si="3"/>
        <v>346</v>
      </c>
      <c r="C61" s="51">
        <f t="shared" si="4"/>
        <v>298</v>
      </c>
      <c r="D61" s="51">
        <f t="shared" si="7"/>
        <v>16</v>
      </c>
      <c r="E61" s="50" t="str">
        <f t="shared" si="6"/>
        <v>SEVILLA</v>
      </c>
      <c r="F61" s="50">
        <f t="shared" si="10"/>
        <v>228</v>
      </c>
      <c r="G61" s="50">
        <f t="shared" si="9"/>
        <v>255</v>
      </c>
    </row>
    <row r="62" spans="1:7" x14ac:dyDescent="0.25">
      <c r="A62" s="50" t="str">
        <f t="shared" si="5"/>
        <v>SEVILLA</v>
      </c>
      <c r="B62" s="51">
        <f t="shared" si="3"/>
        <v>228</v>
      </c>
      <c r="C62" s="51">
        <f t="shared" si="4"/>
        <v>255</v>
      </c>
      <c r="D62" s="51">
        <f t="shared" si="7"/>
        <v>23</v>
      </c>
      <c r="E62" s="50" t="str">
        <f t="shared" si="6"/>
        <v>PASAIA</v>
      </c>
      <c r="F62" s="50">
        <f t="shared" si="10"/>
        <v>204</v>
      </c>
      <c r="G62" s="50">
        <f t="shared" si="9"/>
        <v>247</v>
      </c>
    </row>
    <row r="63" spans="1:7" x14ac:dyDescent="0.25">
      <c r="A63" s="50" t="str">
        <f t="shared" si="5"/>
        <v>TARRAGONA</v>
      </c>
      <c r="B63" s="51">
        <f t="shared" si="3"/>
        <v>642</v>
      </c>
      <c r="C63" s="51">
        <f t="shared" si="4"/>
        <v>612</v>
      </c>
      <c r="D63" s="51">
        <f t="shared" si="7"/>
        <v>8</v>
      </c>
      <c r="E63" s="50" t="str">
        <f t="shared" si="6"/>
        <v>AVILÉS</v>
      </c>
      <c r="F63" s="50">
        <f t="shared" si="10"/>
        <v>199</v>
      </c>
      <c r="G63" s="50">
        <f t="shared" si="9"/>
        <v>197</v>
      </c>
    </row>
    <row r="64" spans="1:7" x14ac:dyDescent="0.25">
      <c r="A64" s="50" t="str">
        <f t="shared" si="5"/>
        <v>VALENCIA</v>
      </c>
      <c r="B64" s="51">
        <f t="shared" si="3"/>
        <v>1799</v>
      </c>
      <c r="C64" s="51">
        <f t="shared" si="4"/>
        <v>1851</v>
      </c>
      <c r="D64" s="51">
        <f t="shared" si="7"/>
        <v>7</v>
      </c>
      <c r="E64" s="50" t="str">
        <f t="shared" si="6"/>
        <v>ALICANTE</v>
      </c>
      <c r="F64" s="50">
        <f t="shared" si="10"/>
        <v>191</v>
      </c>
      <c r="G64" s="50">
        <f t="shared" si="9"/>
        <v>205</v>
      </c>
    </row>
    <row r="65" spans="1:7" x14ac:dyDescent="0.25">
      <c r="A65" s="50" t="str">
        <f t="shared" si="5"/>
        <v>VIGO</v>
      </c>
      <c r="B65" s="51">
        <f t="shared" si="3"/>
        <v>339</v>
      </c>
      <c r="C65" s="51">
        <f t="shared" si="4"/>
        <v>346</v>
      </c>
      <c r="D65" s="51">
        <f t="shared" si="7"/>
        <v>17</v>
      </c>
      <c r="E65" s="50" t="str">
        <f t="shared" si="6"/>
        <v>MARÍN Y RÍA DE PONTEVEDRA</v>
      </c>
      <c r="F65" s="50">
        <f t="shared" si="10"/>
        <v>120</v>
      </c>
      <c r="G65" s="50">
        <f t="shared" si="9"/>
        <v>116</v>
      </c>
    </row>
    <row r="66" spans="1:7" x14ac:dyDescent="0.25">
      <c r="A66" s="50" t="str">
        <f t="shared" si="5"/>
        <v>VILAGARCÍA</v>
      </c>
      <c r="B66" s="51">
        <f t="shared" si="3"/>
        <v>70</v>
      </c>
      <c r="C66" s="51">
        <f t="shared" si="4"/>
        <v>69</v>
      </c>
      <c r="D66" s="51">
        <f t="shared" si="7"/>
        <v>28</v>
      </c>
      <c r="E66" s="50" t="str">
        <f t="shared" si="6"/>
        <v>VILAGARCÍA</v>
      </c>
      <c r="F66" s="50">
        <f t="shared" si="10"/>
        <v>70</v>
      </c>
      <c r="G66" s="50">
        <f t="shared" si="9"/>
        <v>69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E39" sqref="E3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1519462</v>
      </c>
      <c r="C7" s="10">
        <v>1460859</v>
      </c>
      <c r="D7" s="10">
        <v>4011288</v>
      </c>
      <c r="E7" s="10">
        <v>3974270</v>
      </c>
      <c r="F7" s="11">
        <f>((E7*100)/D7)-100</f>
        <v>-0.92284572935176357</v>
      </c>
      <c r="G7" s="1"/>
      <c r="H7" s="1"/>
      <c r="I7" s="1"/>
    </row>
    <row r="8" spans="1:12" x14ac:dyDescent="0.25">
      <c r="A8" s="12" t="s">
        <v>31</v>
      </c>
      <c r="B8" s="13">
        <v>713745</v>
      </c>
      <c r="C8" s="13">
        <v>794742</v>
      </c>
      <c r="D8" s="13">
        <v>2007997</v>
      </c>
      <c r="E8" s="13">
        <v>2206037</v>
      </c>
      <c r="F8" s="14">
        <f t="shared" ref="F8:F34" si="0">((E8*100)/D8)-100</f>
        <v>9.8625645357039815</v>
      </c>
      <c r="G8" s="1"/>
      <c r="H8" s="1"/>
      <c r="I8" s="1"/>
    </row>
    <row r="9" spans="1:12" x14ac:dyDescent="0.25">
      <c r="A9" s="9" t="s">
        <v>164</v>
      </c>
      <c r="B9" s="10">
        <v>1923704</v>
      </c>
      <c r="C9" s="10">
        <v>2228416</v>
      </c>
      <c r="D9" s="10">
        <v>5255940</v>
      </c>
      <c r="E9" s="10">
        <v>6606824</v>
      </c>
      <c r="F9" s="11">
        <f t="shared" si="0"/>
        <v>25.702043782843788</v>
      </c>
      <c r="G9" s="1"/>
      <c r="H9" s="1"/>
      <c r="I9" s="1"/>
    </row>
    <row r="10" spans="1:12" x14ac:dyDescent="0.25">
      <c r="A10" s="12" t="s">
        <v>166</v>
      </c>
      <c r="B10" s="13">
        <v>540293</v>
      </c>
      <c r="C10" s="13">
        <v>540476</v>
      </c>
      <c r="D10" s="13">
        <v>1338627</v>
      </c>
      <c r="E10" s="13">
        <v>1285318</v>
      </c>
      <c r="F10" s="14">
        <f t="shared" si="0"/>
        <v>-3.9823640192525573</v>
      </c>
      <c r="G10" s="1"/>
      <c r="H10" s="1"/>
      <c r="I10" s="1"/>
    </row>
    <row r="11" spans="1:12" x14ac:dyDescent="0.25">
      <c r="A11" s="9" t="s">
        <v>167</v>
      </c>
      <c r="B11" s="10">
        <v>37760309</v>
      </c>
      <c r="C11" s="10">
        <v>30722496</v>
      </c>
      <c r="D11" s="10">
        <v>106311022</v>
      </c>
      <c r="E11" s="10">
        <v>94664494</v>
      </c>
      <c r="F11" s="11">
        <f t="shared" si="0"/>
        <v>-10.955146306466702</v>
      </c>
      <c r="G11" s="1"/>
      <c r="H11" s="1"/>
      <c r="I11" s="1"/>
    </row>
    <row r="12" spans="1:12" x14ac:dyDescent="0.25">
      <c r="A12" s="12" t="s">
        <v>168</v>
      </c>
      <c r="B12" s="13">
        <v>1266614</v>
      </c>
      <c r="C12" s="13">
        <v>1354831</v>
      </c>
      <c r="D12" s="13">
        <v>3153184</v>
      </c>
      <c r="E12" s="13">
        <v>3710109</v>
      </c>
      <c r="F12" s="14">
        <f t="shared" si="0"/>
        <v>17.662305783614272</v>
      </c>
      <c r="G12" s="1"/>
      <c r="H12" s="1"/>
      <c r="I12" s="1"/>
    </row>
    <row r="13" spans="1:12" x14ac:dyDescent="0.25">
      <c r="A13" s="9" t="s">
        <v>32</v>
      </c>
      <c r="B13" s="10">
        <v>13647725</v>
      </c>
      <c r="C13" s="10">
        <v>14019203</v>
      </c>
      <c r="D13" s="10">
        <v>36066854</v>
      </c>
      <c r="E13" s="10">
        <v>37259265</v>
      </c>
      <c r="F13" s="11">
        <f t="shared" si="0"/>
        <v>3.3061131420001288</v>
      </c>
      <c r="G13" s="1"/>
      <c r="H13" s="1"/>
      <c r="I13" s="1"/>
    </row>
    <row r="14" spans="1:12" x14ac:dyDescent="0.25">
      <c r="A14" s="12" t="s">
        <v>33</v>
      </c>
      <c r="B14" s="13">
        <v>22637198</v>
      </c>
      <c r="C14" s="13">
        <v>23400841</v>
      </c>
      <c r="D14" s="13">
        <v>61700591</v>
      </c>
      <c r="E14" s="13">
        <v>63371087</v>
      </c>
      <c r="F14" s="14">
        <f t="shared" si="0"/>
        <v>2.7074230131766512</v>
      </c>
      <c r="G14" s="1"/>
      <c r="H14" s="1"/>
      <c r="I14" s="1"/>
    </row>
    <row r="15" spans="1:12" x14ac:dyDescent="0.25">
      <c r="A15" s="9" t="s">
        <v>34</v>
      </c>
      <c r="B15" s="10">
        <v>3724863</v>
      </c>
      <c r="C15" s="10">
        <v>3522149</v>
      </c>
      <c r="D15" s="10">
        <v>9279842</v>
      </c>
      <c r="E15" s="10">
        <v>9567127</v>
      </c>
      <c r="F15" s="11">
        <f t="shared" si="0"/>
        <v>3.0957962430825887</v>
      </c>
      <c r="G15" s="1"/>
      <c r="H15" s="1"/>
      <c r="I15" s="1"/>
    </row>
    <row r="16" spans="1:12" x14ac:dyDescent="0.25">
      <c r="A16" s="12" t="s">
        <v>35</v>
      </c>
      <c r="B16" s="13">
        <v>3098376</v>
      </c>
      <c r="C16" s="13">
        <v>2770533</v>
      </c>
      <c r="D16" s="13">
        <v>8170112</v>
      </c>
      <c r="E16" s="13">
        <v>7905986</v>
      </c>
      <c r="F16" s="14">
        <f t="shared" si="0"/>
        <v>-3.2328320590954007</v>
      </c>
      <c r="G16" s="1"/>
      <c r="H16" s="1"/>
      <c r="I16" s="1"/>
    </row>
    <row r="17" spans="1:9" x14ac:dyDescent="0.25">
      <c r="A17" s="9" t="s">
        <v>169</v>
      </c>
      <c r="B17" s="10">
        <v>1920456</v>
      </c>
      <c r="C17" s="10">
        <v>2119376</v>
      </c>
      <c r="D17" s="10">
        <v>5116297</v>
      </c>
      <c r="E17" s="10">
        <v>5872103</v>
      </c>
      <c r="F17" s="11">
        <f t="shared" si="0"/>
        <v>14.772520047213831</v>
      </c>
      <c r="G17" s="1"/>
      <c r="H17" s="1"/>
      <c r="I17" s="1"/>
    </row>
    <row r="18" spans="1:9" x14ac:dyDescent="0.25">
      <c r="A18" s="12" t="s">
        <v>36</v>
      </c>
      <c r="B18" s="13">
        <v>4799491</v>
      </c>
      <c r="C18" s="13">
        <v>5040308</v>
      </c>
      <c r="D18" s="13">
        <v>14226206</v>
      </c>
      <c r="E18" s="13">
        <v>14791983</v>
      </c>
      <c r="F18" s="14">
        <f t="shared" si="0"/>
        <v>3.9770055347153033</v>
      </c>
      <c r="G18" s="1"/>
      <c r="H18" s="1"/>
      <c r="I18" s="1"/>
    </row>
    <row r="19" spans="1:9" x14ac:dyDescent="0.25">
      <c r="A19" s="9" t="s">
        <v>37</v>
      </c>
      <c r="B19" s="10">
        <v>1204047</v>
      </c>
      <c r="C19" s="10">
        <v>1261152</v>
      </c>
      <c r="D19" s="10">
        <v>3634448</v>
      </c>
      <c r="E19" s="10">
        <v>3634263</v>
      </c>
      <c r="F19" s="11">
        <f t="shared" si="0"/>
        <v>-5.0901815076116463E-3</v>
      </c>
      <c r="G19" s="1"/>
      <c r="H19" s="1"/>
      <c r="I19" s="1"/>
    </row>
    <row r="20" spans="1:9" x14ac:dyDescent="0.25">
      <c r="A20" s="12" t="s">
        <v>170</v>
      </c>
      <c r="B20" s="13">
        <v>1897319</v>
      </c>
      <c r="C20" s="13">
        <v>1793197</v>
      </c>
      <c r="D20" s="13">
        <v>4782031</v>
      </c>
      <c r="E20" s="13">
        <v>4758470</v>
      </c>
      <c r="F20" s="14">
        <f t="shared" si="0"/>
        <v>-0.49269860442142033</v>
      </c>
      <c r="G20" s="1"/>
      <c r="H20" s="1"/>
      <c r="I20" s="1"/>
    </row>
    <row r="21" spans="1:9" x14ac:dyDescent="0.25">
      <c r="A21" s="9" t="s">
        <v>38</v>
      </c>
      <c r="B21" s="10">
        <v>2676542</v>
      </c>
      <c r="C21" s="10">
        <v>2791384</v>
      </c>
      <c r="D21" s="10">
        <v>7861969</v>
      </c>
      <c r="E21" s="10">
        <v>8510173</v>
      </c>
      <c r="F21" s="11">
        <f t="shared" si="0"/>
        <v>8.2448048319702139</v>
      </c>
      <c r="G21" s="1"/>
      <c r="H21" s="1"/>
      <c r="I21" s="1"/>
    </row>
    <row r="22" spans="1:9" x14ac:dyDescent="0.25">
      <c r="A22" s="12" t="s">
        <v>59</v>
      </c>
      <c r="B22" s="13">
        <v>22445581</v>
      </c>
      <c r="C22" s="13">
        <v>20482127</v>
      </c>
      <c r="D22" s="13">
        <v>63372958</v>
      </c>
      <c r="E22" s="13">
        <v>59005068</v>
      </c>
      <c r="F22" s="14">
        <f t="shared" si="0"/>
        <v>-6.8923562002581633</v>
      </c>
      <c r="G22" s="1"/>
      <c r="H22" s="1"/>
      <c r="I22" s="1"/>
    </row>
    <row r="23" spans="1:9" x14ac:dyDescent="0.25">
      <c r="A23" s="9" t="s">
        <v>171</v>
      </c>
      <c r="B23" s="10">
        <v>2428337</v>
      </c>
      <c r="C23" s="10">
        <v>2848804</v>
      </c>
      <c r="D23" s="10">
        <v>6787287</v>
      </c>
      <c r="E23" s="10">
        <v>7179136</v>
      </c>
      <c r="F23" s="11">
        <f t="shared" si="0"/>
        <v>5.7732787783984918</v>
      </c>
      <c r="G23" s="1"/>
      <c r="H23" s="1"/>
      <c r="I23" s="1"/>
    </row>
    <row r="24" spans="1:9" x14ac:dyDescent="0.25">
      <c r="A24" s="12" t="s">
        <v>173</v>
      </c>
      <c r="B24" s="13">
        <v>309478</v>
      </c>
      <c r="C24" s="13">
        <v>324693</v>
      </c>
      <c r="D24" s="13">
        <v>838395</v>
      </c>
      <c r="E24" s="13">
        <v>1006780</v>
      </c>
      <c r="F24" s="14">
        <f t="shared" si="0"/>
        <v>20.084208517464916</v>
      </c>
      <c r="G24" s="1"/>
      <c r="H24" s="1"/>
      <c r="I24" s="1"/>
    </row>
    <row r="25" spans="1:9" x14ac:dyDescent="0.25">
      <c r="A25" s="9" t="s">
        <v>39</v>
      </c>
      <c r="B25" s="10">
        <v>2667566</v>
      </c>
      <c r="C25" s="10">
        <v>3366036</v>
      </c>
      <c r="D25" s="10">
        <v>7639198</v>
      </c>
      <c r="E25" s="10">
        <v>9613576</v>
      </c>
      <c r="F25" s="11">
        <f t="shared" si="0"/>
        <v>25.845357064969392</v>
      </c>
      <c r="G25" s="1"/>
      <c r="H25" s="1"/>
      <c r="I25" s="1"/>
    </row>
    <row r="26" spans="1:9" x14ac:dyDescent="0.25">
      <c r="A26" s="12" t="s">
        <v>40</v>
      </c>
      <c r="B26" s="13">
        <v>1757000</v>
      </c>
      <c r="C26" s="13">
        <v>1532245</v>
      </c>
      <c r="D26" s="13">
        <v>4487849</v>
      </c>
      <c r="E26" s="13">
        <v>4770100</v>
      </c>
      <c r="F26" s="14">
        <f t="shared" si="0"/>
        <v>6.2892267542869575</v>
      </c>
      <c r="G26" s="1"/>
      <c r="H26" s="1"/>
      <c r="I26" s="1"/>
    </row>
    <row r="27" spans="1:9" x14ac:dyDescent="0.25">
      <c r="A27" s="9" t="s">
        <v>41</v>
      </c>
      <c r="B27" s="10">
        <v>602388</v>
      </c>
      <c r="C27" s="10">
        <v>653574</v>
      </c>
      <c r="D27" s="10">
        <v>1690271</v>
      </c>
      <c r="E27" s="10">
        <v>1620894</v>
      </c>
      <c r="F27" s="11">
        <f t="shared" si="0"/>
        <v>-4.1044897534182354</v>
      </c>
      <c r="G27" s="1"/>
      <c r="H27" s="1"/>
      <c r="I27" s="1"/>
    </row>
    <row r="28" spans="1:9" x14ac:dyDescent="0.25">
      <c r="A28" s="12" t="s">
        <v>42</v>
      </c>
      <c r="B28" s="13">
        <v>16053769</v>
      </c>
      <c r="C28" s="13">
        <v>16036245</v>
      </c>
      <c r="D28" s="13">
        <v>45433079</v>
      </c>
      <c r="E28" s="13">
        <v>44641367</v>
      </c>
      <c r="F28" s="14">
        <f t="shared" si="0"/>
        <v>-1.7425893587357422</v>
      </c>
      <c r="G28" s="1"/>
      <c r="H28" s="1"/>
      <c r="I28" s="1"/>
    </row>
    <row r="29" spans="1:9" x14ac:dyDescent="0.25">
      <c r="A29" s="9" t="s">
        <v>43</v>
      </c>
      <c r="B29" s="10">
        <v>2133988</v>
      </c>
      <c r="C29" s="10">
        <v>2768008</v>
      </c>
      <c r="D29" s="10">
        <v>5621865</v>
      </c>
      <c r="E29" s="10">
        <v>6473635</v>
      </c>
      <c r="F29" s="11">
        <f t="shared" si="0"/>
        <v>15.151021947343096</v>
      </c>
      <c r="G29" s="1"/>
      <c r="H29" s="1"/>
      <c r="I29" s="1"/>
    </row>
    <row r="30" spans="1:9" x14ac:dyDescent="0.25">
      <c r="A30" s="12" t="s">
        <v>44</v>
      </c>
      <c r="B30" s="13">
        <v>516170</v>
      </c>
      <c r="C30" s="13">
        <v>457989</v>
      </c>
      <c r="D30" s="13">
        <v>1418230</v>
      </c>
      <c r="E30" s="13">
        <v>1115580</v>
      </c>
      <c r="F30" s="14">
        <f t="shared" si="0"/>
        <v>-21.339980116060161</v>
      </c>
      <c r="G30" s="1"/>
      <c r="H30" s="1"/>
      <c r="I30" s="1"/>
    </row>
    <row r="31" spans="1:9" x14ac:dyDescent="0.25">
      <c r="A31" s="9" t="s">
        <v>45</v>
      </c>
      <c r="B31" s="10">
        <v>4136373</v>
      </c>
      <c r="C31" s="10">
        <v>3807490</v>
      </c>
      <c r="D31" s="10">
        <v>11638193</v>
      </c>
      <c r="E31" s="10">
        <v>11566495</v>
      </c>
      <c r="F31" s="11">
        <f t="shared" si="0"/>
        <v>-0.61605783646997736</v>
      </c>
      <c r="G31" s="1"/>
      <c r="H31" s="1"/>
      <c r="I31" s="1"/>
    </row>
    <row r="32" spans="1:9" x14ac:dyDescent="0.25">
      <c r="A32" s="12" t="s">
        <v>46</v>
      </c>
      <c r="B32" s="13">
        <v>21156901</v>
      </c>
      <c r="C32" s="13">
        <v>20854044</v>
      </c>
      <c r="D32" s="13">
        <v>59727553</v>
      </c>
      <c r="E32" s="13">
        <v>57947034</v>
      </c>
      <c r="F32" s="14">
        <f t="shared" si="0"/>
        <v>-2.9810680507872149</v>
      </c>
      <c r="G32" s="1"/>
      <c r="H32" s="1"/>
      <c r="I32" s="1"/>
    </row>
    <row r="33" spans="1:9" x14ac:dyDescent="0.25">
      <c r="A33" s="9" t="s">
        <v>47</v>
      </c>
      <c r="B33" s="10">
        <v>2385713</v>
      </c>
      <c r="C33" s="10">
        <v>2530535</v>
      </c>
      <c r="D33" s="10">
        <v>6122973</v>
      </c>
      <c r="E33" s="10">
        <v>7057571</v>
      </c>
      <c r="F33" s="11">
        <f t="shared" si="0"/>
        <v>15.263794238517789</v>
      </c>
      <c r="G33" s="1"/>
      <c r="H33" s="1"/>
      <c r="I33" s="1"/>
    </row>
    <row r="34" spans="1:9" x14ac:dyDescent="0.25">
      <c r="A34" s="12" t="s">
        <v>172</v>
      </c>
      <c r="B34" s="13">
        <v>126830</v>
      </c>
      <c r="C34" s="13">
        <v>177952</v>
      </c>
      <c r="D34" s="13">
        <v>398224</v>
      </c>
      <c r="E34" s="13">
        <v>454690</v>
      </c>
      <c r="F34" s="14">
        <f t="shared" si="0"/>
        <v>14.179456788139333</v>
      </c>
      <c r="G34" s="1"/>
      <c r="H34" s="1"/>
      <c r="I34" s="1"/>
    </row>
    <row r="35" spans="1:9" x14ac:dyDescent="0.25">
      <c r="A35" s="15" t="s">
        <v>48</v>
      </c>
      <c r="B35" s="16">
        <f>SUM(B7:B34)</f>
        <v>176050238</v>
      </c>
      <c r="C35" s="16">
        <f t="shared" ref="C35:E35" si="1">SUM(C7:C34)</f>
        <v>169659705</v>
      </c>
      <c r="D35" s="16">
        <f t="shared" si="1"/>
        <v>488092483</v>
      </c>
      <c r="E35" s="16">
        <f t="shared" si="1"/>
        <v>480569435</v>
      </c>
      <c r="F35" s="17">
        <f t="shared" ref="F35" si="2">((E35*100)/D35)-100</f>
        <v>-1.541316095212224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3974270</v>
      </c>
      <c r="C39" s="51">
        <f t="shared" si="4"/>
        <v>4011288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94664494</v>
      </c>
      <c r="G39" s="50">
        <f>LOOKUP(E39,$A$39:$A$66,$C$39:$C$66)</f>
        <v>106311022</v>
      </c>
    </row>
    <row r="40" spans="1:9" x14ac:dyDescent="0.25">
      <c r="A40" s="50" t="str">
        <f t="shared" si="5"/>
        <v>ALICANTE</v>
      </c>
      <c r="B40" s="51">
        <f t="shared" si="3"/>
        <v>2206037</v>
      </c>
      <c r="C40" s="51">
        <f t="shared" si="4"/>
        <v>2007997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63371087</v>
      </c>
      <c r="G40" s="50">
        <f t="shared" ref="G40:G66" si="9">LOOKUP(E40,$A$39:$A$66,$C$39:$C$66)</f>
        <v>61700591</v>
      </c>
    </row>
    <row r="41" spans="1:9" x14ac:dyDescent="0.25">
      <c r="A41" s="50" t="str">
        <f t="shared" si="5"/>
        <v>ALMERÍA</v>
      </c>
      <c r="B41" s="51">
        <f t="shared" si="3"/>
        <v>6606824</v>
      </c>
      <c r="C41" s="51">
        <f t="shared" si="4"/>
        <v>5255940</v>
      </c>
      <c r="D41" s="51">
        <f t="shared" si="7"/>
        <v>15</v>
      </c>
      <c r="E41" s="50" t="str">
        <f t="shared" si="6"/>
        <v>LAS PALMAS</v>
      </c>
      <c r="F41" s="50">
        <f t="shared" si="8"/>
        <v>59005068</v>
      </c>
      <c r="G41" s="50">
        <f t="shared" si="9"/>
        <v>63372958</v>
      </c>
    </row>
    <row r="42" spans="1:9" x14ac:dyDescent="0.25">
      <c r="A42" s="50" t="str">
        <f t="shared" si="5"/>
        <v>AVILÉS</v>
      </c>
      <c r="B42" s="51">
        <f t="shared" si="3"/>
        <v>1285318</v>
      </c>
      <c r="C42" s="51">
        <f t="shared" si="4"/>
        <v>1338627</v>
      </c>
      <c r="D42" s="51">
        <f t="shared" si="7"/>
        <v>25</v>
      </c>
      <c r="E42" s="50" t="str">
        <f t="shared" si="6"/>
        <v>VALENCIA</v>
      </c>
      <c r="F42" s="50">
        <f t="shared" si="8"/>
        <v>57947034</v>
      </c>
      <c r="G42" s="50">
        <f t="shared" si="9"/>
        <v>59727553</v>
      </c>
    </row>
    <row r="43" spans="1:9" x14ac:dyDescent="0.25">
      <c r="A43" s="50" t="str">
        <f t="shared" si="5"/>
        <v>BAHÍA DE ALGECIRAS</v>
      </c>
      <c r="B43" s="51">
        <f t="shared" si="3"/>
        <v>94664494</v>
      </c>
      <c r="C43" s="51">
        <f t="shared" si="4"/>
        <v>106311022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44641367</v>
      </c>
      <c r="G43" s="50">
        <f t="shared" si="9"/>
        <v>45433079</v>
      </c>
    </row>
    <row r="44" spans="1:9" x14ac:dyDescent="0.25">
      <c r="A44" s="50" t="str">
        <f t="shared" si="5"/>
        <v>BAHÍA DE CÁDIZ</v>
      </c>
      <c r="B44" s="51">
        <f t="shared" si="3"/>
        <v>3710109</v>
      </c>
      <c r="C44" s="51">
        <f t="shared" si="4"/>
        <v>3153184</v>
      </c>
      <c r="D44" s="51">
        <f t="shared" si="7"/>
        <v>21</v>
      </c>
      <c r="E44" s="50" t="str">
        <f t="shared" si="6"/>
        <v>BALEARES</v>
      </c>
      <c r="F44" s="50">
        <f t="shared" si="8"/>
        <v>37259265</v>
      </c>
      <c r="G44" s="50">
        <f t="shared" si="9"/>
        <v>36066854</v>
      </c>
    </row>
    <row r="45" spans="1:9" x14ac:dyDescent="0.25">
      <c r="A45" s="50" t="str">
        <f t="shared" si="5"/>
        <v>BALEARES</v>
      </c>
      <c r="B45" s="51">
        <f t="shared" si="3"/>
        <v>37259265</v>
      </c>
      <c r="C45" s="51">
        <f t="shared" si="4"/>
        <v>36066854</v>
      </c>
      <c r="D45" s="51">
        <f t="shared" si="7"/>
        <v>6</v>
      </c>
      <c r="E45" s="50" t="str">
        <f t="shared" si="6"/>
        <v>CEUTA</v>
      </c>
      <c r="F45" s="50">
        <f t="shared" si="8"/>
        <v>14791983</v>
      </c>
      <c r="G45" s="50">
        <f t="shared" si="9"/>
        <v>14226206</v>
      </c>
    </row>
    <row r="46" spans="1:9" x14ac:dyDescent="0.25">
      <c r="A46" s="50" t="str">
        <f t="shared" si="5"/>
        <v>BARCELONA</v>
      </c>
      <c r="B46" s="51">
        <f t="shared" si="3"/>
        <v>63371087</v>
      </c>
      <c r="C46" s="51">
        <f t="shared" si="4"/>
        <v>61700591</v>
      </c>
      <c r="D46" s="51">
        <f t="shared" si="7"/>
        <v>2</v>
      </c>
      <c r="E46" s="50" t="str">
        <f t="shared" si="6"/>
        <v>TARRAGONA</v>
      </c>
      <c r="F46" s="50">
        <f t="shared" si="8"/>
        <v>11566495</v>
      </c>
      <c r="G46" s="50">
        <f t="shared" si="9"/>
        <v>11638193</v>
      </c>
    </row>
    <row r="47" spans="1:9" x14ac:dyDescent="0.25">
      <c r="A47" s="50" t="str">
        <f t="shared" si="5"/>
        <v>BILBAO</v>
      </c>
      <c r="B47" s="51">
        <f t="shared" si="3"/>
        <v>9567127</v>
      </c>
      <c r="C47" s="51">
        <f t="shared" si="4"/>
        <v>9279842</v>
      </c>
      <c r="D47" s="51">
        <f t="shared" si="7"/>
        <v>10</v>
      </c>
      <c r="E47" s="50" t="str">
        <f t="shared" si="6"/>
        <v>MELILLA</v>
      </c>
      <c r="F47" s="50">
        <f t="shared" si="8"/>
        <v>9613576</v>
      </c>
      <c r="G47" s="50">
        <f t="shared" si="9"/>
        <v>7639198</v>
      </c>
    </row>
    <row r="48" spans="1:9" x14ac:dyDescent="0.25">
      <c r="A48" s="50" t="str">
        <f t="shared" si="5"/>
        <v>CARTAGENA</v>
      </c>
      <c r="B48" s="51">
        <f t="shared" si="3"/>
        <v>7905986</v>
      </c>
      <c r="C48" s="51">
        <f t="shared" si="4"/>
        <v>8170112</v>
      </c>
      <c r="D48" s="51">
        <f t="shared" si="7"/>
        <v>12</v>
      </c>
      <c r="E48" s="50" t="str">
        <f t="shared" si="6"/>
        <v>BILBAO</v>
      </c>
      <c r="F48" s="50">
        <f t="shared" si="8"/>
        <v>9567127</v>
      </c>
      <c r="G48" s="50">
        <f t="shared" si="9"/>
        <v>9279842</v>
      </c>
    </row>
    <row r="49" spans="1:7" x14ac:dyDescent="0.25">
      <c r="A49" s="50" t="str">
        <f t="shared" si="5"/>
        <v>CASTELLÓN</v>
      </c>
      <c r="B49" s="51">
        <f t="shared" si="3"/>
        <v>5872103</v>
      </c>
      <c r="C49" s="51">
        <f t="shared" si="4"/>
        <v>5116297</v>
      </c>
      <c r="D49" s="51">
        <f t="shared" si="7"/>
        <v>17</v>
      </c>
      <c r="E49" s="50" t="str">
        <f t="shared" si="6"/>
        <v>HUELVA</v>
      </c>
      <c r="F49" s="50">
        <f t="shared" si="8"/>
        <v>8510173</v>
      </c>
      <c r="G49" s="50">
        <f t="shared" si="9"/>
        <v>7861969</v>
      </c>
    </row>
    <row r="50" spans="1:7" x14ac:dyDescent="0.25">
      <c r="A50" s="50" t="str">
        <f t="shared" si="5"/>
        <v>CEUTA</v>
      </c>
      <c r="B50" s="51">
        <f t="shared" si="3"/>
        <v>14791983</v>
      </c>
      <c r="C50" s="51">
        <f t="shared" si="4"/>
        <v>14226206</v>
      </c>
      <c r="D50" s="51">
        <f t="shared" si="7"/>
        <v>7</v>
      </c>
      <c r="E50" s="50" t="str">
        <f t="shared" si="6"/>
        <v>CARTAGENA</v>
      </c>
      <c r="F50" s="50">
        <f t="shared" si="8"/>
        <v>7905986</v>
      </c>
      <c r="G50" s="50">
        <f t="shared" si="9"/>
        <v>8170112</v>
      </c>
    </row>
    <row r="51" spans="1:7" x14ac:dyDescent="0.25">
      <c r="A51" s="50" t="str">
        <f t="shared" si="5"/>
        <v>FERROL-SAN CIBRAO</v>
      </c>
      <c r="B51" s="51">
        <f t="shared" si="3"/>
        <v>3634263</v>
      </c>
      <c r="C51" s="51">
        <f t="shared" si="4"/>
        <v>3634448</v>
      </c>
      <c r="D51" s="51">
        <f t="shared" si="7"/>
        <v>22</v>
      </c>
      <c r="E51" s="50" t="str">
        <f t="shared" si="6"/>
        <v>MÁLAGA</v>
      </c>
      <c r="F51" s="50">
        <f t="shared" si="8"/>
        <v>7179136</v>
      </c>
      <c r="G51" s="50">
        <f t="shared" si="9"/>
        <v>6787287</v>
      </c>
    </row>
    <row r="52" spans="1:7" x14ac:dyDescent="0.25">
      <c r="A52" s="50" t="str">
        <f t="shared" si="5"/>
        <v>GIJÓN</v>
      </c>
      <c r="B52" s="51">
        <f t="shared" si="3"/>
        <v>4758470</v>
      </c>
      <c r="C52" s="51">
        <f t="shared" si="4"/>
        <v>4782031</v>
      </c>
      <c r="D52" s="51">
        <f t="shared" si="7"/>
        <v>19</v>
      </c>
      <c r="E52" s="50" t="str">
        <f t="shared" si="6"/>
        <v>VIGO</v>
      </c>
      <c r="F52" s="50">
        <f t="shared" si="8"/>
        <v>7057571</v>
      </c>
      <c r="G52" s="50">
        <f t="shared" si="9"/>
        <v>6122973</v>
      </c>
    </row>
    <row r="53" spans="1:7" x14ac:dyDescent="0.25">
      <c r="A53" s="50" t="str">
        <f t="shared" si="5"/>
        <v>HUELVA</v>
      </c>
      <c r="B53" s="51">
        <f t="shared" si="3"/>
        <v>8510173</v>
      </c>
      <c r="C53" s="51">
        <f t="shared" si="4"/>
        <v>7861969</v>
      </c>
      <c r="D53" s="51">
        <f t="shared" si="7"/>
        <v>11</v>
      </c>
      <c r="E53" s="50" t="str">
        <f t="shared" si="6"/>
        <v>ALMERÍA</v>
      </c>
      <c r="F53" s="50">
        <f t="shared" si="8"/>
        <v>6606824</v>
      </c>
      <c r="G53" s="50">
        <f t="shared" si="9"/>
        <v>5255940</v>
      </c>
    </row>
    <row r="54" spans="1:7" x14ac:dyDescent="0.25">
      <c r="A54" s="50" t="str">
        <f t="shared" si="5"/>
        <v>LAS PALMAS</v>
      </c>
      <c r="B54" s="51">
        <f t="shared" si="3"/>
        <v>59005068</v>
      </c>
      <c r="C54" s="51">
        <f t="shared" si="4"/>
        <v>63372958</v>
      </c>
      <c r="D54" s="51">
        <f t="shared" si="7"/>
        <v>3</v>
      </c>
      <c r="E54" s="50" t="str">
        <f t="shared" si="6"/>
        <v>SANTANDER</v>
      </c>
      <c r="F54" s="50">
        <f t="shared" si="8"/>
        <v>6473635</v>
      </c>
      <c r="G54" s="50">
        <f t="shared" si="9"/>
        <v>5621865</v>
      </c>
    </row>
    <row r="55" spans="1:7" x14ac:dyDescent="0.25">
      <c r="A55" s="50" t="str">
        <f t="shared" si="5"/>
        <v>MÁLAGA</v>
      </c>
      <c r="B55" s="51">
        <f t="shared" si="3"/>
        <v>7179136</v>
      </c>
      <c r="C55" s="51">
        <f t="shared" si="4"/>
        <v>6787287</v>
      </c>
      <c r="D55" s="51">
        <f t="shared" si="7"/>
        <v>13</v>
      </c>
      <c r="E55" s="50" t="str">
        <f t="shared" si="6"/>
        <v>CASTELLÓN</v>
      </c>
      <c r="F55" s="50">
        <f t="shared" si="8"/>
        <v>5872103</v>
      </c>
      <c r="G55" s="50">
        <f t="shared" si="9"/>
        <v>5116297</v>
      </c>
    </row>
    <row r="56" spans="1:7" x14ac:dyDescent="0.25">
      <c r="A56" s="50" t="str">
        <f t="shared" si="5"/>
        <v>MARÍN Y RÍA DE PONTEVEDRA</v>
      </c>
      <c r="B56" s="51">
        <f t="shared" si="3"/>
        <v>1006780</v>
      </c>
      <c r="C56" s="51">
        <f t="shared" si="4"/>
        <v>838395</v>
      </c>
      <c r="D56" s="51">
        <f t="shared" si="7"/>
        <v>27</v>
      </c>
      <c r="E56" s="50" t="str">
        <f t="shared" si="6"/>
        <v>MOTRIL</v>
      </c>
      <c r="F56" s="50">
        <f t="shared" ref="F56:F66" si="10">LOOKUP(E56,$A$39:$A$66,$B$39:$B$66)</f>
        <v>4770100</v>
      </c>
      <c r="G56" s="50">
        <f t="shared" si="9"/>
        <v>4487849</v>
      </c>
    </row>
    <row r="57" spans="1:7" x14ac:dyDescent="0.25">
      <c r="A57" s="50" t="str">
        <f t="shared" si="5"/>
        <v>MELILLA</v>
      </c>
      <c r="B57" s="51">
        <f t="shared" si="3"/>
        <v>9613576</v>
      </c>
      <c r="C57" s="51">
        <f t="shared" si="4"/>
        <v>7639198</v>
      </c>
      <c r="D57" s="51">
        <f t="shared" si="7"/>
        <v>9</v>
      </c>
      <c r="E57" s="50" t="str">
        <f t="shared" si="6"/>
        <v>GIJÓN</v>
      </c>
      <c r="F57" s="50">
        <f t="shared" si="10"/>
        <v>4758470</v>
      </c>
      <c r="G57" s="50">
        <f t="shared" si="9"/>
        <v>4782031</v>
      </c>
    </row>
    <row r="58" spans="1:7" x14ac:dyDescent="0.25">
      <c r="A58" s="50" t="str">
        <f t="shared" si="5"/>
        <v>MOTRIL</v>
      </c>
      <c r="B58" s="51">
        <f t="shared" si="3"/>
        <v>4770100</v>
      </c>
      <c r="C58" s="51">
        <f t="shared" si="4"/>
        <v>4487849</v>
      </c>
      <c r="D58" s="51">
        <f t="shared" si="7"/>
        <v>18</v>
      </c>
      <c r="E58" s="50" t="str">
        <f t="shared" si="6"/>
        <v>A CORUÑA</v>
      </c>
      <c r="F58" s="50">
        <f t="shared" si="10"/>
        <v>3974270</v>
      </c>
      <c r="G58" s="50">
        <f t="shared" si="9"/>
        <v>4011288</v>
      </c>
    </row>
    <row r="59" spans="1:7" x14ac:dyDescent="0.25">
      <c r="A59" s="50" t="str">
        <f t="shared" si="5"/>
        <v>PASAIA</v>
      </c>
      <c r="B59" s="51">
        <f t="shared" si="3"/>
        <v>1620894</v>
      </c>
      <c r="C59" s="51">
        <f t="shared" si="4"/>
        <v>1690271</v>
      </c>
      <c r="D59" s="51">
        <f t="shared" si="7"/>
        <v>24</v>
      </c>
      <c r="E59" s="50" t="str">
        <f t="shared" si="6"/>
        <v>BAHÍA DE CÁDIZ</v>
      </c>
      <c r="F59" s="50">
        <f t="shared" si="10"/>
        <v>3710109</v>
      </c>
      <c r="G59" s="50">
        <f t="shared" si="9"/>
        <v>3153184</v>
      </c>
    </row>
    <row r="60" spans="1:7" x14ac:dyDescent="0.25">
      <c r="A60" s="50" t="str">
        <f t="shared" si="5"/>
        <v>SANTA CRUZ DE TENERIFE</v>
      </c>
      <c r="B60" s="51">
        <f t="shared" si="3"/>
        <v>44641367</v>
      </c>
      <c r="C60" s="51">
        <f t="shared" si="4"/>
        <v>45433079</v>
      </c>
      <c r="D60" s="51">
        <f t="shared" si="7"/>
        <v>5</v>
      </c>
      <c r="E60" s="50" t="str">
        <f t="shared" si="6"/>
        <v>FERROL-SAN CIBRAO</v>
      </c>
      <c r="F60" s="50">
        <f t="shared" si="10"/>
        <v>3634263</v>
      </c>
      <c r="G60" s="50">
        <f t="shared" si="9"/>
        <v>3634448</v>
      </c>
    </row>
    <row r="61" spans="1:7" x14ac:dyDescent="0.25">
      <c r="A61" s="50" t="str">
        <f t="shared" si="5"/>
        <v>SANTANDER</v>
      </c>
      <c r="B61" s="51">
        <f t="shared" si="3"/>
        <v>6473635</v>
      </c>
      <c r="C61" s="51">
        <f t="shared" si="4"/>
        <v>5621865</v>
      </c>
      <c r="D61" s="51">
        <f t="shared" si="7"/>
        <v>16</v>
      </c>
      <c r="E61" s="50" t="str">
        <f t="shared" si="6"/>
        <v>ALICANTE</v>
      </c>
      <c r="F61" s="50">
        <f t="shared" si="10"/>
        <v>2206037</v>
      </c>
      <c r="G61" s="50">
        <f t="shared" si="9"/>
        <v>2007997</v>
      </c>
    </row>
    <row r="62" spans="1:7" x14ac:dyDescent="0.25">
      <c r="A62" s="50" t="str">
        <f t="shared" si="5"/>
        <v>SEVILLA</v>
      </c>
      <c r="B62" s="51">
        <f t="shared" si="3"/>
        <v>1115580</v>
      </c>
      <c r="C62" s="51">
        <f t="shared" si="4"/>
        <v>1418230</v>
      </c>
      <c r="D62" s="51">
        <f t="shared" si="7"/>
        <v>26</v>
      </c>
      <c r="E62" s="50" t="str">
        <f t="shared" si="6"/>
        <v>PASAIA</v>
      </c>
      <c r="F62" s="50">
        <f t="shared" si="10"/>
        <v>1620894</v>
      </c>
      <c r="G62" s="50">
        <f t="shared" si="9"/>
        <v>1690271</v>
      </c>
    </row>
    <row r="63" spans="1:7" x14ac:dyDescent="0.25">
      <c r="A63" s="50" t="str">
        <f t="shared" si="5"/>
        <v>TARRAGONA</v>
      </c>
      <c r="B63" s="51">
        <f t="shared" si="3"/>
        <v>11566495</v>
      </c>
      <c r="C63" s="51">
        <f t="shared" si="4"/>
        <v>11638193</v>
      </c>
      <c r="D63" s="51">
        <f t="shared" si="7"/>
        <v>8</v>
      </c>
      <c r="E63" s="50" t="str">
        <f t="shared" si="6"/>
        <v>AVILÉS</v>
      </c>
      <c r="F63" s="50">
        <f t="shared" si="10"/>
        <v>1285318</v>
      </c>
      <c r="G63" s="50">
        <f t="shared" si="9"/>
        <v>1338627</v>
      </c>
    </row>
    <row r="64" spans="1:7" x14ac:dyDescent="0.25">
      <c r="A64" s="50" t="str">
        <f t="shared" si="5"/>
        <v>VALENCIA</v>
      </c>
      <c r="B64" s="51">
        <f t="shared" si="3"/>
        <v>57947034</v>
      </c>
      <c r="C64" s="51">
        <f t="shared" si="4"/>
        <v>59727553</v>
      </c>
      <c r="D64" s="51">
        <f t="shared" si="7"/>
        <v>4</v>
      </c>
      <c r="E64" s="50" t="str">
        <f t="shared" si="6"/>
        <v>SEVILLA</v>
      </c>
      <c r="F64" s="50">
        <f t="shared" si="10"/>
        <v>1115580</v>
      </c>
      <c r="G64" s="50">
        <f t="shared" si="9"/>
        <v>1418230</v>
      </c>
    </row>
    <row r="65" spans="1:7" x14ac:dyDescent="0.25">
      <c r="A65" s="50" t="str">
        <f t="shared" si="5"/>
        <v>VIGO</v>
      </c>
      <c r="B65" s="51">
        <f t="shared" si="3"/>
        <v>7057571</v>
      </c>
      <c r="C65" s="51">
        <f t="shared" si="4"/>
        <v>6122973</v>
      </c>
      <c r="D65" s="51">
        <f t="shared" si="7"/>
        <v>14</v>
      </c>
      <c r="E65" s="50" t="str">
        <f t="shared" si="6"/>
        <v>MARÍN Y RÍA DE PONTEVEDRA</v>
      </c>
      <c r="F65" s="50">
        <f t="shared" si="10"/>
        <v>1006780</v>
      </c>
      <c r="G65" s="50">
        <f t="shared" si="9"/>
        <v>838395</v>
      </c>
    </row>
    <row r="66" spans="1:7" x14ac:dyDescent="0.25">
      <c r="A66" s="50" t="str">
        <f t="shared" si="5"/>
        <v>VILAGARCÍA</v>
      </c>
      <c r="B66" s="51">
        <f t="shared" si="3"/>
        <v>454690</v>
      </c>
      <c r="C66" s="51">
        <f t="shared" si="4"/>
        <v>398224</v>
      </c>
      <c r="D66" s="51">
        <f t="shared" si="7"/>
        <v>28</v>
      </c>
      <c r="E66" s="50" t="str">
        <f t="shared" si="6"/>
        <v>VILAGARCÍA</v>
      </c>
      <c r="F66" s="50">
        <f t="shared" si="10"/>
        <v>454690</v>
      </c>
      <c r="G66" s="50">
        <f t="shared" si="9"/>
        <v>398224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D39" sqref="D39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marzo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</v>
      </c>
      <c r="C7" s="10">
        <v>4</v>
      </c>
      <c r="D7" s="10">
        <v>5</v>
      </c>
      <c r="E7" s="10">
        <v>9</v>
      </c>
      <c r="F7" s="11">
        <f>((E7*100)/D7)-100</f>
        <v>80</v>
      </c>
      <c r="G7" s="1"/>
      <c r="H7" s="1"/>
      <c r="I7" s="1"/>
    </row>
    <row r="8" spans="1:12" x14ac:dyDescent="0.25">
      <c r="A8" s="12" t="s">
        <v>31</v>
      </c>
      <c r="B8" s="13">
        <v>0</v>
      </c>
      <c r="C8" s="13">
        <v>2</v>
      </c>
      <c r="D8" s="13">
        <v>1</v>
      </c>
      <c r="E8" s="13">
        <v>5</v>
      </c>
      <c r="F8" s="14">
        <f t="shared" ref="F8:F33" si="0">((E8*100)/D8)-100</f>
        <v>400</v>
      </c>
      <c r="G8" s="1"/>
      <c r="H8" s="1"/>
      <c r="I8" s="1"/>
    </row>
    <row r="9" spans="1:12" x14ac:dyDescent="0.25">
      <c r="A9" s="9" t="s">
        <v>164</v>
      </c>
      <c r="B9" s="10">
        <v>0</v>
      </c>
      <c r="C9" s="10">
        <v>1</v>
      </c>
      <c r="D9" s="10">
        <v>1</v>
      </c>
      <c r="E9" s="10">
        <v>2</v>
      </c>
      <c r="F9" s="11">
        <f t="shared" si="0"/>
        <v>100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4"/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10</v>
      </c>
      <c r="C12" s="13">
        <v>12</v>
      </c>
      <c r="D12" s="13">
        <v>19</v>
      </c>
      <c r="E12" s="13">
        <v>19</v>
      </c>
      <c r="F12" s="14">
        <f t="shared" si="0"/>
        <v>0</v>
      </c>
      <c r="G12" s="1"/>
      <c r="H12" s="1"/>
      <c r="I12" s="1"/>
    </row>
    <row r="13" spans="1:12" x14ac:dyDescent="0.25">
      <c r="A13" s="9" t="s">
        <v>32</v>
      </c>
      <c r="B13" s="10">
        <v>18</v>
      </c>
      <c r="C13" s="10">
        <v>11</v>
      </c>
      <c r="D13" s="10">
        <v>37</v>
      </c>
      <c r="E13" s="10">
        <v>25</v>
      </c>
      <c r="F13" s="11">
        <f t="shared" si="0"/>
        <v>-32.432432432432435</v>
      </c>
      <c r="G13" s="1"/>
      <c r="H13" s="1"/>
      <c r="I13" s="1"/>
    </row>
    <row r="14" spans="1:12" x14ac:dyDescent="0.25">
      <c r="A14" s="12" t="s">
        <v>33</v>
      </c>
      <c r="B14" s="13">
        <v>24</v>
      </c>
      <c r="C14" s="13">
        <v>29</v>
      </c>
      <c r="D14" s="13">
        <v>59</v>
      </c>
      <c r="E14" s="13">
        <v>63</v>
      </c>
      <c r="F14" s="14">
        <f t="shared" si="0"/>
        <v>6.7796610169491487</v>
      </c>
      <c r="G14" s="1"/>
      <c r="H14" s="1"/>
      <c r="I14" s="1"/>
    </row>
    <row r="15" spans="1:12" x14ac:dyDescent="0.25">
      <c r="A15" s="9" t="s">
        <v>34</v>
      </c>
      <c r="B15" s="10">
        <v>0</v>
      </c>
      <c r="C15" s="10">
        <v>1</v>
      </c>
      <c r="D15" s="10">
        <v>0</v>
      </c>
      <c r="E15" s="10">
        <v>1</v>
      </c>
      <c r="F15" s="11"/>
      <c r="G15" s="1"/>
      <c r="H15" s="1"/>
      <c r="I15" s="1"/>
    </row>
    <row r="16" spans="1:12" x14ac:dyDescent="0.25">
      <c r="A16" s="12" t="s">
        <v>35</v>
      </c>
      <c r="B16" s="13">
        <v>5</v>
      </c>
      <c r="C16" s="13">
        <v>3</v>
      </c>
      <c r="D16" s="13">
        <v>5</v>
      </c>
      <c r="E16" s="13">
        <v>4</v>
      </c>
      <c r="F16" s="14">
        <f t="shared" si="0"/>
        <v>-20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1</v>
      </c>
      <c r="C18" s="13">
        <v>0</v>
      </c>
      <c r="D18" s="13">
        <v>1</v>
      </c>
      <c r="E18" s="13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1</v>
      </c>
      <c r="D19" s="10">
        <v>0</v>
      </c>
      <c r="E19" s="10">
        <v>1</v>
      </c>
      <c r="F19" s="11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1</v>
      </c>
      <c r="F20" s="14"/>
      <c r="G20" s="1"/>
      <c r="H20" s="1"/>
      <c r="I20" s="1"/>
    </row>
    <row r="21" spans="1:9" x14ac:dyDescent="0.25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/>
      <c r="G21" s="1"/>
      <c r="H21" s="1"/>
      <c r="I21" s="1"/>
    </row>
    <row r="22" spans="1:9" x14ac:dyDescent="0.25">
      <c r="A22" s="12" t="s">
        <v>59</v>
      </c>
      <c r="B22" s="13">
        <v>59</v>
      </c>
      <c r="C22" s="13">
        <v>54</v>
      </c>
      <c r="D22" s="13">
        <v>175</v>
      </c>
      <c r="E22" s="13">
        <v>178</v>
      </c>
      <c r="F22" s="14">
        <f t="shared" si="0"/>
        <v>1.7142857142857082</v>
      </c>
      <c r="G22" s="1"/>
      <c r="H22" s="1"/>
      <c r="I22" s="1"/>
    </row>
    <row r="23" spans="1:9" x14ac:dyDescent="0.25">
      <c r="A23" s="9" t="s">
        <v>171</v>
      </c>
      <c r="B23" s="10">
        <v>9</v>
      </c>
      <c r="C23" s="10">
        <v>10</v>
      </c>
      <c r="D23" s="10">
        <v>20</v>
      </c>
      <c r="E23" s="10">
        <v>18</v>
      </c>
      <c r="F23" s="11">
        <f t="shared" si="0"/>
        <v>-10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1</v>
      </c>
      <c r="C26" s="13">
        <v>0</v>
      </c>
      <c r="D26" s="13">
        <v>1</v>
      </c>
      <c r="E26" s="13">
        <v>1</v>
      </c>
      <c r="F26" s="14">
        <f t="shared" si="0"/>
        <v>0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65</v>
      </c>
      <c r="C28" s="13">
        <v>57</v>
      </c>
      <c r="D28" s="13">
        <v>169</v>
      </c>
      <c r="E28" s="13">
        <v>173</v>
      </c>
      <c r="F28" s="14">
        <f t="shared" si="0"/>
        <v>2.3668639053254452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1"/>
      <c r="G29" s="1"/>
      <c r="H29" s="1"/>
      <c r="I29" s="1"/>
    </row>
    <row r="30" spans="1:9" x14ac:dyDescent="0.25">
      <c r="A30" s="12" t="s">
        <v>44</v>
      </c>
      <c r="B30" s="13">
        <v>6</v>
      </c>
      <c r="C30" s="13">
        <v>6</v>
      </c>
      <c r="D30" s="13">
        <v>8</v>
      </c>
      <c r="E30" s="13">
        <v>8</v>
      </c>
      <c r="F30" s="14">
        <f t="shared" si="0"/>
        <v>0</v>
      </c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8</v>
      </c>
      <c r="C32" s="13">
        <v>7</v>
      </c>
      <c r="D32" s="13">
        <v>16</v>
      </c>
      <c r="E32" s="13">
        <v>14</v>
      </c>
      <c r="F32" s="14">
        <f t="shared" si="0"/>
        <v>-12.5</v>
      </c>
      <c r="G32" s="1"/>
      <c r="H32" s="1"/>
      <c r="I32" s="1"/>
    </row>
    <row r="33" spans="1:9" x14ac:dyDescent="0.25">
      <c r="A33" s="9" t="s">
        <v>47</v>
      </c>
      <c r="B33" s="10">
        <v>2</v>
      </c>
      <c r="C33" s="10">
        <v>1</v>
      </c>
      <c r="D33" s="10">
        <v>3</v>
      </c>
      <c r="E33" s="10">
        <v>2</v>
      </c>
      <c r="F33" s="11">
        <f t="shared" si="0"/>
        <v>-33.333333333333329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210</v>
      </c>
      <c r="C35" s="16">
        <f t="shared" ref="C35:E35" si="1">SUM(C7:C34)</f>
        <v>199</v>
      </c>
      <c r="D35" s="16">
        <f t="shared" si="1"/>
        <v>520</v>
      </c>
      <c r="E35" s="16">
        <f t="shared" si="1"/>
        <v>524</v>
      </c>
      <c r="F35" s="17">
        <f t="shared" ref="F35" si="2">((E35*100)/D35)-100</f>
        <v>0.7692307692307736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9</v>
      </c>
      <c r="C39" s="51">
        <f t="shared" si="4"/>
        <v>5</v>
      </c>
      <c r="D39" s="51">
        <f>_xlfn.RANK.EQ(B39,$B$39:$B$66)+COUNTIF($B$39:$B$66,B39)-1</f>
        <v>8</v>
      </c>
      <c r="E39" s="50" t="str">
        <f t="shared" ref="E39:E47" si="6">INDEX($A$39:$B$66,MATCH(ROW()-38,$D$39:$D$66,0),1)</f>
        <v>LAS PALMAS</v>
      </c>
      <c r="F39" s="50">
        <f>LOOKUP(E39,$A$39:$A$66,$B$39:$B$66)</f>
        <v>178</v>
      </c>
      <c r="G39" s="50">
        <f>LOOKUP(E39,$A$39:$A$66,$C$39:$C$66)</f>
        <v>175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5</v>
      </c>
      <c r="C40" s="51">
        <f t="shared" si="4"/>
        <v>1</v>
      </c>
      <c r="D40" s="51">
        <f t="shared" ref="D40:D66" si="7">_xlfn.RANK.EQ(B40,$B$39:$B$66)+COUNTIF($B$39:$B$66,B40)-1</f>
        <v>10</v>
      </c>
      <c r="E40" s="50" t="str">
        <f t="shared" si="6"/>
        <v>SANTA CRUZ DE TENERIFE</v>
      </c>
      <c r="F40" s="50">
        <f t="shared" ref="F40:F55" si="8">LOOKUP(E40,$A$39:$A$66,$B$39:$B$66)</f>
        <v>173</v>
      </c>
      <c r="G40" s="50">
        <f t="shared" ref="G40:G66" si="9">LOOKUP(E40,$A$39:$A$66,$C$39:$C$66)</f>
        <v>169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2</v>
      </c>
      <c r="C41" s="51">
        <f t="shared" si="4"/>
        <v>1</v>
      </c>
      <c r="D41" s="51">
        <f t="shared" si="7"/>
        <v>13</v>
      </c>
      <c r="E41" s="50" t="str">
        <f t="shared" si="6"/>
        <v>BARCELONA</v>
      </c>
      <c r="F41" s="50">
        <f t="shared" si="8"/>
        <v>63</v>
      </c>
      <c r="G41" s="50">
        <f t="shared" si="9"/>
        <v>59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25</v>
      </c>
      <c r="G42" s="50">
        <f t="shared" si="9"/>
        <v>37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BAHÍA DE CÁDIZ</v>
      </c>
      <c r="F43" s="50">
        <f t="shared" si="8"/>
        <v>19</v>
      </c>
      <c r="G43" s="50">
        <f t="shared" si="9"/>
        <v>19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19</v>
      </c>
      <c r="C44" s="51">
        <f t="shared" si="4"/>
        <v>19</v>
      </c>
      <c r="D44" s="51">
        <f t="shared" si="7"/>
        <v>5</v>
      </c>
      <c r="E44" s="50" t="str">
        <f t="shared" si="6"/>
        <v>MÁLAGA</v>
      </c>
      <c r="F44" s="50">
        <f t="shared" si="8"/>
        <v>18</v>
      </c>
      <c r="G44" s="50">
        <f t="shared" si="9"/>
        <v>20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25</v>
      </c>
      <c r="C45" s="51">
        <f t="shared" si="4"/>
        <v>37</v>
      </c>
      <c r="D45" s="51">
        <f t="shared" si="7"/>
        <v>4</v>
      </c>
      <c r="E45" s="50" t="str">
        <f t="shared" si="6"/>
        <v>VALENCIA</v>
      </c>
      <c r="F45" s="50">
        <f t="shared" si="8"/>
        <v>14</v>
      </c>
      <c r="G45" s="50">
        <f t="shared" si="9"/>
        <v>16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63</v>
      </c>
      <c r="C46" s="51">
        <f t="shared" si="4"/>
        <v>59</v>
      </c>
      <c r="D46" s="51">
        <f t="shared" si="7"/>
        <v>3</v>
      </c>
      <c r="E46" s="50" t="str">
        <f t="shared" si="6"/>
        <v>A CORUÑA</v>
      </c>
      <c r="F46" s="50">
        <f t="shared" si="8"/>
        <v>9</v>
      </c>
      <c r="G46" s="50">
        <f t="shared" si="9"/>
        <v>5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1</v>
      </c>
      <c r="C47" s="51">
        <f t="shared" si="4"/>
        <v>0</v>
      </c>
      <c r="D47" s="51">
        <f t="shared" si="7"/>
        <v>17</v>
      </c>
      <c r="E47" s="50" t="str">
        <f t="shared" si="6"/>
        <v>SEVILLA</v>
      </c>
      <c r="F47" s="50">
        <f t="shared" si="8"/>
        <v>8</v>
      </c>
      <c r="G47" s="50">
        <f t="shared" si="9"/>
        <v>8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4</v>
      </c>
      <c r="C48" s="51">
        <f t="shared" si="4"/>
        <v>5</v>
      </c>
      <c r="D48" s="51">
        <f t="shared" si="7"/>
        <v>11</v>
      </c>
      <c r="E48" s="50" t="s">
        <v>47</v>
      </c>
      <c r="F48" s="50">
        <f t="shared" si="8"/>
        <v>2</v>
      </c>
      <c r="G48" s="50">
        <f t="shared" si="9"/>
        <v>3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ref="E49:E66" si="10">INDEX($A$39:$B$66,MATCH(ROW()-38,$D$39:$D$66,0),1)</f>
        <v>CARTAGENA</v>
      </c>
      <c r="F49" s="50">
        <f t="shared" si="8"/>
        <v>4</v>
      </c>
      <c r="G49" s="50">
        <f t="shared" si="9"/>
        <v>5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0</v>
      </c>
      <c r="C50" s="51">
        <f t="shared" si="4"/>
        <v>1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1</v>
      </c>
      <c r="C51" s="51">
        <f t="shared" si="4"/>
        <v>0</v>
      </c>
      <c r="D51" s="51">
        <f t="shared" si="7"/>
        <v>17</v>
      </c>
      <c r="E51" s="50" t="str">
        <f t="shared" si="10"/>
        <v>ALMERÍA</v>
      </c>
      <c r="F51" s="50">
        <f t="shared" si="8"/>
        <v>2</v>
      </c>
      <c r="G51" s="50">
        <f t="shared" si="9"/>
        <v>1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1</v>
      </c>
      <c r="C52" s="51">
        <f t="shared" si="4"/>
        <v>0</v>
      </c>
      <c r="D52" s="51">
        <f t="shared" si="7"/>
        <v>17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0</v>
      </c>
      <c r="C53" s="51">
        <f t="shared" si="4"/>
        <v>0</v>
      </c>
      <c r="D53" s="51">
        <f t="shared" si="7"/>
        <v>28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178</v>
      </c>
      <c r="C54" s="51">
        <f t="shared" si="4"/>
        <v>175</v>
      </c>
      <c r="D54" s="51">
        <f t="shared" si="7"/>
        <v>1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18</v>
      </c>
      <c r="C55" s="51">
        <f t="shared" si="4"/>
        <v>20</v>
      </c>
      <c r="D55" s="51">
        <f t="shared" si="7"/>
        <v>6</v>
      </c>
      <c r="E55" s="50" t="str">
        <f t="shared" si="10"/>
        <v>BILBAO</v>
      </c>
      <c r="F55" s="50">
        <f t="shared" si="8"/>
        <v>1</v>
      </c>
      <c r="G55" s="50">
        <f t="shared" si="9"/>
        <v>0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ref="F56:F66" si="11">LOOKUP(E56,$A$39:$A$66,$B$39:$B$66)</f>
        <v>#N/A</v>
      </c>
      <c r="G56" s="50" t="e">
        <f t="shared" si="9"/>
        <v>#N/A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11"/>
        <v>#N/A</v>
      </c>
      <c r="G57" s="50" t="e">
        <f t="shared" si="9"/>
        <v>#N/A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1</v>
      </c>
      <c r="C58" s="51">
        <f t="shared" si="4"/>
        <v>1</v>
      </c>
      <c r="D58" s="51">
        <f t="shared" si="7"/>
        <v>17</v>
      </c>
      <c r="E58" s="50" t="e">
        <f t="shared" si="10"/>
        <v>#N/A</v>
      </c>
      <c r="F58" s="50" t="e">
        <f t="shared" si="11"/>
        <v>#N/A</v>
      </c>
      <c r="G58" s="50" t="e">
        <f t="shared" si="9"/>
        <v>#N/A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11"/>
        <v>#N/A</v>
      </c>
      <c r="G59" s="50" t="e">
        <f t="shared" si="9"/>
        <v>#N/A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173</v>
      </c>
      <c r="C60" s="51">
        <f t="shared" si="4"/>
        <v>169</v>
      </c>
      <c r="D60" s="51">
        <f t="shared" si="7"/>
        <v>2</v>
      </c>
      <c r="E60" s="50" t="e">
        <f t="shared" si="10"/>
        <v>#N/A</v>
      </c>
      <c r="F60" s="50" t="e">
        <f t="shared" si="11"/>
        <v>#N/A</v>
      </c>
      <c r="G60" s="50" t="e">
        <f t="shared" si="9"/>
        <v>#N/A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11"/>
        <v>#N/A</v>
      </c>
      <c r="G61" s="50" t="e">
        <f t="shared" si="9"/>
        <v>#N/A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8</v>
      </c>
      <c r="C62" s="51">
        <f t="shared" si="4"/>
        <v>8</v>
      </c>
      <c r="D62" s="51">
        <f t="shared" si="7"/>
        <v>9</v>
      </c>
      <c r="E62" s="50" t="e">
        <f t="shared" si="10"/>
        <v>#N/A</v>
      </c>
      <c r="F62" s="50" t="e">
        <f t="shared" si="11"/>
        <v>#N/A</v>
      </c>
      <c r="G62" s="50" t="e">
        <f t="shared" si="9"/>
        <v>#N/A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14</v>
      </c>
      <c r="C64" s="51">
        <f t="shared" si="4"/>
        <v>16</v>
      </c>
      <c r="D64" s="51">
        <f t="shared" si="7"/>
        <v>7</v>
      </c>
      <c r="E64" s="50" t="e">
        <f t="shared" si="10"/>
        <v>#N/A</v>
      </c>
      <c r="F64" s="50" t="e">
        <f t="shared" si="11"/>
        <v>#N/A</v>
      </c>
      <c r="G64" s="50" t="e">
        <f t="shared" si="9"/>
        <v>#N/A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2</v>
      </c>
      <c r="C65" s="51">
        <f t="shared" si="4"/>
        <v>3</v>
      </c>
      <c r="D65" s="51">
        <f t="shared" si="7"/>
        <v>13</v>
      </c>
      <c r="E65" s="50" t="e">
        <f t="shared" si="10"/>
        <v>#N/A</v>
      </c>
      <c r="F65" s="50" t="e">
        <f t="shared" si="11"/>
        <v>#N/A</v>
      </c>
      <c r="G65" s="50" t="e">
        <f t="shared" si="9"/>
        <v>#N/A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AVILÉS</v>
      </c>
      <c r="F66" s="50">
        <f t="shared" si="11"/>
        <v>0</v>
      </c>
      <c r="G66" s="50">
        <f t="shared" si="9"/>
        <v>0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F5AEECE3-D1C3-49B2-9946-AD0CB97B5854}"/>
</file>

<file path=customXml/itemProps2.xml><?xml version="1.0" encoding="utf-8"?>
<ds:datastoreItem xmlns:ds="http://schemas.openxmlformats.org/officeDocument/2006/customXml" ds:itemID="{C4AE86B9-3D1B-416B-A0CA-A55F02C25286}"/>
</file>

<file path=customXml/itemProps3.xml><?xml version="1.0" encoding="utf-8"?>
<ds:datastoreItem xmlns:ds="http://schemas.openxmlformats.org/officeDocument/2006/customXml" ds:itemID="{80ACBF99-E638-4BAA-BFC6-4A60DF2B23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2018-02-12T08:12:04Z</cp:lastPrinted>
  <dcterms:created xsi:type="dcterms:W3CDTF">2015-12-29T08:33:54Z</dcterms:created>
  <dcterms:modified xsi:type="dcterms:W3CDTF">2018-02-12T08:12:12Z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