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style26.xml" ContentType="application/vnd.ms-office.chartstyle+xml"/>
  <Override PartName="/xl/charts/colors26.xml" ContentType="application/vnd.ms-office.chartcolorstyl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chart26.xml" ContentType="application/vnd.openxmlformats-officedocument.drawingml.chart+xml"/>
  <Override PartName="/xl/drawings/drawing28.xml" ContentType="application/vnd.openxmlformats-officedocument.drawing+xml"/>
  <Override PartName="/xl/drawings/drawing27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olors24.xml" ContentType="application/vnd.ms-office.chartcolorstyle+xml"/>
  <Override PartName="/xl/charts/style24.xml" ContentType="application/vnd.ms-office.chartstyle+xml"/>
  <Override PartName="/xl/charts/chart24.xml" ContentType="application/vnd.openxmlformats-officedocument.drawingml.chart+xml"/>
  <Override PartName="/xl/drawings/drawing22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worksheets/sheet1.xml" ContentType="application/vnd.openxmlformats-officedocument.spreadsheetml.worksheet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6.xml" ContentType="application/vnd.openxmlformats-officedocument.drawing+xml"/>
  <Override PartName="/xl/drawings/drawing25.xml" ContentType="application/vnd.openxmlformats-officedocument.drawing+xml"/>
  <Override PartName="/xl/charts/colors22.xml" ContentType="application/vnd.ms-office.chartcolorstyle+xml"/>
  <Override PartName="/xl/charts/style22.xml" ContentType="application/vnd.ms-office.chartstyle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drawings/drawing2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0.xml" ContentType="application/vnd.openxmlformats-officedocument.drawing+xml"/>
  <Override PartName="/xl/drawings/drawing9.xml" ContentType="application/vnd.openxmlformats-officedocument.drawing+xml"/>
  <Override PartName="/xl/worksheets/sheet25.xml" ContentType="application/vnd.openxmlformats-officedocument.spreadsheetml.worksheet+xml"/>
  <Override PartName="/xl/charts/colors6.xml" ContentType="application/vnd.ms-office.chartcolorstyle+xml"/>
  <Override PartName="/xl/worksheets/sheet26.xml" ContentType="application/vnd.openxmlformats-officedocument.spreadsheetml.workshee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worksheets/sheet23.xml" ContentType="application/vnd.openxmlformats-officedocument.spreadsheetml.worksheet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worksheets/sheet24.xml" ContentType="application/vnd.openxmlformats-officedocument.spreadsheetml.worksheet+xml"/>
  <Override PartName="/xl/charts/colors8.xml" ContentType="application/vnd.ms-office.chartcolor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1.xml" ContentType="application/vnd.ms-office.chartcolorstyle+xml"/>
  <Override PartName="/xl/charts/style1.xml" ContentType="application/vnd.ms-office.chartsty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olors2.xml" ContentType="application/vnd.ms-office.chartcolorstyle+xml"/>
  <Override PartName="/xl/theme/theme1.xml" ContentType="application/vnd.openxmlformats-officedocument.theme+xml"/>
  <Override PartName="/xl/drawings/drawing5.xml" ContentType="application/vnd.openxmlformats-officedocument.drawing+xml"/>
  <Override PartName="/xl/charts/style4.xml" ContentType="application/vnd.ms-office.chartstyle+xml"/>
  <Override PartName="/xl/charts/colors4.xml" ContentType="application/vnd.ms-office.chartcolorstyle+xml"/>
  <Override PartName="/xl/worksheets/sheet2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worksheets/sheet28.xml" ContentType="application/vnd.openxmlformats-officedocument.spreadsheetml.worksheet+xml"/>
  <Override PartName="/xl/charts/colors3.xml" ContentType="application/vnd.ms-office.chartcolorstyle+xml"/>
  <Override PartName="/xl/charts/style3.xml" ContentType="application/vnd.ms-office.chartstyle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charts/colors10.xml" ContentType="application/vnd.ms-office.chartcolorstyle+xml"/>
  <Override PartName="/xl/worksheets/sheet21.xml" ContentType="application/vnd.openxmlformats-officedocument.spreadsheetml.worksheet+xml"/>
  <Override PartName="/xl/charts/style15.xml" ContentType="application/vnd.ms-office.chartstyle+xml"/>
  <Override PartName="/xl/charts/colors15.xml" ContentType="application/vnd.ms-office.chartcolorstyle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charts/chart15.xml" ContentType="application/vnd.openxmlformats-officedocument.drawingml.chart+xml"/>
  <Override PartName="/xl/drawings/drawing17.xml" ContentType="application/vnd.openxmlformats-officedocument.drawing+xml"/>
  <Override PartName="/xl/charts/style14.xml" ContentType="application/vnd.ms-office.chartstyle+xml"/>
  <Override PartName="/xl/charts/colors14.xml" ContentType="application/vnd.ms-office.chartcolorstyl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worksheets/sheet5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charts/colors16.xml" ContentType="application/vnd.ms-office.chartcolorstyle+xml"/>
  <Override PartName="/xl/worksheets/sheet7.xml" ContentType="application/vnd.openxmlformats-officedocument.spreadsheetml.worksheet+xml"/>
  <Override PartName="/xl/charts/style16.xml" ContentType="application/vnd.ms-office.chartstyle+xml"/>
  <Override PartName="/xl/worksheets/sheet22.xml" ContentType="application/vnd.openxmlformats-officedocument.spreadsheetml.worksheet+xml"/>
  <Override PartName="/xl/charts/chart14.xml" ContentType="application/vnd.openxmlformats-officedocument.drawingml.chart+xml"/>
  <Override PartName="/xl/worksheets/sheet12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drawings/drawing14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worksheets/sheet16.xml" ContentType="application/vnd.openxmlformats-officedocument.spreadsheetml.worksheet+xml"/>
  <Override PartName="/xl/charts/style13.xml" ContentType="application/vnd.ms-office.chartstyle+xml"/>
  <Override PartName="/xl/charts/colors13.xml" ContentType="application/vnd.ms-office.chartcolorstyle+xml"/>
  <Override PartName="/xl/worksheets/sheet13.xml" ContentType="application/vnd.openxmlformats-officedocument.spreadsheetml.worksheet+xml"/>
  <Override PartName="/xl/drawings/drawing16.xml" ContentType="application/vnd.openxmlformats-officedocument.drawing+xml"/>
  <Override PartName="/xl/charts/style12.xml" ContentType="application/vnd.ms-office.chartstyle+xml"/>
  <Override PartName="/xl/worksheets/sheet14.xml" ContentType="application/vnd.openxmlformats-officedocument.spreadsheetml.worksheet+xml"/>
  <Override PartName="/xl/charts/chart13.xml" ContentType="application/vnd.openxmlformats-officedocument.drawingml.chart+xml"/>
  <Override PartName="/xl/charts/colors12.xml" ContentType="application/vnd.ms-office.chartcolorstyle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men\2017 con plantilla\"/>
    </mc:Choice>
  </mc:AlternateContent>
  <bookViews>
    <workbookView xWindow="480" yWindow="45" windowWidth="22110" windowHeight="13485" firstSheet="24" activeTab="24" xr2:uid="{00000000-000D-0000-FFFF-FFFF00000000}"/>
  </bookViews>
  <sheets>
    <sheet name="Portada e índice" sheetId="29" r:id="rId1"/>
    <sheet name="Resumen general" sheetId="4" r:id="rId2"/>
    <sheet name="Total tráfico" sheetId="5" r:id="rId3"/>
    <sheet name="Total presentación" sheetId="6" r:id="rId4"/>
    <sheet name="Líquidos" sheetId="7" r:id="rId5"/>
    <sheet name="Sólidos" sheetId="8" r:id="rId6"/>
    <sheet name="Mercancía general" sheetId="9" r:id="rId7"/>
    <sheet name="Mercancías contenedores" sheetId="14" r:id="rId8"/>
    <sheet name="Pesca" sheetId="10" r:id="rId9"/>
    <sheet name="Avituallamiento" sheetId="11" r:id="rId10"/>
    <sheet name="Avit. combustibles" sheetId="32" r:id="rId11"/>
    <sheet name="Tráfico interior" sheetId="33" r:id="rId12"/>
    <sheet name="Mercancías tránsito" sheetId="12" r:id="rId13"/>
    <sheet name="Mercan. contene. tránsito" sheetId="13" r:id="rId14"/>
    <sheet name="Ro-Ro" sheetId="15" r:id="rId15"/>
    <sheet name="Ro-Ro remolques" sheetId="27" r:id="rId16"/>
    <sheet name="TEUS" sheetId="16" r:id="rId17"/>
    <sheet name="TEUS tránsito" sheetId="17" r:id="rId18"/>
    <sheet name="TEUS nacional" sheetId="18" r:id="rId19"/>
    <sheet name="TEUS exterior" sheetId="19" r:id="rId20"/>
    <sheet name="TEUS nacional y exterior" sheetId="20" r:id="rId21"/>
    <sheet name="Pasajeros total" sheetId="21" r:id="rId22"/>
    <sheet name="Pasajeros crucero" sheetId="22" r:id="rId23"/>
    <sheet name="Automóviles régimen pasaje" sheetId="23" r:id="rId24"/>
    <sheet name="Automóviles régimen mercancía" sheetId="28" r:id="rId25"/>
    <sheet name="Buques número" sheetId="24" r:id="rId26"/>
    <sheet name="Buques GT" sheetId="25" r:id="rId27"/>
    <sheet name="Cruceros" sheetId="26" r:id="rId28"/>
  </sheets>
  <definedNames>
    <definedName name="_xlnm.Print_Area" localSheetId="24">'Automóviles régimen mercancía'!$A$1:$M$37</definedName>
    <definedName name="_xlnm.Print_Area" localSheetId="23">'Automóviles régimen pasaje'!$A$1:$M$37</definedName>
    <definedName name="_xlnm.Print_Area" localSheetId="10">'Avit. combustibles'!$A$1:$M$37</definedName>
    <definedName name="_xlnm.Print_Area" localSheetId="9">Avituallamiento!$A$1:$M$37</definedName>
    <definedName name="_xlnm.Print_Area" localSheetId="26">'Buques GT'!$A$1:$M$37</definedName>
    <definedName name="_xlnm.Print_Area" localSheetId="25">'Buques número'!$A$1:$M$37</definedName>
    <definedName name="_xlnm.Print_Area" localSheetId="27">Cruceros!$A$1:$M$37</definedName>
    <definedName name="_xlnm.Print_Area" localSheetId="4">Líquidos!$A$1:$M$37</definedName>
    <definedName name="_xlnm.Print_Area" localSheetId="13">'Mercan. contene. tránsito'!$A$1:$M$37</definedName>
    <definedName name="_xlnm.Print_Area" localSheetId="6">'Mercancía general'!$A$1:$M$37</definedName>
    <definedName name="_xlnm.Print_Area" localSheetId="7">'Mercancías contenedores'!$A$1:$M$37</definedName>
    <definedName name="_xlnm.Print_Area" localSheetId="12">'Mercancías tránsito'!$A$1:$M$37</definedName>
    <definedName name="_xlnm.Print_Area" localSheetId="22">'Pasajeros crucero'!$A$1:$M$37</definedName>
    <definedName name="_xlnm.Print_Area" localSheetId="21">'Pasajeros total'!$A$1:$M$37</definedName>
    <definedName name="_xlnm.Print_Area" localSheetId="8">Pesca!$A$1:$M$37</definedName>
    <definedName name="_xlnm.Print_Area" localSheetId="1">'Resumen general'!$A$1:$I$39</definedName>
    <definedName name="_xlnm.Print_Area" localSheetId="14">'Ro-Ro'!$A$1:$M$37</definedName>
    <definedName name="_xlnm.Print_Area" localSheetId="15">'Ro-Ro remolques'!$A$1:$M$37</definedName>
    <definedName name="_xlnm.Print_Area" localSheetId="5">Sólidos!$A$1:$M$37</definedName>
    <definedName name="_xlnm.Print_Area" localSheetId="16">TEUS!$A$1:$M$37</definedName>
    <definedName name="_xlnm.Print_Area" localSheetId="19">'TEUS exterior'!$A$1:$M$37</definedName>
    <definedName name="_xlnm.Print_Area" localSheetId="18">'TEUS nacional'!$A$1:$M$37</definedName>
    <definedName name="_xlnm.Print_Area" localSheetId="20">'TEUS nacional y exterior'!$A$1:$M$37</definedName>
    <definedName name="_xlnm.Print_Area" localSheetId="17">'TEUS tránsito'!$A$1:$M$37</definedName>
    <definedName name="_xlnm.Print_Area" localSheetId="3">'Total presentación'!$A$1:$M$37</definedName>
    <definedName name="_xlnm.Print_Area" localSheetId="2">'Total tráfico'!$A$1:$M$37</definedName>
    <definedName name="_xlnm.Print_Area" localSheetId="11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4">'Automóviles régimen mercancía'!$D$5:$F$5</definedName>
    <definedName name="LblRes01_Acum" localSheetId="15">'Ro-Ro remolques'!$D$5:$F$5</definedName>
    <definedName name="LblRes01_Acum">'Total tráfico'!$D$5:$F$5</definedName>
    <definedName name="LblRes01_Mes" localSheetId="24">'Automóviles régimen mercancía'!$B$5:$C$5</definedName>
    <definedName name="LblRes01_Mes" localSheetId="15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F23" i="28" l="1"/>
  <c r="F21" i="28"/>
  <c r="F20" i="28"/>
  <c r="F8" i="28"/>
  <c r="F33" i="28" l="1"/>
  <c r="F32" i="28"/>
  <c r="F31" i="28"/>
  <c r="F30" i="28"/>
  <c r="F29" i="28"/>
  <c r="F28" i="28"/>
  <c r="F27" i="28"/>
  <c r="F26" i="28"/>
  <c r="F25" i="28"/>
  <c r="F22" i="28"/>
  <c r="F18" i="28"/>
  <c r="F15" i="28"/>
  <c r="F14" i="28"/>
  <c r="F13" i="28"/>
  <c r="F12" i="28"/>
  <c r="F11" i="28"/>
  <c r="F9" i="28"/>
  <c r="F32" i="23"/>
  <c r="F31" i="23"/>
  <c r="F29" i="23"/>
  <c r="F28" i="23"/>
  <c r="F26" i="23"/>
  <c r="F25" i="23"/>
  <c r="F23" i="23"/>
  <c r="F22" i="23"/>
  <c r="F21" i="23"/>
  <c r="F18" i="23"/>
  <c r="F15" i="23"/>
  <c r="F14" i="23"/>
  <c r="F13" i="23"/>
  <c r="F12" i="23"/>
  <c r="F11" i="23"/>
  <c r="F9" i="23"/>
  <c r="F8" i="23"/>
  <c r="F33" i="17"/>
  <c r="F32" i="17"/>
  <c r="F31" i="17"/>
  <c r="F28" i="17"/>
  <c r="F26" i="17"/>
  <c r="F24" i="17"/>
  <c r="F23" i="17"/>
  <c r="F22" i="17"/>
  <c r="F20" i="17"/>
  <c r="F17" i="17"/>
  <c r="F16" i="17"/>
  <c r="F15" i="17"/>
  <c r="F14" i="17"/>
  <c r="F12" i="17"/>
  <c r="F11" i="17"/>
  <c r="F9" i="17"/>
  <c r="F8" i="17"/>
  <c r="F7" i="17"/>
  <c r="F33" i="27"/>
  <c r="F32" i="27"/>
  <c r="F30" i="27"/>
  <c r="F29" i="27"/>
  <c r="F28" i="27"/>
  <c r="F26" i="27"/>
  <c r="F25" i="27"/>
  <c r="F23" i="27"/>
  <c r="F22" i="27"/>
  <c r="F21" i="27"/>
  <c r="F20" i="27"/>
  <c r="F19" i="27"/>
  <c r="F18" i="27"/>
  <c r="F15" i="27"/>
  <c r="F14" i="27"/>
  <c r="F13" i="27"/>
  <c r="F12" i="27"/>
  <c r="F11" i="27"/>
  <c r="F9" i="27"/>
  <c r="F8" i="27"/>
  <c r="F33" i="15"/>
  <c r="F32" i="15"/>
  <c r="F31" i="15"/>
  <c r="F30" i="15"/>
  <c r="F29" i="15"/>
  <c r="F28" i="15"/>
  <c r="F27" i="15"/>
  <c r="F26" i="15"/>
  <c r="F25" i="15"/>
  <c r="F23" i="15"/>
  <c r="F22" i="15"/>
  <c r="F21" i="15"/>
  <c r="F20" i="15"/>
  <c r="F19" i="15"/>
  <c r="F18" i="15"/>
  <c r="F17" i="15"/>
  <c r="F15" i="15"/>
  <c r="F14" i="15"/>
  <c r="F13" i="15"/>
  <c r="F12" i="15"/>
  <c r="F11" i="15"/>
  <c r="F9" i="15"/>
  <c r="F8" i="15"/>
  <c r="F33" i="13"/>
  <c r="F32" i="13"/>
  <c r="F31" i="13"/>
  <c r="F28" i="13"/>
  <c r="F26" i="13"/>
  <c r="F24" i="13"/>
  <c r="F23" i="13"/>
  <c r="F22" i="13"/>
  <c r="F20" i="13"/>
  <c r="F17" i="13"/>
  <c r="F16" i="13"/>
  <c r="F15" i="13"/>
  <c r="F14" i="13"/>
  <c r="F12" i="13"/>
  <c r="F11" i="13"/>
  <c r="F8" i="13"/>
  <c r="F28" i="33"/>
  <c r="F21" i="33"/>
  <c r="F13" i="33"/>
  <c r="F11" i="33"/>
  <c r="F33" i="12"/>
  <c r="F32" i="12"/>
  <c r="F31" i="12"/>
  <c r="F29" i="12"/>
  <c r="F28" i="12"/>
  <c r="F27" i="12"/>
  <c r="F26" i="12"/>
  <c r="F25" i="12"/>
  <c r="F24" i="12"/>
  <c r="F23" i="12"/>
  <c r="F22" i="12"/>
  <c r="F21" i="12"/>
  <c r="F20" i="12"/>
  <c r="F18" i="12"/>
  <c r="F17" i="12"/>
  <c r="F16" i="12"/>
  <c r="F15" i="12"/>
  <c r="F14" i="12"/>
  <c r="F13" i="12"/>
  <c r="F12" i="12"/>
  <c r="F11" i="12"/>
  <c r="F10" i="12"/>
  <c r="F8" i="12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9" i="16"/>
  <c r="F8" i="16"/>
  <c r="F34" i="18"/>
  <c r="F33" i="18"/>
  <c r="F32" i="18"/>
  <c r="F31" i="18"/>
  <c r="F30" i="18"/>
  <c r="F28" i="18"/>
  <c r="F26" i="18"/>
  <c r="F25" i="18"/>
  <c r="F24" i="18"/>
  <c r="F23" i="18"/>
  <c r="F22" i="18"/>
  <c r="F21" i="18"/>
  <c r="F20" i="18"/>
  <c r="F18" i="18"/>
  <c r="F17" i="18"/>
  <c r="F16" i="18"/>
  <c r="F15" i="18"/>
  <c r="F14" i="18"/>
  <c r="F13" i="18"/>
  <c r="F12" i="18"/>
  <c r="F11" i="18"/>
  <c r="F9" i="18"/>
  <c r="F8" i="18"/>
  <c r="F34" i="19"/>
  <c r="F33" i="19"/>
  <c r="F32" i="19"/>
  <c r="F31" i="19"/>
  <c r="F30" i="19"/>
  <c r="F29" i="19"/>
  <c r="F28" i="19"/>
  <c r="F27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9" i="20"/>
  <c r="F8" i="20"/>
  <c r="F33" i="21"/>
  <c r="F32" i="21"/>
  <c r="F31" i="21"/>
  <c r="F30" i="21"/>
  <c r="F29" i="21"/>
  <c r="F28" i="21"/>
  <c r="F27" i="21"/>
  <c r="F26" i="21"/>
  <c r="F25" i="21"/>
  <c r="F23" i="21"/>
  <c r="F22" i="21"/>
  <c r="F21" i="21"/>
  <c r="F20" i="21"/>
  <c r="F19" i="21"/>
  <c r="F18" i="21"/>
  <c r="F16" i="21"/>
  <c r="F15" i="21"/>
  <c r="F14" i="21"/>
  <c r="F13" i="21"/>
  <c r="F12" i="21"/>
  <c r="F11" i="21"/>
  <c r="F9" i="21"/>
  <c r="F8" i="21"/>
  <c r="F33" i="22"/>
  <c r="F32" i="22"/>
  <c r="F31" i="22"/>
  <c r="F30" i="22"/>
  <c r="F29" i="22"/>
  <c r="F28" i="22"/>
  <c r="F27" i="22"/>
  <c r="F26" i="22"/>
  <c r="F23" i="22"/>
  <c r="F22" i="22"/>
  <c r="F21" i="22"/>
  <c r="F20" i="22"/>
  <c r="F19" i="22"/>
  <c r="F18" i="22"/>
  <c r="F16" i="22"/>
  <c r="F15" i="22"/>
  <c r="F14" i="22"/>
  <c r="F13" i="22"/>
  <c r="F12" i="22"/>
  <c r="F9" i="22"/>
  <c r="F8" i="22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3" i="26"/>
  <c r="F32" i="26"/>
  <c r="F31" i="26"/>
  <c r="F30" i="26"/>
  <c r="F29" i="26"/>
  <c r="F28" i="26"/>
  <c r="F27" i="26"/>
  <c r="F26" i="26"/>
  <c r="F23" i="26"/>
  <c r="F22" i="26"/>
  <c r="F21" i="26"/>
  <c r="F20" i="26"/>
  <c r="F19" i="26"/>
  <c r="F18" i="26"/>
  <c r="F16" i="26"/>
  <c r="F15" i="26"/>
  <c r="F14" i="26"/>
  <c r="F13" i="26"/>
  <c r="F12" i="26"/>
  <c r="F9" i="26"/>
  <c r="F8" i="26"/>
  <c r="F34" i="32"/>
  <c r="F33" i="32"/>
  <c r="F32" i="32"/>
  <c r="F31" i="32"/>
  <c r="F29" i="32"/>
  <c r="F28" i="32"/>
  <c r="F27" i="32"/>
  <c r="F26" i="32"/>
  <c r="F24" i="32"/>
  <c r="F23" i="32"/>
  <c r="F22" i="32"/>
  <c r="F21" i="32"/>
  <c r="F20" i="32"/>
  <c r="F19" i="32"/>
  <c r="F18" i="32"/>
  <c r="F16" i="32"/>
  <c r="F15" i="32"/>
  <c r="F14" i="32"/>
  <c r="F13" i="32"/>
  <c r="F12" i="32"/>
  <c r="F11" i="32"/>
  <c r="F10" i="32"/>
  <c r="F9" i="32"/>
  <c r="F8" i="32"/>
  <c r="F33" i="10"/>
  <c r="F32" i="10"/>
  <c r="F31" i="10"/>
  <c r="F29" i="10"/>
  <c r="F28" i="10"/>
  <c r="F27" i="10"/>
  <c r="F26" i="10"/>
  <c r="F24" i="10"/>
  <c r="F23" i="10"/>
  <c r="F22" i="10"/>
  <c r="F21" i="10"/>
  <c r="F20" i="10"/>
  <c r="F19" i="10"/>
  <c r="F17" i="10"/>
  <c r="F16" i="10"/>
  <c r="F26" i="7"/>
  <c r="F25" i="7"/>
  <c r="F11" i="11" l="1"/>
  <c r="F11" i="10"/>
  <c r="F11" i="14"/>
  <c r="F11" i="9"/>
  <c r="F12" i="9"/>
  <c r="F11" i="8"/>
  <c r="F11" i="7"/>
  <c r="F11" i="6"/>
  <c r="F11" i="5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B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E15" i="4" s="1"/>
  <c r="B35" i="32"/>
  <c r="D15" i="4" s="1"/>
  <c r="F7" i="32"/>
  <c r="C38" i="32"/>
  <c r="G38" i="32" s="1"/>
  <c r="D41" i="33" l="1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F64" i="32" s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G53" i="33"/>
  <c r="G64" i="32"/>
  <c r="F42" i="33" l="1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F22" i="14" l="1"/>
  <c r="F22" i="11"/>
  <c r="F22" i="9"/>
  <c r="F22" i="8"/>
  <c r="F21" i="7"/>
  <c r="F22" i="7"/>
  <c r="F23" i="7"/>
  <c r="F22" i="6"/>
  <c r="F22" i="5"/>
  <c r="L5" i="28" l="1"/>
  <c r="L5" i="27"/>
  <c r="H15" i="4" l="1"/>
  <c r="I15" i="4"/>
  <c r="I17" i="4"/>
  <c r="H17" i="4"/>
  <c r="F7" i="26"/>
  <c r="F7" i="25"/>
  <c r="F7" i="24"/>
  <c r="F7" i="22"/>
  <c r="F7" i="21"/>
  <c r="F7" i="20"/>
  <c r="F7" i="18"/>
  <c r="F7" i="16"/>
  <c r="F7" i="14"/>
  <c r="F7" i="12"/>
  <c r="F7" i="11"/>
  <c r="F7" i="10"/>
  <c r="F7" i="9"/>
  <c r="F7" i="8"/>
  <c r="F7" i="7"/>
  <c r="F7" i="6"/>
  <c r="F7" i="5"/>
  <c r="F10" i="14"/>
  <c r="F10" i="11"/>
  <c r="F10" i="10"/>
  <c r="F10" i="9"/>
  <c r="F10" i="8"/>
  <c r="F10" i="7"/>
  <c r="F10" i="6"/>
  <c r="F10" i="5"/>
  <c r="F16" i="14"/>
  <c r="F16" i="11"/>
  <c r="F16" i="9"/>
  <c r="F16" i="8"/>
  <c r="F16" i="7"/>
  <c r="F16" i="6"/>
  <c r="F16" i="5"/>
  <c r="F17" i="14"/>
  <c r="F17" i="11"/>
  <c r="F17" i="9"/>
  <c r="F17" i="8"/>
  <c r="F17" i="7"/>
  <c r="F17" i="6"/>
  <c r="F17" i="5"/>
  <c r="F19" i="14"/>
  <c r="F19" i="11"/>
  <c r="F19" i="9"/>
  <c r="F19" i="8"/>
  <c r="F19" i="7"/>
  <c r="F19" i="6"/>
  <c r="F19" i="5"/>
  <c r="F20" i="14"/>
  <c r="F20" i="11"/>
  <c r="F20" i="9"/>
  <c r="F20" i="8"/>
  <c r="F20" i="7"/>
  <c r="F20" i="6"/>
  <c r="F20" i="5"/>
  <c r="F24" i="14"/>
  <c r="F24" i="11"/>
  <c r="F24" i="9"/>
  <c r="F24" i="8"/>
  <c r="F24" i="6"/>
  <c r="F24" i="5"/>
  <c r="F27" i="14"/>
  <c r="F27" i="11"/>
  <c r="F27" i="9"/>
  <c r="F27" i="8"/>
  <c r="F27" i="6"/>
  <c r="F27" i="5"/>
  <c r="F30" i="14"/>
  <c r="F30" i="11"/>
  <c r="F30" i="9"/>
  <c r="F30" i="8"/>
  <c r="F30" i="7"/>
  <c r="F30" i="6"/>
  <c r="F30" i="5"/>
  <c r="F33" i="14"/>
  <c r="F33" i="11"/>
  <c r="F33" i="9"/>
  <c r="F33" i="8"/>
  <c r="F33" i="7"/>
  <c r="F33" i="6"/>
  <c r="F33" i="5"/>
  <c r="F34" i="14"/>
  <c r="F34" i="11"/>
  <c r="F34" i="9"/>
  <c r="F34" i="8"/>
  <c r="F34" i="7"/>
  <c r="F34" i="6"/>
  <c r="F34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E35" i="28"/>
  <c r="G33" i="4" s="1"/>
  <c r="D35" i="28"/>
  <c r="F33" i="4" s="1"/>
  <c r="C35" i="28"/>
  <c r="E33" i="4" s="1"/>
  <c r="B35" i="28"/>
  <c r="D33" i="4" s="1"/>
  <c r="H33" i="4" l="1"/>
  <c r="I33" i="4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F51" i="28" s="1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G46" i="28"/>
  <c r="F46" i="28"/>
  <c r="G51" i="28" l="1"/>
  <c r="G54" i="28"/>
  <c r="G49" i="28"/>
  <c r="F47" i="28"/>
  <c r="G45" i="28"/>
  <c r="F50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H24" i="4" l="1"/>
  <c r="I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F63" i="27" s="1"/>
  <c r="E59" i="27"/>
  <c r="G59" i="27" s="1"/>
  <c r="E55" i="27"/>
  <c r="F55" i="27" s="1"/>
  <c r="E51" i="27"/>
  <c r="G51" i="27" s="1"/>
  <c r="E47" i="27"/>
  <c r="G47" i="27" s="1"/>
  <c r="E43" i="27"/>
  <c r="G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G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G63" i="27"/>
  <c r="F61" i="27"/>
  <c r="F45" i="27" l="1"/>
  <c r="F39" i="27"/>
  <c r="F49" i="27"/>
  <c r="F64" i="27"/>
  <c r="G42" i="27"/>
  <c r="F43" i="27"/>
  <c r="G57" i="27"/>
  <c r="F60" i="27"/>
  <c r="F40" i="27"/>
  <c r="F44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F31" i="5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F32" i="6"/>
  <c r="F31" i="6"/>
  <c r="F29" i="6"/>
  <c r="F28" i="6"/>
  <c r="F26" i="6"/>
  <c r="F25" i="6"/>
  <c r="F23" i="6"/>
  <c r="F21" i="6"/>
  <c r="F18" i="6"/>
  <c r="F15" i="6"/>
  <c r="F14" i="6"/>
  <c r="F13" i="6"/>
  <c r="F12" i="6"/>
  <c r="F9" i="6"/>
  <c r="F8" i="6"/>
  <c r="F32" i="7"/>
  <c r="F31" i="7"/>
  <c r="F29" i="7"/>
  <c r="F28" i="7"/>
  <c r="F18" i="7"/>
  <c r="F15" i="7"/>
  <c r="F14" i="7"/>
  <c r="F13" i="7"/>
  <c r="F12" i="7"/>
  <c r="F9" i="7"/>
  <c r="F8" i="7"/>
  <c r="F32" i="8"/>
  <c r="F31" i="8"/>
  <c r="F29" i="8"/>
  <c r="F28" i="8"/>
  <c r="F26" i="8"/>
  <c r="F25" i="8"/>
  <c r="F23" i="8"/>
  <c r="F21" i="8"/>
  <c r="F18" i="8"/>
  <c r="F15" i="8"/>
  <c r="F14" i="8"/>
  <c r="F13" i="8"/>
  <c r="F12" i="8"/>
  <c r="F9" i="8"/>
  <c r="F8" i="8"/>
  <c r="F32" i="9"/>
  <c r="F31" i="9"/>
  <c r="F29" i="9"/>
  <c r="F28" i="9"/>
  <c r="F26" i="9"/>
  <c r="F25" i="9"/>
  <c r="F23" i="9"/>
  <c r="F21" i="9"/>
  <c r="F18" i="9"/>
  <c r="F15" i="9"/>
  <c r="F14" i="9"/>
  <c r="F13" i="9"/>
  <c r="F9" i="9"/>
  <c r="F8" i="9"/>
  <c r="F14" i="10"/>
  <c r="F13" i="10"/>
  <c r="F12" i="10"/>
  <c r="F9" i="10"/>
  <c r="F8" i="10"/>
  <c r="F32" i="11"/>
  <c r="F31" i="11"/>
  <c r="F29" i="11"/>
  <c r="F28" i="11"/>
  <c r="F26" i="11"/>
  <c r="F25" i="11"/>
  <c r="F23" i="11"/>
  <c r="F21" i="11"/>
  <c r="F18" i="11"/>
  <c r="F15" i="11"/>
  <c r="F14" i="11"/>
  <c r="F13" i="11"/>
  <c r="F12" i="11"/>
  <c r="F9" i="11"/>
  <c r="F8" i="11"/>
  <c r="F32" i="14"/>
  <c r="F31" i="14"/>
  <c r="F29" i="14"/>
  <c r="F28" i="14"/>
  <c r="F26" i="14"/>
  <c r="F25" i="14"/>
  <c r="F23" i="14"/>
  <c r="F21" i="14"/>
  <c r="F18" i="14"/>
  <c r="F15" i="14"/>
  <c r="F14" i="14"/>
  <c r="F13" i="14"/>
  <c r="F12" i="14"/>
  <c r="F9" i="14"/>
  <c r="F8" i="14"/>
  <c r="F32" i="5"/>
  <c r="F29" i="5"/>
  <c r="F28" i="5"/>
  <c r="F26" i="5"/>
  <c r="F25" i="5"/>
  <c r="F23" i="5"/>
  <c r="F21" i="5"/>
  <c r="F18" i="5"/>
  <c r="F15" i="5"/>
  <c r="F14" i="5"/>
  <c r="F13" i="5"/>
  <c r="F12" i="5"/>
  <c r="F9" i="5"/>
  <c r="F8" i="5"/>
  <c r="C35" i="6"/>
  <c r="D35" i="6"/>
  <c r="E35" i="6"/>
  <c r="C35" i="8"/>
  <c r="E9" i="4" s="1"/>
  <c r="D35" i="8"/>
  <c r="F9" i="4" s="1"/>
  <c r="E35" i="8"/>
  <c r="G9" i="4" s="1"/>
  <c r="G13" i="4" s="1"/>
  <c r="C35" i="9"/>
  <c r="E12" i="4" s="1"/>
  <c r="E10" i="4" s="1"/>
  <c r="D35" i="9"/>
  <c r="F12" i="4" s="1"/>
  <c r="F10" i="4" s="1"/>
  <c r="E35" i="9"/>
  <c r="G12" i="4" s="1"/>
  <c r="C35" i="10"/>
  <c r="E14" i="4" s="1"/>
  <c r="D35" i="10"/>
  <c r="F14" i="4" s="1"/>
  <c r="E35" i="10"/>
  <c r="G14" i="4" s="1"/>
  <c r="C35" i="11"/>
  <c r="E16" i="4" s="1"/>
  <c r="D35" i="11"/>
  <c r="F16" i="4" s="1"/>
  <c r="E35" i="11"/>
  <c r="G16" i="4" s="1"/>
  <c r="C35" i="12"/>
  <c r="E21" i="4" s="1"/>
  <c r="D35" i="12"/>
  <c r="F21" i="4" s="1"/>
  <c r="E35" i="12"/>
  <c r="G21" i="4" s="1"/>
  <c r="H21" i="4" s="1"/>
  <c r="C35" i="13"/>
  <c r="E22" i="4" s="1"/>
  <c r="D35" i="13"/>
  <c r="F22" i="4" s="1"/>
  <c r="E35" i="13"/>
  <c r="G22" i="4" s="1"/>
  <c r="H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C35" i="16"/>
  <c r="E25" i="4" s="1"/>
  <c r="D35" i="16"/>
  <c r="F25" i="4" s="1"/>
  <c r="E35" i="16"/>
  <c r="G25" i="4" s="1"/>
  <c r="H25" i="4" s="1"/>
  <c r="C35" i="17"/>
  <c r="E26" i="4" s="1"/>
  <c r="D35" i="17"/>
  <c r="F26" i="4" s="1"/>
  <c r="E35" i="17"/>
  <c r="G26" i="4" s="1"/>
  <c r="C35" i="18"/>
  <c r="E27" i="4" s="1"/>
  <c r="D35" i="18"/>
  <c r="F27" i="4" s="1"/>
  <c r="E35" i="18"/>
  <c r="G27" i="4" s="1"/>
  <c r="H27" i="4" s="1"/>
  <c r="C35" i="19"/>
  <c r="E28" i="4" s="1"/>
  <c r="D35" i="19"/>
  <c r="F28" i="4" s="1"/>
  <c r="E35" i="19"/>
  <c r="G28" i="4" s="1"/>
  <c r="H28" i="4" s="1"/>
  <c r="C35" i="20"/>
  <c r="E29" i="4" s="1"/>
  <c r="D35" i="20"/>
  <c r="F29" i="4" s="1"/>
  <c r="E35" i="20"/>
  <c r="G29" i="4" s="1"/>
  <c r="H29" i="4" s="1"/>
  <c r="C35" i="21"/>
  <c r="E30" i="4" s="1"/>
  <c r="D35" i="21"/>
  <c r="F30" i="4" s="1"/>
  <c r="E35" i="21"/>
  <c r="G30" i="4" s="1"/>
  <c r="H30" i="4" s="1"/>
  <c r="C35" i="22"/>
  <c r="E31" i="4" s="1"/>
  <c r="D35" i="22"/>
  <c r="F31" i="4" s="1"/>
  <c r="E35" i="22"/>
  <c r="G31" i="4" s="1"/>
  <c r="H31" i="4" s="1"/>
  <c r="C35" i="23"/>
  <c r="E32" i="4" s="1"/>
  <c r="D35" i="23"/>
  <c r="F32" i="4" s="1"/>
  <c r="E35" i="23"/>
  <c r="G32" i="4" s="1"/>
  <c r="H32" i="4" s="1"/>
  <c r="C35" i="24"/>
  <c r="E34" i="4" s="1"/>
  <c r="D35" i="24"/>
  <c r="F34" i="4" s="1"/>
  <c r="E35" i="24"/>
  <c r="G34" i="4" s="1"/>
  <c r="H34" i="4" s="1"/>
  <c r="C35" i="25"/>
  <c r="E35" i="4" s="1"/>
  <c r="D35" i="25"/>
  <c r="F35" i="4" s="1"/>
  <c r="E35" i="25"/>
  <c r="G35" i="4" s="1"/>
  <c r="C35" i="26"/>
  <c r="E36" i="4" s="1"/>
  <c r="D35" i="26"/>
  <c r="F36" i="4" s="1"/>
  <c r="E35" i="26"/>
  <c r="G36" i="4" s="1"/>
  <c r="H36" i="4" s="1"/>
  <c r="C35" i="5"/>
  <c r="D35" i="5"/>
  <c r="E35" i="5"/>
  <c r="B35" i="6"/>
  <c r="B35" i="8"/>
  <c r="D9" i="4" s="1"/>
  <c r="B35" i="9"/>
  <c r="D12" i="4" s="1"/>
  <c r="B35" i="10"/>
  <c r="D14" i="4" s="1"/>
  <c r="B35" i="1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H35" i="4" l="1"/>
  <c r="H26" i="4"/>
  <c r="H23" i="4"/>
  <c r="D16" i="4"/>
  <c r="D18" i="4" s="1"/>
  <c r="D10" i="4"/>
  <c r="G10" i="4"/>
  <c r="E13" i="4"/>
  <c r="F13" i="4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43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G18" i="4"/>
  <c r="I16" i="4"/>
  <c r="H16" i="4"/>
  <c r="F35" i="15"/>
  <c r="F35" i="23"/>
  <c r="F35" i="7"/>
  <c r="F35" i="6"/>
  <c r="I26" i="4"/>
  <c r="I23" i="4"/>
  <c r="F35" i="12"/>
  <c r="F35" i="25"/>
  <c r="F35" i="17"/>
  <c r="D13" i="4"/>
  <c r="I21" i="4"/>
  <c r="E18" i="4"/>
  <c r="F18" i="4"/>
  <c r="I36" i="4"/>
  <c r="I27" i="4"/>
  <c r="I14" i="4"/>
  <c r="H14" i="4"/>
  <c r="I30" i="4"/>
  <c r="I22" i="4"/>
  <c r="I34" i="4"/>
  <c r="I25" i="4"/>
  <c r="I9" i="4"/>
  <c r="H9" i="4"/>
  <c r="I12" i="4"/>
  <c r="I35" i="4"/>
  <c r="I28" i="4"/>
  <c r="I11" i="4"/>
  <c r="H11" i="4"/>
  <c r="I29" i="4"/>
  <c r="I31" i="4"/>
  <c r="I32" i="4"/>
  <c r="F35" i="21"/>
  <c r="F35" i="19"/>
  <c r="F35" i="13"/>
  <c r="F35" i="11"/>
  <c r="F35" i="9"/>
  <c r="H8" i="4"/>
  <c r="I8" i="4"/>
  <c r="F35" i="26"/>
  <c r="F35" i="24"/>
  <c r="F35" i="22"/>
  <c r="F35" i="20"/>
  <c r="F35" i="18"/>
  <c r="F35" i="16"/>
  <c r="F35" i="14"/>
  <c r="F35" i="10"/>
  <c r="F35" i="8"/>
  <c r="H12" i="4"/>
  <c r="F35" i="5"/>
  <c r="D19" i="4" l="1"/>
  <c r="G19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E19" i="4"/>
  <c r="F19" i="4"/>
  <c r="I10" i="4"/>
  <c r="H10" i="4"/>
  <c r="I13" i="4"/>
  <c r="H13" i="4"/>
  <c r="H18" i="4"/>
  <c r="I18" i="4"/>
  <c r="H19" i="4" l="1"/>
  <c r="I19" i="4"/>
</calcChain>
</file>

<file path=xl/sharedStrings.xml><?xml version="1.0" encoding="utf-8"?>
<sst xmlns="http://schemas.openxmlformats.org/spreadsheetml/2006/main" count="973" uniqueCount="178">
  <si>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</si>
  <si>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</si>
  <si>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</si>
  <si>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</si>
  <si>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</si>
  <si>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</si>
  <si>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</si>
  <si>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</si>
  <si>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</si>
  <si>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</si>
  <si>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</si>
  <si>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</si>
  <si>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</si>
  <si>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</si>
  <si>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</si>
  <si>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</si>
  <si>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</si>
  <si>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</si>
  <si>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</si>
  <si>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</si>
  <si>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</si>
  <si>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</si>
  <si>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</si>
  <si>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</si>
  <si>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</si>
  <si>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</si>
  <si>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</si>
  <si>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</si>
  <si>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</si>
  <si>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</si>
  <si>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A CORUÑA</t>
  </si>
  <si>
    <t>ALICANTE</t>
  </si>
  <si>
    <t>BALEARES</t>
  </si>
  <si>
    <t>BARCELONA</t>
  </si>
  <si>
    <t>BILBAO</t>
  </si>
  <si>
    <t>CARTAGENA</t>
  </si>
  <si>
    <t>CEUTA</t>
  </si>
  <si>
    <t>FERROL-SAN CIBRAO</t>
  </si>
  <si>
    <t>HUELVA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</si>
  <si>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</si>
  <si>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</si>
  <si>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</si>
  <si>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</si>
  <si>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</si>
  <si>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</si>
  <si>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</si>
  <si>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</si>
  <si>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</si>
  <si>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</si>
  <si>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</si>
  <si>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</si>
  <si>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</si>
  <si>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</si>
  <si>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</si>
  <si>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</si>
  <si>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</si>
  <si>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</si>
  <si>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</si>
  <si>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</si>
  <si>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LAS PALMAS</t>
  </si>
  <si>
    <t>Dirección de Servicios y Competitividad</t>
  </si>
  <si>
    <t>Departamento de Estadística</t>
  </si>
  <si>
    <t>RESUMEN GENERAL DEL TRÁFICO PORTUARIO*</t>
  </si>
  <si>
    <t>* Datos mensuales facilitados por las AA.PP., sujetos a posibles modificaciones.</t>
  </si>
  <si>
    <t>ÍNDICE</t>
  </si>
  <si>
    <t>0.</t>
  </si>
  <si>
    <t>RESUMEN GENERAL DEL TRÁFICO PORTUARIO</t>
  </si>
  <si>
    <t>1.</t>
  </si>
  <si>
    <t>TRÁFICO PORTUARIO</t>
  </si>
  <si>
    <t>1.1.</t>
  </si>
  <si>
    <t>MERCANCÍAS SEGÚN SU FORMA DE PRESENTACIÓN</t>
  </si>
  <si>
    <t>2.</t>
  </si>
  <si>
    <t>GRANELES LÍQUIDOS</t>
  </si>
  <si>
    <t>3.</t>
  </si>
  <si>
    <t>GRANELES SÓLIDOS</t>
  </si>
  <si>
    <t>4.</t>
  </si>
  <si>
    <t>MERCANCÍA GENERAL</t>
  </si>
  <si>
    <t>4.1.</t>
  </si>
  <si>
    <t>MERCANCÍAS EN CONTENEDORES</t>
  </si>
  <si>
    <t>5.</t>
  </si>
  <si>
    <t>6.</t>
  </si>
  <si>
    <t xml:space="preserve">6.1. </t>
  </si>
  <si>
    <t>7.</t>
  </si>
  <si>
    <t>TRÁFICO INTERIOR</t>
  </si>
  <si>
    <t>8.</t>
  </si>
  <si>
    <t>MERCANCÍAS EN TRÁNSITO</t>
  </si>
  <si>
    <t>8.1.</t>
  </si>
  <si>
    <t>MERCANCÍAS EN CONTENEDORES EN TRÁNSITO</t>
  </si>
  <si>
    <t>9.</t>
  </si>
  <si>
    <t>9.1.</t>
  </si>
  <si>
    <t>TRÁFICO RO-RO DE REMOLQUES, SEMIRREMOLQUES Y PLATAFORMAS (unidades)</t>
  </si>
  <si>
    <t>10.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</si>
  <si>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</si>
  <si>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</si>
  <si>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</si>
  <si>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</si>
  <si>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</si>
  <si>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</si>
  <si>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</si>
  <si>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</si>
  <si>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</si>
  <si>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</t>
  </si>
  <si>
    <t>PASAJEROS EN RÉGIMEN DE TRANSPORTE Y DE CRUCERO (unidades)</t>
  </si>
  <si>
    <t>11.1.</t>
  </si>
  <si>
    <t>PASAJEROS DE CRUCERO (unidades)</t>
  </si>
  <si>
    <t>TURISMOS, AUTOBUSES Y CAMIONES EN REGIMEN DE MERCANCÍA (unidades)</t>
  </si>
  <si>
    <t>13.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</si>
  <si>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</si>
  <si>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</si>
  <si>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</si>
  <si>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</si>
  <si>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</si>
  <si>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</si>
  <si>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</si>
  <si>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</si>
  <si>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r>
      <t>12.1</t>
    </r>
    <r>
      <rPr>
        <sz val="11"/>
        <color theme="1"/>
        <rFont val="Calibri"/>
        <family val="2"/>
        <scheme val="minor"/>
      </rPr>
      <t>.</t>
    </r>
  </si>
  <si>
    <r>
      <t>12.2</t>
    </r>
    <r>
      <rPr>
        <sz val="11"/>
        <color theme="1"/>
        <rFont val="Calibri"/>
        <family val="2"/>
        <scheme val="minor"/>
      </rPr>
      <t>.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</si>
  <si>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</si>
  <si>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</si>
  <si>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</si>
  <si>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</si>
  <si>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</si>
  <si>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</si>
  <si>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</si>
  <si>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</si>
  <si>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</si>
  <si>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</si>
  <si>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</si>
  <si>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</si>
  <si>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</si>
  <si>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</si>
  <si>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</si>
  <si>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</si>
  <si>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</si>
  <si>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</si>
  <si>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</si>
  <si>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</si>
  <si>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</si>
  <si>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</si>
  <si>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</si>
  <si>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</si>
  <si>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</si>
  <si>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</si>
  <si>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</si>
  <si>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</si>
  <si>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</si>
  <si>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</si>
  <si>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</si>
  <si>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DE CRUCERO (uds.)</t>
  </si>
  <si>
    <t>REG. TRANSPORTE Y DE CRUCERO (uds.)</t>
  </si>
  <si>
    <t>EN RÉGIMEN DE PASAJE (uds)</t>
  </si>
  <si>
    <t>TOTAL BUQUES MERCANTES (uds)</t>
  </si>
  <si>
    <t>CRUCEROS (uds)</t>
  </si>
  <si>
    <t>11. PASAJEROS EN RÉGIMEN DE TRANSPORTE Y DE CRUCERO</t>
  </si>
  <si>
    <t>11.1. PASAJEROS DE CRUCERO (unidades)</t>
  </si>
  <si>
    <t>13. BUQUES MERCANTES (unidades)</t>
  </si>
  <si>
    <t>13.2. CRUCEROS (unidades)</t>
  </si>
  <si>
    <t>Acumulado desde enero</t>
  </si>
  <si>
    <t>AUTOMÓVILES EN REGIMEN DE PASAJE (unidades)</t>
  </si>
  <si>
    <t>REMOLQUES, SEMIRR. Y PLATAF. (uds.)</t>
  </si>
  <si>
    <t>AUTOMÓVILES</t>
  </si>
  <si>
    <t>12.1. AUTOMÓVILES EN RÉGIMEN DE PASAJE (unidades)</t>
  </si>
  <si>
    <t>AVITUALLAMIENTO DE COMBUSTIBLES LÍQUIDOS</t>
  </si>
  <si>
    <t>6.1. AVITUALLAMIENTO DE COMBUSTIBLES LÍQUIDOS</t>
  </si>
  <si>
    <t>ALMERÍA</t>
  </si>
  <si>
    <t>1. TRÁFICO PORTUARIO (toneladas)</t>
  </si>
  <si>
    <t>AVILÉS</t>
  </si>
  <si>
    <t>BAHÍA DE ALGECIRAS</t>
  </si>
  <si>
    <t>BAHÍA DE CÁDIZ</t>
  </si>
  <si>
    <t>CASTELLÓN</t>
  </si>
  <si>
    <t>GIJÓN</t>
  </si>
  <si>
    <t>MÁLAGA</t>
  </si>
  <si>
    <t>VILAGARCÍA</t>
  </si>
  <si>
    <t>MARÍN Y RÍA DE PONTEVEDRA</t>
  </si>
  <si>
    <t>COMBUSTIBLES LÍQUIDOS</t>
  </si>
  <si>
    <t>abril 2017</t>
  </si>
  <si>
    <t>Mes abril</t>
  </si>
  <si>
    <t>Fecha: 07/02/2018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</si>
</sst>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37" fillId="0" borderId="0"/>
  </cellStyleXfs>
  <cellXfs count="113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2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0" xfId="0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35" fillId="0" borderId="0" xfId="0" applyFont="1"/>
    <xf numFmtId="0" fontId="35" fillId="0" borderId="6" xfId="0" applyFont="1" applyBorder="1"/>
    <xf numFmtId="0" fontId="35" fillId="0" borderId="7" xfId="0" applyFont="1" applyBorder="1"/>
    <xf numFmtId="0" fontId="35" fillId="0" borderId="8" xfId="0" applyFont="1" applyBorder="1"/>
    <xf numFmtId="0" fontId="2" fillId="5" borderId="1" xfId="0" applyFont="1" applyFill="1" applyBorder="1" applyAlignment="1">
      <alignment horizontal="center"/>
    </xf>
    <xf numFmtId="0" fontId="36" fillId="0" borderId="0" xfId="0" applyFont="1"/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32626160</c:v>
                </c:pt>
                <c:pt idx="1">
                  <c:v>23915844</c:v>
                </c:pt>
                <c:pt idx="2">
                  <c:v>18347605</c:v>
                </c:pt>
                <c:pt idx="3">
                  <c:v>11227093</c:v>
                </c:pt>
                <c:pt idx="4">
                  <c:v>10750850</c:v>
                </c:pt>
                <c:pt idx="5">
                  <c:v>10283085</c:v>
                </c:pt>
                <c:pt idx="6">
                  <c:v>9898463</c:v>
                </c:pt>
                <c:pt idx="7">
                  <c:v>8428558</c:v>
                </c:pt>
                <c:pt idx="8">
                  <c:v>7427834</c:v>
                </c:pt>
                <c:pt idx="9">
                  <c:v>5887572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34583896</c:v>
                </c:pt>
                <c:pt idx="1">
                  <c:v>23693385</c:v>
                </c:pt>
                <c:pt idx="2">
                  <c:v>15243339</c:v>
                </c:pt>
                <c:pt idx="3">
                  <c:v>10337449</c:v>
                </c:pt>
                <c:pt idx="4">
                  <c:v>10484274</c:v>
                </c:pt>
                <c:pt idx="5">
                  <c:v>10143565</c:v>
                </c:pt>
                <c:pt idx="6">
                  <c:v>10315576</c:v>
                </c:pt>
                <c:pt idx="7">
                  <c:v>7367736</c:v>
                </c:pt>
                <c:pt idx="8">
                  <c:v>7010214</c:v>
                </c:pt>
                <c:pt idx="9">
                  <c:v>5327627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30791767</c:v>
                </c:pt>
                <c:pt idx="1">
                  <c:v>23823344</c:v>
                </c:pt>
                <c:pt idx="2">
                  <c:v>18053925</c:v>
                </c:pt>
                <c:pt idx="3">
                  <c:v>11211859</c:v>
                </c:pt>
                <c:pt idx="4">
                  <c:v>10731287</c:v>
                </c:pt>
                <c:pt idx="5">
                  <c:v>10248683</c:v>
                </c:pt>
                <c:pt idx="6">
                  <c:v>9845402</c:v>
                </c:pt>
                <c:pt idx="7">
                  <c:v>7572978</c:v>
                </c:pt>
                <c:pt idx="8">
                  <c:v>7406982</c:v>
                </c:pt>
                <c:pt idx="9">
                  <c:v>5879643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GIJÓN</c:v>
                </c:pt>
                <c:pt idx="9">
                  <c:v>CASTELLÓN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32358590</c:v>
                </c:pt>
                <c:pt idx="1">
                  <c:v>23542235</c:v>
                </c:pt>
                <c:pt idx="2">
                  <c:v>14970455</c:v>
                </c:pt>
                <c:pt idx="3">
                  <c:v>10301122</c:v>
                </c:pt>
                <c:pt idx="4">
                  <c:v>10478762</c:v>
                </c:pt>
                <c:pt idx="5">
                  <c:v>10108421</c:v>
                </c:pt>
                <c:pt idx="6">
                  <c:v>10256321</c:v>
                </c:pt>
                <c:pt idx="7">
                  <c:v>6441712</c:v>
                </c:pt>
                <c:pt idx="8">
                  <c:v>6987925</c:v>
                </c:pt>
                <c:pt idx="9">
                  <c:v>5319595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9346787</c:v>
                </c:pt>
                <c:pt idx="1">
                  <c:v>8999640</c:v>
                </c:pt>
                <c:pt idx="2">
                  <c:v>7854407</c:v>
                </c:pt>
                <c:pt idx="3">
                  <c:v>7087954</c:v>
                </c:pt>
                <c:pt idx="4">
                  <c:v>5981425</c:v>
                </c:pt>
                <c:pt idx="5">
                  <c:v>4558646</c:v>
                </c:pt>
                <c:pt idx="6">
                  <c:v>2673707</c:v>
                </c:pt>
                <c:pt idx="7">
                  <c:v>2401029</c:v>
                </c:pt>
                <c:pt idx="8">
                  <c:v>2396988</c:v>
                </c:pt>
                <c:pt idx="9">
                  <c:v>1873112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8950557</c:v>
                </c:pt>
                <c:pt idx="1">
                  <c:v>7984495</c:v>
                </c:pt>
                <c:pt idx="2">
                  <c:v>8315017</c:v>
                </c:pt>
                <c:pt idx="3">
                  <c:v>7073319</c:v>
                </c:pt>
                <c:pt idx="4">
                  <c:v>5893636</c:v>
                </c:pt>
                <c:pt idx="5">
                  <c:v>3690316</c:v>
                </c:pt>
                <c:pt idx="6">
                  <c:v>2778640</c:v>
                </c:pt>
                <c:pt idx="7">
                  <c:v>2501026</c:v>
                </c:pt>
                <c:pt idx="8">
                  <c:v>2066132</c:v>
                </c:pt>
                <c:pt idx="9">
                  <c:v>2117277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ALMERÍA</c:v>
                </c:pt>
                <c:pt idx="5">
                  <c:v>CARTAGENA</c:v>
                </c:pt>
                <c:pt idx="6">
                  <c:v>HUELVA</c:v>
                </c:pt>
                <c:pt idx="7">
                  <c:v>BILBAO</c:v>
                </c:pt>
                <c:pt idx="8">
                  <c:v>A CORUÑA</c:v>
                </c:pt>
                <c:pt idx="9">
                  <c:v>BARCELONA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6537778</c:v>
                </c:pt>
                <c:pt idx="1">
                  <c:v>3579111</c:v>
                </c:pt>
                <c:pt idx="2">
                  <c:v>3040325</c:v>
                </c:pt>
                <c:pt idx="3">
                  <c:v>1934431</c:v>
                </c:pt>
                <c:pt idx="4">
                  <c:v>1806663</c:v>
                </c:pt>
                <c:pt idx="5">
                  <c:v>1795248</c:v>
                </c:pt>
                <c:pt idx="6">
                  <c:v>1749752</c:v>
                </c:pt>
                <c:pt idx="7">
                  <c:v>1292926</c:v>
                </c:pt>
                <c:pt idx="8">
                  <c:v>1245787</c:v>
                </c:pt>
                <c:pt idx="9">
                  <c:v>1174288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ALMERÍA</c:v>
                </c:pt>
                <c:pt idx="5">
                  <c:v>CARTAGENA</c:v>
                </c:pt>
                <c:pt idx="6">
                  <c:v>HUELVA</c:v>
                </c:pt>
                <c:pt idx="7">
                  <c:v>BILBAO</c:v>
                </c:pt>
                <c:pt idx="8">
                  <c:v>A CORUÑA</c:v>
                </c:pt>
                <c:pt idx="9">
                  <c:v>BARCELONA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6224080</c:v>
                </c:pt>
                <c:pt idx="1">
                  <c:v>3165396</c:v>
                </c:pt>
                <c:pt idx="2">
                  <c:v>2739319</c:v>
                </c:pt>
                <c:pt idx="3">
                  <c:v>1432492</c:v>
                </c:pt>
                <c:pt idx="4">
                  <c:v>1364636</c:v>
                </c:pt>
                <c:pt idx="5">
                  <c:v>1899630</c:v>
                </c:pt>
                <c:pt idx="6">
                  <c:v>1814458</c:v>
                </c:pt>
                <c:pt idx="7">
                  <c:v>1347405</c:v>
                </c:pt>
                <c:pt idx="8">
                  <c:v>1543684</c:v>
                </c:pt>
                <c:pt idx="9">
                  <c:v>1372796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21980827</c:v>
                </c:pt>
                <c:pt idx="1">
                  <c:v>20818905</c:v>
                </c:pt>
                <c:pt idx="2">
                  <c:v>12320991</c:v>
                </c:pt>
                <c:pt idx="3">
                  <c:v>5027450</c:v>
                </c:pt>
                <c:pt idx="4">
                  <c:v>3802212</c:v>
                </c:pt>
                <c:pt idx="5">
                  <c:v>2974332</c:v>
                </c:pt>
                <c:pt idx="6">
                  <c:v>2156703</c:v>
                </c:pt>
                <c:pt idx="7">
                  <c:v>1271505</c:v>
                </c:pt>
                <c:pt idx="8">
                  <c:v>1144567</c:v>
                </c:pt>
                <c:pt idx="9">
                  <c:v>695890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CASTELLÓN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21494251</c:v>
                </c:pt>
                <c:pt idx="1">
                  <c:v>22869867</c:v>
                </c:pt>
                <c:pt idx="2">
                  <c:v>9907343</c:v>
                </c:pt>
                <c:pt idx="3">
                  <c:v>4222063</c:v>
                </c:pt>
                <c:pt idx="4">
                  <c:v>3566606</c:v>
                </c:pt>
                <c:pt idx="5">
                  <c:v>2867380</c:v>
                </c:pt>
                <c:pt idx="6">
                  <c:v>2048581</c:v>
                </c:pt>
                <c:pt idx="7">
                  <c:v>1108463</c:v>
                </c:pt>
                <c:pt idx="8">
                  <c:v>1199945</c:v>
                </c:pt>
                <c:pt idx="9">
                  <c:v>795688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CASTELLÓN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18376627</c:v>
                </c:pt>
                <c:pt idx="1">
                  <c:v>17732607</c:v>
                </c:pt>
                <c:pt idx="2">
                  <c:v>8771790</c:v>
                </c:pt>
                <c:pt idx="3">
                  <c:v>3718644</c:v>
                </c:pt>
                <c:pt idx="4">
                  <c:v>1946109</c:v>
                </c:pt>
                <c:pt idx="5">
                  <c:v>1179297</c:v>
                </c:pt>
                <c:pt idx="6">
                  <c:v>995224</c:v>
                </c:pt>
                <c:pt idx="7">
                  <c:v>830061</c:v>
                </c:pt>
                <c:pt idx="8">
                  <c:v>415877</c:v>
                </c:pt>
                <c:pt idx="9">
                  <c:v>335277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CASTELLÓN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17817752</c:v>
                </c:pt>
                <c:pt idx="1">
                  <c:v>19881758</c:v>
                </c:pt>
                <c:pt idx="2">
                  <c:v>6495568</c:v>
                </c:pt>
                <c:pt idx="3">
                  <c:v>2880916</c:v>
                </c:pt>
                <c:pt idx="4">
                  <c:v>1932609</c:v>
                </c:pt>
                <c:pt idx="5">
                  <c:v>1008267</c:v>
                </c:pt>
                <c:pt idx="6">
                  <c:v>924236</c:v>
                </c:pt>
                <c:pt idx="7">
                  <c:v>883192</c:v>
                </c:pt>
                <c:pt idx="8">
                  <c:v>411293</c:v>
                </c:pt>
                <c:pt idx="9">
                  <c:v>384987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AVILÉS</c:v>
                </c:pt>
                <c:pt idx="4">
                  <c:v>BAHÍA DE CÁDIZ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SANTANDER</c:v>
                </c:pt>
                <c:pt idx="8">
                  <c:v>BARCELONA</c:v>
                </c:pt>
                <c:pt idx="9">
                  <c:v>TARRAGONA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20797</c:v>
                </c:pt>
                <c:pt idx="1">
                  <c:v>13833</c:v>
                </c:pt>
                <c:pt idx="2">
                  <c:v>10408</c:v>
                </c:pt>
                <c:pt idx="3">
                  <c:v>5926</c:v>
                </c:pt>
                <c:pt idx="4">
                  <c:v>5018</c:v>
                </c:pt>
                <c:pt idx="5">
                  <c:v>4608</c:v>
                </c:pt>
                <c:pt idx="6">
                  <c:v>2088</c:v>
                </c:pt>
                <c:pt idx="7">
                  <c:v>1838</c:v>
                </c:pt>
                <c:pt idx="8">
                  <c:v>1377</c:v>
                </c:pt>
                <c:pt idx="9">
                  <c:v>1268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AVILÉS</c:v>
                </c:pt>
                <c:pt idx="4">
                  <c:v>BAHÍA DE CÁDIZ</c:v>
                </c:pt>
                <c:pt idx="5">
                  <c:v>GIJÓN</c:v>
                </c:pt>
                <c:pt idx="6">
                  <c:v>SANTA CRUZ DE TENERIFE</c:v>
                </c:pt>
                <c:pt idx="7">
                  <c:v>SANTANDER</c:v>
                </c:pt>
                <c:pt idx="8">
                  <c:v>BARCELONA</c:v>
                </c:pt>
                <c:pt idx="9">
                  <c:v>TARRAGONA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21335</c:v>
                </c:pt>
                <c:pt idx="1">
                  <c:v>10863</c:v>
                </c:pt>
                <c:pt idx="2">
                  <c:v>11471</c:v>
                </c:pt>
                <c:pt idx="3">
                  <c:v>5907</c:v>
                </c:pt>
                <c:pt idx="4">
                  <c:v>4535</c:v>
                </c:pt>
                <c:pt idx="5">
                  <c:v>3947</c:v>
                </c:pt>
                <c:pt idx="6">
                  <c:v>2399</c:v>
                </c:pt>
                <c:pt idx="7">
                  <c:v>1716</c:v>
                </c:pt>
                <c:pt idx="8">
                  <c:v>1069</c:v>
                </c:pt>
                <c:pt idx="9">
                  <c:v>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HUELVA</c:v>
                </c:pt>
                <c:pt idx="8">
                  <c:v>BAHÍA DE CÁDIZ</c:v>
                </c:pt>
                <c:pt idx="9">
                  <c:v>BILBAO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957421</c:v>
                </c:pt>
                <c:pt idx="1">
                  <c:v>855392</c:v>
                </c:pt>
                <c:pt idx="2">
                  <c:v>292303</c:v>
                </c:pt>
                <c:pt idx="3">
                  <c:v>255146</c:v>
                </c:pt>
                <c:pt idx="4">
                  <c:v>193201</c:v>
                </c:pt>
                <c:pt idx="5">
                  <c:v>91936</c:v>
                </c:pt>
                <c:pt idx="6">
                  <c:v>51926</c:v>
                </c:pt>
                <c:pt idx="7">
                  <c:v>46818</c:v>
                </c:pt>
                <c:pt idx="8">
                  <c:v>35389</c:v>
                </c:pt>
                <c:pt idx="9">
                  <c:v>34402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HUELVA</c:v>
                </c:pt>
                <c:pt idx="8">
                  <c:v>BAHÍA DE CÁDIZ</c:v>
                </c:pt>
                <c:pt idx="9">
                  <c:v>BILBAO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1182258</c:v>
                </c:pt>
                <c:pt idx="1">
                  <c:v>925759</c:v>
                </c:pt>
                <c:pt idx="2">
                  <c:v>271815</c:v>
                </c:pt>
                <c:pt idx="3">
                  <c:v>233097</c:v>
                </c:pt>
                <c:pt idx="4">
                  <c:v>179033</c:v>
                </c:pt>
                <c:pt idx="5">
                  <c:v>150263</c:v>
                </c:pt>
                <c:pt idx="6">
                  <c:v>57064</c:v>
                </c:pt>
                <c:pt idx="7">
                  <c:v>46229</c:v>
                </c:pt>
                <c:pt idx="8">
                  <c:v>44057</c:v>
                </c:pt>
                <c:pt idx="9">
                  <c:v>35144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'Avit. combustibles'!$F$38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MÁLAGA</c:v>
                </c:pt>
              </c:strCache>
            </c:strRef>
          </c:cat>
          <c:val>
            <c:numRef>
              <c:f>'Avit. combustibles'!$F$39:$F$48</c:f>
              <c:numCache>
                <c:formatCode>General</c:formatCode>
                <c:ptCount val="10"/>
                <c:pt idx="0">
                  <c:v>904523</c:v>
                </c:pt>
                <c:pt idx="1">
                  <c:v>735496</c:v>
                </c:pt>
                <c:pt idx="2">
                  <c:v>219724</c:v>
                </c:pt>
                <c:pt idx="3">
                  <c:v>185939</c:v>
                </c:pt>
                <c:pt idx="4">
                  <c:v>177580</c:v>
                </c:pt>
                <c:pt idx="5">
                  <c:v>68191</c:v>
                </c:pt>
                <c:pt idx="6">
                  <c:v>41154</c:v>
                </c:pt>
                <c:pt idx="7">
                  <c:v>24277</c:v>
                </c:pt>
                <c:pt idx="8">
                  <c:v>19941</c:v>
                </c:pt>
                <c:pt idx="9">
                  <c:v>17488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'Avit. combustibles'!$G$38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MÁLAGA</c:v>
                </c:pt>
              </c:strCache>
            </c:strRef>
          </c:cat>
          <c:val>
            <c:numRef>
              <c:f>'Avit. combustibles'!$G$39:$G$48</c:f>
              <c:numCache>
                <c:formatCode>General</c:formatCode>
                <c:ptCount val="10"/>
                <c:pt idx="0">
                  <c:v>1123049</c:v>
                </c:pt>
                <c:pt idx="1">
                  <c:v>820216</c:v>
                </c:pt>
                <c:pt idx="2">
                  <c:v>217095</c:v>
                </c:pt>
                <c:pt idx="3">
                  <c:v>169856</c:v>
                </c:pt>
                <c:pt idx="4">
                  <c:v>178868</c:v>
                </c:pt>
                <c:pt idx="5">
                  <c:v>126367</c:v>
                </c:pt>
                <c:pt idx="6">
                  <c:v>40966</c:v>
                </c:pt>
                <c:pt idx="7">
                  <c:v>24845</c:v>
                </c:pt>
                <c:pt idx="8">
                  <c:v>18885</c:v>
                </c:pt>
                <c:pt idx="9">
                  <c:v>8740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VIGO</c:v>
                </c:pt>
                <c:pt idx="4">
                  <c:v>SANTA CRUZ DE TENERIFE</c:v>
                </c:pt>
                <c:pt idx="5">
                  <c:v>FERROL-SAN CIBRAO</c:v>
                </c:pt>
                <c:pt idx="6">
                  <c:v>BALEARES</c:v>
                </c:pt>
                <c:pt idx="7">
                  <c:v>#N/A</c:v>
                </c:pt>
                <c:pt idx="8">
                  <c:v>#N/A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876738</c:v>
                </c:pt>
                <c:pt idx="1">
                  <c:v>89764</c:v>
                </c:pt>
                <c:pt idx="2">
                  <c:v>5616</c:v>
                </c:pt>
                <c:pt idx="3">
                  <c:v>2032</c:v>
                </c:pt>
                <c:pt idx="4">
                  <c:v>355</c:v>
                </c:pt>
                <c:pt idx="5">
                  <c:v>60</c:v>
                </c:pt>
                <c:pt idx="6">
                  <c:v>19</c:v>
                </c:pt>
                <c:pt idx="7">
                  <c:v>#N/A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VIGO</c:v>
                </c:pt>
                <c:pt idx="4">
                  <c:v>SANTA CRUZ DE TENERIFE</c:v>
                </c:pt>
                <c:pt idx="5">
                  <c:v>FERROL-SAN CIBRAO</c:v>
                </c:pt>
                <c:pt idx="6">
                  <c:v>BALEARES</c:v>
                </c:pt>
                <c:pt idx="7">
                  <c:v>#N/A</c:v>
                </c:pt>
                <c:pt idx="8">
                  <c:v>#N/A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1042859</c:v>
                </c:pt>
                <c:pt idx="1">
                  <c:v>90778</c:v>
                </c:pt>
                <c:pt idx="2">
                  <c:v>12393</c:v>
                </c:pt>
                <c:pt idx="3">
                  <c:v>0</c:v>
                </c:pt>
                <c:pt idx="4">
                  <c:v>798</c:v>
                </c:pt>
                <c:pt idx="5">
                  <c:v>0</c:v>
                </c:pt>
                <c:pt idx="6">
                  <c:v>109</c:v>
                </c:pt>
                <c:pt idx="7">
                  <c:v>#N/A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CASTELLÓN</c:v>
                </c:pt>
                <c:pt idx="7">
                  <c:v>BAHÍA DE CÁDIZ</c:v>
                </c:pt>
                <c:pt idx="8">
                  <c:v>VIGO</c:v>
                </c:pt>
                <c:pt idx="9">
                  <c:v>MÁLAGA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20353748</c:v>
                </c:pt>
                <c:pt idx="1">
                  <c:v>11344614</c:v>
                </c:pt>
                <c:pt idx="2">
                  <c:v>5016820</c:v>
                </c:pt>
                <c:pt idx="3">
                  <c:v>3269597</c:v>
                </c:pt>
                <c:pt idx="4">
                  <c:v>935959</c:v>
                </c:pt>
                <c:pt idx="5">
                  <c:v>911398</c:v>
                </c:pt>
                <c:pt idx="6">
                  <c:v>210186</c:v>
                </c:pt>
                <c:pt idx="7">
                  <c:v>173127</c:v>
                </c:pt>
                <c:pt idx="8">
                  <c:v>96074</c:v>
                </c:pt>
                <c:pt idx="9">
                  <c:v>83206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CASTELLÓN</c:v>
                </c:pt>
                <c:pt idx="7">
                  <c:v>BAHÍA DE CÁDIZ</c:v>
                </c:pt>
                <c:pt idx="8">
                  <c:v>VIGO</c:v>
                </c:pt>
                <c:pt idx="9">
                  <c:v>MÁLAGA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22106919</c:v>
                </c:pt>
                <c:pt idx="1">
                  <c:v>10914880</c:v>
                </c:pt>
                <c:pt idx="2">
                  <c:v>2675522</c:v>
                </c:pt>
                <c:pt idx="3">
                  <c:v>2289485</c:v>
                </c:pt>
                <c:pt idx="4">
                  <c:v>787938</c:v>
                </c:pt>
                <c:pt idx="5">
                  <c:v>991847</c:v>
                </c:pt>
                <c:pt idx="6">
                  <c:v>52620</c:v>
                </c:pt>
                <c:pt idx="7">
                  <c:v>291316</c:v>
                </c:pt>
                <c:pt idx="8">
                  <c:v>47551</c:v>
                </c:pt>
                <c:pt idx="9">
                  <c:v>24084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CASTELLÓN</c:v>
                </c:pt>
                <c:pt idx="5">
                  <c:v>MÁLAGA</c:v>
                </c:pt>
                <c:pt idx="6">
                  <c:v>VIGO</c:v>
                </c:pt>
                <c:pt idx="7">
                  <c:v>MARÍN Y RÍA DE PONTEVEDRA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16325804</c:v>
                </c:pt>
                <c:pt idx="1">
                  <c:v>11225603</c:v>
                </c:pt>
                <c:pt idx="2">
                  <c:v>3069512</c:v>
                </c:pt>
                <c:pt idx="3">
                  <c:v>2354722</c:v>
                </c:pt>
                <c:pt idx="4">
                  <c:v>204635</c:v>
                </c:pt>
                <c:pt idx="5">
                  <c:v>78934</c:v>
                </c:pt>
                <c:pt idx="6">
                  <c:v>72556</c:v>
                </c:pt>
                <c:pt idx="7">
                  <c:v>37788</c:v>
                </c:pt>
                <c:pt idx="8">
                  <c:v>25941</c:v>
                </c:pt>
                <c:pt idx="9">
                  <c:v>20745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CASTELLÓN</c:v>
                </c:pt>
                <c:pt idx="5">
                  <c:v>MÁLAGA</c:v>
                </c:pt>
                <c:pt idx="6">
                  <c:v>VIGO</c:v>
                </c:pt>
                <c:pt idx="7">
                  <c:v>MARÍN Y RÍA DE PONTEVEDRA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18463791</c:v>
                </c:pt>
                <c:pt idx="1">
                  <c:v>10843501</c:v>
                </c:pt>
                <c:pt idx="2">
                  <c:v>1186329</c:v>
                </c:pt>
                <c:pt idx="3">
                  <c:v>1637087</c:v>
                </c:pt>
                <c:pt idx="4">
                  <c:v>52618</c:v>
                </c:pt>
                <c:pt idx="5">
                  <c:v>14007</c:v>
                </c:pt>
                <c:pt idx="6">
                  <c:v>35878</c:v>
                </c:pt>
                <c:pt idx="7">
                  <c:v>850</c:v>
                </c:pt>
                <c:pt idx="8">
                  <c:v>76316</c:v>
                </c:pt>
                <c:pt idx="9">
                  <c:v>14100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CEUTA</c:v>
                </c:pt>
                <c:pt idx="9">
                  <c:v>BAHÍA DE CÁDIZ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3770660</c:v>
                </c:pt>
                <c:pt idx="1">
                  <c:v>3291966</c:v>
                </c:pt>
                <c:pt idx="2">
                  <c:v>2986878</c:v>
                </c:pt>
                <c:pt idx="3">
                  <c:v>2866024</c:v>
                </c:pt>
                <c:pt idx="4">
                  <c:v>1219779</c:v>
                </c:pt>
                <c:pt idx="5">
                  <c:v>1059132</c:v>
                </c:pt>
                <c:pt idx="6">
                  <c:v>515090</c:v>
                </c:pt>
                <c:pt idx="7">
                  <c:v>351045</c:v>
                </c:pt>
                <c:pt idx="8">
                  <c:v>336212</c:v>
                </c:pt>
                <c:pt idx="9">
                  <c:v>328515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CEUTA</c:v>
                </c:pt>
                <c:pt idx="9">
                  <c:v>BAHÍA DE CÁDIZ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3527853</c:v>
                </c:pt>
                <c:pt idx="1">
                  <c:v>3173940</c:v>
                </c:pt>
                <c:pt idx="2">
                  <c:v>2895043</c:v>
                </c:pt>
                <c:pt idx="3">
                  <c:v>3100711</c:v>
                </c:pt>
                <c:pt idx="4">
                  <c:v>1181172</c:v>
                </c:pt>
                <c:pt idx="5">
                  <c:v>1069378</c:v>
                </c:pt>
                <c:pt idx="6">
                  <c:v>472304</c:v>
                </c:pt>
                <c:pt idx="7">
                  <c:v>346086</c:v>
                </c:pt>
                <c:pt idx="8">
                  <c:v>340600</c:v>
                </c:pt>
                <c:pt idx="9">
                  <c:v>251403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BAHÍA DE ALGECIRAS</c:v>
                </c:pt>
                <c:pt idx="1">
                  <c:v>BALEARES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MELILLA</c:v>
                </c:pt>
                <c:pt idx="7">
                  <c:v>BAHÍA DE CÁDIZ</c:v>
                </c:pt>
                <c:pt idx="8">
                  <c:v>MOTRIL</c:v>
                </c:pt>
                <c:pt idx="9">
                  <c:v>MÁLAGA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83003</c:v>
                </c:pt>
                <c:pt idx="1">
                  <c:v>80566</c:v>
                </c:pt>
                <c:pt idx="2">
                  <c:v>66062</c:v>
                </c:pt>
                <c:pt idx="3">
                  <c:v>61563</c:v>
                </c:pt>
                <c:pt idx="4">
                  <c:v>44587</c:v>
                </c:pt>
                <c:pt idx="5">
                  <c:v>38527</c:v>
                </c:pt>
                <c:pt idx="6">
                  <c:v>10696</c:v>
                </c:pt>
                <c:pt idx="7">
                  <c:v>8883</c:v>
                </c:pt>
                <c:pt idx="8">
                  <c:v>7547</c:v>
                </c:pt>
                <c:pt idx="9">
                  <c:v>6953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BAHÍA DE ALGECIRAS</c:v>
                </c:pt>
                <c:pt idx="1">
                  <c:v>BALEARES</c:v>
                </c:pt>
                <c:pt idx="2">
                  <c:v>VALENCIA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MELILLA</c:v>
                </c:pt>
                <c:pt idx="7">
                  <c:v>BAHÍA DE CÁDIZ</c:v>
                </c:pt>
                <c:pt idx="8">
                  <c:v>MOTRIL</c:v>
                </c:pt>
                <c:pt idx="9">
                  <c:v>MÁLAGA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96412</c:v>
                </c:pt>
                <c:pt idx="1">
                  <c:v>81411</c:v>
                </c:pt>
                <c:pt idx="2">
                  <c:v>77484</c:v>
                </c:pt>
                <c:pt idx="3">
                  <c:v>63546</c:v>
                </c:pt>
                <c:pt idx="4">
                  <c:v>46255</c:v>
                </c:pt>
                <c:pt idx="5">
                  <c:v>45984</c:v>
                </c:pt>
                <c:pt idx="6">
                  <c:v>10526</c:v>
                </c:pt>
                <c:pt idx="7">
                  <c:v>7044</c:v>
                </c:pt>
                <c:pt idx="8">
                  <c:v>2981</c:v>
                </c:pt>
                <c:pt idx="9">
                  <c:v>7758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1532239</c:v>
                </c:pt>
                <c:pt idx="1">
                  <c:v>1391879</c:v>
                </c:pt>
                <c:pt idx="2">
                  <c:v>877974</c:v>
                </c:pt>
                <c:pt idx="3">
                  <c:v>339070</c:v>
                </c:pt>
                <c:pt idx="4">
                  <c:v>181401</c:v>
                </c:pt>
                <c:pt idx="5">
                  <c:v>127405</c:v>
                </c:pt>
                <c:pt idx="6">
                  <c:v>83527</c:v>
                </c:pt>
                <c:pt idx="7">
                  <c:v>58118</c:v>
                </c:pt>
                <c:pt idx="8">
                  <c:v>52695</c:v>
                </c:pt>
                <c:pt idx="9">
                  <c:v>38910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1554165</c:v>
                </c:pt>
                <c:pt idx="1">
                  <c:v>1570901</c:v>
                </c:pt>
                <c:pt idx="2">
                  <c:v>685812</c:v>
                </c:pt>
                <c:pt idx="3">
                  <c:v>293524</c:v>
                </c:pt>
                <c:pt idx="4">
                  <c:v>185454</c:v>
                </c:pt>
                <c:pt idx="5">
                  <c:v>118863</c:v>
                </c:pt>
                <c:pt idx="6">
                  <c:v>68261</c:v>
                </c:pt>
                <c:pt idx="7">
                  <c:v>61479</c:v>
                </c:pt>
                <c:pt idx="8">
                  <c:v>51549</c:v>
                </c:pt>
                <c:pt idx="9">
                  <c:v>40346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CASTELLÓN</c:v>
                </c:pt>
                <c:pt idx="6">
                  <c:v>MARÍN Y RÍA DE PONTEVEDRA</c:v>
                </c:pt>
                <c:pt idx="7">
                  <c:v>VIGO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1276540</c:v>
                </c:pt>
                <c:pt idx="1">
                  <c:v>849928</c:v>
                </c:pt>
                <c:pt idx="2">
                  <c:v>268585</c:v>
                </c:pt>
                <c:pt idx="3">
                  <c:v>164676</c:v>
                </c:pt>
                <c:pt idx="4">
                  <c:v>24522</c:v>
                </c:pt>
                <c:pt idx="5">
                  <c:v>12264</c:v>
                </c:pt>
                <c:pt idx="6">
                  <c:v>4612</c:v>
                </c:pt>
                <c:pt idx="7">
                  <c:v>4381</c:v>
                </c:pt>
                <c:pt idx="8">
                  <c:v>2386</c:v>
                </c:pt>
                <c:pt idx="9">
                  <c:v>1387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CASTELLÓN</c:v>
                </c:pt>
                <c:pt idx="6">
                  <c:v>MARÍN Y RÍA DE PONTEVEDRA</c:v>
                </c:pt>
                <c:pt idx="7">
                  <c:v>VIGO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1453499</c:v>
                </c:pt>
                <c:pt idx="1">
                  <c:v>836459</c:v>
                </c:pt>
                <c:pt idx="2">
                  <c:v>118089</c:v>
                </c:pt>
                <c:pt idx="3">
                  <c:v>130527</c:v>
                </c:pt>
                <c:pt idx="4">
                  <c:v>3640</c:v>
                </c:pt>
                <c:pt idx="5">
                  <c:v>2936</c:v>
                </c:pt>
                <c:pt idx="6">
                  <c:v>59</c:v>
                </c:pt>
                <c:pt idx="7">
                  <c:v>2255</c:v>
                </c:pt>
                <c:pt idx="8">
                  <c:v>6134</c:v>
                </c:pt>
                <c:pt idx="9">
                  <c:v>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147145</c:v>
                </c:pt>
                <c:pt idx="1">
                  <c:v>112027</c:v>
                </c:pt>
                <c:pt idx="2">
                  <c:v>79051</c:v>
                </c:pt>
                <c:pt idx="3">
                  <c:v>60988</c:v>
                </c:pt>
                <c:pt idx="4">
                  <c:v>45366</c:v>
                </c:pt>
                <c:pt idx="5">
                  <c:v>38841</c:v>
                </c:pt>
                <c:pt idx="6">
                  <c:v>32374</c:v>
                </c:pt>
                <c:pt idx="7">
                  <c:v>19929</c:v>
                </c:pt>
                <c:pt idx="8">
                  <c:v>18128</c:v>
                </c:pt>
                <c:pt idx="9">
                  <c:v>14468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BALEARES</c:v>
                </c:pt>
                <c:pt idx="6">
                  <c:v>SEVILLA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136024</c:v>
                </c:pt>
                <c:pt idx="1">
                  <c:v>103420</c:v>
                </c:pt>
                <c:pt idx="2">
                  <c:v>75374</c:v>
                </c:pt>
                <c:pt idx="3">
                  <c:v>62686</c:v>
                </c:pt>
                <c:pt idx="4">
                  <c:v>43389</c:v>
                </c:pt>
                <c:pt idx="5">
                  <c:v>40337</c:v>
                </c:pt>
                <c:pt idx="6">
                  <c:v>49001</c:v>
                </c:pt>
                <c:pt idx="7">
                  <c:v>21035</c:v>
                </c:pt>
                <c:pt idx="8">
                  <c:v>11717</c:v>
                </c:pt>
                <c:pt idx="9">
                  <c:v>1435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621323</c:v>
                </c:pt>
                <c:pt idx="1">
                  <c:v>530336</c:v>
                </c:pt>
                <c:pt idx="2">
                  <c:v>160086</c:v>
                </c:pt>
                <c:pt idx="3">
                  <c:v>113468</c:v>
                </c:pt>
                <c:pt idx="4">
                  <c:v>70792</c:v>
                </c:pt>
                <c:pt idx="5">
                  <c:v>45890</c:v>
                </c:pt>
                <c:pt idx="6">
                  <c:v>27244</c:v>
                </c:pt>
                <c:pt idx="7">
                  <c:v>22398</c:v>
                </c:pt>
                <c:pt idx="8">
                  <c:v>20530</c:v>
                </c:pt>
                <c:pt idx="9">
                  <c:v>19365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655020</c:v>
                </c:pt>
                <c:pt idx="1">
                  <c:v>492350</c:v>
                </c:pt>
                <c:pt idx="2">
                  <c:v>163429</c:v>
                </c:pt>
                <c:pt idx="3">
                  <c:v>116713</c:v>
                </c:pt>
                <c:pt idx="4">
                  <c:v>63690</c:v>
                </c:pt>
                <c:pt idx="5">
                  <c:v>49232</c:v>
                </c:pt>
                <c:pt idx="6">
                  <c:v>26970</c:v>
                </c:pt>
                <c:pt idx="7">
                  <c:v>12041</c:v>
                </c:pt>
                <c:pt idx="8">
                  <c:v>20760</c:v>
                </c:pt>
                <c:pt idx="9">
                  <c:v>16623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682311</c:v>
                </c:pt>
                <c:pt idx="1">
                  <c:v>609389</c:v>
                </c:pt>
                <c:pt idx="2">
                  <c:v>180015</c:v>
                </c:pt>
                <c:pt idx="3">
                  <c:v>174394</c:v>
                </c:pt>
                <c:pt idx="4">
                  <c:v>126097</c:v>
                </c:pt>
                <c:pt idx="5">
                  <c:v>115339</c:v>
                </c:pt>
                <c:pt idx="6">
                  <c:v>71263</c:v>
                </c:pt>
                <c:pt idx="7">
                  <c:v>53737</c:v>
                </c:pt>
                <c:pt idx="8">
                  <c:v>51834</c:v>
                </c:pt>
                <c:pt idx="9">
                  <c:v>38862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717706</c:v>
                </c:pt>
                <c:pt idx="1">
                  <c:v>567724</c:v>
                </c:pt>
                <c:pt idx="2">
                  <c:v>184464</c:v>
                </c:pt>
                <c:pt idx="3">
                  <c:v>162997</c:v>
                </c:pt>
                <c:pt idx="4">
                  <c:v>117640</c:v>
                </c:pt>
                <c:pt idx="5">
                  <c:v>117402</c:v>
                </c:pt>
                <c:pt idx="6">
                  <c:v>65325</c:v>
                </c:pt>
                <c:pt idx="7">
                  <c:v>59224</c:v>
                </c:pt>
                <c:pt idx="8">
                  <c:v>48157</c:v>
                </c:pt>
                <c:pt idx="9">
                  <c:v>40346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VALENCIA</c:v>
                </c:pt>
                <c:pt idx="7">
                  <c:v>MELILLA</c:v>
                </c:pt>
                <c:pt idx="8">
                  <c:v>MÁLAGA</c:v>
                </c:pt>
                <c:pt idx="9">
                  <c:v>ALMERÍA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1819226</c:v>
                </c:pt>
                <c:pt idx="1">
                  <c:v>1360775</c:v>
                </c:pt>
                <c:pt idx="2">
                  <c:v>1220601</c:v>
                </c:pt>
                <c:pt idx="3">
                  <c:v>853847</c:v>
                </c:pt>
                <c:pt idx="4">
                  <c:v>764931</c:v>
                </c:pt>
                <c:pt idx="5">
                  <c:v>512541</c:v>
                </c:pt>
                <c:pt idx="6">
                  <c:v>214534</c:v>
                </c:pt>
                <c:pt idx="7">
                  <c:v>207060</c:v>
                </c:pt>
                <c:pt idx="8">
                  <c:v>190457</c:v>
                </c:pt>
                <c:pt idx="9">
                  <c:v>153910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VALENCIA</c:v>
                </c:pt>
                <c:pt idx="7">
                  <c:v>MELILLA</c:v>
                </c:pt>
                <c:pt idx="8">
                  <c:v>MÁLAGA</c:v>
                </c:pt>
                <c:pt idx="9">
                  <c:v>ALMERÍA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1803083</c:v>
                </c:pt>
                <c:pt idx="1">
                  <c:v>1389625</c:v>
                </c:pt>
                <c:pt idx="2">
                  <c:v>1132538</c:v>
                </c:pt>
                <c:pt idx="3">
                  <c:v>895265</c:v>
                </c:pt>
                <c:pt idx="4">
                  <c:v>728866</c:v>
                </c:pt>
                <c:pt idx="5">
                  <c:v>573211</c:v>
                </c:pt>
                <c:pt idx="6">
                  <c:v>168902</c:v>
                </c:pt>
                <c:pt idx="7">
                  <c:v>193921</c:v>
                </c:pt>
                <c:pt idx="8">
                  <c:v>181599</c:v>
                </c:pt>
                <c:pt idx="9">
                  <c:v>136528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LAS PALMAS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ALICANTE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505444</c:v>
                </c:pt>
                <c:pt idx="1">
                  <c:v>471167</c:v>
                </c:pt>
                <c:pt idx="2">
                  <c:v>365610</c:v>
                </c:pt>
                <c:pt idx="3">
                  <c:v>208705</c:v>
                </c:pt>
                <c:pt idx="4">
                  <c:v>104851</c:v>
                </c:pt>
                <c:pt idx="5">
                  <c:v>63960</c:v>
                </c:pt>
                <c:pt idx="6">
                  <c:v>56429</c:v>
                </c:pt>
                <c:pt idx="7">
                  <c:v>28402</c:v>
                </c:pt>
                <c:pt idx="8">
                  <c:v>26689</c:v>
                </c:pt>
                <c:pt idx="9">
                  <c:v>18879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LAS PALMAS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ALICANTE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552902</c:v>
                </c:pt>
                <c:pt idx="1">
                  <c:v>480471</c:v>
                </c:pt>
                <c:pt idx="2">
                  <c:v>399395</c:v>
                </c:pt>
                <c:pt idx="3">
                  <c:v>251721</c:v>
                </c:pt>
                <c:pt idx="4">
                  <c:v>106035</c:v>
                </c:pt>
                <c:pt idx="5">
                  <c:v>62677</c:v>
                </c:pt>
                <c:pt idx="6">
                  <c:v>58425</c:v>
                </c:pt>
                <c:pt idx="7">
                  <c:v>26330</c:v>
                </c:pt>
                <c:pt idx="8">
                  <c:v>31542</c:v>
                </c:pt>
                <c:pt idx="9">
                  <c:v>10641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MELILLA</c:v>
                </c:pt>
                <c:pt idx="8">
                  <c:v>ALMERÍA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341122</c:v>
                </c:pt>
                <c:pt idx="1">
                  <c:v>278806</c:v>
                </c:pt>
                <c:pt idx="2">
                  <c:v>137801</c:v>
                </c:pt>
                <c:pt idx="3">
                  <c:v>119966</c:v>
                </c:pt>
                <c:pt idx="4">
                  <c:v>90960</c:v>
                </c:pt>
                <c:pt idx="5">
                  <c:v>64735</c:v>
                </c:pt>
                <c:pt idx="6">
                  <c:v>38435</c:v>
                </c:pt>
                <c:pt idx="7">
                  <c:v>36577</c:v>
                </c:pt>
                <c:pt idx="8">
                  <c:v>33393</c:v>
                </c:pt>
                <c:pt idx="9">
                  <c:v>20807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MELILLA</c:v>
                </c:pt>
                <c:pt idx="8">
                  <c:v>ALMERÍA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318776</c:v>
                </c:pt>
                <c:pt idx="1">
                  <c:v>276228</c:v>
                </c:pt>
                <c:pt idx="2">
                  <c:v>119668</c:v>
                </c:pt>
                <c:pt idx="3">
                  <c:v>112731</c:v>
                </c:pt>
                <c:pt idx="4">
                  <c:v>101060</c:v>
                </c:pt>
                <c:pt idx="5">
                  <c:v>55161</c:v>
                </c:pt>
                <c:pt idx="6">
                  <c:v>22143</c:v>
                </c:pt>
                <c:pt idx="7">
                  <c:v>32091</c:v>
                </c:pt>
                <c:pt idx="8">
                  <c:v>26854</c:v>
                </c:pt>
                <c:pt idx="9">
                  <c:v>17928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278699</c:v>
                </c:pt>
                <c:pt idx="1">
                  <c:v>265171</c:v>
                </c:pt>
                <c:pt idx="2">
                  <c:v>180438</c:v>
                </c:pt>
                <c:pt idx="3">
                  <c:v>154667</c:v>
                </c:pt>
                <c:pt idx="4">
                  <c:v>77107</c:v>
                </c:pt>
                <c:pt idx="5">
                  <c:v>64499</c:v>
                </c:pt>
                <c:pt idx="6">
                  <c:v>51092</c:v>
                </c:pt>
                <c:pt idx="7">
                  <c:v>29491</c:v>
                </c:pt>
                <c:pt idx="8">
                  <c:v>21556</c:v>
                </c:pt>
                <c:pt idx="9">
                  <c:v>4786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BARCELONA</c:v>
                </c:pt>
                <c:pt idx="1">
                  <c:v>VALENCIA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296367</c:v>
                </c:pt>
                <c:pt idx="1">
                  <c:v>263865</c:v>
                </c:pt>
                <c:pt idx="2">
                  <c:v>158462</c:v>
                </c:pt>
                <c:pt idx="3">
                  <c:v>153981</c:v>
                </c:pt>
                <c:pt idx="4">
                  <c:v>88618</c:v>
                </c:pt>
                <c:pt idx="5">
                  <c:v>57065</c:v>
                </c:pt>
                <c:pt idx="6">
                  <c:v>57068</c:v>
                </c:pt>
                <c:pt idx="7">
                  <c:v>26816</c:v>
                </c:pt>
                <c:pt idx="8">
                  <c:v>18559</c:v>
                </c:pt>
                <c:pt idx="9">
                  <c:v>4738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9385</c:v>
                </c:pt>
                <c:pt idx="1">
                  <c:v>8461</c:v>
                </c:pt>
                <c:pt idx="2">
                  <c:v>4149</c:v>
                </c:pt>
                <c:pt idx="3">
                  <c:v>3909</c:v>
                </c:pt>
                <c:pt idx="4">
                  <c:v>3333</c:v>
                </c:pt>
                <c:pt idx="5">
                  <c:v>2655</c:v>
                </c:pt>
                <c:pt idx="6">
                  <c:v>2420</c:v>
                </c:pt>
                <c:pt idx="7">
                  <c:v>882</c:v>
                </c:pt>
                <c:pt idx="8">
                  <c:v>866</c:v>
                </c:pt>
                <c:pt idx="9">
                  <c:v>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8529</c:v>
                </c:pt>
                <c:pt idx="1">
                  <c:v>8974</c:v>
                </c:pt>
                <c:pt idx="2">
                  <c:v>4112</c:v>
                </c:pt>
                <c:pt idx="3">
                  <c:v>3978</c:v>
                </c:pt>
                <c:pt idx="4">
                  <c:v>3422</c:v>
                </c:pt>
                <c:pt idx="5">
                  <c:v>2593</c:v>
                </c:pt>
                <c:pt idx="6">
                  <c:v>2496</c:v>
                </c:pt>
                <c:pt idx="7">
                  <c:v>901</c:v>
                </c:pt>
                <c:pt idx="8">
                  <c:v>835</c:v>
                </c:pt>
                <c:pt idx="9">
                  <c:v>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MELILLA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126863066</c:v>
                </c:pt>
                <c:pt idx="1">
                  <c:v>89873868</c:v>
                </c:pt>
                <c:pt idx="2">
                  <c:v>79193687</c:v>
                </c:pt>
                <c:pt idx="3">
                  <c:v>78794975</c:v>
                </c:pt>
                <c:pt idx="4">
                  <c:v>59910517</c:v>
                </c:pt>
                <c:pt idx="5">
                  <c:v>55095685</c:v>
                </c:pt>
                <c:pt idx="6">
                  <c:v>19436001</c:v>
                </c:pt>
                <c:pt idx="7">
                  <c:v>15328625</c:v>
                </c:pt>
                <c:pt idx="8">
                  <c:v>13894723</c:v>
                </c:pt>
                <c:pt idx="9">
                  <c:v>12633464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MELILLA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142711971</c:v>
                </c:pt>
                <c:pt idx="1">
                  <c:v>88116303</c:v>
                </c:pt>
                <c:pt idx="2">
                  <c:v>80560155</c:v>
                </c:pt>
                <c:pt idx="3">
                  <c:v>82976878</c:v>
                </c:pt>
                <c:pt idx="4">
                  <c:v>60516525</c:v>
                </c:pt>
                <c:pt idx="5">
                  <c:v>52973470</c:v>
                </c:pt>
                <c:pt idx="6">
                  <c:v>19304832</c:v>
                </c:pt>
                <c:pt idx="7">
                  <c:v>15532995</c:v>
                </c:pt>
                <c:pt idx="8">
                  <c:v>13590285</c:v>
                </c:pt>
                <c:pt idx="9">
                  <c:v>10236567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228</c:v>
                </c:pt>
                <c:pt idx="1">
                  <c:v>219</c:v>
                </c:pt>
                <c:pt idx="2">
                  <c:v>148</c:v>
                </c:pt>
                <c:pt idx="3">
                  <c:v>96</c:v>
                </c:pt>
                <c:pt idx="4">
                  <c:v>66</c:v>
                </c:pt>
                <c:pt idx="5">
                  <c:v>53</c:v>
                </c:pt>
                <c:pt idx="6">
                  <c:v>32</c:v>
                </c:pt>
                <c:pt idx="7">
                  <c:v>22</c:v>
                </c:pt>
                <c:pt idx="8">
                  <c:v>20</c:v>
                </c:pt>
                <c:pt idx="9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239</c:v>
                </c:pt>
                <c:pt idx="1">
                  <c:v>222</c:v>
                </c:pt>
                <c:pt idx="2">
                  <c:v>139</c:v>
                </c:pt>
                <c:pt idx="3">
                  <c:v>105</c:v>
                </c:pt>
                <c:pt idx="4">
                  <c:v>63</c:v>
                </c:pt>
                <c:pt idx="5">
                  <c:v>56</c:v>
                </c:pt>
                <c:pt idx="6">
                  <c:v>33</c:v>
                </c:pt>
                <c:pt idx="7">
                  <c:v>23</c:v>
                </c:pt>
                <c:pt idx="8">
                  <c:v>18</c:v>
                </c:pt>
                <c:pt idx="9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1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1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13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1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image" Target="../media/image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image" Target="../media/image15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image" Target="../media/image16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image" Target="../media/image1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</xdr:rowOff>
    </xdr:from>
    <xdr:to>
      <xdr:col>4</xdr:col>
      <xdr:colOff>657225</xdr:colOff>
      <xdr:row>2</xdr:row>
      <xdr:rowOff>121791</xdr:rowOff>
    </xdr:to>
    <xdr:pic>
      <xdr:nvPicPr>
        <xdr:cNvPr id="2" name="Imagen 1" descr="LOGOS PdE 2013 documentos comunes y Presentaciones">
          <a:extLst>
            <a:ext uri="{FF2B5EF4-FFF2-40B4-BE49-F238E27FC236}">
              <a16:creationId xmlns:a16="http://schemas.microsoft.com/office/drawing/2014/main" id="{6B629D76-1AC7-4832-BC6D-017326DA5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2"/>
          <a:ext cx="3552824" cy="6075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179250</xdr:colOff>
      <xdr:row>1</xdr:row>
      <xdr:rowOff>182250</xdr:rowOff>
    </xdr:to>
    <xdr:pic>
      <xdr:nvPicPr>
        <xdr:cNvPr id="3" name="LogoRes06">
          <a:extLst>
            <a:ext uri="{FF2B5EF4-FFF2-40B4-BE49-F238E27FC236}">
              <a16:creationId xmlns:a16="http://schemas.microsoft.com/office/drawing/2014/main" id="{2A8882D9-84C9-4CFD-AD96-292E35183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07132899-A0B5-48AF-AEE9-AC4C22F024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51069B8-118D-46B4-84DD-4982B95D04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BC0B3870-0F71-4C21-9AF8-62D6F2ABE3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4122B706-5531-43B5-B6EC-904FEE9C57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CA2F5E7-F48C-464A-80B3-2B229F4A97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13CD5EE-0967-49B2-955B-ABAFACDF6F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3405D1E3-DC98-4CCA-B348-8DE40025D0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12FA1781-E255-44D1-8AEC-8B77D474FE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CFF6F62D-0E0E-4178-9F5B-C92166962C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169725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E1A18BC5-8EBA-4E51-B4E0-C354BEADFA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" name="LogoRes0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D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E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5361" name="LogoRes10_2">
          <a:extLst>
            <a:ext uri="{FF2B5EF4-FFF2-40B4-BE49-F238E27FC236}">
              <a16:creationId xmlns:a16="http://schemas.microsoft.com/office/drawing/2014/main" id="{00000000-0008-0000-0F00-0000013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6385" name="LogoRes10_3">
          <a:extLst>
            <a:ext uri="{FF2B5EF4-FFF2-40B4-BE49-F238E27FC236}">
              <a16:creationId xmlns:a16="http://schemas.microsoft.com/office/drawing/2014/main" id="{00000000-0008-0000-1000-0000014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7409" name="LogoRes10_4">
          <a:extLst>
            <a:ext uri="{FF2B5EF4-FFF2-40B4-BE49-F238E27FC236}">
              <a16:creationId xmlns:a16="http://schemas.microsoft.com/office/drawing/2014/main" id="{00000000-0008-0000-1100-0000014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2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3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4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" name="LogoRes0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6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7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8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2"/>
  <sheetViews>
    <sheetView workbookViewId="0">
      <selection activeCell="C35" sqref="C35"/>
    </sheetView>
  </sheetViews>
  <sheetFormatPr baseColWidth="10" defaultColWidth="11.5703125" defaultRowHeight="15" x14ac:dyDescent="0.25"/>
  <cols>
    <col min="1" max="1" width="8.7109375" style="74" customWidth="1"/>
    <col min="2" max="4" width="11.5703125" style="74"/>
    <col min="5" max="5" width="11.5703125" style="74" customWidth="1"/>
    <col min="6" max="10" width="11.5703125" style="74"/>
    <col min="11" max="11" width="9.7109375" style="74" customWidth="1"/>
    <col min="12" max="12" width="0" style="74" hidden="1" customWidth="1"/>
    <col min="13" max="16384" width="11.5703125" style="74"/>
  </cols>
  <sheetData>
    <row r="1" spans="7:9" ht="19.5" x14ac:dyDescent="0.25">
      <c r="I1" s="75" t="s">
        <v>60</v>
      </c>
    </row>
    <row r="2" spans="7:9" ht="18.75" x14ac:dyDescent="0.25">
      <c r="I2" s="76" t="s">
        <v>61</v>
      </c>
    </row>
    <row r="15" spans="7:9" ht="31.5" x14ac:dyDescent="0.25">
      <c r="G15" s="77" t="s">
        <v>62</v>
      </c>
    </row>
    <row r="16" spans="7:9" ht="23.25" x14ac:dyDescent="0.25">
      <c r="G16" s="78" t="s">
        <v>175</v>
      </c>
    </row>
    <row r="28" spans="6:11" x14ac:dyDescent="0.25">
      <c r="G28" s="79"/>
      <c r="H28" s="79"/>
      <c r="I28" s="79"/>
      <c r="J28" s="79"/>
    </row>
    <row r="29" spans="6:11" ht="14.45" customHeight="1" x14ac:dyDescent="0.25">
      <c r="F29" s="79"/>
      <c r="G29" s="79"/>
      <c r="H29" s="79"/>
      <c r="I29" s="79"/>
      <c r="J29" s="79"/>
      <c r="K29" s="80" t="s">
        <v>63</v>
      </c>
    </row>
    <row r="31" spans="6:11" x14ac:dyDescent="0.25">
      <c r="K31" s="81"/>
    </row>
    <row r="33" spans="2:6" ht="15.75" x14ac:dyDescent="0.25">
      <c r="F33" s="82" t="s">
        <v>64</v>
      </c>
    </row>
    <row r="34" spans="2:6" ht="15.75" x14ac:dyDescent="0.25">
      <c r="F34" s="82"/>
    </row>
    <row r="35" spans="2:6" ht="15.75" x14ac:dyDescent="0.25">
      <c r="C35" s="96"/>
    </row>
    <row r="36" spans="2:6" s="85" customFormat="1" ht="15.75" x14ac:dyDescent="0.25">
      <c r="B36" s="83" t="s">
        <v>65</v>
      </c>
      <c r="C36" s="84" t="s">
        <v>66</v>
      </c>
    </row>
    <row r="37" spans="2:6" s="85" customFormat="1" ht="15.75" x14ac:dyDescent="0.25">
      <c r="B37" s="83" t="s">
        <v>67</v>
      </c>
      <c r="C37" s="83" t="s">
        <v>68</v>
      </c>
    </row>
    <row r="38" spans="2:6" s="85" customFormat="1" ht="15.75" x14ac:dyDescent="0.25">
      <c r="B38" s="86" t="s">
        <v>69</v>
      </c>
      <c r="C38" s="86" t="s">
        <v>70</v>
      </c>
    </row>
    <row r="39" spans="2:6" s="85" customFormat="1" ht="15.75" x14ac:dyDescent="0.25">
      <c r="B39" s="83" t="s">
        <v>71</v>
      </c>
      <c r="C39" s="83" t="s">
        <v>72</v>
      </c>
    </row>
    <row r="40" spans="2:6" s="85" customFormat="1" ht="15.75" x14ac:dyDescent="0.25">
      <c r="B40" s="83" t="s">
        <v>73</v>
      </c>
      <c r="C40" s="83" t="s">
        <v>74</v>
      </c>
    </row>
    <row r="41" spans="2:6" s="85" customFormat="1" ht="15.75" x14ac:dyDescent="0.25">
      <c r="B41" s="83" t="s">
        <v>75</v>
      </c>
      <c r="C41" s="83" t="s">
        <v>76</v>
      </c>
    </row>
    <row r="42" spans="2:6" s="85" customFormat="1" ht="15.75" x14ac:dyDescent="0.25">
      <c r="B42" s="86" t="s">
        <v>77</v>
      </c>
      <c r="C42" s="86" t="s">
        <v>78</v>
      </c>
    </row>
    <row r="43" spans="2:6" s="85" customFormat="1" ht="15.75" x14ac:dyDescent="0.25">
      <c r="B43" s="83" t="s">
        <v>79</v>
      </c>
      <c r="C43" s="83" t="s">
        <v>4</v>
      </c>
    </row>
    <row r="44" spans="2:6" s="85" customFormat="1" ht="15.75" x14ac:dyDescent="0.25">
      <c r="B44" s="83" t="s">
        <v>80</v>
      </c>
      <c r="C44" s="83" t="s">
        <v>6</v>
      </c>
    </row>
    <row r="45" spans="2:6" s="85" customFormat="1" ht="15.75" x14ac:dyDescent="0.25">
      <c r="B45" s="86" t="s">
        <v>81</v>
      </c>
      <c r="C45" s="86" t="s">
        <v>162</v>
      </c>
    </row>
    <row r="46" spans="2:6" s="85" customFormat="1" ht="15.75" x14ac:dyDescent="0.25">
      <c r="B46" s="83" t="s">
        <v>82</v>
      </c>
      <c r="C46" s="83" t="s">
        <v>83</v>
      </c>
    </row>
    <row r="47" spans="2:6" s="85" customFormat="1" ht="15.75" x14ac:dyDescent="0.25">
      <c r="B47" s="83" t="s">
        <v>84</v>
      </c>
      <c r="C47" s="83" t="s">
        <v>85</v>
      </c>
    </row>
    <row r="48" spans="2:6" s="85" customFormat="1" ht="15.75" x14ac:dyDescent="0.25">
      <c r="B48" s="86" t="s">
        <v>86</v>
      </c>
      <c r="C48" s="86" t="s">
        <v>87</v>
      </c>
    </row>
    <row r="49" spans="2:3" s="85" customFormat="1" ht="15.75" x14ac:dyDescent="0.25">
      <c r="B49" s="83" t="s">
        <v>88</v>
      </c>
      <c r="C49" s="83" t="s">
        <v>21</v>
      </c>
    </row>
    <row r="50" spans="2:3" s="85" customFormat="1" ht="15.75" x14ac:dyDescent="0.25">
      <c r="B50" s="86" t="s">
        <v>89</v>
      </c>
      <c r="C50" s="86" t="s">
        <v>90</v>
      </c>
    </row>
    <row r="51" spans="2:3" s="85" customFormat="1" ht="15.75" x14ac:dyDescent="0.25">
      <c r="B51" s="83" t="s">
        <v>91</v>
      </c>
      <c r="C51" s="83" t="s">
        <v>92</v>
      </c>
    </row>
    <row r="52" spans="2:3" s="85" customFormat="1" ht="15.75" x14ac:dyDescent="0.25">
      <c r="B52" s="86" t="s">
        <v>93</v>
      </c>
      <c r="C52" s="86" t="s">
        <v>94</v>
      </c>
    </row>
    <row r="53" spans="2:3" s="85" customFormat="1" ht="15.75" x14ac:dyDescent="0.25">
      <c r="B53" s="86" t="s">
        <v>95</v>
      </c>
      <c r="C53" s="86" t="s">
        <v>96</v>
      </c>
    </row>
    <row r="54" spans="2:3" s="85" customFormat="1" ht="15.75" x14ac:dyDescent="0.25">
      <c r="B54" s="86" t="s">
        <v>97</v>
      </c>
      <c r="C54" s="86" t="s">
        <v>98</v>
      </c>
    </row>
    <row r="55" spans="2:3" s="85" customFormat="1" ht="15.75" x14ac:dyDescent="0.25">
      <c r="B55" s="86" t="s">
        <v>99</v>
      </c>
      <c r="C55" s="86" t="s">
        <v>100</v>
      </c>
    </row>
    <row r="56" spans="2:3" s="85" customFormat="1" ht="15.75" x14ac:dyDescent="0.25">
      <c r="B56" s="83" t="s">
        <v>101</v>
      </c>
      <c r="C56" s="83" t="s">
        <v>102</v>
      </c>
    </row>
    <row r="57" spans="2:3" s="85" customFormat="1" ht="15.75" x14ac:dyDescent="0.25">
      <c r="B57" s="86" t="s">
        <v>103</v>
      </c>
      <c r="C57" s="86" t="s">
        <v>104</v>
      </c>
    </row>
    <row r="58" spans="2:3" s="85" customFormat="1" ht="15.75" x14ac:dyDescent="0.25">
      <c r="B58" s="83" t="s">
        <v>115</v>
      </c>
      <c r="C58" s="83" t="s">
        <v>158</v>
      </c>
    </row>
    <row r="59" spans="2:3" s="85" customFormat="1" ht="15.75" x14ac:dyDescent="0.25">
      <c r="B59" s="83" t="s">
        <v>116</v>
      </c>
      <c r="C59" s="83" t="s">
        <v>105</v>
      </c>
    </row>
    <row r="60" spans="2:3" s="85" customFormat="1" ht="15.75" x14ac:dyDescent="0.25">
      <c r="B60" s="83" t="s">
        <v>106</v>
      </c>
      <c r="C60" s="83" t="s">
        <v>107</v>
      </c>
    </row>
    <row r="61" spans="2:3" s="85" customFormat="1" ht="15.75" x14ac:dyDescent="0.25">
      <c r="B61" s="86" t="s">
        <v>108</v>
      </c>
      <c r="C61" s="86" t="s">
        <v>109</v>
      </c>
    </row>
    <row r="62" spans="2:3" s="85" customFormat="1" ht="15.75" x14ac:dyDescent="0.25">
      <c r="B62" s="86" t="s">
        <v>110</v>
      </c>
      <c r="C62" s="86" t="s">
        <v>111</v>
      </c>
    </row>
    <row r="63" spans="2:3" x14ac:dyDescent="0.25">
      <c r="B63" s="85"/>
    </row>
    <row r="64" spans="2:3" x14ac:dyDescent="0.25">
      <c r="B64" s="85"/>
    </row>
    <row r="65" spans="2:2" x14ac:dyDescent="0.25">
      <c r="B65" s="85"/>
    </row>
    <row r="66" spans="2:2" x14ac:dyDescent="0.25">
      <c r="B66" s="85"/>
    </row>
    <row r="67" spans="2:2" x14ac:dyDescent="0.25">
      <c r="B67" s="85"/>
    </row>
    <row r="68" spans="2:2" x14ac:dyDescent="0.25">
      <c r="B68" s="85"/>
    </row>
    <row r="69" spans="2:2" x14ac:dyDescent="0.25">
      <c r="B69" s="85"/>
    </row>
    <row r="70" spans="2:2" x14ac:dyDescent="0.25">
      <c r="B70" s="85"/>
    </row>
    <row r="71" spans="2:2" x14ac:dyDescent="0.25">
      <c r="B71" s="85"/>
    </row>
    <row r="72" spans="2:2" x14ac:dyDescent="0.25">
      <c r="B72" s="85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9"/>
  <sheetViews>
    <sheetView workbookViewId="0">
      <selection activeCell="I5" sqref="I5"/>
    </sheetView>
  </sheetViews>
  <sheetFormatPr baseColWidth="10" defaultColWidth="11.42578125" defaultRowHeight="15" x14ac:dyDescent="0.25"/>
  <cols>
    <col min="1" max="1" width="28.28515625" style="53" bestFit="1" customWidth="1"/>
    <col min="2" max="2" width="16" style="53" bestFit="1" customWidth="1"/>
    <col min="3" max="3" width="26.5703125" style="53" bestFit="1" customWidth="1"/>
    <col min="4" max="16384" width="11.42578125" style="53"/>
  </cols>
  <sheetData>
    <row r="1" spans="1:13" ht="22.5" customHeight="1" x14ac:dyDescent="0.35">
      <c r="D1" s="54" t="s">
        <v>26</v>
      </c>
    </row>
    <row r="4" spans="1:13" x14ac:dyDescent="0.25">
      <c r="F4" s="55"/>
      <c r="G4" s="55"/>
      <c r="I4" s="4" t="s">
        <v>177</v>
      </c>
    </row>
    <row r="6" spans="1:13" x14ac:dyDescent="0.25">
      <c r="A6" s="100" t="s">
        <v>28</v>
      </c>
      <c r="B6" s="101"/>
      <c r="C6" s="101"/>
      <c r="D6" s="97" t="s">
        <v>176</v>
      </c>
      <c r="E6" s="98"/>
      <c r="F6" s="97" t="s">
        <v>157</v>
      </c>
      <c r="G6" s="98"/>
      <c r="H6" s="99" t="s">
        <v>27</v>
      </c>
      <c r="I6" s="98"/>
    </row>
    <row r="7" spans="1:13" x14ac:dyDescent="0.25">
      <c r="A7" s="102"/>
      <c r="B7" s="102"/>
      <c r="C7" s="102"/>
      <c r="D7" s="56">
        <v>2016</v>
      </c>
      <c r="E7" s="56">
        <v>2017</v>
      </c>
      <c r="F7" s="56">
        <v>2016</v>
      </c>
      <c r="G7" s="56">
        <v>2017</v>
      </c>
      <c r="H7" s="56" t="s">
        <v>0</v>
      </c>
      <c r="I7" s="56" t="s">
        <v>2</v>
      </c>
    </row>
    <row r="8" spans="1:13" x14ac:dyDescent="0.25">
      <c r="A8" s="103" t="s">
        <v>10</v>
      </c>
      <c r="B8" s="103" t="s">
        <v>11</v>
      </c>
      <c r="C8" s="57" t="s">
        <v>12</v>
      </c>
      <c r="D8" s="58">
        <f>Líquidos!B35</f>
        <v>13816372</v>
      </c>
      <c r="E8" s="58">
        <f>Líquidos!C35</f>
        <v>14028358</v>
      </c>
      <c r="F8" s="58">
        <f>Líquidos!D35</f>
        <v>55528511</v>
      </c>
      <c r="G8" s="58">
        <f>Líquidos!E35</f>
        <v>57213054</v>
      </c>
      <c r="H8" s="58">
        <f>G8-F8</f>
        <v>1684543</v>
      </c>
      <c r="I8" s="59">
        <f>((G8*100/F8)-100)</f>
        <v>3.0336541889264765</v>
      </c>
    </row>
    <row r="9" spans="1:13" x14ac:dyDescent="0.25">
      <c r="A9" s="104"/>
      <c r="B9" s="105"/>
      <c r="C9" s="57" t="s">
        <v>13</v>
      </c>
      <c r="D9" s="58">
        <f>Sólidos!B35</f>
        <v>6953147</v>
      </c>
      <c r="E9" s="58">
        <f>Sólidos!C35</f>
        <v>7818434</v>
      </c>
      <c r="F9" s="58">
        <f>Sólidos!D35</f>
        <v>30248659</v>
      </c>
      <c r="G9" s="58">
        <f>Sólidos!E35</f>
        <v>30949144</v>
      </c>
      <c r="H9" s="58">
        <f t="shared" ref="H9:H19" si="0">G9-F9</f>
        <v>700485</v>
      </c>
      <c r="I9" s="59">
        <f t="shared" ref="I9:I19" si="1">((G9*100/F9)-100)</f>
        <v>2.3157555513452621</v>
      </c>
    </row>
    <row r="10" spans="1:13" x14ac:dyDescent="0.25">
      <c r="A10" s="104"/>
      <c r="B10" s="103" t="s">
        <v>14</v>
      </c>
      <c r="C10" s="57" t="s">
        <v>15</v>
      </c>
      <c r="D10" s="58">
        <f>D12-D11</f>
        <v>6226807</v>
      </c>
      <c r="E10" s="58">
        <f t="shared" ref="E10:G10" si="2">E12-E11</f>
        <v>5933121</v>
      </c>
      <c r="F10" s="58">
        <f t="shared" si="2"/>
        <v>22162914</v>
      </c>
      <c r="G10" s="58">
        <f t="shared" si="2"/>
        <v>22828493</v>
      </c>
      <c r="H10" s="58">
        <f t="shared" si="0"/>
        <v>665579</v>
      </c>
      <c r="I10" s="59">
        <f t="shared" si="1"/>
        <v>3.0031204380434815</v>
      </c>
    </row>
    <row r="11" spans="1:13" x14ac:dyDescent="0.25">
      <c r="A11" s="104"/>
      <c r="B11" s="104"/>
      <c r="C11" s="57" t="s">
        <v>16</v>
      </c>
      <c r="D11" s="58">
        <f>'Mercancías contenedores'!B35</f>
        <v>14334707</v>
      </c>
      <c r="E11" s="58">
        <f>'Mercancías contenedores'!C35</f>
        <v>15358223</v>
      </c>
      <c r="F11" s="58">
        <f>'Mercancías contenedores'!D35</f>
        <v>54509491</v>
      </c>
      <c r="G11" s="58">
        <f>'Mercancías contenedores'!E35</f>
        <v>56485005</v>
      </c>
      <c r="H11" s="58">
        <f t="shared" si="0"/>
        <v>1975514</v>
      </c>
      <c r="I11" s="59">
        <f t="shared" si="1"/>
        <v>3.6241651935440018</v>
      </c>
    </row>
    <row r="12" spans="1:13" x14ac:dyDescent="0.25">
      <c r="A12" s="105"/>
      <c r="B12" s="105"/>
      <c r="C12" s="57" t="s">
        <v>1</v>
      </c>
      <c r="D12" s="58">
        <f>'Mercancía general'!B35</f>
        <v>20561514</v>
      </c>
      <c r="E12" s="58">
        <f>'Mercancía general'!C35</f>
        <v>21291344</v>
      </c>
      <c r="F12" s="58">
        <f>'Mercancía general'!D35</f>
        <v>76672405</v>
      </c>
      <c r="G12" s="58">
        <f>'Mercancía general'!E35</f>
        <v>79313498</v>
      </c>
      <c r="H12" s="58">
        <f t="shared" si="0"/>
        <v>2641093</v>
      </c>
      <c r="I12" s="59">
        <f t="shared" si="1"/>
        <v>3.4446460887720889</v>
      </c>
    </row>
    <row r="13" spans="1:13" x14ac:dyDescent="0.25">
      <c r="A13" s="60"/>
      <c r="B13" s="60"/>
      <c r="C13" s="95" t="s">
        <v>1</v>
      </c>
      <c r="D13" s="61">
        <f>+D8+D9+D12</f>
        <v>41331033</v>
      </c>
      <c r="E13" s="61">
        <f t="shared" ref="E13:G13" si="3">+E8+E9+E12</f>
        <v>43138136</v>
      </c>
      <c r="F13" s="61">
        <f t="shared" si="3"/>
        <v>162449575</v>
      </c>
      <c r="G13" s="61">
        <f t="shared" si="3"/>
        <v>167475696</v>
      </c>
      <c r="H13" s="61">
        <f t="shared" si="0"/>
        <v>5026121</v>
      </c>
      <c r="I13" s="62">
        <f t="shared" si="1"/>
        <v>3.0939576173098686</v>
      </c>
    </row>
    <row r="14" spans="1:13" x14ac:dyDescent="0.25">
      <c r="A14" s="103" t="s">
        <v>3</v>
      </c>
      <c r="B14" s="63" t="s">
        <v>4</v>
      </c>
      <c r="C14" s="57" t="s">
        <v>5</v>
      </c>
      <c r="D14" s="58">
        <f>Pesca!B35</f>
        <v>21443</v>
      </c>
      <c r="E14" s="58">
        <f>Pesca!C35</f>
        <v>18996</v>
      </c>
      <c r="F14" s="58">
        <f>Pesca!D35</f>
        <v>70192</v>
      </c>
      <c r="G14" s="58">
        <f>Pesca!E35</f>
        <v>72731</v>
      </c>
      <c r="H14" s="58">
        <f>G14-F14</f>
        <v>2539</v>
      </c>
      <c r="I14" s="59">
        <f t="shared" si="1"/>
        <v>3.6172213357647536</v>
      </c>
    </row>
    <row r="15" spans="1:13" x14ac:dyDescent="0.25">
      <c r="A15" s="104"/>
      <c r="B15" s="103" t="s">
        <v>6</v>
      </c>
      <c r="C15" s="72" t="s">
        <v>174</v>
      </c>
      <c r="D15" s="58">
        <f>'Avit. combustibles'!B35</f>
        <v>692114</v>
      </c>
      <c r="E15" s="58">
        <f>'Avit. combustibles'!C35</f>
        <v>645313</v>
      </c>
      <c r="F15" s="58">
        <f>'Avit. combustibles'!D35</f>
        <v>2796600</v>
      </c>
      <c r="G15" s="58">
        <f>'Avit. combustibles'!E35</f>
        <v>2463742</v>
      </c>
      <c r="H15" s="58">
        <f>G15-F15</f>
        <v>-332858</v>
      </c>
      <c r="I15" s="59">
        <f t="shared" si="1"/>
        <v>-11.902238432382177</v>
      </c>
      <c r="J15" s="64"/>
      <c r="K15" s="64"/>
      <c r="L15" s="64"/>
      <c r="M15" s="64"/>
    </row>
    <row r="16" spans="1:13" x14ac:dyDescent="0.25">
      <c r="A16" s="104"/>
      <c r="B16" s="105"/>
      <c r="C16" s="57" t="s">
        <v>7</v>
      </c>
      <c r="D16" s="58">
        <f>Avituallamiento!B35-'Resumen general'!D15</f>
        <v>159330</v>
      </c>
      <c r="E16" s="58">
        <f>Avituallamiento!C35-'Resumen general'!E15</f>
        <v>168720</v>
      </c>
      <c r="F16" s="58">
        <f>Avituallamiento!D35-'Resumen general'!F15</f>
        <v>554889</v>
      </c>
      <c r="G16" s="58">
        <f>Avituallamiento!E35-'Resumen general'!G15</f>
        <v>569864</v>
      </c>
      <c r="H16" s="58">
        <f>G16-F16</f>
        <v>14975</v>
      </c>
      <c r="I16" s="59">
        <f t="shared" si="1"/>
        <v>2.6987379457873573</v>
      </c>
    </row>
    <row r="17" spans="1:9" x14ac:dyDescent="0.25">
      <c r="A17" s="105"/>
      <c r="B17" s="63" t="s">
        <v>8</v>
      </c>
      <c r="C17" s="57" t="s">
        <v>9</v>
      </c>
      <c r="D17" s="58">
        <f>'Tráfico interior'!B35</f>
        <v>259512</v>
      </c>
      <c r="E17" s="58">
        <f>'Tráfico interior'!C35</f>
        <v>269766</v>
      </c>
      <c r="F17" s="58">
        <f>'Tráfico interior'!D35</f>
        <v>1146937</v>
      </c>
      <c r="G17" s="58">
        <f>'Tráfico interior'!E35</f>
        <v>974584</v>
      </c>
      <c r="H17" s="58">
        <f t="shared" si="0"/>
        <v>-172353</v>
      </c>
      <c r="I17" s="59">
        <f t="shared" si="1"/>
        <v>-15.027242124022507</v>
      </c>
    </row>
    <row r="18" spans="1:9" x14ac:dyDescent="0.25">
      <c r="A18" s="65"/>
      <c r="B18" s="65"/>
      <c r="C18" s="95" t="s">
        <v>1</v>
      </c>
      <c r="D18" s="61">
        <f>+D14+D15+D16+D17</f>
        <v>1132399</v>
      </c>
      <c r="E18" s="61">
        <f t="shared" ref="E18:F18" si="4">+E14+E15+E16+E17</f>
        <v>1102795</v>
      </c>
      <c r="F18" s="61">
        <f t="shared" si="4"/>
        <v>4568618</v>
      </c>
      <c r="G18" s="61">
        <f>+G14+G15+G16+G17</f>
        <v>4080921</v>
      </c>
      <c r="H18" s="61">
        <f t="shared" si="0"/>
        <v>-487697</v>
      </c>
      <c r="I18" s="62">
        <f t="shared" si="1"/>
        <v>-10.674934958449143</v>
      </c>
    </row>
    <row r="19" spans="1:9" x14ac:dyDescent="0.25">
      <c r="A19" s="66"/>
      <c r="B19" s="66"/>
      <c r="C19" s="71" t="s">
        <v>112</v>
      </c>
      <c r="D19" s="67">
        <f>+D13+D18</f>
        <v>42463432</v>
      </c>
      <c r="E19" s="67">
        <f t="shared" ref="E19:F19" si="5">+E13+E18</f>
        <v>44240931</v>
      </c>
      <c r="F19" s="67">
        <f t="shared" si="5"/>
        <v>167018193</v>
      </c>
      <c r="G19" s="67">
        <f>+G13+G18</f>
        <v>171556617</v>
      </c>
      <c r="H19" s="67">
        <f t="shared" si="0"/>
        <v>4538424</v>
      </c>
      <c r="I19" s="68">
        <f t="shared" si="1"/>
        <v>2.7173231361687584</v>
      </c>
    </row>
    <row r="20" spans="1:9" x14ac:dyDescent="0.25">
      <c r="A20" s="65"/>
      <c r="B20" s="65"/>
      <c r="I20" s="69"/>
    </row>
    <row r="21" spans="1:9" x14ac:dyDescent="0.25">
      <c r="A21" s="103" t="s">
        <v>17</v>
      </c>
      <c r="B21" s="103" t="s">
        <v>18</v>
      </c>
      <c r="C21" s="57" t="s">
        <v>19</v>
      </c>
      <c r="D21" s="58">
        <f>'Mercancías tránsito'!B35</f>
        <v>10011129</v>
      </c>
      <c r="E21" s="58">
        <f>'Mercancías tránsito'!C35</f>
        <v>11703364</v>
      </c>
      <c r="F21" s="58">
        <f>'Mercancías tránsito'!D35</f>
        <v>40358225</v>
      </c>
      <c r="G21" s="58">
        <f>'Mercancías tránsito'!E35</f>
        <v>42560094</v>
      </c>
      <c r="H21" s="58">
        <f>G21-F21</f>
        <v>2201869</v>
      </c>
      <c r="I21" s="59">
        <f t="shared" ref="I21:I36" si="6">((G21*100/F21)-100)</f>
        <v>5.455812291050961</v>
      </c>
    </row>
    <row r="22" spans="1:9" x14ac:dyDescent="0.25">
      <c r="A22" s="104"/>
      <c r="B22" s="105"/>
      <c r="C22" s="57" t="s">
        <v>20</v>
      </c>
      <c r="D22" s="58">
        <f>'Mercan. contene. tránsito'!B35</f>
        <v>8408766</v>
      </c>
      <c r="E22" s="58">
        <f>'Mercan. contene. tránsito'!C35</f>
        <v>9442890</v>
      </c>
      <c r="F22" s="58">
        <f>'Mercan. contene. tránsito'!D35</f>
        <v>32378480</v>
      </c>
      <c r="G22" s="58">
        <f>'Mercan. contene. tránsito'!E35</f>
        <v>33448731</v>
      </c>
      <c r="H22" s="58">
        <f>G22-F22</f>
        <v>1070251</v>
      </c>
      <c r="I22" s="59">
        <f t="shared" si="6"/>
        <v>3.3054392917765085</v>
      </c>
    </row>
    <row r="23" spans="1:9" x14ac:dyDescent="0.25">
      <c r="A23" s="104"/>
      <c r="B23" s="103" t="s">
        <v>21</v>
      </c>
      <c r="C23" s="57" t="s">
        <v>22</v>
      </c>
      <c r="D23" s="58">
        <f>'Ro-Ro'!B35</f>
        <v>5051036</v>
      </c>
      <c r="E23" s="58">
        <f>'Ro-Ro'!C35</f>
        <v>4757724</v>
      </c>
      <c r="F23" s="58">
        <f>'Ro-Ro'!D35</f>
        <v>17921970</v>
      </c>
      <c r="G23" s="58">
        <f>'Ro-Ro'!E35</f>
        <v>18377419</v>
      </c>
      <c r="H23" s="58">
        <f t="shared" ref="H23:H36" si="7">G23-F23</f>
        <v>455449</v>
      </c>
      <c r="I23" s="59">
        <f t="shared" si="6"/>
        <v>2.5412887087747578</v>
      </c>
    </row>
    <row r="24" spans="1:9" x14ac:dyDescent="0.25">
      <c r="A24" s="104"/>
      <c r="B24" s="105"/>
      <c r="C24" s="72" t="s">
        <v>159</v>
      </c>
      <c r="D24" s="58">
        <f>'Ro-Ro remolques'!B35</f>
        <v>132878</v>
      </c>
      <c r="E24" s="58">
        <f>'Ro-Ro remolques'!C35</f>
        <v>112080</v>
      </c>
      <c r="F24" s="58">
        <f>'Ro-Ro remolques'!D35</f>
        <v>489268</v>
      </c>
      <c r="G24" s="58">
        <f>'Ro-Ro remolques'!E35</f>
        <v>442102</v>
      </c>
      <c r="H24" s="58">
        <f t="shared" si="7"/>
        <v>-47166</v>
      </c>
      <c r="I24" s="59">
        <f t="shared" ref="I24" si="8">((G24*100/F24)-100)</f>
        <v>-9.6401154377559948</v>
      </c>
    </row>
    <row r="25" spans="1:9" x14ac:dyDescent="0.25">
      <c r="A25" s="104"/>
      <c r="B25" s="107" t="s">
        <v>143</v>
      </c>
      <c r="C25" s="72" t="s">
        <v>142</v>
      </c>
      <c r="D25" s="58">
        <f>TEUS!B35</f>
        <v>1270130</v>
      </c>
      <c r="E25" s="58">
        <f>TEUS!C35</f>
        <v>1322206</v>
      </c>
      <c r="F25" s="58">
        <f>TEUS!D35</f>
        <v>4845800</v>
      </c>
      <c r="G25" s="58">
        <f>TEUS!E35</f>
        <v>4933124</v>
      </c>
      <c r="H25" s="58">
        <f t="shared" si="7"/>
        <v>87324</v>
      </c>
      <c r="I25" s="59">
        <f t="shared" si="6"/>
        <v>1.8020553881711976</v>
      </c>
    </row>
    <row r="26" spans="1:9" x14ac:dyDescent="0.25">
      <c r="A26" s="104"/>
      <c r="B26" s="104"/>
      <c r="C26" s="57" t="s">
        <v>144</v>
      </c>
      <c r="D26" s="58">
        <f>'TEUS tránsito'!B35</f>
        <v>659982</v>
      </c>
      <c r="E26" s="58">
        <f>'TEUS tránsito'!C35</f>
        <v>734277</v>
      </c>
      <c r="F26" s="58">
        <f>'TEUS tránsito'!D35</f>
        <v>2559510</v>
      </c>
      <c r="G26" s="58">
        <f>'TEUS tránsito'!E35</f>
        <v>2611520</v>
      </c>
      <c r="H26" s="58">
        <f t="shared" si="7"/>
        <v>52010</v>
      </c>
      <c r="I26" s="59">
        <f t="shared" si="6"/>
        <v>2.0320295681595297</v>
      </c>
    </row>
    <row r="27" spans="1:9" x14ac:dyDescent="0.25">
      <c r="A27" s="104"/>
      <c r="B27" s="104"/>
      <c r="C27" s="57" t="s">
        <v>145</v>
      </c>
      <c r="D27" s="58">
        <f>'TEUS nacional'!B35</f>
        <v>165384</v>
      </c>
      <c r="E27" s="58">
        <f>'TEUS nacional'!C35</f>
        <v>153402</v>
      </c>
      <c r="F27" s="58">
        <f>'TEUS nacional'!D35</f>
        <v>607622</v>
      </c>
      <c r="G27" s="58">
        <f>'TEUS nacional'!E35</f>
        <v>625197</v>
      </c>
      <c r="H27" s="58">
        <f t="shared" si="7"/>
        <v>17575</v>
      </c>
      <c r="I27" s="59">
        <f t="shared" si="6"/>
        <v>2.8924232499810785</v>
      </c>
    </row>
    <row r="28" spans="1:9" x14ac:dyDescent="0.25">
      <c r="A28" s="104"/>
      <c r="B28" s="104"/>
      <c r="C28" s="57" t="s">
        <v>146</v>
      </c>
      <c r="D28" s="58">
        <f>'TEUS exterior'!B35</f>
        <v>444763</v>
      </c>
      <c r="E28" s="58">
        <f>'TEUS exterior'!C35</f>
        <v>434527</v>
      </c>
      <c r="F28" s="58">
        <f>'TEUS exterior'!D35</f>
        <v>1678666</v>
      </c>
      <c r="G28" s="58">
        <f>'TEUS exterior'!E35</f>
        <v>1696401</v>
      </c>
      <c r="H28" s="58">
        <f t="shared" si="7"/>
        <v>17735</v>
      </c>
      <c r="I28" s="59">
        <f t="shared" si="6"/>
        <v>1.0564936681865191</v>
      </c>
    </row>
    <row r="29" spans="1:9" x14ac:dyDescent="0.25">
      <c r="A29" s="104"/>
      <c r="B29" s="105"/>
      <c r="C29" s="57" t="s">
        <v>147</v>
      </c>
      <c r="D29" s="58">
        <f>'TEUS nacional y exterior'!B35</f>
        <v>610148</v>
      </c>
      <c r="E29" s="58">
        <f>'TEUS nacional y exterior'!C35</f>
        <v>587929</v>
      </c>
      <c r="F29" s="58">
        <f>'TEUS nacional y exterior'!D35</f>
        <v>2286291</v>
      </c>
      <c r="G29" s="58">
        <f>'TEUS nacional y exterior'!E35</f>
        <v>2321605</v>
      </c>
      <c r="H29" s="58">
        <f t="shared" si="7"/>
        <v>35314</v>
      </c>
      <c r="I29" s="59">
        <f t="shared" si="6"/>
        <v>1.5445977786729657</v>
      </c>
    </row>
    <row r="30" spans="1:9" x14ac:dyDescent="0.25">
      <c r="A30" s="104"/>
      <c r="B30" s="103" t="s">
        <v>23</v>
      </c>
      <c r="C30" s="72" t="s">
        <v>149</v>
      </c>
      <c r="D30" s="58">
        <f>'Pasajeros total'!B35</f>
        <v>2298310</v>
      </c>
      <c r="E30" s="58">
        <f>'Pasajeros total'!C35</f>
        <v>2720909</v>
      </c>
      <c r="F30" s="58">
        <f>'Pasajeros total'!D35</f>
        <v>7542535</v>
      </c>
      <c r="G30" s="58">
        <f>'Pasajeros total'!E35</f>
        <v>7636478</v>
      </c>
      <c r="H30" s="58">
        <f t="shared" si="7"/>
        <v>93943</v>
      </c>
      <c r="I30" s="59">
        <f t="shared" si="6"/>
        <v>1.2455096330345157</v>
      </c>
    </row>
    <row r="31" spans="1:9" x14ac:dyDescent="0.25">
      <c r="A31" s="104"/>
      <c r="B31" s="105"/>
      <c r="C31" s="72" t="s">
        <v>148</v>
      </c>
      <c r="D31" s="58">
        <f>'Pasajeros crucero'!B35</f>
        <v>799802</v>
      </c>
      <c r="E31" s="58">
        <f>'Pasajeros crucero'!C35</f>
        <v>805740</v>
      </c>
      <c r="F31" s="58">
        <f>'Pasajeros crucero'!D35</f>
        <v>2026314</v>
      </c>
      <c r="G31" s="58">
        <f>'Pasajeros crucero'!E35</f>
        <v>1890935</v>
      </c>
      <c r="H31" s="58">
        <f t="shared" si="7"/>
        <v>-135379</v>
      </c>
      <c r="I31" s="59">
        <f t="shared" si="6"/>
        <v>-6.681047458587372</v>
      </c>
    </row>
    <row r="32" spans="1:9" x14ac:dyDescent="0.25">
      <c r="A32" s="104"/>
      <c r="B32" s="107" t="s">
        <v>160</v>
      </c>
      <c r="C32" s="57" t="s">
        <v>150</v>
      </c>
      <c r="D32" s="58">
        <f>'Automóviles régimen pasaje'!B35</f>
        <v>297309</v>
      </c>
      <c r="E32" s="58">
        <f>'Automóviles régimen pasaje'!C35</f>
        <v>399041</v>
      </c>
      <c r="F32" s="58">
        <f>'Automóviles régimen pasaje'!D35</f>
        <v>1132089</v>
      </c>
      <c r="G32" s="58">
        <f>'Automóviles régimen pasaje'!E35</f>
        <v>1211929</v>
      </c>
      <c r="H32" s="58">
        <f t="shared" si="7"/>
        <v>79840</v>
      </c>
      <c r="I32" s="59">
        <f t="shared" si="6"/>
        <v>7.052449056567113</v>
      </c>
    </row>
    <row r="33" spans="1:9" x14ac:dyDescent="0.25">
      <c r="A33" s="104"/>
      <c r="B33" s="105"/>
      <c r="C33" s="72" t="s">
        <v>120</v>
      </c>
      <c r="D33" s="58">
        <f>'Automóviles régimen mercancía'!B35</f>
        <v>325688</v>
      </c>
      <c r="E33" s="58">
        <f>'Automóviles régimen mercancía'!C35</f>
        <v>274117</v>
      </c>
      <c r="F33" s="58">
        <f>'Automóviles régimen mercancía'!D35</f>
        <v>1160591</v>
      </c>
      <c r="G33" s="58">
        <f>'Automóviles régimen mercancía'!E35</f>
        <v>1136324</v>
      </c>
      <c r="H33" s="58">
        <f t="shared" si="7"/>
        <v>-24267</v>
      </c>
      <c r="I33" s="59">
        <f t="shared" ref="I33" si="9">((G33*100/F33)-100)</f>
        <v>-2.0909174722188908</v>
      </c>
    </row>
    <row r="34" spans="1:9" x14ac:dyDescent="0.25">
      <c r="A34" s="104"/>
      <c r="B34" s="103" t="s">
        <v>24</v>
      </c>
      <c r="C34" s="57" t="s">
        <v>151</v>
      </c>
      <c r="D34" s="58">
        <f>'Buques número'!B35</f>
        <v>11960</v>
      </c>
      <c r="E34" s="58">
        <f>'Buques número'!C35</f>
        <v>11865</v>
      </c>
      <c r="F34" s="58">
        <f>'Buques número'!D35</f>
        <v>43025</v>
      </c>
      <c r="G34" s="58">
        <f>'Buques número'!E35</f>
        <v>43809</v>
      </c>
      <c r="H34" s="58">
        <f t="shared" si="7"/>
        <v>784</v>
      </c>
      <c r="I34" s="59">
        <f t="shared" si="6"/>
        <v>1.8221963974433493</v>
      </c>
    </row>
    <row r="35" spans="1:9" x14ac:dyDescent="0.25">
      <c r="A35" s="104"/>
      <c r="B35" s="104"/>
      <c r="C35" s="57" t="s">
        <v>25</v>
      </c>
      <c r="D35" s="58">
        <f>'Buques GT'!B35</f>
        <v>182713468</v>
      </c>
      <c r="E35" s="58">
        <f>'Buques GT'!C35</f>
        <v>179087653</v>
      </c>
      <c r="F35" s="58">
        <f>'Buques GT'!D35</f>
        <v>670805951</v>
      </c>
      <c r="G35" s="58">
        <f>'Buques GT'!E35</f>
        <v>659657088</v>
      </c>
      <c r="H35" s="58">
        <f t="shared" si="7"/>
        <v>-11148863</v>
      </c>
      <c r="I35" s="59">
        <f t="shared" si="6"/>
        <v>-1.6620101511293797</v>
      </c>
    </row>
    <row r="36" spans="1:9" x14ac:dyDescent="0.25">
      <c r="A36" s="106"/>
      <c r="B36" s="108"/>
      <c r="C36" s="57" t="s">
        <v>152</v>
      </c>
      <c r="D36" s="58">
        <f>Cruceros!B35</f>
        <v>446</v>
      </c>
      <c r="E36" s="58">
        <f>Cruceros!C35</f>
        <v>422</v>
      </c>
      <c r="F36" s="58">
        <f>Cruceros!D35</f>
        <v>966</v>
      </c>
      <c r="G36" s="58">
        <f>Cruceros!E35</f>
        <v>946</v>
      </c>
      <c r="H36" s="58">
        <f t="shared" si="7"/>
        <v>-20</v>
      </c>
      <c r="I36" s="59">
        <f t="shared" si="6"/>
        <v>-2.0703933747412009</v>
      </c>
    </row>
    <row r="37" spans="1:9" x14ac:dyDescent="0.25">
      <c r="A37" s="73" t="s">
        <v>113</v>
      </c>
    </row>
    <row r="38" spans="1:9" x14ac:dyDescent="0.25">
      <c r="A38" s="73" t="s">
        <v>114</v>
      </c>
    </row>
    <row r="39" spans="1:9" x14ac:dyDescent="0.25">
      <c r="A39" s="70"/>
    </row>
  </sheetData>
  <mergeCells count="16">
    <mergeCell ref="A21:A36"/>
    <mergeCell ref="B21:B22"/>
    <mergeCell ref="B25:B29"/>
    <mergeCell ref="B30:B31"/>
    <mergeCell ref="B34:B36"/>
    <mergeCell ref="B23:B24"/>
    <mergeCell ref="B32:B33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9"/>
  <sheetViews>
    <sheetView zoomScaleNormal="100" workbookViewId="0">
      <selection activeCell="G38" sqref="G38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165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0">
        <v>997845</v>
      </c>
      <c r="C7" s="20">
        <v>665287</v>
      </c>
      <c r="D7" s="20">
        <v>4455242</v>
      </c>
      <c r="E7" s="20">
        <v>4052057</v>
      </c>
      <c r="F7" s="11">
        <f>((E7*100)/D7)-100</f>
        <v>-9.0496767627886499</v>
      </c>
      <c r="G7" s="1"/>
      <c r="H7" s="1"/>
      <c r="I7" s="1"/>
    </row>
    <row r="8" spans="1:12" x14ac:dyDescent="0.25">
      <c r="A8" s="12" t="s">
        <v>31</v>
      </c>
      <c r="B8" s="21">
        <v>296094</v>
      </c>
      <c r="C8" s="21">
        <v>355582</v>
      </c>
      <c r="D8" s="21">
        <v>1205143</v>
      </c>
      <c r="E8" s="21">
        <v>1118005</v>
      </c>
      <c r="F8" s="14">
        <f t="shared" ref="F8:F35" si="0">((E8*100)/D8)-100</f>
        <v>-7.2305112339365536</v>
      </c>
      <c r="G8" s="1"/>
      <c r="H8" s="1"/>
      <c r="I8" s="1"/>
    </row>
    <row r="9" spans="1:12" x14ac:dyDescent="0.25">
      <c r="A9" s="9" t="s">
        <v>164</v>
      </c>
      <c r="B9" s="20">
        <v>368992</v>
      </c>
      <c r="C9" s="20">
        <v>515626</v>
      </c>
      <c r="D9" s="20">
        <v>1603038</v>
      </c>
      <c r="E9" s="20">
        <v>2034707</v>
      </c>
      <c r="F9" s="11">
        <f t="shared" si="0"/>
        <v>26.928182613263061</v>
      </c>
      <c r="G9" s="1"/>
      <c r="H9" s="1"/>
      <c r="I9" s="1"/>
    </row>
    <row r="10" spans="1:12" x14ac:dyDescent="0.25">
      <c r="A10" s="12" t="s">
        <v>166</v>
      </c>
      <c r="B10" s="21">
        <v>440834</v>
      </c>
      <c r="C10" s="21">
        <v>406203</v>
      </c>
      <c r="D10" s="21">
        <v>1497561</v>
      </c>
      <c r="E10" s="21">
        <v>1513349</v>
      </c>
      <c r="F10" s="14">
        <f t="shared" si="0"/>
        <v>1.0542475398330993</v>
      </c>
      <c r="G10" s="1"/>
      <c r="H10" s="1"/>
      <c r="I10" s="1"/>
    </row>
    <row r="11" spans="1:12" x14ac:dyDescent="0.25">
      <c r="A11" s="9" t="s">
        <v>167</v>
      </c>
      <c r="B11" s="20">
        <v>8783315</v>
      </c>
      <c r="C11" s="20">
        <v>8968710</v>
      </c>
      <c r="D11" s="20">
        <v>34583896</v>
      </c>
      <c r="E11" s="20">
        <v>32626160</v>
      </c>
      <c r="F11" s="11">
        <f t="shared" si="0"/>
        <v>-5.6608312724512047</v>
      </c>
      <c r="G11" s="1"/>
      <c r="H11" s="1"/>
      <c r="I11" s="1"/>
    </row>
    <row r="12" spans="1:12" x14ac:dyDescent="0.25">
      <c r="A12" s="12" t="s">
        <v>168</v>
      </c>
      <c r="B12" s="21">
        <v>354989</v>
      </c>
      <c r="C12" s="21">
        <v>226796</v>
      </c>
      <c r="D12" s="21">
        <v>1365375</v>
      </c>
      <c r="E12" s="21">
        <v>1255690</v>
      </c>
      <c r="F12" s="14">
        <f t="shared" si="0"/>
        <v>-8.033324178339285</v>
      </c>
      <c r="G12" s="1"/>
      <c r="H12" s="1"/>
      <c r="I12" s="1"/>
    </row>
    <row r="13" spans="1:12" x14ac:dyDescent="0.25">
      <c r="A13" s="9" t="s">
        <v>32</v>
      </c>
      <c r="B13" s="20">
        <v>1333667</v>
      </c>
      <c r="C13" s="20">
        <v>1358483</v>
      </c>
      <c r="D13" s="20">
        <v>4378447</v>
      </c>
      <c r="E13" s="20">
        <v>4740549</v>
      </c>
      <c r="F13" s="11">
        <f t="shared" si="0"/>
        <v>8.2701012482279737</v>
      </c>
      <c r="G13" s="1"/>
      <c r="H13" s="1"/>
      <c r="I13" s="1"/>
    </row>
    <row r="14" spans="1:12" x14ac:dyDescent="0.25">
      <c r="A14" s="12" t="s">
        <v>33</v>
      </c>
      <c r="B14" s="21">
        <v>4066982</v>
      </c>
      <c r="C14" s="21">
        <v>4369548</v>
      </c>
      <c r="D14" s="21">
        <v>15243339</v>
      </c>
      <c r="E14" s="21">
        <v>18347605</v>
      </c>
      <c r="F14" s="14">
        <f t="shared" si="0"/>
        <v>20.364737673287991</v>
      </c>
      <c r="G14" s="1"/>
      <c r="H14" s="1"/>
      <c r="I14" s="1"/>
    </row>
    <row r="15" spans="1:12" x14ac:dyDescent="0.25">
      <c r="A15" s="9" t="s">
        <v>34</v>
      </c>
      <c r="B15" s="20">
        <v>2854055</v>
      </c>
      <c r="C15" s="20">
        <v>3164246</v>
      </c>
      <c r="D15" s="20">
        <v>10143565</v>
      </c>
      <c r="E15" s="20">
        <v>10283085</v>
      </c>
      <c r="F15" s="11">
        <f t="shared" si="0"/>
        <v>1.3754533046320461</v>
      </c>
      <c r="G15" s="1"/>
      <c r="H15" s="1"/>
      <c r="I15" s="1"/>
    </row>
    <row r="16" spans="1:12" x14ac:dyDescent="0.25">
      <c r="A16" s="12" t="s">
        <v>35</v>
      </c>
      <c r="B16" s="21">
        <v>2411991</v>
      </c>
      <c r="C16" s="21">
        <v>2659733</v>
      </c>
      <c r="D16" s="21">
        <v>10337449</v>
      </c>
      <c r="E16" s="21">
        <v>11227093</v>
      </c>
      <c r="F16" s="14">
        <f t="shared" si="0"/>
        <v>8.6060303659055535</v>
      </c>
      <c r="G16" s="1"/>
      <c r="H16" s="1"/>
      <c r="I16" s="1"/>
    </row>
    <row r="17" spans="1:9" x14ac:dyDescent="0.25">
      <c r="A17" s="9" t="s">
        <v>169</v>
      </c>
      <c r="B17" s="20">
        <v>1406491</v>
      </c>
      <c r="C17" s="20">
        <v>1619016</v>
      </c>
      <c r="D17" s="20">
        <v>5327627</v>
      </c>
      <c r="E17" s="20">
        <v>5887572</v>
      </c>
      <c r="F17" s="11">
        <f t="shared" si="0"/>
        <v>10.510214022115292</v>
      </c>
      <c r="G17" s="1"/>
      <c r="H17" s="1"/>
      <c r="I17" s="1"/>
    </row>
    <row r="18" spans="1:9" x14ac:dyDescent="0.25">
      <c r="A18" s="12" t="s">
        <v>36</v>
      </c>
      <c r="B18" s="21">
        <v>217391</v>
      </c>
      <c r="C18" s="21">
        <v>200764</v>
      </c>
      <c r="D18" s="21">
        <v>798427</v>
      </c>
      <c r="E18" s="21">
        <v>857390</v>
      </c>
      <c r="F18" s="14">
        <f t="shared" si="0"/>
        <v>7.3848955508769052</v>
      </c>
      <c r="G18" s="1"/>
      <c r="H18" s="1"/>
      <c r="I18" s="1"/>
    </row>
    <row r="19" spans="1:9" x14ac:dyDescent="0.25">
      <c r="A19" s="9" t="s">
        <v>37</v>
      </c>
      <c r="B19" s="20">
        <v>1238612</v>
      </c>
      <c r="C19" s="20">
        <v>892899</v>
      </c>
      <c r="D19" s="20">
        <v>4163876</v>
      </c>
      <c r="E19" s="20">
        <v>4612279</v>
      </c>
      <c r="F19" s="11">
        <f t="shared" si="0"/>
        <v>10.768884568128357</v>
      </c>
      <c r="G19" s="1"/>
      <c r="H19" s="1"/>
      <c r="I19" s="1"/>
    </row>
    <row r="20" spans="1:9" x14ac:dyDescent="0.25">
      <c r="A20" s="12" t="s">
        <v>170</v>
      </c>
      <c r="B20" s="21">
        <v>1549752</v>
      </c>
      <c r="C20" s="21">
        <v>2068723</v>
      </c>
      <c r="D20" s="21">
        <v>7010214</v>
      </c>
      <c r="E20" s="21">
        <v>7427834</v>
      </c>
      <c r="F20" s="14">
        <f t="shared" si="0"/>
        <v>5.9573074374049071</v>
      </c>
      <c r="G20" s="1"/>
      <c r="H20" s="1"/>
      <c r="I20" s="1"/>
    </row>
    <row r="21" spans="1:9" x14ac:dyDescent="0.25">
      <c r="A21" s="9" t="s">
        <v>38</v>
      </c>
      <c r="B21" s="20">
        <v>2565447</v>
      </c>
      <c r="C21" s="20">
        <v>2111441</v>
      </c>
      <c r="D21" s="20">
        <v>10315576</v>
      </c>
      <c r="E21" s="20">
        <v>9898463</v>
      </c>
      <c r="F21" s="11">
        <f t="shared" si="0"/>
        <v>-4.043526023171168</v>
      </c>
      <c r="G21" s="1"/>
      <c r="H21" s="1"/>
      <c r="I21" s="1"/>
    </row>
    <row r="22" spans="1:9" x14ac:dyDescent="0.25">
      <c r="A22" s="12" t="s">
        <v>59</v>
      </c>
      <c r="B22" s="21">
        <v>1798673</v>
      </c>
      <c r="C22" s="21">
        <v>2237691</v>
      </c>
      <c r="D22" s="21">
        <v>7367736</v>
      </c>
      <c r="E22" s="21">
        <v>8428558</v>
      </c>
      <c r="F22" s="14">
        <f t="shared" si="0"/>
        <v>14.398208622024455</v>
      </c>
      <c r="G22" s="1"/>
      <c r="H22" s="1"/>
      <c r="I22" s="1"/>
    </row>
    <row r="23" spans="1:9" x14ac:dyDescent="0.25">
      <c r="A23" s="9" t="s">
        <v>171</v>
      </c>
      <c r="B23" s="20">
        <v>229149</v>
      </c>
      <c r="C23" s="20">
        <v>124066</v>
      </c>
      <c r="D23" s="20">
        <v>835403</v>
      </c>
      <c r="E23" s="20">
        <v>804038</v>
      </c>
      <c r="F23" s="11">
        <f t="shared" si="0"/>
        <v>-3.7544753849339827</v>
      </c>
      <c r="G23" s="1"/>
      <c r="H23" s="1"/>
      <c r="I23" s="1"/>
    </row>
    <row r="24" spans="1:9" x14ac:dyDescent="0.25">
      <c r="A24" s="12" t="s">
        <v>173</v>
      </c>
      <c r="B24" s="21">
        <v>142177</v>
      </c>
      <c r="C24" s="21">
        <v>189219</v>
      </c>
      <c r="D24" s="21">
        <v>638902</v>
      </c>
      <c r="E24" s="21">
        <v>754198</v>
      </c>
      <c r="F24" s="14">
        <f t="shared" si="0"/>
        <v>18.045960100297066</v>
      </c>
      <c r="G24" s="1"/>
      <c r="H24" s="1"/>
      <c r="I24" s="1"/>
    </row>
    <row r="25" spans="1:9" x14ac:dyDescent="0.25">
      <c r="A25" s="9" t="s">
        <v>39</v>
      </c>
      <c r="B25" s="20">
        <v>92401</v>
      </c>
      <c r="C25" s="20">
        <v>91626</v>
      </c>
      <c r="D25" s="20">
        <v>348056</v>
      </c>
      <c r="E25" s="20">
        <v>371607</v>
      </c>
      <c r="F25" s="11">
        <f t="shared" si="0"/>
        <v>6.766439883237183</v>
      </c>
      <c r="G25" s="1"/>
      <c r="H25" s="1"/>
      <c r="I25" s="1"/>
    </row>
    <row r="26" spans="1:9" x14ac:dyDescent="0.25">
      <c r="A26" s="12" t="s">
        <v>40</v>
      </c>
      <c r="B26" s="21">
        <v>151777</v>
      </c>
      <c r="C26" s="21">
        <v>163010</v>
      </c>
      <c r="D26" s="21">
        <v>726181</v>
      </c>
      <c r="E26" s="21">
        <v>727421</v>
      </c>
      <c r="F26" s="14">
        <f t="shared" si="0"/>
        <v>0.17075632659074813</v>
      </c>
      <c r="G26" s="1"/>
      <c r="H26" s="1"/>
      <c r="I26" s="1"/>
    </row>
    <row r="27" spans="1:9" x14ac:dyDescent="0.25">
      <c r="A27" s="9" t="s">
        <v>41</v>
      </c>
      <c r="B27" s="20">
        <v>309971</v>
      </c>
      <c r="C27" s="20">
        <v>246653</v>
      </c>
      <c r="D27" s="20">
        <v>1155706</v>
      </c>
      <c r="E27" s="20">
        <v>943142</v>
      </c>
      <c r="F27" s="11">
        <f t="shared" si="0"/>
        <v>-18.392566967723624</v>
      </c>
      <c r="G27" s="1"/>
      <c r="H27" s="1"/>
      <c r="I27" s="1"/>
    </row>
    <row r="28" spans="1:9" x14ac:dyDescent="0.25">
      <c r="A28" s="12" t="s">
        <v>42</v>
      </c>
      <c r="B28" s="21">
        <v>1079122</v>
      </c>
      <c r="C28" s="21">
        <v>1070750</v>
      </c>
      <c r="D28" s="21">
        <v>4558401</v>
      </c>
      <c r="E28" s="21">
        <v>4401740</v>
      </c>
      <c r="F28" s="14">
        <f t="shared" si="0"/>
        <v>-3.4367533703155999</v>
      </c>
      <c r="G28" s="1"/>
      <c r="H28" s="1"/>
      <c r="I28" s="1"/>
    </row>
    <row r="29" spans="1:9" x14ac:dyDescent="0.25">
      <c r="A29" s="9" t="s">
        <v>43</v>
      </c>
      <c r="B29" s="20">
        <v>401186</v>
      </c>
      <c r="C29" s="20">
        <v>465106</v>
      </c>
      <c r="D29" s="20">
        <v>1522253</v>
      </c>
      <c r="E29" s="20">
        <v>1614556</v>
      </c>
      <c r="F29" s="11">
        <f t="shared" si="0"/>
        <v>6.0635781305735605</v>
      </c>
      <c r="G29" s="1"/>
      <c r="H29" s="1"/>
      <c r="I29" s="1"/>
    </row>
    <row r="30" spans="1:9" x14ac:dyDescent="0.25">
      <c r="A30" s="12" t="s">
        <v>44</v>
      </c>
      <c r="B30" s="21">
        <v>423653</v>
      </c>
      <c r="C30" s="21">
        <v>292410</v>
      </c>
      <c r="D30" s="21">
        <v>1566943</v>
      </c>
      <c r="E30" s="21">
        <v>1286501</v>
      </c>
      <c r="F30" s="14">
        <f t="shared" si="0"/>
        <v>-17.897396395401742</v>
      </c>
      <c r="G30" s="1"/>
      <c r="H30" s="1"/>
      <c r="I30" s="1"/>
    </row>
    <row r="31" spans="1:9" x14ac:dyDescent="0.25">
      <c r="A31" s="9" t="s">
        <v>45</v>
      </c>
      <c r="B31" s="20">
        <v>2317274</v>
      </c>
      <c r="C31" s="20">
        <v>2764102</v>
      </c>
      <c r="D31" s="20">
        <v>10484274</v>
      </c>
      <c r="E31" s="20">
        <v>10750850</v>
      </c>
      <c r="F31" s="11">
        <f t="shared" si="0"/>
        <v>2.5426271766647801</v>
      </c>
      <c r="G31" s="1"/>
      <c r="H31" s="1"/>
      <c r="I31" s="1"/>
    </row>
    <row r="32" spans="1:9" x14ac:dyDescent="0.25">
      <c r="A32" s="12" t="s">
        <v>46</v>
      </c>
      <c r="B32" s="21">
        <v>6172938</v>
      </c>
      <c r="C32" s="21">
        <v>6558007</v>
      </c>
      <c r="D32" s="21">
        <v>23693385</v>
      </c>
      <c r="E32" s="21">
        <v>23915844</v>
      </c>
      <c r="F32" s="14">
        <f t="shared" si="0"/>
        <v>0.93890763181369152</v>
      </c>
      <c r="G32" s="1"/>
      <c r="H32" s="1"/>
      <c r="I32" s="1"/>
    </row>
    <row r="33" spans="1:9" x14ac:dyDescent="0.25">
      <c r="A33" s="9" t="s">
        <v>47</v>
      </c>
      <c r="B33" s="20">
        <v>373947</v>
      </c>
      <c r="C33" s="20">
        <v>354637</v>
      </c>
      <c r="D33" s="20">
        <v>1368514</v>
      </c>
      <c r="E33" s="20">
        <v>1316055</v>
      </c>
      <c r="F33" s="11">
        <f t="shared" si="0"/>
        <v>-3.8332819393882716</v>
      </c>
      <c r="G33" s="1"/>
      <c r="H33" s="1"/>
      <c r="I33" s="1"/>
    </row>
    <row r="34" spans="1:9" x14ac:dyDescent="0.25">
      <c r="A34" s="12" t="s">
        <v>172</v>
      </c>
      <c r="B34" s="21">
        <v>84707</v>
      </c>
      <c r="C34" s="21">
        <v>100597</v>
      </c>
      <c r="D34" s="21">
        <v>323664</v>
      </c>
      <c r="E34" s="21">
        <v>360269</v>
      </c>
      <c r="F34" s="14">
        <f t="shared" si="0"/>
        <v>11.309567947006769</v>
      </c>
      <c r="G34" s="1"/>
      <c r="H34" s="1"/>
      <c r="I34" s="1"/>
    </row>
    <row r="35" spans="1:9" x14ac:dyDescent="0.25">
      <c r="A35" s="15" t="s">
        <v>48</v>
      </c>
      <c r="B35" s="16">
        <f>SUM(B7:B34)</f>
        <v>42463432</v>
      </c>
      <c r="C35" s="16">
        <f t="shared" ref="C35:E35" si="1">SUM(C7:C34)</f>
        <v>44240931</v>
      </c>
      <c r="D35" s="16">
        <f t="shared" si="1"/>
        <v>167018193</v>
      </c>
      <c r="E35" s="16">
        <f t="shared" si="1"/>
        <v>171556617</v>
      </c>
      <c r="F35" s="17">
        <f t="shared" si="0"/>
        <v>2.7173231361687584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4052057</v>
      </c>
      <c r="C39" s="51">
        <f t="shared" si="3"/>
        <v>4455242</v>
      </c>
      <c r="D39" s="51">
        <f>_xlfn.RANK.EQ(B39,$B$39:$B$66)+COUNTIF($B$39:$B$66,B39)-1</f>
        <v>14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32626160</v>
      </c>
      <c r="G39" s="50">
        <f>LOOKUP(E39,$A$39:$A$66,$C$39:$C$66)</f>
        <v>34583896</v>
      </c>
    </row>
    <row r="40" spans="1:9" x14ac:dyDescent="0.25">
      <c r="A40" s="50" t="str">
        <f t="shared" si="4"/>
        <v>ALICANTE</v>
      </c>
      <c r="B40" s="51">
        <f t="shared" si="2"/>
        <v>1118005</v>
      </c>
      <c r="C40" s="51">
        <f t="shared" si="3"/>
        <v>1205143</v>
      </c>
      <c r="D40" s="51">
        <f t="shared" ref="D40:D66" si="6">_xlfn.RANK.EQ(B40,$B$39:$B$66)+COUNTIF($B$39:$B$66,B40)-1</f>
        <v>21</v>
      </c>
      <c r="E40" s="50" t="str">
        <f t="shared" si="5"/>
        <v>VALENCIA</v>
      </c>
      <c r="F40" s="50">
        <f t="shared" ref="F40:F66" si="7">LOOKUP(E40,$A$39:$A$66,$B$39:$B$66)</f>
        <v>23915844</v>
      </c>
      <c r="G40" s="50">
        <f t="shared" ref="G40:G66" si="8">LOOKUP(E40,$A$39:$A$66,$C$39:$C$66)</f>
        <v>23693385</v>
      </c>
    </row>
    <row r="41" spans="1:9" x14ac:dyDescent="0.25">
      <c r="A41" s="50" t="str">
        <f t="shared" si="4"/>
        <v>ALMERÍA</v>
      </c>
      <c r="B41" s="51">
        <f t="shared" si="2"/>
        <v>2034707</v>
      </c>
      <c r="C41" s="51">
        <f t="shared" si="3"/>
        <v>1603038</v>
      </c>
      <c r="D41" s="51">
        <f t="shared" si="6"/>
        <v>15</v>
      </c>
      <c r="E41" s="50" t="str">
        <f t="shared" si="5"/>
        <v>BARCELONA</v>
      </c>
      <c r="F41" s="50">
        <f t="shared" si="7"/>
        <v>18347605</v>
      </c>
      <c r="G41" s="50">
        <f t="shared" si="8"/>
        <v>15243339</v>
      </c>
    </row>
    <row r="42" spans="1:9" x14ac:dyDescent="0.25">
      <c r="A42" s="50" t="str">
        <f t="shared" si="4"/>
        <v>AVILÉS</v>
      </c>
      <c r="B42" s="51">
        <f t="shared" si="2"/>
        <v>1513349</v>
      </c>
      <c r="C42" s="51">
        <f t="shared" si="3"/>
        <v>1497561</v>
      </c>
      <c r="D42" s="51">
        <f t="shared" si="6"/>
        <v>17</v>
      </c>
      <c r="E42" s="50" t="str">
        <f t="shared" si="5"/>
        <v>CARTAGENA</v>
      </c>
      <c r="F42" s="50">
        <f t="shared" si="7"/>
        <v>11227093</v>
      </c>
      <c r="G42" s="50">
        <f t="shared" si="8"/>
        <v>10337449</v>
      </c>
    </row>
    <row r="43" spans="1:9" x14ac:dyDescent="0.25">
      <c r="A43" s="50" t="str">
        <f t="shared" si="4"/>
        <v>BAHÍA DE ALGECIRAS</v>
      </c>
      <c r="B43" s="51">
        <f t="shared" si="2"/>
        <v>32626160</v>
      </c>
      <c r="C43" s="51">
        <f t="shared" si="3"/>
        <v>34583896</v>
      </c>
      <c r="D43" s="51">
        <f t="shared" si="6"/>
        <v>1</v>
      </c>
      <c r="E43" s="50" t="str">
        <f t="shared" si="5"/>
        <v>TARRAGONA</v>
      </c>
      <c r="F43" s="50">
        <f t="shared" si="7"/>
        <v>10750850</v>
      </c>
      <c r="G43" s="50">
        <f t="shared" si="8"/>
        <v>10484274</v>
      </c>
    </row>
    <row r="44" spans="1:9" x14ac:dyDescent="0.25">
      <c r="A44" s="50" t="str">
        <f t="shared" si="4"/>
        <v>BAHÍA DE CÁDIZ</v>
      </c>
      <c r="B44" s="51">
        <f t="shared" si="2"/>
        <v>1255690</v>
      </c>
      <c r="C44" s="51">
        <f t="shared" si="3"/>
        <v>1365375</v>
      </c>
      <c r="D44" s="51">
        <f t="shared" si="6"/>
        <v>20</v>
      </c>
      <c r="E44" s="50" t="str">
        <f t="shared" si="5"/>
        <v>BILBAO</v>
      </c>
      <c r="F44" s="50">
        <f t="shared" si="7"/>
        <v>10283085</v>
      </c>
      <c r="G44" s="50">
        <f t="shared" si="8"/>
        <v>10143565</v>
      </c>
    </row>
    <row r="45" spans="1:9" x14ac:dyDescent="0.25">
      <c r="A45" s="50" t="str">
        <f t="shared" si="4"/>
        <v>BALEARES</v>
      </c>
      <c r="B45" s="51">
        <f t="shared" si="2"/>
        <v>4740549</v>
      </c>
      <c r="C45" s="51">
        <f t="shared" si="3"/>
        <v>4378447</v>
      </c>
      <c r="D45" s="51">
        <f t="shared" si="6"/>
        <v>11</v>
      </c>
      <c r="E45" s="50" t="str">
        <f t="shared" si="5"/>
        <v>HUELVA</v>
      </c>
      <c r="F45" s="50">
        <f t="shared" si="7"/>
        <v>9898463</v>
      </c>
      <c r="G45" s="50">
        <f t="shared" si="8"/>
        <v>10315576</v>
      </c>
    </row>
    <row r="46" spans="1:9" x14ac:dyDescent="0.25">
      <c r="A46" s="50" t="str">
        <f t="shared" si="4"/>
        <v>BARCELONA</v>
      </c>
      <c r="B46" s="51">
        <f t="shared" si="2"/>
        <v>18347605</v>
      </c>
      <c r="C46" s="51">
        <f t="shared" si="3"/>
        <v>15243339</v>
      </c>
      <c r="D46" s="51">
        <f t="shared" si="6"/>
        <v>3</v>
      </c>
      <c r="E46" s="50" t="str">
        <f t="shared" si="5"/>
        <v>LAS PALMAS</v>
      </c>
      <c r="F46" s="50">
        <f t="shared" si="7"/>
        <v>8428558</v>
      </c>
      <c r="G46" s="50">
        <f t="shared" si="8"/>
        <v>7367736</v>
      </c>
    </row>
    <row r="47" spans="1:9" x14ac:dyDescent="0.25">
      <c r="A47" s="50" t="str">
        <f t="shared" si="4"/>
        <v>BILBAO</v>
      </c>
      <c r="B47" s="51">
        <f t="shared" si="2"/>
        <v>10283085</v>
      </c>
      <c r="C47" s="51">
        <f t="shared" si="3"/>
        <v>10143565</v>
      </c>
      <c r="D47" s="51">
        <f t="shared" si="6"/>
        <v>6</v>
      </c>
      <c r="E47" s="50" t="str">
        <f t="shared" si="5"/>
        <v>GIJÓN</v>
      </c>
      <c r="F47" s="50">
        <f t="shared" si="7"/>
        <v>7427834</v>
      </c>
      <c r="G47" s="50">
        <f t="shared" si="8"/>
        <v>7010214</v>
      </c>
    </row>
    <row r="48" spans="1:9" x14ac:dyDescent="0.25">
      <c r="A48" s="50" t="str">
        <f t="shared" si="4"/>
        <v>CARTAGENA</v>
      </c>
      <c r="B48" s="51">
        <f t="shared" si="2"/>
        <v>11227093</v>
      </c>
      <c r="C48" s="51">
        <f t="shared" si="3"/>
        <v>10337449</v>
      </c>
      <c r="D48" s="51">
        <f t="shared" si="6"/>
        <v>4</v>
      </c>
      <c r="E48" s="50" t="str">
        <f t="shared" si="5"/>
        <v>CASTELLÓN</v>
      </c>
      <c r="F48" s="50">
        <f t="shared" si="7"/>
        <v>5887572</v>
      </c>
      <c r="G48" s="50">
        <f t="shared" si="8"/>
        <v>5327627</v>
      </c>
    </row>
    <row r="49" spans="1:7" x14ac:dyDescent="0.25">
      <c r="A49" s="50" t="str">
        <f t="shared" si="4"/>
        <v>CASTELLÓN</v>
      </c>
      <c r="B49" s="51">
        <f t="shared" si="2"/>
        <v>5887572</v>
      </c>
      <c r="C49" s="51">
        <f t="shared" si="3"/>
        <v>5327627</v>
      </c>
      <c r="D49" s="51">
        <f t="shared" si="6"/>
        <v>10</v>
      </c>
      <c r="E49" s="50" t="str">
        <f t="shared" si="5"/>
        <v>BALEARES</v>
      </c>
      <c r="F49" s="50">
        <f t="shared" si="7"/>
        <v>4740549</v>
      </c>
      <c r="G49" s="50">
        <f t="shared" si="8"/>
        <v>4378447</v>
      </c>
    </row>
    <row r="50" spans="1:7" x14ac:dyDescent="0.25">
      <c r="A50" s="50" t="str">
        <f t="shared" si="4"/>
        <v>CEUTA</v>
      </c>
      <c r="B50" s="51">
        <f t="shared" si="2"/>
        <v>857390</v>
      </c>
      <c r="C50" s="51">
        <f t="shared" si="3"/>
        <v>798427</v>
      </c>
      <c r="D50" s="51">
        <f t="shared" si="6"/>
        <v>23</v>
      </c>
      <c r="E50" s="50" t="str">
        <f t="shared" si="5"/>
        <v>FERROL-SAN CIBRAO</v>
      </c>
      <c r="F50" s="50">
        <f t="shared" si="7"/>
        <v>4612279</v>
      </c>
      <c r="G50" s="50">
        <f t="shared" si="8"/>
        <v>4163876</v>
      </c>
    </row>
    <row r="51" spans="1:7" x14ac:dyDescent="0.25">
      <c r="A51" s="50" t="str">
        <f t="shared" si="4"/>
        <v>FERROL-SAN CIBRAO</v>
      </c>
      <c r="B51" s="51">
        <f t="shared" si="2"/>
        <v>4612279</v>
      </c>
      <c r="C51" s="51">
        <f t="shared" si="3"/>
        <v>4163876</v>
      </c>
      <c r="D51" s="51">
        <f t="shared" si="6"/>
        <v>12</v>
      </c>
      <c r="E51" s="50" t="str">
        <f t="shared" si="5"/>
        <v>SANTA CRUZ DE TENERIFE</v>
      </c>
      <c r="F51" s="50">
        <f t="shared" si="7"/>
        <v>4401740</v>
      </c>
      <c r="G51" s="50">
        <f t="shared" si="8"/>
        <v>4558401</v>
      </c>
    </row>
    <row r="52" spans="1:7" x14ac:dyDescent="0.25">
      <c r="A52" s="50" t="str">
        <f t="shared" si="4"/>
        <v>GIJÓN</v>
      </c>
      <c r="B52" s="51">
        <f t="shared" si="2"/>
        <v>7427834</v>
      </c>
      <c r="C52" s="51">
        <f t="shared" si="3"/>
        <v>7010214</v>
      </c>
      <c r="D52" s="51">
        <f t="shared" si="6"/>
        <v>9</v>
      </c>
      <c r="E52" s="50" t="str">
        <f t="shared" si="5"/>
        <v>A CORUÑA</v>
      </c>
      <c r="F52" s="50">
        <f t="shared" si="7"/>
        <v>4052057</v>
      </c>
      <c r="G52" s="50">
        <f t="shared" si="8"/>
        <v>4455242</v>
      </c>
    </row>
    <row r="53" spans="1:7" x14ac:dyDescent="0.25">
      <c r="A53" s="50" t="str">
        <f t="shared" si="4"/>
        <v>HUELVA</v>
      </c>
      <c r="B53" s="51">
        <f t="shared" si="2"/>
        <v>9898463</v>
      </c>
      <c r="C53" s="51">
        <f t="shared" si="3"/>
        <v>10315576</v>
      </c>
      <c r="D53" s="51">
        <f t="shared" si="6"/>
        <v>7</v>
      </c>
      <c r="E53" s="50" t="str">
        <f t="shared" si="5"/>
        <v>ALMERÍA</v>
      </c>
      <c r="F53" s="50">
        <f t="shared" si="7"/>
        <v>2034707</v>
      </c>
      <c r="G53" s="50">
        <f t="shared" si="8"/>
        <v>1603038</v>
      </c>
    </row>
    <row r="54" spans="1:7" x14ac:dyDescent="0.25">
      <c r="A54" s="50" t="str">
        <f t="shared" si="4"/>
        <v>LAS PALMAS</v>
      </c>
      <c r="B54" s="51">
        <f t="shared" si="2"/>
        <v>8428558</v>
      </c>
      <c r="C54" s="51">
        <f t="shared" si="3"/>
        <v>7367736</v>
      </c>
      <c r="D54" s="51">
        <f t="shared" si="6"/>
        <v>8</v>
      </c>
      <c r="E54" s="50" t="str">
        <f t="shared" si="5"/>
        <v>SANTANDER</v>
      </c>
      <c r="F54" s="50">
        <f t="shared" si="7"/>
        <v>1614556</v>
      </c>
      <c r="G54" s="50">
        <f t="shared" si="8"/>
        <v>1522253</v>
      </c>
    </row>
    <row r="55" spans="1:7" x14ac:dyDescent="0.25">
      <c r="A55" s="50" t="str">
        <f t="shared" si="4"/>
        <v>MÁLAGA</v>
      </c>
      <c r="B55" s="51">
        <f t="shared" si="2"/>
        <v>804038</v>
      </c>
      <c r="C55" s="51">
        <f t="shared" si="3"/>
        <v>835403</v>
      </c>
      <c r="D55" s="51">
        <f t="shared" si="6"/>
        <v>24</v>
      </c>
      <c r="E55" s="50" t="str">
        <f t="shared" si="5"/>
        <v>AVILÉS</v>
      </c>
      <c r="F55" s="50">
        <f t="shared" si="7"/>
        <v>1513349</v>
      </c>
      <c r="G55" s="50">
        <f t="shared" si="8"/>
        <v>1497561</v>
      </c>
    </row>
    <row r="56" spans="1:7" x14ac:dyDescent="0.25">
      <c r="A56" s="50" t="str">
        <f t="shared" si="4"/>
        <v>MARÍN Y RÍA DE PONTEVEDRA</v>
      </c>
      <c r="B56" s="51">
        <f t="shared" si="2"/>
        <v>754198</v>
      </c>
      <c r="C56" s="51">
        <f t="shared" si="3"/>
        <v>638902</v>
      </c>
      <c r="D56" s="51">
        <f t="shared" si="6"/>
        <v>25</v>
      </c>
      <c r="E56" s="50" t="str">
        <f t="shared" si="5"/>
        <v>VIGO</v>
      </c>
      <c r="F56" s="50">
        <f t="shared" si="7"/>
        <v>1316055</v>
      </c>
      <c r="G56" s="50">
        <f t="shared" si="8"/>
        <v>1368514</v>
      </c>
    </row>
    <row r="57" spans="1:7" x14ac:dyDescent="0.25">
      <c r="A57" s="50" t="str">
        <f t="shared" si="4"/>
        <v>MELILLA</v>
      </c>
      <c r="B57" s="51">
        <f t="shared" si="2"/>
        <v>371607</v>
      </c>
      <c r="C57" s="51">
        <f t="shared" si="3"/>
        <v>348056</v>
      </c>
      <c r="D57" s="51">
        <f t="shared" si="6"/>
        <v>27</v>
      </c>
      <c r="E57" s="50" t="str">
        <f t="shared" si="5"/>
        <v>SEVILLA</v>
      </c>
      <c r="F57" s="50">
        <f t="shared" si="7"/>
        <v>1286501</v>
      </c>
      <c r="G57" s="50">
        <f t="shared" si="8"/>
        <v>1566943</v>
      </c>
    </row>
    <row r="58" spans="1:7" x14ac:dyDescent="0.25">
      <c r="A58" s="50" t="str">
        <f t="shared" si="4"/>
        <v>MOTRIL</v>
      </c>
      <c r="B58" s="51">
        <f t="shared" si="2"/>
        <v>727421</v>
      </c>
      <c r="C58" s="51">
        <f t="shared" si="3"/>
        <v>726181</v>
      </c>
      <c r="D58" s="51">
        <f t="shared" si="6"/>
        <v>26</v>
      </c>
      <c r="E58" s="50" t="str">
        <f t="shared" si="5"/>
        <v>BAHÍA DE CÁDIZ</v>
      </c>
      <c r="F58" s="50">
        <f t="shared" si="7"/>
        <v>1255690</v>
      </c>
      <c r="G58" s="50">
        <f t="shared" si="8"/>
        <v>1365375</v>
      </c>
    </row>
    <row r="59" spans="1:7" x14ac:dyDescent="0.25">
      <c r="A59" s="50" t="str">
        <f t="shared" si="4"/>
        <v>PASAIA</v>
      </c>
      <c r="B59" s="51">
        <f t="shared" si="2"/>
        <v>943142</v>
      </c>
      <c r="C59" s="51">
        <f t="shared" si="3"/>
        <v>1155706</v>
      </c>
      <c r="D59" s="51">
        <f t="shared" si="6"/>
        <v>22</v>
      </c>
      <c r="E59" s="50" t="str">
        <f t="shared" si="5"/>
        <v>ALICANTE</v>
      </c>
      <c r="F59" s="50">
        <f t="shared" si="7"/>
        <v>1118005</v>
      </c>
      <c r="G59" s="50">
        <f t="shared" si="8"/>
        <v>1205143</v>
      </c>
    </row>
    <row r="60" spans="1:7" x14ac:dyDescent="0.25">
      <c r="A60" s="50" t="str">
        <f t="shared" si="4"/>
        <v>SANTA CRUZ DE TENERIFE</v>
      </c>
      <c r="B60" s="51">
        <f t="shared" si="2"/>
        <v>4401740</v>
      </c>
      <c r="C60" s="51">
        <f t="shared" si="3"/>
        <v>4558401</v>
      </c>
      <c r="D60" s="51">
        <f t="shared" si="6"/>
        <v>13</v>
      </c>
      <c r="E60" s="50" t="str">
        <f t="shared" si="5"/>
        <v>PASAIA</v>
      </c>
      <c r="F60" s="50">
        <f t="shared" si="7"/>
        <v>943142</v>
      </c>
      <c r="G60" s="50">
        <f t="shared" si="8"/>
        <v>1155706</v>
      </c>
    </row>
    <row r="61" spans="1:7" x14ac:dyDescent="0.25">
      <c r="A61" s="50" t="str">
        <f t="shared" si="4"/>
        <v>SANTANDER</v>
      </c>
      <c r="B61" s="51">
        <f t="shared" si="2"/>
        <v>1614556</v>
      </c>
      <c r="C61" s="51">
        <f t="shared" si="3"/>
        <v>1522253</v>
      </c>
      <c r="D61" s="51">
        <f t="shared" si="6"/>
        <v>16</v>
      </c>
      <c r="E61" s="50" t="str">
        <f t="shared" si="5"/>
        <v>CEUTA</v>
      </c>
      <c r="F61" s="50">
        <f t="shared" si="7"/>
        <v>857390</v>
      </c>
      <c r="G61" s="50">
        <f t="shared" si="8"/>
        <v>798427</v>
      </c>
    </row>
    <row r="62" spans="1:7" x14ac:dyDescent="0.25">
      <c r="A62" s="50" t="str">
        <f t="shared" si="4"/>
        <v>SEVILLA</v>
      </c>
      <c r="B62" s="51">
        <f t="shared" si="2"/>
        <v>1286501</v>
      </c>
      <c r="C62" s="51">
        <f t="shared" si="3"/>
        <v>1566943</v>
      </c>
      <c r="D62" s="51">
        <f t="shared" si="6"/>
        <v>19</v>
      </c>
      <c r="E62" s="50" t="str">
        <f t="shared" si="5"/>
        <v>MÁLAGA</v>
      </c>
      <c r="F62" s="50">
        <f t="shared" si="7"/>
        <v>804038</v>
      </c>
      <c r="G62" s="50">
        <f t="shared" si="8"/>
        <v>835403</v>
      </c>
    </row>
    <row r="63" spans="1:7" x14ac:dyDescent="0.25">
      <c r="A63" s="50" t="str">
        <f t="shared" si="4"/>
        <v>TARRAGONA</v>
      </c>
      <c r="B63" s="51">
        <f t="shared" si="2"/>
        <v>10750850</v>
      </c>
      <c r="C63" s="51">
        <f t="shared" si="3"/>
        <v>10484274</v>
      </c>
      <c r="D63" s="51">
        <f t="shared" si="6"/>
        <v>5</v>
      </c>
      <c r="E63" s="50" t="str">
        <f t="shared" si="5"/>
        <v>MARÍN Y RÍA DE PONTEVEDRA</v>
      </c>
      <c r="F63" s="50">
        <f t="shared" si="7"/>
        <v>754198</v>
      </c>
      <c r="G63" s="50">
        <f t="shared" si="8"/>
        <v>638902</v>
      </c>
    </row>
    <row r="64" spans="1:7" x14ac:dyDescent="0.25">
      <c r="A64" s="50" t="str">
        <f t="shared" si="4"/>
        <v>VALENCIA</v>
      </c>
      <c r="B64" s="51">
        <f t="shared" si="2"/>
        <v>23915844</v>
      </c>
      <c r="C64" s="51">
        <f t="shared" si="3"/>
        <v>23693385</v>
      </c>
      <c r="D64" s="51">
        <f t="shared" si="6"/>
        <v>2</v>
      </c>
      <c r="E64" s="50" t="str">
        <f t="shared" si="5"/>
        <v>MOTRIL</v>
      </c>
      <c r="F64" s="50">
        <f t="shared" si="7"/>
        <v>727421</v>
      </c>
      <c r="G64" s="50">
        <f t="shared" si="8"/>
        <v>726181</v>
      </c>
    </row>
    <row r="65" spans="1:7" x14ac:dyDescent="0.25">
      <c r="A65" s="50" t="str">
        <f t="shared" si="4"/>
        <v>VIGO</v>
      </c>
      <c r="B65" s="51">
        <f t="shared" si="2"/>
        <v>1316055</v>
      </c>
      <c r="C65" s="51">
        <f t="shared" si="3"/>
        <v>1368514</v>
      </c>
      <c r="D65" s="51">
        <f t="shared" si="6"/>
        <v>18</v>
      </c>
      <c r="E65" s="50" t="str">
        <f t="shared" si="5"/>
        <v>MELILLA</v>
      </c>
      <c r="F65" s="50">
        <f t="shared" si="7"/>
        <v>371607</v>
      </c>
      <c r="G65" s="50">
        <f t="shared" si="8"/>
        <v>348056</v>
      </c>
    </row>
    <row r="66" spans="1:7" x14ac:dyDescent="0.25">
      <c r="A66" s="50" t="str">
        <f t="shared" si="4"/>
        <v>VILAGARCÍA</v>
      </c>
      <c r="B66" s="51">
        <f t="shared" si="2"/>
        <v>360269</v>
      </c>
      <c r="C66" s="51">
        <f t="shared" si="3"/>
        <v>323664</v>
      </c>
      <c r="D66" s="51">
        <f t="shared" si="6"/>
        <v>28</v>
      </c>
      <c r="E66" s="50" t="str">
        <f t="shared" si="5"/>
        <v>VILAGARCÍA</v>
      </c>
      <c r="F66" s="50">
        <f t="shared" si="7"/>
        <v>360269</v>
      </c>
      <c r="G66" s="50">
        <f t="shared" si="8"/>
        <v>323664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8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50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 t="s">
        <v>131</v>
      </c>
    </row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2">
        <v>969908</v>
      </c>
      <c r="C7" s="22">
        <v>637902</v>
      </c>
      <c r="D7" s="22">
        <v>4342725</v>
      </c>
      <c r="E7" s="22">
        <v>3938203</v>
      </c>
      <c r="F7" s="11">
        <f>((E7*100)/D7)-100</f>
        <v>-9.3149347471921402</v>
      </c>
      <c r="G7" s="1"/>
      <c r="H7" s="1"/>
      <c r="I7" s="1"/>
    </row>
    <row r="8" spans="1:12" x14ac:dyDescent="0.25">
      <c r="A8" s="12" t="s">
        <v>31</v>
      </c>
      <c r="B8" s="23">
        <v>294459</v>
      </c>
      <c r="C8" s="23">
        <v>353743</v>
      </c>
      <c r="D8" s="23">
        <v>1198569</v>
      </c>
      <c r="E8" s="23">
        <v>1110954</v>
      </c>
      <c r="F8" s="14">
        <f t="shared" ref="F8:F35" si="0">((E8*100)/D8)-100</f>
        <v>-7.3099671358094582</v>
      </c>
      <c r="G8" s="1"/>
      <c r="H8" s="1"/>
      <c r="I8" s="1"/>
    </row>
    <row r="9" spans="1:12" x14ac:dyDescent="0.25">
      <c r="A9" s="9" t="s">
        <v>164</v>
      </c>
      <c r="B9" s="22">
        <v>363978</v>
      </c>
      <c r="C9" s="22">
        <v>510438</v>
      </c>
      <c r="D9" s="22">
        <v>1582395</v>
      </c>
      <c r="E9" s="22">
        <v>2013811</v>
      </c>
      <c r="F9" s="11">
        <f t="shared" si="0"/>
        <v>27.263483517073809</v>
      </c>
      <c r="G9" s="1"/>
      <c r="H9" s="1"/>
      <c r="I9" s="1"/>
    </row>
    <row r="10" spans="1:12" x14ac:dyDescent="0.25">
      <c r="A10" s="12" t="s">
        <v>166</v>
      </c>
      <c r="B10" s="23">
        <v>437166</v>
      </c>
      <c r="C10" s="23">
        <v>401040</v>
      </c>
      <c r="D10" s="23">
        <v>1483316</v>
      </c>
      <c r="E10" s="23">
        <v>1495433</v>
      </c>
      <c r="F10" s="14">
        <f t="shared" si="0"/>
        <v>0.81688595012795417</v>
      </c>
      <c r="G10" s="1"/>
      <c r="H10" s="1"/>
      <c r="I10" s="1"/>
    </row>
    <row r="11" spans="1:12" x14ac:dyDescent="0.25">
      <c r="A11" s="9" t="s">
        <v>167</v>
      </c>
      <c r="B11" s="22">
        <v>8262033</v>
      </c>
      <c r="C11" s="22">
        <v>8473619</v>
      </c>
      <c r="D11" s="22">
        <v>32358590</v>
      </c>
      <c r="E11" s="22">
        <v>30791767</v>
      </c>
      <c r="F11" s="11">
        <f t="shared" si="0"/>
        <v>-4.8420620305149242</v>
      </c>
      <c r="G11" s="1"/>
      <c r="H11" s="1"/>
      <c r="I11" s="1"/>
    </row>
    <row r="12" spans="1:12" x14ac:dyDescent="0.25">
      <c r="A12" s="12" t="s">
        <v>168</v>
      </c>
      <c r="B12" s="23">
        <v>343743</v>
      </c>
      <c r="C12" s="23">
        <v>216487</v>
      </c>
      <c r="D12" s="23">
        <v>1316783</v>
      </c>
      <c r="E12" s="23">
        <v>1215283</v>
      </c>
      <c r="F12" s="14">
        <f t="shared" si="0"/>
        <v>-7.7081797076663321</v>
      </c>
      <c r="G12" s="1"/>
      <c r="H12" s="1"/>
      <c r="I12" s="1"/>
    </row>
    <row r="13" spans="1:12" x14ac:dyDescent="0.25">
      <c r="A13" s="9" t="s">
        <v>32</v>
      </c>
      <c r="B13" s="22">
        <v>1316686</v>
      </c>
      <c r="C13" s="22">
        <v>1342258</v>
      </c>
      <c r="D13" s="22">
        <v>4341119</v>
      </c>
      <c r="E13" s="22">
        <v>4711532</v>
      </c>
      <c r="F13" s="11">
        <f t="shared" si="0"/>
        <v>8.5326617399799431</v>
      </c>
      <c r="G13" s="1"/>
      <c r="H13" s="1"/>
      <c r="I13" s="1"/>
    </row>
    <row r="14" spans="1:12" x14ac:dyDescent="0.25">
      <c r="A14" s="12" t="s">
        <v>33</v>
      </c>
      <c r="B14" s="23">
        <v>3977708</v>
      </c>
      <c r="C14" s="23">
        <v>4269235</v>
      </c>
      <c r="D14" s="23">
        <v>14970455</v>
      </c>
      <c r="E14" s="23">
        <v>18053925</v>
      </c>
      <c r="F14" s="14">
        <f t="shared" si="0"/>
        <v>20.59703596183283</v>
      </c>
      <c r="G14" s="1"/>
      <c r="H14" s="1"/>
      <c r="I14" s="1"/>
    </row>
    <row r="15" spans="1:12" x14ac:dyDescent="0.25">
      <c r="A15" s="9" t="s">
        <v>34</v>
      </c>
      <c r="B15" s="22">
        <v>2843915</v>
      </c>
      <c r="C15" s="22">
        <v>3154457</v>
      </c>
      <c r="D15" s="22">
        <v>10108421</v>
      </c>
      <c r="E15" s="22">
        <v>10248683</v>
      </c>
      <c r="F15" s="11">
        <f t="shared" si="0"/>
        <v>1.3875757648004594</v>
      </c>
      <c r="G15" s="1"/>
      <c r="H15" s="1"/>
      <c r="I15" s="1"/>
    </row>
    <row r="16" spans="1:12" x14ac:dyDescent="0.25">
      <c r="A16" s="12" t="s">
        <v>35</v>
      </c>
      <c r="B16" s="23">
        <v>2404276</v>
      </c>
      <c r="C16" s="23">
        <v>2655052</v>
      </c>
      <c r="D16" s="23">
        <v>10301122</v>
      </c>
      <c r="E16" s="23">
        <v>11211859</v>
      </c>
      <c r="F16" s="14">
        <f t="shared" si="0"/>
        <v>8.841143712306291</v>
      </c>
      <c r="G16" s="1"/>
      <c r="H16" s="1"/>
      <c r="I16" s="1"/>
    </row>
    <row r="17" spans="1:9" x14ac:dyDescent="0.25">
      <c r="A17" s="9" t="s">
        <v>169</v>
      </c>
      <c r="B17" s="22">
        <v>1404379</v>
      </c>
      <c r="C17" s="22">
        <v>1616972</v>
      </c>
      <c r="D17" s="22">
        <v>5319595</v>
      </c>
      <c r="E17" s="22">
        <v>5879643</v>
      </c>
      <c r="F17" s="11">
        <f t="shared" si="0"/>
        <v>10.528019520283024</v>
      </c>
      <c r="G17" s="1"/>
      <c r="H17" s="1"/>
      <c r="I17" s="1"/>
    </row>
    <row r="18" spans="1:9" x14ac:dyDescent="0.25">
      <c r="A18" s="12" t="s">
        <v>36</v>
      </c>
      <c r="B18" s="23">
        <v>172538</v>
      </c>
      <c r="C18" s="23">
        <v>152543</v>
      </c>
      <c r="D18" s="23">
        <v>619394</v>
      </c>
      <c r="E18" s="23">
        <v>664189</v>
      </c>
      <c r="F18" s="14">
        <f t="shared" si="0"/>
        <v>7.2320687639854384</v>
      </c>
      <c r="G18" s="1"/>
      <c r="H18" s="1"/>
      <c r="I18" s="1"/>
    </row>
    <row r="19" spans="1:9" x14ac:dyDescent="0.25">
      <c r="A19" s="9" t="s">
        <v>37</v>
      </c>
      <c r="B19" s="22">
        <v>1237534</v>
      </c>
      <c r="C19" s="22">
        <v>891493</v>
      </c>
      <c r="D19" s="22">
        <v>4160448</v>
      </c>
      <c r="E19" s="22">
        <v>4608046</v>
      </c>
      <c r="F19" s="11">
        <f t="shared" si="0"/>
        <v>10.758408709831244</v>
      </c>
      <c r="G19" s="1"/>
      <c r="H19" s="1"/>
      <c r="I19" s="1"/>
    </row>
    <row r="20" spans="1:9" x14ac:dyDescent="0.25">
      <c r="A20" s="12" t="s">
        <v>170</v>
      </c>
      <c r="B20" s="23">
        <v>1546254</v>
      </c>
      <c r="C20" s="23">
        <v>2064291</v>
      </c>
      <c r="D20" s="23">
        <v>6987925</v>
      </c>
      <c r="E20" s="23">
        <v>7406982</v>
      </c>
      <c r="F20" s="14">
        <f t="shared" si="0"/>
        <v>5.996873177660035</v>
      </c>
      <c r="G20" s="1"/>
      <c r="H20" s="1"/>
      <c r="I20" s="1"/>
    </row>
    <row r="21" spans="1:9" x14ac:dyDescent="0.25">
      <c r="A21" s="9" t="s">
        <v>38</v>
      </c>
      <c r="B21" s="22">
        <v>2547378</v>
      </c>
      <c r="C21" s="22">
        <v>2101822</v>
      </c>
      <c r="D21" s="22">
        <v>10256321</v>
      </c>
      <c r="E21" s="22">
        <v>9845402</v>
      </c>
      <c r="F21" s="11">
        <f t="shared" si="0"/>
        <v>-4.0064951165237517</v>
      </c>
      <c r="G21" s="1"/>
      <c r="H21" s="1"/>
      <c r="I21" s="1"/>
    </row>
    <row r="22" spans="1:9" x14ac:dyDescent="0.25">
      <c r="A22" s="12" t="s">
        <v>59</v>
      </c>
      <c r="B22" s="23">
        <v>1583466</v>
      </c>
      <c r="C22" s="23">
        <v>2024857</v>
      </c>
      <c r="D22" s="23">
        <v>6441712</v>
      </c>
      <c r="E22" s="23">
        <v>7572978</v>
      </c>
      <c r="F22" s="14">
        <f t="shared" si="0"/>
        <v>17.561573693452914</v>
      </c>
      <c r="G22" s="1"/>
      <c r="H22" s="1"/>
      <c r="I22" s="1"/>
    </row>
    <row r="23" spans="1:9" x14ac:dyDescent="0.25">
      <c r="A23" s="9" t="s">
        <v>171</v>
      </c>
      <c r="B23" s="22">
        <v>221142</v>
      </c>
      <c r="C23" s="22">
        <v>113244</v>
      </c>
      <c r="D23" s="22">
        <v>812696</v>
      </c>
      <c r="E23" s="22">
        <v>772261</v>
      </c>
      <c r="F23" s="11">
        <f t="shared" si="0"/>
        <v>-4.9754151613887672</v>
      </c>
      <c r="G23" s="1"/>
      <c r="H23" s="1"/>
      <c r="I23" s="1"/>
    </row>
    <row r="24" spans="1:9" x14ac:dyDescent="0.25">
      <c r="A24" s="12" t="s">
        <v>173</v>
      </c>
      <c r="B24" s="23">
        <v>140586</v>
      </c>
      <c r="C24" s="23">
        <v>187583</v>
      </c>
      <c r="D24" s="23">
        <v>631975</v>
      </c>
      <c r="E24" s="23">
        <v>747114</v>
      </c>
      <c r="F24" s="14">
        <f t="shared" si="0"/>
        <v>18.218916887535102</v>
      </c>
      <c r="G24" s="1"/>
      <c r="H24" s="1"/>
      <c r="I24" s="1"/>
    </row>
    <row r="25" spans="1:9" x14ac:dyDescent="0.25">
      <c r="A25" s="9" t="s">
        <v>39</v>
      </c>
      <c r="B25" s="22">
        <v>92377</v>
      </c>
      <c r="C25" s="22">
        <v>91588</v>
      </c>
      <c r="D25" s="22">
        <v>342532</v>
      </c>
      <c r="E25" s="22">
        <v>370315</v>
      </c>
      <c r="F25" s="11">
        <f t="shared" si="0"/>
        <v>8.1110669952004457</v>
      </c>
      <c r="G25" s="1"/>
      <c r="H25" s="1"/>
      <c r="I25" s="1"/>
    </row>
    <row r="26" spans="1:9" x14ac:dyDescent="0.25">
      <c r="A26" s="12" t="s">
        <v>40</v>
      </c>
      <c r="B26" s="23">
        <v>148847</v>
      </c>
      <c r="C26" s="23">
        <v>160109</v>
      </c>
      <c r="D26" s="23">
        <v>717020</v>
      </c>
      <c r="E26" s="23">
        <v>714601</v>
      </c>
      <c r="F26" s="14">
        <f t="shared" si="0"/>
        <v>-0.33736855317843606</v>
      </c>
      <c r="G26" s="1"/>
      <c r="H26" s="1"/>
      <c r="I26" s="1"/>
    </row>
    <row r="27" spans="1:9" x14ac:dyDescent="0.25">
      <c r="A27" s="9" t="s">
        <v>41</v>
      </c>
      <c r="B27" s="22">
        <v>304226</v>
      </c>
      <c r="C27" s="22">
        <v>243243</v>
      </c>
      <c r="D27" s="22">
        <v>1132494</v>
      </c>
      <c r="E27" s="22">
        <v>923503</v>
      </c>
      <c r="F27" s="11">
        <f t="shared" si="0"/>
        <v>-18.454049204675698</v>
      </c>
      <c r="G27" s="1"/>
      <c r="H27" s="1"/>
      <c r="I27" s="1"/>
    </row>
    <row r="28" spans="1:9" x14ac:dyDescent="0.25">
      <c r="A28" s="12" t="s">
        <v>42</v>
      </c>
      <c r="B28" s="23">
        <v>1012654</v>
      </c>
      <c r="C28" s="23">
        <v>992599</v>
      </c>
      <c r="D28" s="23">
        <v>4322107</v>
      </c>
      <c r="E28" s="23">
        <v>4144151</v>
      </c>
      <c r="F28" s="14">
        <f t="shared" si="0"/>
        <v>-4.1173436937123427</v>
      </c>
      <c r="G28" s="1"/>
      <c r="H28" s="1"/>
      <c r="I28" s="1"/>
    </row>
    <row r="29" spans="1:9" x14ac:dyDescent="0.25">
      <c r="A29" s="9" t="s">
        <v>43</v>
      </c>
      <c r="B29" s="22">
        <v>397397</v>
      </c>
      <c r="C29" s="22">
        <v>463533</v>
      </c>
      <c r="D29" s="22">
        <v>1508065</v>
      </c>
      <c r="E29" s="22">
        <v>1598817</v>
      </c>
      <c r="F29" s="11">
        <f t="shared" si="0"/>
        <v>6.0177777483065995</v>
      </c>
      <c r="G29" s="1"/>
      <c r="H29" s="1"/>
      <c r="I29" s="1"/>
    </row>
    <row r="30" spans="1:9" x14ac:dyDescent="0.25">
      <c r="A30" s="12" t="s">
        <v>44</v>
      </c>
      <c r="B30" s="23">
        <v>421759</v>
      </c>
      <c r="C30" s="23">
        <v>291048</v>
      </c>
      <c r="D30" s="23">
        <v>1561635</v>
      </c>
      <c r="E30" s="23">
        <v>1281710</v>
      </c>
      <c r="F30" s="14">
        <f t="shared" si="0"/>
        <v>-17.925123348285609</v>
      </c>
      <c r="G30" s="1"/>
      <c r="H30" s="1"/>
      <c r="I30" s="1"/>
    </row>
    <row r="31" spans="1:9" x14ac:dyDescent="0.25">
      <c r="A31" s="9" t="s">
        <v>45</v>
      </c>
      <c r="B31" s="22">
        <v>2315782</v>
      </c>
      <c r="C31" s="22">
        <v>2759494</v>
      </c>
      <c r="D31" s="22">
        <v>10478762</v>
      </c>
      <c r="E31" s="22">
        <v>10731287</v>
      </c>
      <c r="F31" s="11">
        <f t="shared" si="0"/>
        <v>2.4098743725642464</v>
      </c>
      <c r="G31" s="1"/>
      <c r="H31" s="1"/>
      <c r="I31" s="1"/>
    </row>
    <row r="32" spans="1:9" x14ac:dyDescent="0.25">
      <c r="A32" s="12" t="s">
        <v>46</v>
      </c>
      <c r="B32" s="23">
        <v>6132974</v>
      </c>
      <c r="C32" s="23">
        <v>6532925</v>
      </c>
      <c r="D32" s="23">
        <v>23542235</v>
      </c>
      <c r="E32" s="23">
        <v>23823344</v>
      </c>
      <c r="F32" s="14">
        <f t="shared" si="0"/>
        <v>1.1940625008628132</v>
      </c>
      <c r="G32" s="1"/>
      <c r="H32" s="1"/>
      <c r="I32" s="1"/>
    </row>
    <row r="33" spans="1:9" x14ac:dyDescent="0.25">
      <c r="A33" s="9" t="s">
        <v>47</v>
      </c>
      <c r="B33" s="22">
        <v>354179</v>
      </c>
      <c r="C33" s="22">
        <v>336225</v>
      </c>
      <c r="D33" s="22">
        <v>1290115</v>
      </c>
      <c r="E33" s="22">
        <v>1241300</v>
      </c>
      <c r="F33" s="11">
        <f t="shared" si="0"/>
        <v>-3.7837712141940898</v>
      </c>
      <c r="G33" s="1"/>
      <c r="H33" s="1"/>
      <c r="I33" s="1"/>
    </row>
    <row r="34" spans="1:9" x14ac:dyDescent="0.25">
      <c r="A34" s="12" t="s">
        <v>172</v>
      </c>
      <c r="B34" s="23">
        <v>83689</v>
      </c>
      <c r="C34" s="23">
        <v>100336</v>
      </c>
      <c r="D34" s="23">
        <v>321049</v>
      </c>
      <c r="E34" s="23">
        <v>358603</v>
      </c>
      <c r="F34" s="14">
        <f t="shared" si="0"/>
        <v>11.697279854477046</v>
      </c>
      <c r="G34" s="1"/>
      <c r="H34" s="1"/>
      <c r="I34" s="1"/>
    </row>
    <row r="35" spans="1:9" x14ac:dyDescent="0.25">
      <c r="A35" s="15" t="s">
        <v>48</v>
      </c>
      <c r="B35" s="16">
        <f>SUM(B7:B34)</f>
        <v>41331033</v>
      </c>
      <c r="C35" s="16">
        <f t="shared" ref="C35:E35" si="1">SUM(C7:C34)</f>
        <v>43138136</v>
      </c>
      <c r="D35" s="16">
        <f t="shared" si="1"/>
        <v>162449575</v>
      </c>
      <c r="E35" s="16">
        <f t="shared" si="1"/>
        <v>167475696</v>
      </c>
      <c r="F35" s="17">
        <f t="shared" si="0"/>
        <v>3.0939576173098686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3938203</v>
      </c>
      <c r="C39" s="51">
        <f t="shared" si="3"/>
        <v>4342725</v>
      </c>
      <c r="D39" s="51">
        <f>_xlfn.RANK.EQ(B39,$B$39:$B$66)+COUNTIF($B$39:$B$66,B39)-1</f>
        <v>14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30791767</v>
      </c>
      <c r="G39" s="50">
        <f>LOOKUP(E39,$A$39:$A$66,$C$39:$C$66)</f>
        <v>32358590</v>
      </c>
    </row>
    <row r="40" spans="1:9" x14ac:dyDescent="0.25">
      <c r="A40" s="50" t="str">
        <f t="shared" si="4"/>
        <v>ALICANTE</v>
      </c>
      <c r="B40" s="51">
        <f t="shared" si="2"/>
        <v>1110954</v>
      </c>
      <c r="C40" s="51">
        <f t="shared" si="3"/>
        <v>1198569</v>
      </c>
      <c r="D40" s="51">
        <f t="shared" ref="D40:D66" si="6">_xlfn.RANK.EQ(B40,$B$39:$B$66)+COUNTIF($B$39:$B$66,B40)-1</f>
        <v>21</v>
      </c>
      <c r="E40" s="50" t="str">
        <f t="shared" si="5"/>
        <v>VALENCIA</v>
      </c>
      <c r="F40" s="50">
        <f t="shared" ref="F40:F55" si="7">LOOKUP(E40,$A$39:$A$66,$B$39:$B$66)</f>
        <v>23823344</v>
      </c>
      <c r="G40" s="50">
        <f t="shared" ref="G40:G66" si="8">LOOKUP(E40,$A$39:$A$66,$C$39:$C$66)</f>
        <v>23542235</v>
      </c>
    </row>
    <row r="41" spans="1:9" x14ac:dyDescent="0.25">
      <c r="A41" s="50" t="str">
        <f t="shared" si="4"/>
        <v>ALMERÍA</v>
      </c>
      <c r="B41" s="51">
        <f t="shared" si="2"/>
        <v>2013811</v>
      </c>
      <c r="C41" s="51">
        <f t="shared" si="3"/>
        <v>1582395</v>
      </c>
      <c r="D41" s="51">
        <f t="shared" si="6"/>
        <v>15</v>
      </c>
      <c r="E41" s="50" t="str">
        <f t="shared" si="5"/>
        <v>BARCELONA</v>
      </c>
      <c r="F41" s="50">
        <f t="shared" si="7"/>
        <v>18053925</v>
      </c>
      <c r="G41" s="50">
        <f t="shared" si="8"/>
        <v>14970455</v>
      </c>
    </row>
    <row r="42" spans="1:9" x14ac:dyDescent="0.25">
      <c r="A42" s="50" t="str">
        <f t="shared" si="4"/>
        <v>AVILÉS</v>
      </c>
      <c r="B42" s="51">
        <f t="shared" si="2"/>
        <v>1495433</v>
      </c>
      <c r="C42" s="51">
        <f t="shared" si="3"/>
        <v>1483316</v>
      </c>
      <c r="D42" s="51">
        <f t="shared" si="6"/>
        <v>17</v>
      </c>
      <c r="E42" s="50" t="str">
        <f t="shared" si="5"/>
        <v>CARTAGENA</v>
      </c>
      <c r="F42" s="50">
        <f t="shared" si="7"/>
        <v>11211859</v>
      </c>
      <c r="G42" s="50">
        <f t="shared" si="8"/>
        <v>10301122</v>
      </c>
    </row>
    <row r="43" spans="1:9" x14ac:dyDescent="0.25">
      <c r="A43" s="50" t="str">
        <f t="shared" si="4"/>
        <v>BAHÍA DE ALGECIRAS</v>
      </c>
      <c r="B43" s="51">
        <f t="shared" si="2"/>
        <v>30791767</v>
      </c>
      <c r="C43" s="51">
        <f t="shared" si="3"/>
        <v>32358590</v>
      </c>
      <c r="D43" s="51">
        <f t="shared" si="6"/>
        <v>1</v>
      </c>
      <c r="E43" s="50" t="str">
        <f t="shared" si="5"/>
        <v>TARRAGONA</v>
      </c>
      <c r="F43" s="50">
        <f t="shared" si="7"/>
        <v>10731287</v>
      </c>
      <c r="G43" s="50">
        <f t="shared" si="8"/>
        <v>10478762</v>
      </c>
    </row>
    <row r="44" spans="1:9" x14ac:dyDescent="0.25">
      <c r="A44" s="50" t="str">
        <f t="shared" si="4"/>
        <v>BAHÍA DE CÁDIZ</v>
      </c>
      <c r="B44" s="51">
        <f t="shared" si="2"/>
        <v>1215283</v>
      </c>
      <c r="C44" s="51">
        <f t="shared" si="3"/>
        <v>1316783</v>
      </c>
      <c r="D44" s="51">
        <f t="shared" si="6"/>
        <v>20</v>
      </c>
      <c r="E44" s="50" t="str">
        <f t="shared" si="5"/>
        <v>BILBAO</v>
      </c>
      <c r="F44" s="50">
        <f t="shared" si="7"/>
        <v>10248683</v>
      </c>
      <c r="G44" s="50">
        <f t="shared" si="8"/>
        <v>10108421</v>
      </c>
    </row>
    <row r="45" spans="1:9" x14ac:dyDescent="0.25">
      <c r="A45" s="50" t="str">
        <f t="shared" si="4"/>
        <v>BALEARES</v>
      </c>
      <c r="B45" s="51">
        <f t="shared" si="2"/>
        <v>4711532</v>
      </c>
      <c r="C45" s="51">
        <f t="shared" si="3"/>
        <v>4341119</v>
      </c>
      <c r="D45" s="51">
        <f t="shared" si="6"/>
        <v>11</v>
      </c>
      <c r="E45" s="50" t="str">
        <f t="shared" si="5"/>
        <v>HUELVA</v>
      </c>
      <c r="F45" s="50">
        <f t="shared" si="7"/>
        <v>9845402</v>
      </c>
      <c r="G45" s="50">
        <f t="shared" si="8"/>
        <v>10256321</v>
      </c>
    </row>
    <row r="46" spans="1:9" x14ac:dyDescent="0.25">
      <c r="A46" s="50" t="str">
        <f t="shared" si="4"/>
        <v>BARCELONA</v>
      </c>
      <c r="B46" s="51">
        <f t="shared" si="2"/>
        <v>18053925</v>
      </c>
      <c r="C46" s="51">
        <f t="shared" si="3"/>
        <v>14970455</v>
      </c>
      <c r="D46" s="51">
        <f t="shared" si="6"/>
        <v>3</v>
      </c>
      <c r="E46" s="50" t="str">
        <f t="shared" si="5"/>
        <v>LAS PALMAS</v>
      </c>
      <c r="F46" s="50">
        <f t="shared" si="7"/>
        <v>7572978</v>
      </c>
      <c r="G46" s="50">
        <f t="shared" si="8"/>
        <v>6441712</v>
      </c>
    </row>
    <row r="47" spans="1:9" x14ac:dyDescent="0.25">
      <c r="A47" s="50" t="str">
        <f t="shared" si="4"/>
        <v>BILBAO</v>
      </c>
      <c r="B47" s="51">
        <f t="shared" si="2"/>
        <v>10248683</v>
      </c>
      <c r="C47" s="51">
        <f t="shared" si="3"/>
        <v>10108421</v>
      </c>
      <c r="D47" s="51">
        <f t="shared" si="6"/>
        <v>6</v>
      </c>
      <c r="E47" s="50" t="str">
        <f t="shared" si="5"/>
        <v>GIJÓN</v>
      </c>
      <c r="F47" s="50">
        <f t="shared" si="7"/>
        <v>7406982</v>
      </c>
      <c r="G47" s="50">
        <f t="shared" si="8"/>
        <v>6987925</v>
      </c>
    </row>
    <row r="48" spans="1:9" x14ac:dyDescent="0.25">
      <c r="A48" s="50" t="str">
        <f t="shared" si="4"/>
        <v>CARTAGENA</v>
      </c>
      <c r="B48" s="51">
        <f t="shared" si="2"/>
        <v>11211859</v>
      </c>
      <c r="C48" s="51">
        <f t="shared" si="3"/>
        <v>10301122</v>
      </c>
      <c r="D48" s="51">
        <f t="shared" si="6"/>
        <v>4</v>
      </c>
      <c r="E48" s="50" t="str">
        <f t="shared" si="5"/>
        <v>CASTELLÓN</v>
      </c>
      <c r="F48" s="50">
        <f t="shared" si="7"/>
        <v>5879643</v>
      </c>
      <c r="G48" s="50">
        <f t="shared" si="8"/>
        <v>5319595</v>
      </c>
    </row>
    <row r="49" spans="1:7" x14ac:dyDescent="0.25">
      <c r="A49" s="50" t="str">
        <f t="shared" si="4"/>
        <v>CASTELLÓN</v>
      </c>
      <c r="B49" s="51">
        <f t="shared" si="2"/>
        <v>5879643</v>
      </c>
      <c r="C49" s="51">
        <f t="shared" si="3"/>
        <v>5319595</v>
      </c>
      <c r="D49" s="51">
        <f t="shared" si="6"/>
        <v>10</v>
      </c>
      <c r="E49" s="50" t="str">
        <f t="shared" si="5"/>
        <v>BALEARES</v>
      </c>
      <c r="F49" s="50">
        <f t="shared" si="7"/>
        <v>4711532</v>
      </c>
      <c r="G49" s="50">
        <f t="shared" si="8"/>
        <v>4341119</v>
      </c>
    </row>
    <row r="50" spans="1:7" x14ac:dyDescent="0.25">
      <c r="A50" s="50" t="str">
        <f t="shared" si="4"/>
        <v>CEUTA</v>
      </c>
      <c r="B50" s="51">
        <f t="shared" si="2"/>
        <v>664189</v>
      </c>
      <c r="C50" s="51">
        <f t="shared" si="3"/>
        <v>619394</v>
      </c>
      <c r="D50" s="51">
        <f t="shared" si="6"/>
        <v>26</v>
      </c>
      <c r="E50" s="50" t="str">
        <f t="shared" si="5"/>
        <v>FERROL-SAN CIBRAO</v>
      </c>
      <c r="F50" s="50">
        <f t="shared" si="7"/>
        <v>4608046</v>
      </c>
      <c r="G50" s="50">
        <f t="shared" si="8"/>
        <v>4160448</v>
      </c>
    </row>
    <row r="51" spans="1:7" x14ac:dyDescent="0.25">
      <c r="A51" s="50" t="str">
        <f t="shared" si="4"/>
        <v>FERROL-SAN CIBRAO</v>
      </c>
      <c r="B51" s="51">
        <f t="shared" si="2"/>
        <v>4608046</v>
      </c>
      <c r="C51" s="51">
        <f t="shared" si="3"/>
        <v>4160448</v>
      </c>
      <c r="D51" s="51">
        <f t="shared" si="6"/>
        <v>12</v>
      </c>
      <c r="E51" s="50" t="str">
        <f t="shared" si="5"/>
        <v>SANTA CRUZ DE TENERIFE</v>
      </c>
      <c r="F51" s="50">
        <f t="shared" si="7"/>
        <v>4144151</v>
      </c>
      <c r="G51" s="50">
        <f t="shared" si="8"/>
        <v>4322107</v>
      </c>
    </row>
    <row r="52" spans="1:7" x14ac:dyDescent="0.25">
      <c r="A52" s="50" t="str">
        <f t="shared" si="4"/>
        <v>GIJÓN</v>
      </c>
      <c r="B52" s="51">
        <f t="shared" si="2"/>
        <v>7406982</v>
      </c>
      <c r="C52" s="51">
        <f t="shared" si="3"/>
        <v>6987925</v>
      </c>
      <c r="D52" s="51">
        <f t="shared" si="6"/>
        <v>9</v>
      </c>
      <c r="E52" s="50" t="str">
        <f t="shared" si="5"/>
        <v>A CORUÑA</v>
      </c>
      <c r="F52" s="50">
        <f t="shared" si="7"/>
        <v>3938203</v>
      </c>
      <c r="G52" s="50">
        <f t="shared" si="8"/>
        <v>4342725</v>
      </c>
    </row>
    <row r="53" spans="1:7" x14ac:dyDescent="0.25">
      <c r="A53" s="50" t="str">
        <f t="shared" si="4"/>
        <v>HUELVA</v>
      </c>
      <c r="B53" s="51">
        <f t="shared" si="2"/>
        <v>9845402</v>
      </c>
      <c r="C53" s="51">
        <f t="shared" si="3"/>
        <v>10256321</v>
      </c>
      <c r="D53" s="51">
        <f t="shared" si="6"/>
        <v>7</v>
      </c>
      <c r="E53" s="50" t="str">
        <f t="shared" si="5"/>
        <v>ALMERÍA</v>
      </c>
      <c r="F53" s="50">
        <f t="shared" si="7"/>
        <v>2013811</v>
      </c>
      <c r="G53" s="50">
        <f t="shared" si="8"/>
        <v>1582395</v>
      </c>
    </row>
    <row r="54" spans="1:7" x14ac:dyDescent="0.25">
      <c r="A54" s="50" t="str">
        <f t="shared" si="4"/>
        <v>LAS PALMAS</v>
      </c>
      <c r="B54" s="51">
        <f t="shared" si="2"/>
        <v>7572978</v>
      </c>
      <c r="C54" s="51">
        <f t="shared" si="3"/>
        <v>6441712</v>
      </c>
      <c r="D54" s="51">
        <f t="shared" si="6"/>
        <v>8</v>
      </c>
      <c r="E54" s="50" t="str">
        <f t="shared" si="5"/>
        <v>SANTANDER</v>
      </c>
      <c r="F54" s="50">
        <f t="shared" si="7"/>
        <v>1598817</v>
      </c>
      <c r="G54" s="50">
        <f t="shared" si="8"/>
        <v>1508065</v>
      </c>
    </row>
    <row r="55" spans="1:7" x14ac:dyDescent="0.25">
      <c r="A55" s="50" t="str">
        <f t="shared" si="4"/>
        <v>MÁLAGA</v>
      </c>
      <c r="B55" s="51">
        <f t="shared" si="2"/>
        <v>772261</v>
      </c>
      <c r="C55" s="51">
        <f t="shared" si="3"/>
        <v>812696</v>
      </c>
      <c r="D55" s="51">
        <f t="shared" si="6"/>
        <v>23</v>
      </c>
      <c r="E55" s="50" t="str">
        <f t="shared" si="5"/>
        <v>AVILÉS</v>
      </c>
      <c r="F55" s="50">
        <f t="shared" si="7"/>
        <v>1495433</v>
      </c>
      <c r="G55" s="50">
        <f t="shared" si="8"/>
        <v>1483316</v>
      </c>
    </row>
    <row r="56" spans="1:7" x14ac:dyDescent="0.25">
      <c r="A56" s="50" t="str">
        <f t="shared" si="4"/>
        <v>MARÍN Y RÍA DE PONTEVEDRA</v>
      </c>
      <c r="B56" s="51">
        <f t="shared" si="2"/>
        <v>747114</v>
      </c>
      <c r="C56" s="51">
        <f t="shared" si="3"/>
        <v>631975</v>
      </c>
      <c r="D56" s="51">
        <f t="shared" si="6"/>
        <v>24</v>
      </c>
      <c r="E56" s="50" t="str">
        <f t="shared" si="5"/>
        <v>SEVILLA</v>
      </c>
      <c r="F56" s="50">
        <f t="shared" ref="F56:F66" si="9">LOOKUP(E56,$A$39:$A$66,$B$39:$B$66)</f>
        <v>1281710</v>
      </c>
      <c r="G56" s="50">
        <f t="shared" si="8"/>
        <v>1561635</v>
      </c>
    </row>
    <row r="57" spans="1:7" x14ac:dyDescent="0.25">
      <c r="A57" s="50" t="str">
        <f t="shared" si="4"/>
        <v>MELILLA</v>
      </c>
      <c r="B57" s="51">
        <f t="shared" si="2"/>
        <v>370315</v>
      </c>
      <c r="C57" s="51">
        <f t="shared" si="3"/>
        <v>342532</v>
      </c>
      <c r="D57" s="51">
        <f t="shared" si="6"/>
        <v>27</v>
      </c>
      <c r="E57" s="50" t="str">
        <f t="shared" si="5"/>
        <v>VIGO</v>
      </c>
      <c r="F57" s="50">
        <f t="shared" si="9"/>
        <v>1241300</v>
      </c>
      <c r="G57" s="50">
        <f t="shared" si="8"/>
        <v>1290115</v>
      </c>
    </row>
    <row r="58" spans="1:7" x14ac:dyDescent="0.25">
      <c r="A58" s="50" t="str">
        <f t="shared" si="4"/>
        <v>MOTRIL</v>
      </c>
      <c r="B58" s="51">
        <f t="shared" si="2"/>
        <v>714601</v>
      </c>
      <c r="C58" s="51">
        <f t="shared" si="3"/>
        <v>717020</v>
      </c>
      <c r="D58" s="51">
        <f t="shared" si="6"/>
        <v>25</v>
      </c>
      <c r="E58" s="50" t="str">
        <f t="shared" si="5"/>
        <v>BAHÍA DE CÁDIZ</v>
      </c>
      <c r="F58" s="50">
        <f t="shared" si="9"/>
        <v>1215283</v>
      </c>
      <c r="G58" s="50">
        <f t="shared" si="8"/>
        <v>1316783</v>
      </c>
    </row>
    <row r="59" spans="1:7" x14ac:dyDescent="0.25">
      <c r="A59" s="50" t="str">
        <f t="shared" si="4"/>
        <v>PASAIA</v>
      </c>
      <c r="B59" s="51">
        <f t="shared" si="2"/>
        <v>923503</v>
      </c>
      <c r="C59" s="51">
        <f t="shared" si="3"/>
        <v>1132494</v>
      </c>
      <c r="D59" s="51">
        <f t="shared" si="6"/>
        <v>22</v>
      </c>
      <c r="E59" s="50" t="str">
        <f t="shared" si="5"/>
        <v>ALICANTE</v>
      </c>
      <c r="F59" s="50">
        <f t="shared" si="9"/>
        <v>1110954</v>
      </c>
      <c r="G59" s="50">
        <f t="shared" si="8"/>
        <v>1198569</v>
      </c>
    </row>
    <row r="60" spans="1:7" x14ac:dyDescent="0.25">
      <c r="A60" s="50" t="str">
        <f t="shared" si="4"/>
        <v>SANTA CRUZ DE TENERIFE</v>
      </c>
      <c r="B60" s="51">
        <f t="shared" si="2"/>
        <v>4144151</v>
      </c>
      <c r="C60" s="51">
        <f t="shared" si="3"/>
        <v>4322107</v>
      </c>
      <c r="D60" s="51">
        <f t="shared" si="6"/>
        <v>13</v>
      </c>
      <c r="E60" s="50" t="str">
        <f t="shared" si="5"/>
        <v>PASAIA</v>
      </c>
      <c r="F60" s="50">
        <f t="shared" si="9"/>
        <v>923503</v>
      </c>
      <c r="G60" s="50">
        <f t="shared" si="8"/>
        <v>1132494</v>
      </c>
    </row>
    <row r="61" spans="1:7" x14ac:dyDescent="0.25">
      <c r="A61" s="50" t="str">
        <f t="shared" si="4"/>
        <v>SANTANDER</v>
      </c>
      <c r="B61" s="51">
        <f t="shared" si="2"/>
        <v>1598817</v>
      </c>
      <c r="C61" s="51">
        <f t="shared" si="3"/>
        <v>1508065</v>
      </c>
      <c r="D61" s="51">
        <f t="shared" si="6"/>
        <v>16</v>
      </c>
      <c r="E61" s="50" t="str">
        <f t="shared" si="5"/>
        <v>MÁLAGA</v>
      </c>
      <c r="F61" s="50">
        <f t="shared" si="9"/>
        <v>772261</v>
      </c>
      <c r="G61" s="50">
        <f t="shared" si="8"/>
        <v>812696</v>
      </c>
    </row>
    <row r="62" spans="1:7" x14ac:dyDescent="0.25">
      <c r="A62" s="50" t="str">
        <f t="shared" si="4"/>
        <v>SEVILLA</v>
      </c>
      <c r="B62" s="51">
        <f t="shared" si="2"/>
        <v>1281710</v>
      </c>
      <c r="C62" s="51">
        <f t="shared" si="3"/>
        <v>1561635</v>
      </c>
      <c r="D62" s="51">
        <f t="shared" si="6"/>
        <v>18</v>
      </c>
      <c r="E62" s="50" t="str">
        <f t="shared" si="5"/>
        <v>MARÍN Y RÍA DE PONTEVEDRA</v>
      </c>
      <c r="F62" s="50">
        <f t="shared" si="9"/>
        <v>747114</v>
      </c>
      <c r="G62" s="50">
        <f t="shared" si="8"/>
        <v>631975</v>
      </c>
    </row>
    <row r="63" spans="1:7" x14ac:dyDescent="0.25">
      <c r="A63" s="50" t="str">
        <f t="shared" si="4"/>
        <v>TARRAGONA</v>
      </c>
      <c r="B63" s="51">
        <f t="shared" si="2"/>
        <v>10731287</v>
      </c>
      <c r="C63" s="51">
        <f t="shared" si="3"/>
        <v>10478762</v>
      </c>
      <c r="D63" s="51">
        <f t="shared" si="6"/>
        <v>5</v>
      </c>
      <c r="E63" s="50" t="str">
        <f t="shared" si="5"/>
        <v>MOTRIL</v>
      </c>
      <c r="F63" s="50">
        <f t="shared" si="9"/>
        <v>714601</v>
      </c>
      <c r="G63" s="50">
        <f t="shared" si="8"/>
        <v>717020</v>
      </c>
    </row>
    <row r="64" spans="1:7" x14ac:dyDescent="0.25">
      <c r="A64" s="50" t="str">
        <f t="shared" si="4"/>
        <v>VALENCIA</v>
      </c>
      <c r="B64" s="51">
        <f t="shared" si="2"/>
        <v>23823344</v>
      </c>
      <c r="C64" s="51">
        <f t="shared" si="3"/>
        <v>23542235</v>
      </c>
      <c r="D64" s="51">
        <f t="shared" si="6"/>
        <v>2</v>
      </c>
      <c r="E64" s="50" t="str">
        <f t="shared" si="5"/>
        <v>CEUTA</v>
      </c>
      <c r="F64" s="50">
        <f t="shared" si="9"/>
        <v>664189</v>
      </c>
      <c r="G64" s="50">
        <f t="shared" si="8"/>
        <v>619394</v>
      </c>
    </row>
    <row r="65" spans="1:7" x14ac:dyDescent="0.25">
      <c r="A65" s="50" t="str">
        <f t="shared" si="4"/>
        <v>VIGO</v>
      </c>
      <c r="B65" s="51">
        <f t="shared" si="2"/>
        <v>1241300</v>
      </c>
      <c r="C65" s="51">
        <f t="shared" si="3"/>
        <v>1290115</v>
      </c>
      <c r="D65" s="51">
        <f t="shared" si="6"/>
        <v>19</v>
      </c>
      <c r="E65" s="50" t="str">
        <f t="shared" si="5"/>
        <v>MELILLA</v>
      </c>
      <c r="F65" s="50">
        <f t="shared" si="9"/>
        <v>370315</v>
      </c>
      <c r="G65" s="50">
        <f t="shared" si="8"/>
        <v>342532</v>
      </c>
    </row>
    <row r="66" spans="1:7" x14ac:dyDescent="0.25">
      <c r="A66" s="50" t="str">
        <f t="shared" si="4"/>
        <v>VILAGARCÍA</v>
      </c>
      <c r="B66" s="51">
        <f t="shared" si="2"/>
        <v>358603</v>
      </c>
      <c r="C66" s="51">
        <f t="shared" si="3"/>
        <v>321049</v>
      </c>
      <c r="D66" s="51">
        <f t="shared" si="6"/>
        <v>28</v>
      </c>
      <c r="E66" s="50" t="str">
        <f t="shared" si="5"/>
        <v>VILAGARCÍA</v>
      </c>
      <c r="F66" s="50">
        <f t="shared" si="9"/>
        <v>358603</v>
      </c>
      <c r="G66" s="50">
        <f t="shared" si="8"/>
        <v>321049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8"/>
  <sheetViews>
    <sheetView workbookViewId="0">
      <selection activeCell="F27" sqref="F2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132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4">
        <v>583750</v>
      </c>
      <c r="C7" s="24">
        <v>312663</v>
      </c>
      <c r="D7" s="24">
        <v>2501026</v>
      </c>
      <c r="E7" s="24">
        <v>2401029</v>
      </c>
      <c r="F7" s="11">
        <f>((E7*100)/D7)-100</f>
        <v>-3.9982391226640601</v>
      </c>
      <c r="G7" s="1"/>
      <c r="H7" s="1"/>
      <c r="I7" s="1"/>
    </row>
    <row r="8" spans="1:12" x14ac:dyDescent="0.25">
      <c r="A8" s="12" t="s">
        <v>31</v>
      </c>
      <c r="B8" s="25">
        <v>4176</v>
      </c>
      <c r="C8" s="25">
        <v>2100</v>
      </c>
      <c r="D8" s="25">
        <v>11401</v>
      </c>
      <c r="E8" s="25">
        <v>13845</v>
      </c>
      <c r="F8" s="14">
        <f t="shared" ref="F8:F35" si="0">((E8*100)/D8)-100</f>
        <v>21.436716077537056</v>
      </c>
      <c r="G8" s="1"/>
      <c r="H8" s="1"/>
      <c r="I8" s="1"/>
    </row>
    <row r="9" spans="1:12" x14ac:dyDescent="0.25">
      <c r="A9" s="9" t="s">
        <v>164</v>
      </c>
      <c r="B9" s="24">
        <v>0</v>
      </c>
      <c r="C9" s="24">
        <v>0</v>
      </c>
      <c r="D9" s="24">
        <v>8003</v>
      </c>
      <c r="E9" s="24">
        <v>10103</v>
      </c>
      <c r="F9" s="11">
        <f t="shared" si="0"/>
        <v>26.240159940022494</v>
      </c>
      <c r="G9" s="1"/>
      <c r="H9" s="1"/>
      <c r="I9" s="1"/>
    </row>
    <row r="10" spans="1:12" x14ac:dyDescent="0.25">
      <c r="A10" s="12" t="s">
        <v>166</v>
      </c>
      <c r="B10" s="25">
        <v>69941</v>
      </c>
      <c r="C10" s="25">
        <v>61724</v>
      </c>
      <c r="D10" s="25">
        <v>208652</v>
      </c>
      <c r="E10" s="25">
        <v>212410</v>
      </c>
      <c r="F10" s="14">
        <f t="shared" si="0"/>
        <v>1.8010850602917827</v>
      </c>
      <c r="G10" s="1"/>
      <c r="H10" s="1"/>
      <c r="I10" s="1"/>
    </row>
    <row r="11" spans="1:12" x14ac:dyDescent="0.25">
      <c r="A11" s="9" t="s">
        <v>167</v>
      </c>
      <c r="B11" s="24">
        <v>2223376</v>
      </c>
      <c r="C11" s="24">
        <v>2454943</v>
      </c>
      <c r="D11" s="24">
        <v>8950557</v>
      </c>
      <c r="E11" s="24">
        <v>9346787</v>
      </c>
      <c r="F11" s="11">
        <f t="shared" si="0"/>
        <v>4.4268753330100026</v>
      </c>
      <c r="G11" s="1"/>
      <c r="H11" s="1"/>
      <c r="I11" s="1"/>
    </row>
    <row r="12" spans="1:12" x14ac:dyDescent="0.25">
      <c r="A12" s="12" t="s">
        <v>168</v>
      </c>
      <c r="B12" s="25">
        <v>68381</v>
      </c>
      <c r="C12" s="25">
        <v>32871</v>
      </c>
      <c r="D12" s="25">
        <v>212167</v>
      </c>
      <c r="E12" s="25">
        <v>143337</v>
      </c>
      <c r="F12" s="14">
        <f t="shared" si="0"/>
        <v>-32.441425857932671</v>
      </c>
      <c r="G12" s="1"/>
      <c r="H12" s="1"/>
      <c r="I12" s="1"/>
    </row>
    <row r="13" spans="1:12" x14ac:dyDescent="0.25">
      <c r="A13" s="9" t="s">
        <v>32</v>
      </c>
      <c r="B13" s="24">
        <v>105860</v>
      </c>
      <c r="C13" s="24">
        <v>140348</v>
      </c>
      <c r="D13" s="24">
        <v>338746</v>
      </c>
      <c r="E13" s="24">
        <v>395289</v>
      </c>
      <c r="F13" s="11">
        <f t="shared" si="0"/>
        <v>16.691857616030887</v>
      </c>
      <c r="G13" s="1"/>
      <c r="H13" s="1"/>
      <c r="I13" s="1"/>
    </row>
    <row r="14" spans="1:12" x14ac:dyDescent="0.25">
      <c r="A14" s="12" t="s">
        <v>33</v>
      </c>
      <c r="B14" s="25">
        <v>808250</v>
      </c>
      <c r="C14" s="25">
        <v>1034619</v>
      </c>
      <c r="D14" s="25">
        <v>3690316</v>
      </c>
      <c r="E14" s="25">
        <v>4558646</v>
      </c>
      <c r="F14" s="14">
        <f t="shared" si="0"/>
        <v>23.529963287696773</v>
      </c>
      <c r="G14" s="1"/>
      <c r="H14" s="1"/>
      <c r="I14" s="1"/>
    </row>
    <row r="15" spans="1:12" x14ac:dyDescent="0.25">
      <c r="A15" s="9" t="s">
        <v>34</v>
      </c>
      <c r="B15" s="24">
        <v>1699736</v>
      </c>
      <c r="C15" s="24">
        <v>2021902</v>
      </c>
      <c r="D15" s="24">
        <v>5893636</v>
      </c>
      <c r="E15" s="24">
        <v>5981425</v>
      </c>
      <c r="F15" s="11">
        <f t="shared" si="0"/>
        <v>1.4895558531270012</v>
      </c>
      <c r="G15" s="1"/>
      <c r="H15" s="1"/>
      <c r="I15" s="1"/>
    </row>
    <row r="16" spans="1:12" x14ac:dyDescent="0.25">
      <c r="A16" s="12" t="s">
        <v>35</v>
      </c>
      <c r="B16" s="25">
        <v>1940883</v>
      </c>
      <c r="C16" s="25">
        <v>2032509</v>
      </c>
      <c r="D16" s="25">
        <v>7984495</v>
      </c>
      <c r="E16" s="25">
        <v>8999640</v>
      </c>
      <c r="F16" s="14">
        <f t="shared" si="0"/>
        <v>12.713953731576012</v>
      </c>
      <c r="G16" s="1"/>
      <c r="H16" s="1"/>
      <c r="I16" s="1"/>
    </row>
    <row r="17" spans="1:9" x14ac:dyDescent="0.25">
      <c r="A17" s="9" t="s">
        <v>169</v>
      </c>
      <c r="B17" s="24">
        <v>696652</v>
      </c>
      <c r="C17" s="24">
        <v>601253</v>
      </c>
      <c r="D17" s="24">
        <v>2778640</v>
      </c>
      <c r="E17" s="24">
        <v>2673707</v>
      </c>
      <c r="F17" s="11">
        <f t="shared" si="0"/>
        <v>-3.7764158005355171</v>
      </c>
      <c r="G17" s="1"/>
      <c r="H17" s="1"/>
      <c r="I17" s="1"/>
    </row>
    <row r="18" spans="1:9" x14ac:dyDescent="0.25">
      <c r="A18" s="12" t="s">
        <v>36</v>
      </c>
      <c r="B18" s="25">
        <v>87150</v>
      </c>
      <c r="C18" s="25">
        <v>78518</v>
      </c>
      <c r="D18" s="25">
        <v>269253</v>
      </c>
      <c r="E18" s="25">
        <v>317855</v>
      </c>
      <c r="F18" s="14">
        <f t="shared" si="0"/>
        <v>18.050680958058038</v>
      </c>
      <c r="G18" s="1"/>
      <c r="H18" s="1"/>
      <c r="I18" s="1"/>
    </row>
    <row r="19" spans="1:9" x14ac:dyDescent="0.25">
      <c r="A19" s="9" t="s">
        <v>37</v>
      </c>
      <c r="B19" s="24">
        <v>248990</v>
      </c>
      <c r="C19" s="24">
        <v>208719</v>
      </c>
      <c r="D19" s="24">
        <v>789213</v>
      </c>
      <c r="E19" s="24">
        <v>836260</v>
      </c>
      <c r="F19" s="11">
        <f t="shared" si="0"/>
        <v>5.9612550730918059</v>
      </c>
      <c r="G19" s="1"/>
      <c r="H19" s="1"/>
      <c r="I19" s="1"/>
    </row>
    <row r="20" spans="1:9" x14ac:dyDescent="0.25">
      <c r="A20" s="12" t="s">
        <v>170</v>
      </c>
      <c r="B20" s="25">
        <v>48858</v>
      </c>
      <c r="C20" s="25">
        <v>109128</v>
      </c>
      <c r="D20" s="25">
        <v>301025</v>
      </c>
      <c r="E20" s="25">
        <v>310061</v>
      </c>
      <c r="F20" s="14">
        <f t="shared" si="0"/>
        <v>3.0017440411925946</v>
      </c>
      <c r="G20" s="1"/>
      <c r="H20" s="1"/>
      <c r="I20" s="1"/>
    </row>
    <row r="21" spans="1:9" x14ac:dyDescent="0.25">
      <c r="A21" s="9" t="s">
        <v>38</v>
      </c>
      <c r="B21" s="24">
        <v>2022344</v>
      </c>
      <c r="C21" s="24">
        <v>1720460</v>
      </c>
      <c r="D21" s="24">
        <v>8315017</v>
      </c>
      <c r="E21" s="24">
        <v>7854407</v>
      </c>
      <c r="F21" s="11">
        <f t="shared" si="0"/>
        <v>-5.5394955897263998</v>
      </c>
      <c r="G21" s="1"/>
      <c r="H21" s="1"/>
      <c r="I21" s="1"/>
    </row>
    <row r="22" spans="1:9" x14ac:dyDescent="0.25">
      <c r="A22" s="12" t="s">
        <v>59</v>
      </c>
      <c r="B22" s="25">
        <v>421205</v>
      </c>
      <c r="C22" s="25">
        <v>647155</v>
      </c>
      <c r="D22" s="25">
        <v>2066132</v>
      </c>
      <c r="E22" s="25">
        <v>2396988</v>
      </c>
      <c r="F22" s="14">
        <f t="shared" si="0"/>
        <v>16.013304087057364</v>
      </c>
      <c r="G22" s="1"/>
      <c r="H22" s="1"/>
      <c r="I22" s="1"/>
    </row>
    <row r="23" spans="1:9" x14ac:dyDescent="0.25">
      <c r="A23" s="9" t="s">
        <v>171</v>
      </c>
      <c r="B23" s="24">
        <v>23990</v>
      </c>
      <c r="C23" s="24">
        <v>19252</v>
      </c>
      <c r="D23" s="24">
        <v>60089</v>
      </c>
      <c r="E23" s="24">
        <v>50118</v>
      </c>
      <c r="F23" s="11">
        <f t="shared" si="0"/>
        <v>-16.593719316347418</v>
      </c>
      <c r="G23" s="1"/>
      <c r="H23" s="1"/>
      <c r="I23" s="1"/>
    </row>
    <row r="24" spans="1:9" x14ac:dyDescent="0.25">
      <c r="A24" s="12" t="s">
        <v>173</v>
      </c>
      <c r="B24" s="25">
        <v>0</v>
      </c>
      <c r="C24" s="25">
        <v>0</v>
      </c>
      <c r="D24" s="25">
        <v>0</v>
      </c>
      <c r="E24" s="25">
        <v>0</v>
      </c>
      <c r="F24" s="14"/>
      <c r="G24" s="1"/>
      <c r="H24" s="1"/>
      <c r="I24" s="1"/>
    </row>
    <row r="25" spans="1:9" x14ac:dyDescent="0.25">
      <c r="A25" s="9" t="s">
        <v>39</v>
      </c>
      <c r="B25" s="24">
        <v>7529</v>
      </c>
      <c r="C25" s="24">
        <v>4212</v>
      </c>
      <c r="D25" s="24">
        <v>23750</v>
      </c>
      <c r="E25" s="24">
        <v>23639</v>
      </c>
      <c r="F25" s="11">
        <f t="shared" si="0"/>
        <v>-0.4673684210526261</v>
      </c>
      <c r="G25" s="1"/>
      <c r="H25" s="1"/>
      <c r="I25" s="1"/>
    </row>
    <row r="26" spans="1:9" x14ac:dyDescent="0.25">
      <c r="A26" s="12" t="s">
        <v>40</v>
      </c>
      <c r="B26" s="25">
        <v>68381</v>
      </c>
      <c r="C26" s="25">
        <v>29451</v>
      </c>
      <c r="D26" s="25">
        <v>402328</v>
      </c>
      <c r="E26" s="25">
        <v>284703</v>
      </c>
      <c r="F26" s="14">
        <f t="shared" si="0"/>
        <v>-29.236095921735497</v>
      </c>
      <c r="G26" s="1"/>
      <c r="H26" s="1"/>
      <c r="I26" s="1"/>
    </row>
    <row r="27" spans="1:9" x14ac:dyDescent="0.25">
      <c r="A27" s="9" t="s">
        <v>41</v>
      </c>
      <c r="B27" s="24">
        <v>0</v>
      </c>
      <c r="C27" s="24">
        <v>0</v>
      </c>
      <c r="D27" s="24">
        <v>0</v>
      </c>
      <c r="E27" s="24">
        <v>0</v>
      </c>
      <c r="F27" s="19"/>
      <c r="G27" s="1"/>
      <c r="H27" s="1"/>
      <c r="I27" s="1"/>
    </row>
    <row r="28" spans="1:9" x14ac:dyDescent="0.25">
      <c r="A28" s="12" t="s">
        <v>42</v>
      </c>
      <c r="B28" s="25">
        <v>456491</v>
      </c>
      <c r="C28" s="25">
        <v>458032</v>
      </c>
      <c r="D28" s="25">
        <v>2117277</v>
      </c>
      <c r="E28" s="25">
        <v>1873112</v>
      </c>
      <c r="F28" s="14">
        <f t="shared" si="0"/>
        <v>-11.532029110976026</v>
      </c>
      <c r="G28" s="1"/>
      <c r="H28" s="1"/>
      <c r="I28" s="1"/>
    </row>
    <row r="29" spans="1:9" x14ac:dyDescent="0.25">
      <c r="A29" s="9" t="s">
        <v>43</v>
      </c>
      <c r="B29" s="24">
        <v>14380</v>
      </c>
      <c r="C29" s="24">
        <v>18152</v>
      </c>
      <c r="D29" s="24">
        <v>59002</v>
      </c>
      <c r="E29" s="24">
        <v>46733</v>
      </c>
      <c r="F29" s="11">
        <f t="shared" si="0"/>
        <v>-20.794210365750317</v>
      </c>
      <c r="G29" s="1"/>
      <c r="H29" s="1"/>
      <c r="I29" s="1"/>
    </row>
    <row r="30" spans="1:9" x14ac:dyDescent="0.25">
      <c r="A30" s="12" t="s">
        <v>44</v>
      </c>
      <c r="B30" s="25">
        <v>17303</v>
      </c>
      <c r="C30" s="25">
        <v>38500</v>
      </c>
      <c r="D30" s="25">
        <v>68822</v>
      </c>
      <c r="E30" s="25">
        <v>126509</v>
      </c>
      <c r="F30" s="14">
        <f t="shared" si="0"/>
        <v>83.820580628287473</v>
      </c>
      <c r="G30" s="1"/>
      <c r="H30" s="1"/>
      <c r="I30" s="1"/>
    </row>
    <row r="31" spans="1:9" x14ac:dyDescent="0.25">
      <c r="A31" s="9" t="s">
        <v>45</v>
      </c>
      <c r="B31" s="24">
        <v>1781931</v>
      </c>
      <c r="C31" s="24">
        <v>1819520</v>
      </c>
      <c r="D31" s="24">
        <v>7073319</v>
      </c>
      <c r="E31" s="24">
        <v>7087954</v>
      </c>
      <c r="F31" s="11">
        <f t="shared" si="0"/>
        <v>0.20690428354780011</v>
      </c>
      <c r="G31" s="1"/>
      <c r="H31" s="1"/>
      <c r="I31" s="1"/>
    </row>
    <row r="32" spans="1:9" x14ac:dyDescent="0.25">
      <c r="A32" s="12" t="s">
        <v>46</v>
      </c>
      <c r="B32" s="25">
        <v>402026</v>
      </c>
      <c r="C32" s="25">
        <v>163175</v>
      </c>
      <c r="D32" s="25">
        <v>1340020</v>
      </c>
      <c r="E32" s="25">
        <v>1191987</v>
      </c>
      <c r="F32" s="14">
        <f t="shared" si="0"/>
        <v>-11.047073924269782</v>
      </c>
      <c r="G32" s="1"/>
      <c r="H32" s="1"/>
      <c r="I32" s="1"/>
    </row>
    <row r="33" spans="1:9" x14ac:dyDescent="0.25">
      <c r="A33" s="9" t="s">
        <v>47</v>
      </c>
      <c r="B33" s="24">
        <v>5050</v>
      </c>
      <c r="C33" s="24">
        <v>4970</v>
      </c>
      <c r="D33" s="24">
        <v>20076</v>
      </c>
      <c r="E33" s="24">
        <v>19617</v>
      </c>
      <c r="F33" s="11">
        <f t="shared" si="0"/>
        <v>-2.2863120143454836</v>
      </c>
      <c r="G33" s="1"/>
      <c r="H33" s="1"/>
      <c r="I33" s="1"/>
    </row>
    <row r="34" spans="1:9" x14ac:dyDescent="0.25">
      <c r="A34" s="12" t="s">
        <v>172</v>
      </c>
      <c r="B34" s="25">
        <v>9739</v>
      </c>
      <c r="C34" s="25">
        <v>14182</v>
      </c>
      <c r="D34" s="25">
        <v>45549</v>
      </c>
      <c r="E34" s="25">
        <v>56893</v>
      </c>
      <c r="F34" s="14">
        <f t="shared" si="0"/>
        <v>24.905047311686317</v>
      </c>
      <c r="G34" s="1"/>
      <c r="H34" s="1"/>
      <c r="I34" s="1"/>
    </row>
    <row r="35" spans="1:9" x14ac:dyDescent="0.25">
      <c r="A35" s="15" t="s">
        <v>48</v>
      </c>
      <c r="B35" s="16">
        <f>SUM(B7:B34)</f>
        <v>13816372</v>
      </c>
      <c r="C35" s="16">
        <f t="shared" ref="C35:E35" si="1">SUM(C7:C34)</f>
        <v>14028358</v>
      </c>
      <c r="D35" s="16">
        <f t="shared" si="1"/>
        <v>55528511</v>
      </c>
      <c r="E35" s="16">
        <f t="shared" si="1"/>
        <v>57213054</v>
      </c>
      <c r="F35" s="17">
        <f t="shared" si="0"/>
        <v>3.0336541889264765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2401029</v>
      </c>
      <c r="C39" s="51">
        <f t="shared" si="3"/>
        <v>2501026</v>
      </c>
      <c r="D39" s="51">
        <f>_xlfn.RANK.EQ(B39,$B$39:$B$66)+COUNTIF($B$39:$B$66,B39)-1</f>
        <v>8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9346787</v>
      </c>
      <c r="G39" s="50">
        <f>LOOKUP(E39,$A$39:$A$66,$C$39:$C$66)</f>
        <v>8950557</v>
      </c>
    </row>
    <row r="40" spans="1:9" x14ac:dyDescent="0.25">
      <c r="A40" s="50" t="str">
        <f t="shared" si="4"/>
        <v>ALICANTE</v>
      </c>
      <c r="B40" s="51">
        <f t="shared" si="2"/>
        <v>13845</v>
      </c>
      <c r="C40" s="51">
        <f t="shared" si="3"/>
        <v>11401</v>
      </c>
      <c r="D40" s="51">
        <f t="shared" ref="D40:D66" si="6">_xlfn.RANK.EQ(B40,$B$39:$B$66)+COUNTIF($B$39:$B$66,B40)-1</f>
        <v>25</v>
      </c>
      <c r="E40" s="50" t="str">
        <f t="shared" si="5"/>
        <v>CARTAGENA</v>
      </c>
      <c r="F40" s="50">
        <f t="shared" ref="F40:F55" si="7">LOOKUP(E40,$A$39:$A$66,$B$39:$B$66)</f>
        <v>8999640</v>
      </c>
      <c r="G40" s="50">
        <f t="shared" ref="G40:G66" si="8">LOOKUP(E40,$A$39:$A$66,$C$39:$C$66)</f>
        <v>7984495</v>
      </c>
    </row>
    <row r="41" spans="1:9" x14ac:dyDescent="0.25">
      <c r="A41" s="50" t="str">
        <f t="shared" si="4"/>
        <v>ALMERÍA</v>
      </c>
      <c r="B41" s="51">
        <f t="shared" si="2"/>
        <v>10103</v>
      </c>
      <c r="C41" s="51">
        <f t="shared" si="3"/>
        <v>8003</v>
      </c>
      <c r="D41" s="51">
        <f t="shared" si="6"/>
        <v>26</v>
      </c>
      <c r="E41" s="50" t="str">
        <f t="shared" si="5"/>
        <v>HUELVA</v>
      </c>
      <c r="F41" s="50">
        <f t="shared" si="7"/>
        <v>7854407</v>
      </c>
      <c r="G41" s="50">
        <f t="shared" si="8"/>
        <v>8315017</v>
      </c>
    </row>
    <row r="42" spans="1:9" x14ac:dyDescent="0.25">
      <c r="A42" s="50" t="str">
        <f t="shared" si="4"/>
        <v>AVILÉS</v>
      </c>
      <c r="B42" s="51">
        <f t="shared" si="2"/>
        <v>212410</v>
      </c>
      <c r="C42" s="51">
        <f t="shared" si="3"/>
        <v>208652</v>
      </c>
      <c r="D42" s="51">
        <f t="shared" si="6"/>
        <v>17</v>
      </c>
      <c r="E42" s="50" t="str">
        <f t="shared" si="5"/>
        <v>TARRAGONA</v>
      </c>
      <c r="F42" s="50">
        <f t="shared" si="7"/>
        <v>7087954</v>
      </c>
      <c r="G42" s="50">
        <f t="shared" si="8"/>
        <v>7073319</v>
      </c>
    </row>
    <row r="43" spans="1:9" x14ac:dyDescent="0.25">
      <c r="A43" s="50" t="str">
        <f t="shared" si="4"/>
        <v>BAHÍA DE ALGECIRAS</v>
      </c>
      <c r="B43" s="51">
        <f t="shared" si="2"/>
        <v>9346787</v>
      </c>
      <c r="C43" s="51">
        <f t="shared" si="3"/>
        <v>8950557</v>
      </c>
      <c r="D43" s="51">
        <f t="shared" si="6"/>
        <v>1</v>
      </c>
      <c r="E43" s="50" t="str">
        <f t="shared" si="5"/>
        <v>BILBAO</v>
      </c>
      <c r="F43" s="50">
        <f t="shared" si="7"/>
        <v>5981425</v>
      </c>
      <c r="G43" s="50">
        <f t="shared" si="8"/>
        <v>5893636</v>
      </c>
    </row>
    <row r="44" spans="1:9" x14ac:dyDescent="0.25">
      <c r="A44" s="50" t="str">
        <f t="shared" si="4"/>
        <v>BAHÍA DE CÁDIZ</v>
      </c>
      <c r="B44" s="51">
        <f t="shared" si="2"/>
        <v>143337</v>
      </c>
      <c r="C44" s="51">
        <f t="shared" si="3"/>
        <v>212167</v>
      </c>
      <c r="D44" s="51">
        <f t="shared" si="6"/>
        <v>18</v>
      </c>
      <c r="E44" s="50" t="str">
        <f t="shared" si="5"/>
        <v>BARCELONA</v>
      </c>
      <c r="F44" s="50">
        <f t="shared" si="7"/>
        <v>4558646</v>
      </c>
      <c r="G44" s="50">
        <f t="shared" si="8"/>
        <v>3690316</v>
      </c>
    </row>
    <row r="45" spans="1:9" x14ac:dyDescent="0.25">
      <c r="A45" s="50" t="str">
        <f t="shared" si="4"/>
        <v>BALEARES</v>
      </c>
      <c r="B45" s="51">
        <f t="shared" si="2"/>
        <v>395289</v>
      </c>
      <c r="C45" s="51">
        <f t="shared" si="3"/>
        <v>338746</v>
      </c>
      <c r="D45" s="51">
        <f t="shared" si="6"/>
        <v>13</v>
      </c>
      <c r="E45" s="50" t="str">
        <f t="shared" si="5"/>
        <v>CASTELLÓN</v>
      </c>
      <c r="F45" s="50">
        <f t="shared" si="7"/>
        <v>2673707</v>
      </c>
      <c r="G45" s="50">
        <f t="shared" si="8"/>
        <v>2778640</v>
      </c>
    </row>
    <row r="46" spans="1:9" x14ac:dyDescent="0.25">
      <c r="A46" s="50" t="str">
        <f t="shared" si="4"/>
        <v>BARCELONA</v>
      </c>
      <c r="B46" s="51">
        <f t="shared" si="2"/>
        <v>4558646</v>
      </c>
      <c r="C46" s="51">
        <f t="shared" si="3"/>
        <v>3690316</v>
      </c>
      <c r="D46" s="51">
        <f t="shared" si="6"/>
        <v>6</v>
      </c>
      <c r="E46" s="50" t="str">
        <f t="shared" si="5"/>
        <v>A CORUÑA</v>
      </c>
      <c r="F46" s="50">
        <f t="shared" si="7"/>
        <v>2401029</v>
      </c>
      <c r="G46" s="50">
        <f t="shared" si="8"/>
        <v>2501026</v>
      </c>
    </row>
    <row r="47" spans="1:9" x14ac:dyDescent="0.25">
      <c r="A47" s="50" t="str">
        <f t="shared" si="4"/>
        <v>BILBAO</v>
      </c>
      <c r="B47" s="51">
        <f t="shared" si="2"/>
        <v>5981425</v>
      </c>
      <c r="C47" s="51">
        <f t="shared" si="3"/>
        <v>5893636</v>
      </c>
      <c r="D47" s="51">
        <f t="shared" si="6"/>
        <v>5</v>
      </c>
      <c r="E47" s="50" t="str">
        <f t="shared" si="5"/>
        <v>LAS PALMAS</v>
      </c>
      <c r="F47" s="50">
        <f t="shared" si="7"/>
        <v>2396988</v>
      </c>
      <c r="G47" s="50">
        <f t="shared" si="8"/>
        <v>2066132</v>
      </c>
    </row>
    <row r="48" spans="1:9" x14ac:dyDescent="0.25">
      <c r="A48" s="50" t="str">
        <f t="shared" si="4"/>
        <v>CARTAGENA</v>
      </c>
      <c r="B48" s="51">
        <f t="shared" si="2"/>
        <v>8999640</v>
      </c>
      <c r="C48" s="51">
        <f t="shared" si="3"/>
        <v>7984495</v>
      </c>
      <c r="D48" s="51">
        <f t="shared" si="6"/>
        <v>2</v>
      </c>
      <c r="E48" s="50" t="str">
        <f t="shared" si="5"/>
        <v>SANTA CRUZ DE TENERIFE</v>
      </c>
      <c r="F48" s="50">
        <f t="shared" si="7"/>
        <v>1873112</v>
      </c>
      <c r="G48" s="50">
        <f t="shared" si="8"/>
        <v>2117277</v>
      </c>
    </row>
    <row r="49" spans="1:7" x14ac:dyDescent="0.25">
      <c r="A49" s="50" t="str">
        <f t="shared" si="4"/>
        <v>CASTELLÓN</v>
      </c>
      <c r="B49" s="51">
        <f t="shared" si="2"/>
        <v>2673707</v>
      </c>
      <c r="C49" s="51">
        <f t="shared" si="3"/>
        <v>2778640</v>
      </c>
      <c r="D49" s="51">
        <f t="shared" si="6"/>
        <v>7</v>
      </c>
      <c r="E49" s="50" t="str">
        <f t="shared" si="5"/>
        <v>VALENCIA</v>
      </c>
      <c r="F49" s="50">
        <f t="shared" si="7"/>
        <v>1191987</v>
      </c>
      <c r="G49" s="50">
        <f t="shared" si="8"/>
        <v>1340020</v>
      </c>
    </row>
    <row r="50" spans="1:7" x14ac:dyDescent="0.25">
      <c r="A50" s="50" t="str">
        <f t="shared" si="4"/>
        <v>CEUTA</v>
      </c>
      <c r="B50" s="51">
        <f t="shared" si="2"/>
        <v>317855</v>
      </c>
      <c r="C50" s="51">
        <f t="shared" si="3"/>
        <v>269253</v>
      </c>
      <c r="D50" s="51">
        <f t="shared" si="6"/>
        <v>14</v>
      </c>
      <c r="E50" s="50" t="str">
        <f t="shared" si="5"/>
        <v>FERROL-SAN CIBRAO</v>
      </c>
      <c r="F50" s="50">
        <f t="shared" si="7"/>
        <v>836260</v>
      </c>
      <c r="G50" s="50">
        <f t="shared" si="8"/>
        <v>789213</v>
      </c>
    </row>
    <row r="51" spans="1:7" x14ac:dyDescent="0.25">
      <c r="A51" s="50" t="str">
        <f t="shared" si="4"/>
        <v>FERROL-SAN CIBRAO</v>
      </c>
      <c r="B51" s="51">
        <f t="shared" si="2"/>
        <v>836260</v>
      </c>
      <c r="C51" s="51">
        <f t="shared" si="3"/>
        <v>789213</v>
      </c>
      <c r="D51" s="51">
        <f t="shared" si="6"/>
        <v>12</v>
      </c>
      <c r="E51" s="50" t="str">
        <f t="shared" si="5"/>
        <v>BALEARES</v>
      </c>
      <c r="F51" s="50">
        <f t="shared" si="7"/>
        <v>395289</v>
      </c>
      <c r="G51" s="50">
        <f t="shared" si="8"/>
        <v>338746</v>
      </c>
    </row>
    <row r="52" spans="1:7" x14ac:dyDescent="0.25">
      <c r="A52" s="50" t="str">
        <f t="shared" si="4"/>
        <v>GIJÓN</v>
      </c>
      <c r="B52" s="51">
        <f t="shared" si="2"/>
        <v>310061</v>
      </c>
      <c r="C52" s="51">
        <f t="shared" si="3"/>
        <v>301025</v>
      </c>
      <c r="D52" s="51">
        <f t="shared" si="6"/>
        <v>15</v>
      </c>
      <c r="E52" s="50" t="str">
        <f t="shared" si="5"/>
        <v>CEUTA</v>
      </c>
      <c r="F52" s="50">
        <f t="shared" si="7"/>
        <v>317855</v>
      </c>
      <c r="G52" s="50">
        <f t="shared" si="8"/>
        <v>269253</v>
      </c>
    </row>
    <row r="53" spans="1:7" x14ac:dyDescent="0.25">
      <c r="A53" s="50" t="str">
        <f t="shared" si="4"/>
        <v>HUELVA</v>
      </c>
      <c r="B53" s="51">
        <f t="shared" si="2"/>
        <v>7854407</v>
      </c>
      <c r="C53" s="51">
        <f t="shared" si="3"/>
        <v>8315017</v>
      </c>
      <c r="D53" s="51">
        <f t="shared" si="6"/>
        <v>3</v>
      </c>
      <c r="E53" s="50" t="str">
        <f t="shared" si="5"/>
        <v>GIJÓN</v>
      </c>
      <c r="F53" s="50">
        <f t="shared" si="7"/>
        <v>310061</v>
      </c>
      <c r="G53" s="50">
        <f t="shared" si="8"/>
        <v>301025</v>
      </c>
    </row>
    <row r="54" spans="1:7" x14ac:dyDescent="0.25">
      <c r="A54" s="50" t="str">
        <f t="shared" si="4"/>
        <v>LAS PALMAS</v>
      </c>
      <c r="B54" s="51">
        <f t="shared" si="2"/>
        <v>2396988</v>
      </c>
      <c r="C54" s="51">
        <f t="shared" si="3"/>
        <v>2066132</v>
      </c>
      <c r="D54" s="51">
        <f t="shared" si="6"/>
        <v>9</v>
      </c>
      <c r="E54" s="50" t="str">
        <f t="shared" si="5"/>
        <v>MOTRIL</v>
      </c>
      <c r="F54" s="50">
        <f t="shared" si="7"/>
        <v>284703</v>
      </c>
      <c r="G54" s="50">
        <f t="shared" si="8"/>
        <v>402328</v>
      </c>
    </row>
    <row r="55" spans="1:7" x14ac:dyDescent="0.25">
      <c r="A55" s="50" t="str">
        <f t="shared" si="4"/>
        <v>MÁLAGA</v>
      </c>
      <c r="B55" s="51">
        <f t="shared" si="2"/>
        <v>50118</v>
      </c>
      <c r="C55" s="51">
        <f t="shared" si="3"/>
        <v>60089</v>
      </c>
      <c r="D55" s="51">
        <f t="shared" si="6"/>
        <v>21</v>
      </c>
      <c r="E55" s="50" t="str">
        <f t="shared" si="5"/>
        <v>AVILÉS</v>
      </c>
      <c r="F55" s="50">
        <f t="shared" si="7"/>
        <v>212410</v>
      </c>
      <c r="G55" s="50">
        <f t="shared" si="8"/>
        <v>208652</v>
      </c>
    </row>
    <row r="56" spans="1:7" x14ac:dyDescent="0.25">
      <c r="A56" s="50" t="str">
        <f t="shared" si="4"/>
        <v>MARÍN Y RÍA DE PONTEVEDRA</v>
      </c>
      <c r="B56" s="51">
        <f t="shared" si="2"/>
        <v>0</v>
      </c>
      <c r="C56" s="51">
        <f t="shared" si="3"/>
        <v>0</v>
      </c>
      <c r="D56" s="51">
        <f t="shared" si="6"/>
        <v>28</v>
      </c>
      <c r="E56" s="50" t="str">
        <f t="shared" si="5"/>
        <v>BAHÍA DE CÁDIZ</v>
      </c>
      <c r="F56" s="50">
        <f t="shared" ref="F56:F66" si="9">LOOKUP(E56,$A$39:$A$66,$B$39:$B$66)</f>
        <v>143337</v>
      </c>
      <c r="G56" s="50">
        <f t="shared" si="8"/>
        <v>212167</v>
      </c>
    </row>
    <row r="57" spans="1:7" x14ac:dyDescent="0.25">
      <c r="A57" s="50" t="str">
        <f t="shared" si="4"/>
        <v>MELILLA</v>
      </c>
      <c r="B57" s="51">
        <f t="shared" si="2"/>
        <v>23639</v>
      </c>
      <c r="C57" s="51">
        <f t="shared" si="3"/>
        <v>23750</v>
      </c>
      <c r="D57" s="51">
        <f t="shared" si="6"/>
        <v>23</v>
      </c>
      <c r="E57" s="50" t="str">
        <f t="shared" si="5"/>
        <v>SEVILLA</v>
      </c>
      <c r="F57" s="50">
        <f t="shared" si="9"/>
        <v>126509</v>
      </c>
      <c r="G57" s="50">
        <f t="shared" si="8"/>
        <v>68822</v>
      </c>
    </row>
    <row r="58" spans="1:7" x14ac:dyDescent="0.25">
      <c r="A58" s="50" t="str">
        <f t="shared" si="4"/>
        <v>MOTRIL</v>
      </c>
      <c r="B58" s="51">
        <f t="shared" si="2"/>
        <v>284703</v>
      </c>
      <c r="C58" s="51">
        <f t="shared" si="3"/>
        <v>402328</v>
      </c>
      <c r="D58" s="51">
        <f t="shared" si="6"/>
        <v>16</v>
      </c>
      <c r="E58" s="50" t="str">
        <f t="shared" si="5"/>
        <v>VILAGARCÍA</v>
      </c>
      <c r="F58" s="50">
        <f t="shared" si="9"/>
        <v>56893</v>
      </c>
      <c r="G58" s="50">
        <f t="shared" si="8"/>
        <v>45549</v>
      </c>
    </row>
    <row r="59" spans="1:7" x14ac:dyDescent="0.25">
      <c r="A59" s="50" t="str">
        <f t="shared" si="4"/>
        <v>PASAIA</v>
      </c>
      <c r="B59" s="51">
        <f t="shared" si="2"/>
        <v>0</v>
      </c>
      <c r="C59" s="51">
        <f t="shared" si="3"/>
        <v>0</v>
      </c>
      <c r="D59" s="51">
        <f t="shared" si="6"/>
        <v>28</v>
      </c>
      <c r="E59" s="50" t="str">
        <f t="shared" si="5"/>
        <v>MÁLAGA</v>
      </c>
      <c r="F59" s="50">
        <f t="shared" si="9"/>
        <v>50118</v>
      </c>
      <c r="G59" s="50">
        <f t="shared" si="8"/>
        <v>60089</v>
      </c>
    </row>
    <row r="60" spans="1:7" x14ac:dyDescent="0.25">
      <c r="A60" s="50" t="str">
        <f t="shared" si="4"/>
        <v>SANTA CRUZ DE TENERIFE</v>
      </c>
      <c r="B60" s="51">
        <f t="shared" si="2"/>
        <v>1873112</v>
      </c>
      <c r="C60" s="51">
        <f t="shared" si="3"/>
        <v>2117277</v>
      </c>
      <c r="D60" s="51">
        <f t="shared" si="6"/>
        <v>10</v>
      </c>
      <c r="E60" s="50" t="str">
        <f t="shared" si="5"/>
        <v>SANTANDER</v>
      </c>
      <c r="F60" s="50">
        <f t="shared" si="9"/>
        <v>46733</v>
      </c>
      <c r="G60" s="50">
        <f t="shared" si="8"/>
        <v>59002</v>
      </c>
    </row>
    <row r="61" spans="1:7" x14ac:dyDescent="0.25">
      <c r="A61" s="50" t="str">
        <f t="shared" si="4"/>
        <v>SANTANDER</v>
      </c>
      <c r="B61" s="51">
        <f t="shared" si="2"/>
        <v>46733</v>
      </c>
      <c r="C61" s="51">
        <f t="shared" si="3"/>
        <v>59002</v>
      </c>
      <c r="D61" s="51">
        <f t="shared" si="6"/>
        <v>22</v>
      </c>
      <c r="E61" s="50" t="str">
        <f t="shared" si="5"/>
        <v>MELILLA</v>
      </c>
      <c r="F61" s="50">
        <f t="shared" si="9"/>
        <v>23639</v>
      </c>
      <c r="G61" s="50">
        <f t="shared" si="8"/>
        <v>23750</v>
      </c>
    </row>
    <row r="62" spans="1:7" x14ac:dyDescent="0.25">
      <c r="A62" s="50" t="str">
        <f t="shared" si="4"/>
        <v>SEVILLA</v>
      </c>
      <c r="B62" s="51">
        <f t="shared" si="2"/>
        <v>126509</v>
      </c>
      <c r="C62" s="51">
        <f t="shared" si="3"/>
        <v>68822</v>
      </c>
      <c r="D62" s="51">
        <f t="shared" si="6"/>
        <v>19</v>
      </c>
      <c r="E62" s="50" t="str">
        <f t="shared" si="5"/>
        <v>VIGO</v>
      </c>
      <c r="F62" s="50">
        <f t="shared" si="9"/>
        <v>19617</v>
      </c>
      <c r="G62" s="50">
        <f t="shared" si="8"/>
        <v>20076</v>
      </c>
    </row>
    <row r="63" spans="1:7" x14ac:dyDescent="0.25">
      <c r="A63" s="50" t="str">
        <f t="shared" si="4"/>
        <v>TARRAGONA</v>
      </c>
      <c r="B63" s="51">
        <f t="shared" si="2"/>
        <v>7087954</v>
      </c>
      <c r="C63" s="51">
        <f t="shared" si="3"/>
        <v>7073319</v>
      </c>
      <c r="D63" s="51">
        <f t="shared" si="6"/>
        <v>4</v>
      </c>
      <c r="E63" s="50" t="str">
        <f t="shared" si="5"/>
        <v>ALICANTE</v>
      </c>
      <c r="F63" s="50">
        <f t="shared" si="9"/>
        <v>13845</v>
      </c>
      <c r="G63" s="50">
        <f t="shared" si="8"/>
        <v>11401</v>
      </c>
    </row>
    <row r="64" spans="1:7" x14ac:dyDescent="0.25">
      <c r="A64" s="50" t="str">
        <f t="shared" si="4"/>
        <v>VALENCIA</v>
      </c>
      <c r="B64" s="51">
        <f t="shared" si="2"/>
        <v>1191987</v>
      </c>
      <c r="C64" s="51">
        <f t="shared" si="3"/>
        <v>1340020</v>
      </c>
      <c r="D64" s="51">
        <f t="shared" si="6"/>
        <v>11</v>
      </c>
      <c r="E64" s="50" t="str">
        <f t="shared" si="5"/>
        <v>ALMERÍA</v>
      </c>
      <c r="F64" s="50">
        <f t="shared" si="9"/>
        <v>10103</v>
      </c>
      <c r="G64" s="50">
        <f t="shared" si="8"/>
        <v>8003</v>
      </c>
    </row>
    <row r="65" spans="1:7" x14ac:dyDescent="0.25">
      <c r="A65" s="50" t="str">
        <f t="shared" si="4"/>
        <v>VIGO</v>
      </c>
      <c r="B65" s="51">
        <f t="shared" si="2"/>
        <v>19617</v>
      </c>
      <c r="C65" s="51">
        <f t="shared" si="3"/>
        <v>20076</v>
      </c>
      <c r="D65" s="51">
        <f t="shared" si="6"/>
        <v>24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56893</v>
      </c>
      <c r="C66" s="51">
        <f t="shared" si="3"/>
        <v>45549</v>
      </c>
      <c r="D66" s="51">
        <f t="shared" si="6"/>
        <v>20</v>
      </c>
      <c r="E66" s="50" t="str">
        <f t="shared" si="5"/>
        <v>MARÍN Y RÍA DE PONTEVEDRA</v>
      </c>
      <c r="F66" s="50">
        <f t="shared" si="9"/>
        <v>0</v>
      </c>
      <c r="G66" s="50">
        <f t="shared" si="8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8"/>
  <sheetViews>
    <sheetView workbookViewId="0">
      <selection activeCell="G31" sqref="G31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133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6">
        <v>332777</v>
      </c>
      <c r="C7" s="26">
        <v>236125</v>
      </c>
      <c r="D7" s="26">
        <v>1543684</v>
      </c>
      <c r="E7" s="26">
        <v>1245787</v>
      </c>
      <c r="F7" s="11">
        <f>((E7*100)/D7)-100</f>
        <v>-19.297796699324479</v>
      </c>
      <c r="G7" s="1"/>
      <c r="H7" s="1"/>
      <c r="I7" s="1"/>
    </row>
    <row r="8" spans="1:12" x14ac:dyDescent="0.25">
      <c r="A8" s="12" t="s">
        <v>31</v>
      </c>
      <c r="B8" s="27">
        <v>158284</v>
      </c>
      <c r="C8" s="27">
        <v>230214</v>
      </c>
      <c r="D8" s="27">
        <v>683153</v>
      </c>
      <c r="E8" s="27">
        <v>601264</v>
      </c>
      <c r="F8" s="14">
        <f t="shared" ref="F8:F35" si="0">((E8*100)/D8)-100</f>
        <v>-11.986919474846772</v>
      </c>
      <c r="G8" s="1"/>
      <c r="H8" s="1"/>
      <c r="I8" s="1"/>
    </row>
    <row r="9" spans="1:12" x14ac:dyDescent="0.25">
      <c r="A9" s="9" t="s">
        <v>164</v>
      </c>
      <c r="B9" s="26">
        <v>301048</v>
      </c>
      <c r="C9" s="26">
        <v>461550</v>
      </c>
      <c r="D9" s="26">
        <v>1364636</v>
      </c>
      <c r="E9" s="26">
        <v>1806663</v>
      </c>
      <c r="F9" s="11">
        <f t="shared" si="0"/>
        <v>32.391568154438261</v>
      </c>
      <c r="G9" s="1"/>
      <c r="H9" s="1"/>
      <c r="I9" s="1"/>
    </row>
    <row r="10" spans="1:12" x14ac:dyDescent="0.25">
      <c r="A10" s="12" t="s">
        <v>166</v>
      </c>
      <c r="B10" s="27">
        <v>243823</v>
      </c>
      <c r="C10" s="27">
        <v>261037</v>
      </c>
      <c r="D10" s="27">
        <v>857190</v>
      </c>
      <c r="E10" s="27">
        <v>914235</v>
      </c>
      <c r="F10" s="14">
        <f t="shared" si="0"/>
        <v>6.654883981381019</v>
      </c>
      <c r="G10" s="1"/>
      <c r="H10" s="1"/>
      <c r="I10" s="1"/>
    </row>
    <row r="11" spans="1:12" x14ac:dyDescent="0.25">
      <c r="A11" s="9" t="s">
        <v>167</v>
      </c>
      <c r="B11" s="26">
        <v>56727</v>
      </c>
      <c r="C11" s="26">
        <v>220031</v>
      </c>
      <c r="D11" s="26">
        <v>538166</v>
      </c>
      <c r="E11" s="26">
        <v>626075</v>
      </c>
      <c r="F11" s="11">
        <f t="shared" si="0"/>
        <v>16.334922681849093</v>
      </c>
      <c r="G11" s="1"/>
      <c r="H11" s="1"/>
      <c r="I11" s="1"/>
    </row>
    <row r="12" spans="1:12" x14ac:dyDescent="0.25">
      <c r="A12" s="12" t="s">
        <v>168</v>
      </c>
      <c r="B12" s="27">
        <v>170338</v>
      </c>
      <c r="C12" s="27">
        <v>51302</v>
      </c>
      <c r="D12" s="27">
        <v>722505</v>
      </c>
      <c r="E12" s="27">
        <v>516124</v>
      </c>
      <c r="F12" s="14">
        <f t="shared" si="0"/>
        <v>-28.564646611442129</v>
      </c>
      <c r="G12" s="1"/>
      <c r="H12" s="1"/>
      <c r="I12" s="1"/>
    </row>
    <row r="13" spans="1:12" x14ac:dyDescent="0.25">
      <c r="A13" s="9" t="s">
        <v>32</v>
      </c>
      <c r="B13" s="26">
        <v>122956</v>
      </c>
      <c r="C13" s="26">
        <v>135642</v>
      </c>
      <c r="D13" s="26">
        <v>435767</v>
      </c>
      <c r="E13" s="26">
        <v>514031</v>
      </c>
      <c r="F13" s="11">
        <f t="shared" si="0"/>
        <v>17.960056635770954</v>
      </c>
      <c r="G13" s="1"/>
      <c r="H13" s="1"/>
      <c r="I13" s="1"/>
    </row>
    <row r="14" spans="1:12" x14ac:dyDescent="0.25">
      <c r="A14" s="12" t="s">
        <v>33</v>
      </c>
      <c r="B14" s="27">
        <v>413270</v>
      </c>
      <c r="C14" s="27">
        <v>276843</v>
      </c>
      <c r="D14" s="27">
        <v>1372796</v>
      </c>
      <c r="E14" s="27">
        <v>1174288</v>
      </c>
      <c r="F14" s="14">
        <f t="shared" si="0"/>
        <v>-14.460123718309205</v>
      </c>
      <c r="G14" s="1"/>
      <c r="H14" s="1"/>
      <c r="I14" s="1"/>
    </row>
    <row r="15" spans="1:12" x14ac:dyDescent="0.25">
      <c r="A15" s="9" t="s">
        <v>34</v>
      </c>
      <c r="B15" s="26">
        <v>356163</v>
      </c>
      <c r="C15" s="26">
        <v>401369</v>
      </c>
      <c r="D15" s="26">
        <v>1347405</v>
      </c>
      <c r="E15" s="26">
        <v>1292926</v>
      </c>
      <c r="F15" s="11">
        <f t="shared" si="0"/>
        <v>-4.0432535132347027</v>
      </c>
      <c r="G15" s="1"/>
      <c r="H15" s="1"/>
      <c r="I15" s="1"/>
    </row>
    <row r="16" spans="1:12" x14ac:dyDescent="0.25">
      <c r="A16" s="12" t="s">
        <v>35</v>
      </c>
      <c r="B16" s="27">
        <v>357409</v>
      </c>
      <c r="C16" s="27">
        <v>509592</v>
      </c>
      <c r="D16" s="27">
        <v>1899630</v>
      </c>
      <c r="E16" s="27">
        <v>1795248</v>
      </c>
      <c r="F16" s="14">
        <f t="shared" si="0"/>
        <v>-5.4948595252759702</v>
      </c>
      <c r="G16" s="1"/>
      <c r="H16" s="1"/>
      <c r="I16" s="1"/>
    </row>
    <row r="17" spans="1:9" x14ac:dyDescent="0.25">
      <c r="A17" s="9" t="s">
        <v>169</v>
      </c>
      <c r="B17" s="26">
        <v>388254</v>
      </c>
      <c r="C17" s="26">
        <v>661665</v>
      </c>
      <c r="D17" s="26">
        <v>1432492</v>
      </c>
      <c r="E17" s="26">
        <v>1934431</v>
      </c>
      <c r="F17" s="11">
        <f t="shared" si="0"/>
        <v>35.039567411196714</v>
      </c>
      <c r="G17" s="1"/>
      <c r="H17" s="1"/>
      <c r="I17" s="1"/>
    </row>
    <row r="18" spans="1:9" x14ac:dyDescent="0.25">
      <c r="A18" s="12" t="s">
        <v>36</v>
      </c>
      <c r="B18" s="27">
        <v>0</v>
      </c>
      <c r="C18" s="27">
        <v>675</v>
      </c>
      <c r="D18" s="27">
        <v>9588</v>
      </c>
      <c r="E18" s="27">
        <v>10407</v>
      </c>
      <c r="F18" s="14">
        <f t="shared" si="0"/>
        <v>8.5419274092615751</v>
      </c>
      <c r="G18" s="1"/>
      <c r="H18" s="1"/>
      <c r="I18" s="1"/>
    </row>
    <row r="19" spans="1:9" x14ac:dyDescent="0.25">
      <c r="A19" s="9" t="s">
        <v>37</v>
      </c>
      <c r="B19" s="26">
        <v>924105</v>
      </c>
      <c r="C19" s="26">
        <v>622892</v>
      </c>
      <c r="D19" s="26">
        <v>3165396</v>
      </c>
      <c r="E19" s="26">
        <v>3579111</v>
      </c>
      <c r="F19" s="11">
        <f t="shared" si="0"/>
        <v>13.06992869138648</v>
      </c>
      <c r="G19" s="1"/>
      <c r="H19" s="1"/>
      <c r="I19" s="1"/>
    </row>
    <row r="20" spans="1:9" x14ac:dyDescent="0.25">
      <c r="A20" s="12" t="s">
        <v>170</v>
      </c>
      <c r="B20" s="27">
        <v>1369459</v>
      </c>
      <c r="C20" s="27">
        <v>1815288</v>
      </c>
      <c r="D20" s="27">
        <v>6224080</v>
      </c>
      <c r="E20" s="27">
        <v>6537778</v>
      </c>
      <c r="F20" s="14">
        <f t="shared" si="0"/>
        <v>5.0400701790465376</v>
      </c>
      <c r="G20" s="1"/>
      <c r="H20" s="1"/>
      <c r="I20" s="1"/>
    </row>
    <row r="21" spans="1:9" x14ac:dyDescent="0.25">
      <c r="A21" s="9" t="s">
        <v>38</v>
      </c>
      <c r="B21" s="26">
        <v>484182</v>
      </c>
      <c r="C21" s="26">
        <v>303481</v>
      </c>
      <c r="D21" s="26">
        <v>1814458</v>
      </c>
      <c r="E21" s="26">
        <v>1749752</v>
      </c>
      <c r="F21" s="11">
        <f t="shared" si="0"/>
        <v>-3.5661337986329755</v>
      </c>
      <c r="G21" s="1"/>
      <c r="H21" s="1"/>
      <c r="I21" s="1"/>
    </row>
    <row r="22" spans="1:9" x14ac:dyDescent="0.25">
      <c r="A22" s="12" t="s">
        <v>59</v>
      </c>
      <c r="B22" s="27">
        <v>46461</v>
      </c>
      <c r="C22" s="27">
        <v>39515</v>
      </c>
      <c r="D22" s="27">
        <v>153517</v>
      </c>
      <c r="E22" s="27">
        <v>148540</v>
      </c>
      <c r="F22" s="14">
        <f t="shared" si="0"/>
        <v>-3.2419862295380995</v>
      </c>
      <c r="G22" s="1"/>
      <c r="H22" s="1"/>
      <c r="I22" s="1"/>
    </row>
    <row r="23" spans="1:9" x14ac:dyDescent="0.25">
      <c r="A23" s="9" t="s">
        <v>171</v>
      </c>
      <c r="B23" s="26">
        <v>131191</v>
      </c>
      <c r="C23" s="26">
        <v>31018</v>
      </c>
      <c r="D23" s="26">
        <v>497051</v>
      </c>
      <c r="E23" s="26">
        <v>390318</v>
      </c>
      <c r="F23" s="11">
        <f t="shared" si="0"/>
        <v>-21.473249223922693</v>
      </c>
      <c r="G23" s="1"/>
      <c r="H23" s="1"/>
      <c r="I23" s="1"/>
    </row>
    <row r="24" spans="1:9" x14ac:dyDescent="0.25">
      <c r="A24" s="12" t="s">
        <v>173</v>
      </c>
      <c r="B24" s="27">
        <v>46740</v>
      </c>
      <c r="C24" s="27">
        <v>33233</v>
      </c>
      <c r="D24" s="27">
        <v>315286</v>
      </c>
      <c r="E24" s="27">
        <v>233362</v>
      </c>
      <c r="F24" s="14">
        <f t="shared" si="0"/>
        <v>-25.984027200700311</v>
      </c>
      <c r="G24" s="1"/>
      <c r="H24" s="1"/>
      <c r="I24" s="1"/>
    </row>
    <row r="25" spans="1:9" x14ac:dyDescent="0.25">
      <c r="A25" s="9" t="s">
        <v>39</v>
      </c>
      <c r="B25" s="26">
        <v>0</v>
      </c>
      <c r="C25" s="26">
        <v>2328</v>
      </c>
      <c r="D25" s="26">
        <v>2475</v>
      </c>
      <c r="E25" s="26">
        <v>3829</v>
      </c>
      <c r="F25" s="11">
        <f t="shared" si="0"/>
        <v>54.707070707070699</v>
      </c>
      <c r="G25" s="1"/>
      <c r="H25" s="1"/>
      <c r="I25" s="1"/>
    </row>
    <row r="26" spans="1:9" x14ac:dyDescent="0.25">
      <c r="A26" s="12" t="s">
        <v>40</v>
      </c>
      <c r="B26" s="27">
        <v>38628</v>
      </c>
      <c r="C26" s="27">
        <v>19583</v>
      </c>
      <c r="D26" s="27">
        <v>177618</v>
      </c>
      <c r="E26" s="27">
        <v>146884</v>
      </c>
      <c r="F26" s="14">
        <f t="shared" si="0"/>
        <v>-17.303426454526004</v>
      </c>
      <c r="G26" s="1"/>
      <c r="H26" s="1"/>
      <c r="I26" s="1"/>
    </row>
    <row r="27" spans="1:9" x14ac:dyDescent="0.25">
      <c r="A27" s="9" t="s">
        <v>41</v>
      </c>
      <c r="B27" s="26">
        <v>65309</v>
      </c>
      <c r="C27" s="26">
        <v>47287</v>
      </c>
      <c r="D27" s="26">
        <v>336806</v>
      </c>
      <c r="E27" s="26">
        <v>227613</v>
      </c>
      <c r="F27" s="11">
        <f t="shared" si="0"/>
        <v>-32.420146909496864</v>
      </c>
      <c r="G27" s="1"/>
      <c r="H27" s="1"/>
      <c r="I27" s="1"/>
    </row>
    <row r="28" spans="1:9" x14ac:dyDescent="0.25">
      <c r="A28" s="12" t="s">
        <v>42</v>
      </c>
      <c r="B28" s="27">
        <v>28723</v>
      </c>
      <c r="C28" s="27">
        <v>32448</v>
      </c>
      <c r="D28" s="27">
        <v>156249</v>
      </c>
      <c r="E28" s="27">
        <v>114336</v>
      </c>
      <c r="F28" s="14">
        <f t="shared" si="0"/>
        <v>-26.824491676746732</v>
      </c>
      <c r="G28" s="1"/>
      <c r="H28" s="1"/>
      <c r="I28" s="1"/>
    </row>
    <row r="29" spans="1:9" x14ac:dyDescent="0.25">
      <c r="A29" s="9" t="s">
        <v>43</v>
      </c>
      <c r="B29" s="26">
        <v>195556</v>
      </c>
      <c r="C29" s="26">
        <v>287880</v>
      </c>
      <c r="D29" s="26">
        <v>842885</v>
      </c>
      <c r="E29" s="26">
        <v>921352</v>
      </c>
      <c r="F29" s="11">
        <f t="shared" si="0"/>
        <v>9.3093363863397798</v>
      </c>
      <c r="G29" s="1"/>
      <c r="H29" s="1"/>
      <c r="I29" s="1"/>
    </row>
    <row r="30" spans="1:9" x14ac:dyDescent="0.25">
      <c r="A30" s="12" t="s">
        <v>44</v>
      </c>
      <c r="B30" s="27">
        <v>193571</v>
      </c>
      <c r="C30" s="27">
        <v>124294</v>
      </c>
      <c r="D30" s="27">
        <v>765760</v>
      </c>
      <c r="E30" s="27">
        <v>587723</v>
      </c>
      <c r="F30" s="14">
        <f t="shared" si="0"/>
        <v>-23.249712703719183</v>
      </c>
      <c r="G30" s="1"/>
      <c r="H30" s="1"/>
      <c r="I30" s="1"/>
    </row>
    <row r="31" spans="1:9" x14ac:dyDescent="0.25">
      <c r="A31" s="9" t="s">
        <v>45</v>
      </c>
      <c r="B31" s="26">
        <v>357105</v>
      </c>
      <c r="C31" s="26">
        <v>768870</v>
      </c>
      <c r="D31" s="26">
        <v>2739319</v>
      </c>
      <c r="E31" s="26">
        <v>3040325</v>
      </c>
      <c r="F31" s="11">
        <f t="shared" si="0"/>
        <v>10.988351484438283</v>
      </c>
      <c r="G31" s="1"/>
      <c r="H31" s="1"/>
      <c r="I31" s="1"/>
    </row>
    <row r="32" spans="1:9" x14ac:dyDescent="0.25">
      <c r="A32" s="12" t="s">
        <v>46</v>
      </c>
      <c r="B32" s="27">
        <v>137142</v>
      </c>
      <c r="C32" s="27">
        <v>184674</v>
      </c>
      <c r="D32" s="27">
        <v>707964</v>
      </c>
      <c r="E32" s="27">
        <v>650530</v>
      </c>
      <c r="F32" s="14">
        <f t="shared" si="0"/>
        <v>-8.1125593956754898</v>
      </c>
      <c r="G32" s="1"/>
      <c r="H32" s="1"/>
      <c r="I32" s="1"/>
    </row>
    <row r="33" spans="1:9" x14ac:dyDescent="0.25">
      <c r="A33" s="9" t="s">
        <v>47</v>
      </c>
      <c r="B33" s="26">
        <v>21737</v>
      </c>
      <c r="C33" s="26">
        <v>23911</v>
      </c>
      <c r="D33" s="26">
        <v>70094</v>
      </c>
      <c r="E33" s="26">
        <v>77116</v>
      </c>
      <c r="F33" s="11">
        <f t="shared" si="0"/>
        <v>10.017975860986681</v>
      </c>
      <c r="G33" s="1"/>
      <c r="H33" s="1"/>
      <c r="I33" s="1"/>
    </row>
    <row r="34" spans="1:9" x14ac:dyDescent="0.25">
      <c r="A34" s="12" t="s">
        <v>172</v>
      </c>
      <c r="B34" s="27">
        <v>12189</v>
      </c>
      <c r="C34" s="27">
        <v>35687</v>
      </c>
      <c r="D34" s="27">
        <v>72689</v>
      </c>
      <c r="E34" s="27">
        <v>109096</v>
      </c>
      <c r="F34" s="14">
        <f t="shared" si="0"/>
        <v>50.085982748421344</v>
      </c>
      <c r="G34" s="1"/>
      <c r="H34" s="1"/>
      <c r="I34" s="1"/>
    </row>
    <row r="35" spans="1:9" x14ac:dyDescent="0.25">
      <c r="A35" s="15" t="s">
        <v>48</v>
      </c>
      <c r="B35" s="16">
        <f>SUM(B7:B34)</f>
        <v>6953147</v>
      </c>
      <c r="C35" s="16">
        <f t="shared" ref="C35:E35" si="1">SUM(C7:C34)</f>
        <v>7818434</v>
      </c>
      <c r="D35" s="16">
        <f t="shared" si="1"/>
        <v>30248659</v>
      </c>
      <c r="E35" s="16">
        <f t="shared" si="1"/>
        <v>30949144</v>
      </c>
      <c r="F35" s="17">
        <f t="shared" si="0"/>
        <v>2.3157555513452621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1245787</v>
      </c>
      <c r="C39" s="51">
        <f t="shared" si="3"/>
        <v>1543684</v>
      </c>
      <c r="D39" s="51">
        <f>_xlfn.RANK.EQ(B39,$B$39:$B$66)+COUNTIF($B$39:$B$66,B39)-1</f>
        <v>9</v>
      </c>
      <c r="E39" s="50" t="str">
        <f t="shared" ref="E39:E66" si="5">INDEX($A$39:$B$66,MATCH(ROW()-38,$D$39:$D$66,0),1)</f>
        <v>GIJÓN</v>
      </c>
      <c r="F39" s="50">
        <f>LOOKUP(E39,$A$39:$A$66,$B$39:$B$66)</f>
        <v>6537778</v>
      </c>
      <c r="G39" s="50">
        <f>LOOKUP(E39,$A$39:$A$66,$C$39:$C$66)</f>
        <v>6224080</v>
      </c>
    </row>
    <row r="40" spans="1:9" x14ac:dyDescent="0.25">
      <c r="A40" s="50" t="str">
        <f t="shared" si="4"/>
        <v>ALICANTE</v>
      </c>
      <c r="B40" s="51">
        <f t="shared" si="2"/>
        <v>601264</v>
      </c>
      <c r="C40" s="51">
        <f t="shared" si="3"/>
        <v>683153</v>
      </c>
      <c r="D40" s="51">
        <f t="shared" ref="D40:D66" si="6">_xlfn.RANK.EQ(B40,$B$39:$B$66)+COUNTIF($B$39:$B$66,B40)-1</f>
        <v>15</v>
      </c>
      <c r="E40" s="50" t="str">
        <f t="shared" si="5"/>
        <v>FERROL-SAN CIBRAO</v>
      </c>
      <c r="F40" s="50">
        <f t="shared" ref="F40:F55" si="7">LOOKUP(E40,$A$39:$A$66,$B$39:$B$66)</f>
        <v>3579111</v>
      </c>
      <c r="G40" s="50">
        <f t="shared" ref="G40:G66" si="8">LOOKUP(E40,$A$39:$A$66,$C$39:$C$66)</f>
        <v>3165396</v>
      </c>
    </row>
    <row r="41" spans="1:9" x14ac:dyDescent="0.25">
      <c r="A41" s="50" t="str">
        <f t="shared" si="4"/>
        <v>ALMERÍA</v>
      </c>
      <c r="B41" s="51">
        <f t="shared" si="2"/>
        <v>1806663</v>
      </c>
      <c r="C41" s="51">
        <f t="shared" si="3"/>
        <v>1364636</v>
      </c>
      <c r="D41" s="51">
        <f t="shared" si="6"/>
        <v>5</v>
      </c>
      <c r="E41" s="50" t="str">
        <f t="shared" si="5"/>
        <v>TARRAGONA</v>
      </c>
      <c r="F41" s="50">
        <f t="shared" si="7"/>
        <v>3040325</v>
      </c>
      <c r="G41" s="50">
        <f t="shared" si="8"/>
        <v>2739319</v>
      </c>
    </row>
    <row r="42" spans="1:9" x14ac:dyDescent="0.25">
      <c r="A42" s="50" t="str">
        <f t="shared" si="4"/>
        <v>AVILÉS</v>
      </c>
      <c r="B42" s="51">
        <f t="shared" si="2"/>
        <v>914235</v>
      </c>
      <c r="C42" s="51">
        <f t="shared" si="3"/>
        <v>857190</v>
      </c>
      <c r="D42" s="51">
        <f t="shared" si="6"/>
        <v>12</v>
      </c>
      <c r="E42" s="50" t="str">
        <f t="shared" si="5"/>
        <v>CASTELLÓN</v>
      </c>
      <c r="F42" s="50">
        <f t="shared" si="7"/>
        <v>1934431</v>
      </c>
      <c r="G42" s="50">
        <f t="shared" si="8"/>
        <v>1432492</v>
      </c>
    </row>
    <row r="43" spans="1:9" x14ac:dyDescent="0.25">
      <c r="A43" s="50" t="str">
        <f t="shared" si="4"/>
        <v>BAHÍA DE ALGECIRAS</v>
      </c>
      <c r="B43" s="51">
        <f t="shared" si="2"/>
        <v>626075</v>
      </c>
      <c r="C43" s="51">
        <f t="shared" si="3"/>
        <v>538166</v>
      </c>
      <c r="D43" s="51">
        <f t="shared" si="6"/>
        <v>14</v>
      </c>
      <c r="E43" s="50" t="str">
        <f t="shared" si="5"/>
        <v>ALMERÍA</v>
      </c>
      <c r="F43" s="50">
        <f t="shared" si="7"/>
        <v>1806663</v>
      </c>
      <c r="G43" s="50">
        <f t="shared" si="8"/>
        <v>1364636</v>
      </c>
    </row>
    <row r="44" spans="1:9" x14ac:dyDescent="0.25">
      <c r="A44" s="50" t="str">
        <f t="shared" si="4"/>
        <v>BAHÍA DE CÁDIZ</v>
      </c>
      <c r="B44" s="51">
        <f t="shared" si="2"/>
        <v>516124</v>
      </c>
      <c r="C44" s="51">
        <f t="shared" si="3"/>
        <v>722505</v>
      </c>
      <c r="D44" s="51">
        <f t="shared" si="6"/>
        <v>17</v>
      </c>
      <c r="E44" s="50" t="str">
        <f t="shared" si="5"/>
        <v>CARTAGENA</v>
      </c>
      <c r="F44" s="50">
        <f t="shared" si="7"/>
        <v>1795248</v>
      </c>
      <c r="G44" s="50">
        <f t="shared" si="8"/>
        <v>1899630</v>
      </c>
    </row>
    <row r="45" spans="1:9" x14ac:dyDescent="0.25">
      <c r="A45" s="50" t="str">
        <f t="shared" si="4"/>
        <v>BALEARES</v>
      </c>
      <c r="B45" s="51">
        <f t="shared" si="2"/>
        <v>514031</v>
      </c>
      <c r="C45" s="51">
        <f t="shared" si="3"/>
        <v>435767</v>
      </c>
      <c r="D45" s="51">
        <f t="shared" si="6"/>
        <v>18</v>
      </c>
      <c r="E45" s="50" t="str">
        <f t="shared" si="5"/>
        <v>HUELVA</v>
      </c>
      <c r="F45" s="50">
        <f t="shared" si="7"/>
        <v>1749752</v>
      </c>
      <c r="G45" s="50">
        <f t="shared" si="8"/>
        <v>1814458</v>
      </c>
    </row>
    <row r="46" spans="1:9" x14ac:dyDescent="0.25">
      <c r="A46" s="50" t="str">
        <f t="shared" si="4"/>
        <v>BARCELONA</v>
      </c>
      <c r="B46" s="51">
        <f t="shared" si="2"/>
        <v>1174288</v>
      </c>
      <c r="C46" s="51">
        <f t="shared" si="3"/>
        <v>1372796</v>
      </c>
      <c r="D46" s="51">
        <f t="shared" si="6"/>
        <v>10</v>
      </c>
      <c r="E46" s="50" t="str">
        <f t="shared" si="5"/>
        <v>BILBAO</v>
      </c>
      <c r="F46" s="50">
        <f t="shared" si="7"/>
        <v>1292926</v>
      </c>
      <c r="G46" s="50">
        <f t="shared" si="8"/>
        <v>1347405</v>
      </c>
    </row>
    <row r="47" spans="1:9" x14ac:dyDescent="0.25">
      <c r="A47" s="50" t="str">
        <f t="shared" si="4"/>
        <v>BILBAO</v>
      </c>
      <c r="B47" s="51">
        <f t="shared" si="2"/>
        <v>1292926</v>
      </c>
      <c r="C47" s="51">
        <f t="shared" si="3"/>
        <v>1347405</v>
      </c>
      <c r="D47" s="51">
        <f t="shared" si="6"/>
        <v>8</v>
      </c>
      <c r="E47" s="50" t="str">
        <f t="shared" si="5"/>
        <v>A CORUÑA</v>
      </c>
      <c r="F47" s="50">
        <f t="shared" si="7"/>
        <v>1245787</v>
      </c>
      <c r="G47" s="50">
        <f t="shared" si="8"/>
        <v>1543684</v>
      </c>
    </row>
    <row r="48" spans="1:9" x14ac:dyDescent="0.25">
      <c r="A48" s="50" t="str">
        <f t="shared" si="4"/>
        <v>CARTAGENA</v>
      </c>
      <c r="B48" s="51">
        <f t="shared" si="2"/>
        <v>1795248</v>
      </c>
      <c r="C48" s="51">
        <f t="shared" si="3"/>
        <v>1899630</v>
      </c>
      <c r="D48" s="51">
        <f t="shared" si="6"/>
        <v>6</v>
      </c>
      <c r="E48" s="50" t="str">
        <f t="shared" si="5"/>
        <v>BARCELONA</v>
      </c>
      <c r="F48" s="50">
        <f t="shared" si="7"/>
        <v>1174288</v>
      </c>
      <c r="G48" s="50">
        <f t="shared" si="8"/>
        <v>1372796</v>
      </c>
    </row>
    <row r="49" spans="1:7" x14ac:dyDescent="0.25">
      <c r="A49" s="50" t="str">
        <f t="shared" si="4"/>
        <v>CASTELLÓN</v>
      </c>
      <c r="B49" s="51">
        <f t="shared" si="2"/>
        <v>1934431</v>
      </c>
      <c r="C49" s="51">
        <f t="shared" si="3"/>
        <v>1432492</v>
      </c>
      <c r="D49" s="51">
        <f t="shared" si="6"/>
        <v>4</v>
      </c>
      <c r="E49" s="50" t="str">
        <f t="shared" si="5"/>
        <v>SANTANDER</v>
      </c>
      <c r="F49" s="50">
        <f t="shared" si="7"/>
        <v>921352</v>
      </c>
      <c r="G49" s="50">
        <f t="shared" si="8"/>
        <v>842885</v>
      </c>
    </row>
    <row r="50" spans="1:7" x14ac:dyDescent="0.25">
      <c r="A50" s="50" t="str">
        <f t="shared" si="4"/>
        <v>CEUTA</v>
      </c>
      <c r="B50" s="51">
        <f t="shared" si="2"/>
        <v>10407</v>
      </c>
      <c r="C50" s="51">
        <f t="shared" si="3"/>
        <v>9588</v>
      </c>
      <c r="D50" s="51">
        <f t="shared" si="6"/>
        <v>27</v>
      </c>
      <c r="E50" s="50" t="str">
        <f t="shared" si="5"/>
        <v>AVILÉS</v>
      </c>
      <c r="F50" s="50">
        <f t="shared" si="7"/>
        <v>914235</v>
      </c>
      <c r="G50" s="50">
        <f t="shared" si="8"/>
        <v>857190</v>
      </c>
    </row>
    <row r="51" spans="1:7" x14ac:dyDescent="0.25">
      <c r="A51" s="50" t="str">
        <f t="shared" si="4"/>
        <v>FERROL-SAN CIBRAO</v>
      </c>
      <c r="B51" s="51">
        <f t="shared" si="2"/>
        <v>3579111</v>
      </c>
      <c r="C51" s="51">
        <f t="shared" si="3"/>
        <v>3165396</v>
      </c>
      <c r="D51" s="51">
        <f t="shared" si="6"/>
        <v>2</v>
      </c>
      <c r="E51" s="50" t="str">
        <f t="shared" si="5"/>
        <v>VALENCIA</v>
      </c>
      <c r="F51" s="50">
        <f t="shared" si="7"/>
        <v>650530</v>
      </c>
      <c r="G51" s="50">
        <f t="shared" si="8"/>
        <v>707964</v>
      </c>
    </row>
    <row r="52" spans="1:7" x14ac:dyDescent="0.25">
      <c r="A52" s="50" t="str">
        <f t="shared" si="4"/>
        <v>GIJÓN</v>
      </c>
      <c r="B52" s="51">
        <f t="shared" si="2"/>
        <v>6537778</v>
      </c>
      <c r="C52" s="51">
        <f t="shared" si="3"/>
        <v>6224080</v>
      </c>
      <c r="D52" s="51">
        <f t="shared" si="6"/>
        <v>1</v>
      </c>
      <c r="E52" s="50" t="str">
        <f t="shared" si="5"/>
        <v>BAHÍA DE ALGECIRAS</v>
      </c>
      <c r="F52" s="50">
        <f t="shared" si="7"/>
        <v>626075</v>
      </c>
      <c r="G52" s="50">
        <f t="shared" si="8"/>
        <v>538166</v>
      </c>
    </row>
    <row r="53" spans="1:7" x14ac:dyDescent="0.25">
      <c r="A53" s="50" t="str">
        <f t="shared" si="4"/>
        <v>HUELVA</v>
      </c>
      <c r="B53" s="51">
        <f t="shared" si="2"/>
        <v>1749752</v>
      </c>
      <c r="C53" s="51">
        <f t="shared" si="3"/>
        <v>1814458</v>
      </c>
      <c r="D53" s="51">
        <f t="shared" si="6"/>
        <v>7</v>
      </c>
      <c r="E53" s="50" t="str">
        <f t="shared" si="5"/>
        <v>ALICANTE</v>
      </c>
      <c r="F53" s="50">
        <f t="shared" si="7"/>
        <v>601264</v>
      </c>
      <c r="G53" s="50">
        <f t="shared" si="8"/>
        <v>683153</v>
      </c>
    </row>
    <row r="54" spans="1:7" x14ac:dyDescent="0.25">
      <c r="A54" s="50" t="str">
        <f t="shared" si="4"/>
        <v>LAS PALMAS</v>
      </c>
      <c r="B54" s="51">
        <f t="shared" si="2"/>
        <v>148540</v>
      </c>
      <c r="C54" s="51">
        <f t="shared" si="3"/>
        <v>153517</v>
      </c>
      <c r="D54" s="51">
        <f t="shared" si="6"/>
        <v>22</v>
      </c>
      <c r="E54" s="50" t="str">
        <f t="shared" si="5"/>
        <v>SEVILLA</v>
      </c>
      <c r="F54" s="50">
        <f t="shared" si="7"/>
        <v>587723</v>
      </c>
      <c r="G54" s="50">
        <f t="shared" si="8"/>
        <v>765760</v>
      </c>
    </row>
    <row r="55" spans="1:7" x14ac:dyDescent="0.25">
      <c r="A55" s="50" t="str">
        <f t="shared" si="4"/>
        <v>MÁLAGA</v>
      </c>
      <c r="B55" s="51">
        <f t="shared" si="2"/>
        <v>390318</v>
      </c>
      <c r="C55" s="51">
        <f t="shared" si="3"/>
        <v>497051</v>
      </c>
      <c r="D55" s="51">
        <f t="shared" si="6"/>
        <v>19</v>
      </c>
      <c r="E55" s="50" t="str">
        <f t="shared" si="5"/>
        <v>BAHÍA DE CÁDIZ</v>
      </c>
      <c r="F55" s="50">
        <f t="shared" si="7"/>
        <v>516124</v>
      </c>
      <c r="G55" s="50">
        <f t="shared" si="8"/>
        <v>722505</v>
      </c>
    </row>
    <row r="56" spans="1:7" x14ac:dyDescent="0.25">
      <c r="A56" s="50" t="str">
        <f t="shared" si="4"/>
        <v>MARÍN Y RÍA DE PONTEVEDRA</v>
      </c>
      <c r="B56" s="51">
        <f t="shared" si="2"/>
        <v>233362</v>
      </c>
      <c r="C56" s="51">
        <f t="shared" si="3"/>
        <v>315286</v>
      </c>
      <c r="D56" s="51">
        <f t="shared" si="6"/>
        <v>20</v>
      </c>
      <c r="E56" s="50" t="str">
        <f t="shared" si="5"/>
        <v>BALEARES</v>
      </c>
      <c r="F56" s="50">
        <f t="shared" ref="F56:F66" si="9">LOOKUP(E56,$A$39:$A$66,$B$39:$B$66)</f>
        <v>514031</v>
      </c>
      <c r="G56" s="50">
        <f t="shared" si="8"/>
        <v>435767</v>
      </c>
    </row>
    <row r="57" spans="1:7" x14ac:dyDescent="0.25">
      <c r="A57" s="50" t="str">
        <f t="shared" si="4"/>
        <v>MELILLA</v>
      </c>
      <c r="B57" s="51">
        <f t="shared" si="2"/>
        <v>3829</v>
      </c>
      <c r="C57" s="51">
        <f t="shared" si="3"/>
        <v>2475</v>
      </c>
      <c r="D57" s="51">
        <f t="shared" si="6"/>
        <v>28</v>
      </c>
      <c r="E57" s="50" t="str">
        <f t="shared" si="5"/>
        <v>MÁLAGA</v>
      </c>
      <c r="F57" s="50">
        <f t="shared" si="9"/>
        <v>390318</v>
      </c>
      <c r="G57" s="50">
        <f t="shared" si="8"/>
        <v>497051</v>
      </c>
    </row>
    <row r="58" spans="1:7" x14ac:dyDescent="0.25">
      <c r="A58" s="50" t="str">
        <f t="shared" si="4"/>
        <v>MOTRIL</v>
      </c>
      <c r="B58" s="51">
        <f t="shared" si="2"/>
        <v>146884</v>
      </c>
      <c r="C58" s="51">
        <f t="shared" si="3"/>
        <v>177618</v>
      </c>
      <c r="D58" s="51">
        <f t="shared" si="6"/>
        <v>23</v>
      </c>
      <c r="E58" s="50" t="str">
        <f t="shared" si="5"/>
        <v>MARÍN Y RÍA DE PONTEVEDRA</v>
      </c>
      <c r="F58" s="50">
        <f t="shared" si="9"/>
        <v>233362</v>
      </c>
      <c r="G58" s="50">
        <f t="shared" si="8"/>
        <v>315286</v>
      </c>
    </row>
    <row r="59" spans="1:7" x14ac:dyDescent="0.25">
      <c r="A59" s="50" t="str">
        <f t="shared" si="4"/>
        <v>PASAIA</v>
      </c>
      <c r="B59" s="51">
        <f t="shared" si="2"/>
        <v>227613</v>
      </c>
      <c r="C59" s="51">
        <f t="shared" si="3"/>
        <v>336806</v>
      </c>
      <c r="D59" s="51">
        <f t="shared" si="6"/>
        <v>21</v>
      </c>
      <c r="E59" s="50" t="str">
        <f t="shared" si="5"/>
        <v>PASAIA</v>
      </c>
      <c r="F59" s="50">
        <f t="shared" si="9"/>
        <v>227613</v>
      </c>
      <c r="G59" s="50">
        <f t="shared" si="8"/>
        <v>336806</v>
      </c>
    </row>
    <row r="60" spans="1:7" x14ac:dyDescent="0.25">
      <c r="A60" s="50" t="str">
        <f t="shared" si="4"/>
        <v>SANTA CRUZ DE TENERIFE</v>
      </c>
      <c r="B60" s="51">
        <f t="shared" si="2"/>
        <v>114336</v>
      </c>
      <c r="C60" s="51">
        <f t="shared" si="3"/>
        <v>156249</v>
      </c>
      <c r="D60" s="51">
        <f t="shared" si="6"/>
        <v>24</v>
      </c>
      <c r="E60" s="50" t="str">
        <f t="shared" si="5"/>
        <v>LAS PALMAS</v>
      </c>
      <c r="F60" s="50">
        <f t="shared" si="9"/>
        <v>148540</v>
      </c>
      <c r="G60" s="50">
        <f t="shared" si="8"/>
        <v>153517</v>
      </c>
    </row>
    <row r="61" spans="1:7" x14ac:dyDescent="0.25">
      <c r="A61" s="50" t="str">
        <f t="shared" si="4"/>
        <v>SANTANDER</v>
      </c>
      <c r="B61" s="51">
        <f t="shared" si="2"/>
        <v>921352</v>
      </c>
      <c r="C61" s="51">
        <f t="shared" si="3"/>
        <v>842885</v>
      </c>
      <c r="D61" s="51">
        <f t="shared" si="6"/>
        <v>11</v>
      </c>
      <c r="E61" s="50" t="str">
        <f t="shared" si="5"/>
        <v>MOTRIL</v>
      </c>
      <c r="F61" s="50">
        <f t="shared" si="9"/>
        <v>146884</v>
      </c>
      <c r="G61" s="50">
        <f t="shared" si="8"/>
        <v>177618</v>
      </c>
    </row>
    <row r="62" spans="1:7" x14ac:dyDescent="0.25">
      <c r="A62" s="50" t="str">
        <f t="shared" si="4"/>
        <v>SEVILLA</v>
      </c>
      <c r="B62" s="51">
        <f t="shared" si="2"/>
        <v>587723</v>
      </c>
      <c r="C62" s="51">
        <f t="shared" si="3"/>
        <v>765760</v>
      </c>
      <c r="D62" s="51">
        <f t="shared" si="6"/>
        <v>16</v>
      </c>
      <c r="E62" s="50" t="str">
        <f t="shared" si="5"/>
        <v>SANTA CRUZ DE TENERIFE</v>
      </c>
      <c r="F62" s="50">
        <f t="shared" si="9"/>
        <v>114336</v>
      </c>
      <c r="G62" s="50">
        <f t="shared" si="8"/>
        <v>156249</v>
      </c>
    </row>
    <row r="63" spans="1:7" x14ac:dyDescent="0.25">
      <c r="A63" s="50" t="str">
        <f t="shared" si="4"/>
        <v>TARRAGONA</v>
      </c>
      <c r="B63" s="51">
        <f t="shared" si="2"/>
        <v>3040325</v>
      </c>
      <c r="C63" s="51">
        <f t="shared" si="3"/>
        <v>2739319</v>
      </c>
      <c r="D63" s="51">
        <f t="shared" si="6"/>
        <v>3</v>
      </c>
      <c r="E63" s="50" t="str">
        <f t="shared" si="5"/>
        <v>VILAGARCÍA</v>
      </c>
      <c r="F63" s="50">
        <f t="shared" si="9"/>
        <v>109096</v>
      </c>
      <c r="G63" s="50">
        <f t="shared" si="8"/>
        <v>72689</v>
      </c>
    </row>
    <row r="64" spans="1:7" x14ac:dyDescent="0.25">
      <c r="A64" s="50" t="str">
        <f t="shared" si="4"/>
        <v>VALENCIA</v>
      </c>
      <c r="B64" s="51">
        <f t="shared" si="2"/>
        <v>650530</v>
      </c>
      <c r="C64" s="51">
        <f t="shared" si="3"/>
        <v>707964</v>
      </c>
      <c r="D64" s="51">
        <f t="shared" si="6"/>
        <v>13</v>
      </c>
      <c r="E64" s="50" t="str">
        <f t="shared" si="5"/>
        <v>VIGO</v>
      </c>
      <c r="F64" s="50">
        <f t="shared" si="9"/>
        <v>77116</v>
      </c>
      <c r="G64" s="50">
        <f t="shared" si="8"/>
        <v>70094</v>
      </c>
    </row>
    <row r="65" spans="1:7" x14ac:dyDescent="0.25">
      <c r="A65" s="50" t="str">
        <f t="shared" si="4"/>
        <v>VIGO</v>
      </c>
      <c r="B65" s="51">
        <f t="shared" si="2"/>
        <v>77116</v>
      </c>
      <c r="C65" s="51">
        <f t="shared" si="3"/>
        <v>70094</v>
      </c>
      <c r="D65" s="51">
        <f t="shared" si="6"/>
        <v>26</v>
      </c>
      <c r="E65" s="50" t="str">
        <f t="shared" si="5"/>
        <v>CEUTA</v>
      </c>
      <c r="F65" s="50">
        <f t="shared" si="9"/>
        <v>10407</v>
      </c>
      <c r="G65" s="50">
        <f t="shared" si="8"/>
        <v>9588</v>
      </c>
    </row>
    <row r="66" spans="1:7" x14ac:dyDescent="0.25">
      <c r="A66" s="50" t="str">
        <f t="shared" si="4"/>
        <v>VILAGARCÍA</v>
      </c>
      <c r="B66" s="51">
        <f t="shared" si="2"/>
        <v>109096</v>
      </c>
      <c r="C66" s="51">
        <f t="shared" si="3"/>
        <v>72689</v>
      </c>
      <c r="D66" s="51">
        <f t="shared" si="6"/>
        <v>25</v>
      </c>
      <c r="E66" s="50" t="str">
        <f t="shared" si="5"/>
        <v>MELILLA</v>
      </c>
      <c r="F66" s="50">
        <f t="shared" si="9"/>
        <v>3829</v>
      </c>
      <c r="G66" s="50">
        <f t="shared" si="8"/>
        <v>2475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8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28">
        <v>53381</v>
      </c>
      <c r="C7" s="28">
        <v>89114</v>
      </c>
      <c r="D7" s="28">
        <v>298015</v>
      </c>
      <c r="E7" s="28">
        <v>291387</v>
      </c>
      <c r="F7" s="11">
        <f>((E7*100)/D7)-100</f>
        <v>-2.2240491250440471</v>
      </c>
      <c r="G7" s="1"/>
      <c r="H7" s="1"/>
      <c r="I7" s="1"/>
    </row>
    <row r="8" spans="1:12" x14ac:dyDescent="0.25">
      <c r="A8" s="12" t="s">
        <v>31</v>
      </c>
      <c r="B8" s="29">
        <v>131999</v>
      </c>
      <c r="C8" s="29">
        <v>121429</v>
      </c>
      <c r="D8" s="29">
        <v>504015</v>
      </c>
      <c r="E8" s="29">
        <v>495845</v>
      </c>
      <c r="F8" s="14">
        <f t="shared" ref="F8:F35" si="0">((E8*100)/D8)-100</f>
        <v>-1.6209835024751271</v>
      </c>
      <c r="G8" s="1"/>
      <c r="H8" s="1"/>
      <c r="I8" s="1"/>
    </row>
    <row r="9" spans="1:12" x14ac:dyDescent="0.25">
      <c r="A9" s="9" t="s">
        <v>164</v>
      </c>
      <c r="B9" s="28">
        <v>62930</v>
      </c>
      <c r="C9" s="28">
        <v>48888</v>
      </c>
      <c r="D9" s="28">
        <v>209756</v>
      </c>
      <c r="E9" s="28">
        <v>197045</v>
      </c>
      <c r="F9" s="11">
        <f t="shared" si="0"/>
        <v>-6.0598981673944934</v>
      </c>
      <c r="G9" s="1"/>
      <c r="H9" s="1"/>
      <c r="I9" s="1"/>
    </row>
    <row r="10" spans="1:12" x14ac:dyDescent="0.25">
      <c r="A10" s="12" t="s">
        <v>166</v>
      </c>
      <c r="B10" s="29">
        <v>123402</v>
      </c>
      <c r="C10" s="29">
        <v>78279</v>
      </c>
      <c r="D10" s="29">
        <v>417474</v>
      </c>
      <c r="E10" s="29">
        <v>368788</v>
      </c>
      <c r="F10" s="14">
        <f t="shared" si="0"/>
        <v>-11.662043624273608</v>
      </c>
      <c r="G10" s="1"/>
      <c r="H10" s="1"/>
      <c r="I10" s="1"/>
    </row>
    <row r="11" spans="1:12" x14ac:dyDescent="0.25">
      <c r="A11" s="9" t="s">
        <v>167</v>
      </c>
      <c r="B11" s="28">
        <v>5981930</v>
      </c>
      <c r="C11" s="28">
        <v>5798645</v>
      </c>
      <c r="D11" s="28">
        <v>22869867</v>
      </c>
      <c r="E11" s="28">
        <v>20818905</v>
      </c>
      <c r="F11" s="11">
        <f t="shared" si="0"/>
        <v>-8.9679664512259762</v>
      </c>
      <c r="G11" s="1"/>
      <c r="H11" s="1"/>
      <c r="I11" s="1"/>
    </row>
    <row r="12" spans="1:12" x14ac:dyDescent="0.25">
      <c r="A12" s="12" t="s">
        <v>168</v>
      </c>
      <c r="B12" s="29">
        <v>105024</v>
      </c>
      <c r="C12" s="29">
        <v>132314</v>
      </c>
      <c r="D12" s="29">
        <v>382111</v>
      </c>
      <c r="E12" s="29">
        <v>555822</v>
      </c>
      <c r="F12" s="14">
        <f t="shared" si="0"/>
        <v>45.460873934537346</v>
      </c>
      <c r="G12" s="1"/>
      <c r="H12" s="1"/>
      <c r="I12" s="1"/>
    </row>
    <row r="13" spans="1:12" x14ac:dyDescent="0.25">
      <c r="A13" s="9" t="s">
        <v>32</v>
      </c>
      <c r="B13" s="28">
        <v>1087870</v>
      </c>
      <c r="C13" s="28">
        <v>1066268</v>
      </c>
      <c r="D13" s="28">
        <v>3566606</v>
      </c>
      <c r="E13" s="28">
        <v>3802212</v>
      </c>
      <c r="F13" s="11">
        <f t="shared" si="0"/>
        <v>6.6058880627689121</v>
      </c>
      <c r="G13" s="1"/>
      <c r="H13" s="1"/>
      <c r="I13" s="1"/>
    </row>
    <row r="14" spans="1:12" x14ac:dyDescent="0.25">
      <c r="A14" s="12" t="s">
        <v>33</v>
      </c>
      <c r="B14" s="29">
        <v>2756188</v>
      </c>
      <c r="C14" s="29">
        <v>2957773</v>
      </c>
      <c r="D14" s="29">
        <v>9907343</v>
      </c>
      <c r="E14" s="29">
        <v>12320991</v>
      </c>
      <c r="F14" s="14">
        <f t="shared" si="0"/>
        <v>24.36221295659189</v>
      </c>
      <c r="G14" s="1"/>
      <c r="H14" s="1"/>
      <c r="I14" s="1"/>
    </row>
    <row r="15" spans="1:12" x14ac:dyDescent="0.25">
      <c r="A15" s="9" t="s">
        <v>34</v>
      </c>
      <c r="B15" s="28">
        <v>788016</v>
      </c>
      <c r="C15" s="28">
        <v>731186</v>
      </c>
      <c r="D15" s="28">
        <v>2867380</v>
      </c>
      <c r="E15" s="28">
        <v>2974332</v>
      </c>
      <c r="F15" s="11">
        <f t="shared" si="0"/>
        <v>3.7299555691955675</v>
      </c>
      <c r="G15" s="1"/>
      <c r="H15" s="1"/>
      <c r="I15" s="1"/>
    </row>
    <row r="16" spans="1:12" x14ac:dyDescent="0.25">
      <c r="A16" s="12" t="s">
        <v>35</v>
      </c>
      <c r="B16" s="29">
        <v>105984</v>
      </c>
      <c r="C16" s="29">
        <v>112951</v>
      </c>
      <c r="D16" s="29">
        <v>416997</v>
      </c>
      <c r="E16" s="29">
        <v>416971</v>
      </c>
      <c r="F16" s="14">
        <f t="shared" si="0"/>
        <v>-6.2350568469327072E-3</v>
      </c>
      <c r="G16" s="1"/>
      <c r="H16" s="1"/>
      <c r="I16" s="1"/>
    </row>
    <row r="17" spans="1:9" x14ac:dyDescent="0.25">
      <c r="A17" s="9" t="s">
        <v>169</v>
      </c>
      <c r="B17" s="28">
        <v>319473</v>
      </c>
      <c r="C17" s="28">
        <v>354054</v>
      </c>
      <c r="D17" s="28">
        <v>1108463</v>
      </c>
      <c r="E17" s="28">
        <v>1271505</v>
      </c>
      <c r="F17" s="11">
        <f t="shared" si="0"/>
        <v>14.708835567808762</v>
      </c>
      <c r="G17" s="1"/>
      <c r="H17" s="1"/>
      <c r="I17" s="1"/>
    </row>
    <row r="18" spans="1:9" x14ac:dyDescent="0.25">
      <c r="A18" s="12" t="s">
        <v>36</v>
      </c>
      <c r="B18" s="29">
        <v>85388</v>
      </c>
      <c r="C18" s="29">
        <v>73350</v>
      </c>
      <c r="D18" s="29">
        <v>340553</v>
      </c>
      <c r="E18" s="29">
        <v>335927</v>
      </c>
      <c r="F18" s="14">
        <f t="shared" si="0"/>
        <v>-1.3583788720111158</v>
      </c>
      <c r="G18" s="1"/>
      <c r="H18" s="1"/>
      <c r="I18" s="1"/>
    </row>
    <row r="19" spans="1:9" x14ac:dyDescent="0.25">
      <c r="A19" s="9" t="s">
        <v>37</v>
      </c>
      <c r="B19" s="28">
        <v>64439</v>
      </c>
      <c r="C19" s="28">
        <v>59882</v>
      </c>
      <c r="D19" s="28">
        <v>205839</v>
      </c>
      <c r="E19" s="28">
        <v>192675</v>
      </c>
      <c r="F19" s="11">
        <f t="shared" si="0"/>
        <v>-6.3952895223937105</v>
      </c>
      <c r="G19" s="1"/>
      <c r="H19" s="1"/>
      <c r="I19" s="1"/>
    </row>
    <row r="20" spans="1:9" x14ac:dyDescent="0.25">
      <c r="A20" s="12" t="s">
        <v>170</v>
      </c>
      <c r="B20" s="29">
        <v>127937</v>
      </c>
      <c r="C20" s="29">
        <v>139875</v>
      </c>
      <c r="D20" s="29">
        <v>462820</v>
      </c>
      <c r="E20" s="29">
        <v>559143</v>
      </c>
      <c r="F20" s="14">
        <f t="shared" si="0"/>
        <v>20.812194805756022</v>
      </c>
      <c r="G20" s="1"/>
      <c r="H20" s="1"/>
      <c r="I20" s="1"/>
    </row>
    <row r="21" spans="1:9" x14ac:dyDescent="0.25">
      <c r="A21" s="9" t="s">
        <v>38</v>
      </c>
      <c r="B21" s="28">
        <v>40852</v>
      </c>
      <c r="C21" s="28">
        <v>77881</v>
      </c>
      <c r="D21" s="28">
        <v>126846</v>
      </c>
      <c r="E21" s="28">
        <v>241243</v>
      </c>
      <c r="F21" s="11">
        <f t="shared" si="0"/>
        <v>90.185737035460335</v>
      </c>
      <c r="G21" s="1"/>
      <c r="H21" s="1"/>
      <c r="I21" s="1"/>
    </row>
    <row r="22" spans="1:9" x14ac:dyDescent="0.25">
      <c r="A22" s="12" t="s">
        <v>59</v>
      </c>
      <c r="B22" s="29">
        <v>1115800</v>
      </c>
      <c r="C22" s="29">
        <v>1338187</v>
      </c>
      <c r="D22" s="29">
        <v>4222063</v>
      </c>
      <c r="E22" s="29">
        <v>5027450</v>
      </c>
      <c r="F22" s="14">
        <f t="shared" si="0"/>
        <v>19.075674616887525</v>
      </c>
      <c r="G22" s="1"/>
      <c r="H22" s="1"/>
      <c r="I22" s="1"/>
    </row>
    <row r="23" spans="1:9" x14ac:dyDescent="0.25">
      <c r="A23" s="9" t="s">
        <v>171</v>
      </c>
      <c r="B23" s="28">
        <v>65961</v>
      </c>
      <c r="C23" s="28">
        <v>62974</v>
      </c>
      <c r="D23" s="28">
        <v>255556</v>
      </c>
      <c r="E23" s="28">
        <v>331825</v>
      </c>
      <c r="F23" s="11">
        <f t="shared" si="0"/>
        <v>29.844339401148858</v>
      </c>
      <c r="G23" s="1"/>
      <c r="H23" s="1"/>
      <c r="I23" s="1"/>
    </row>
    <row r="24" spans="1:9" x14ac:dyDescent="0.25">
      <c r="A24" s="12" t="s">
        <v>173</v>
      </c>
      <c r="B24" s="29">
        <v>93846</v>
      </c>
      <c r="C24" s="29">
        <v>154350</v>
      </c>
      <c r="D24" s="29">
        <v>316689</v>
      </c>
      <c r="E24" s="29">
        <v>513752</v>
      </c>
      <c r="F24" s="14">
        <f t="shared" si="0"/>
        <v>62.226032479814592</v>
      </c>
      <c r="G24" s="1"/>
      <c r="H24" s="1"/>
      <c r="I24" s="1"/>
    </row>
    <row r="25" spans="1:9" x14ac:dyDescent="0.25">
      <c r="A25" s="9" t="s">
        <v>39</v>
      </c>
      <c r="B25" s="28">
        <v>84848</v>
      </c>
      <c r="C25" s="28">
        <v>85048</v>
      </c>
      <c r="D25" s="28">
        <v>316307</v>
      </c>
      <c r="E25" s="28">
        <v>342847</v>
      </c>
      <c r="F25" s="11">
        <f t="shared" si="0"/>
        <v>8.3905825669365584</v>
      </c>
      <c r="G25" s="1"/>
      <c r="H25" s="1"/>
      <c r="I25" s="1"/>
    </row>
    <row r="26" spans="1:9" x14ac:dyDescent="0.25">
      <c r="A26" s="12" t="s">
        <v>40</v>
      </c>
      <c r="B26" s="29">
        <v>41838</v>
      </c>
      <c r="C26" s="29">
        <v>111075</v>
      </c>
      <c r="D26" s="29">
        <v>137074</v>
      </c>
      <c r="E26" s="29">
        <v>283014</v>
      </c>
      <c r="F26" s="14">
        <f t="shared" si="0"/>
        <v>106.4680391613289</v>
      </c>
      <c r="G26" s="1"/>
      <c r="H26" s="1"/>
      <c r="I26" s="1"/>
    </row>
    <row r="27" spans="1:9" x14ac:dyDescent="0.25">
      <c r="A27" s="9" t="s">
        <v>41</v>
      </c>
      <c r="B27" s="28">
        <v>238917</v>
      </c>
      <c r="C27" s="28">
        <v>195956</v>
      </c>
      <c r="D27" s="28">
        <v>795688</v>
      </c>
      <c r="E27" s="28">
        <v>695890</v>
      </c>
      <c r="F27" s="11">
        <f t="shared" si="0"/>
        <v>-12.542353284201852</v>
      </c>
      <c r="G27" s="1"/>
      <c r="H27" s="1"/>
      <c r="I27" s="1"/>
    </row>
    <row r="28" spans="1:9" x14ac:dyDescent="0.25">
      <c r="A28" s="12" t="s">
        <v>42</v>
      </c>
      <c r="B28" s="29">
        <v>527440</v>
      </c>
      <c r="C28" s="29">
        <v>502119</v>
      </c>
      <c r="D28" s="29">
        <v>2048581</v>
      </c>
      <c r="E28" s="29">
        <v>2156703</v>
      </c>
      <c r="F28" s="14">
        <f t="shared" si="0"/>
        <v>5.2778972371607438</v>
      </c>
      <c r="G28" s="1"/>
      <c r="H28" s="1"/>
      <c r="I28" s="1"/>
    </row>
    <row r="29" spans="1:9" x14ac:dyDescent="0.25">
      <c r="A29" s="9" t="s">
        <v>43</v>
      </c>
      <c r="B29" s="28">
        <v>187461</v>
      </c>
      <c r="C29" s="28">
        <v>157501</v>
      </c>
      <c r="D29" s="28">
        <v>606178</v>
      </c>
      <c r="E29" s="28">
        <v>630732</v>
      </c>
      <c r="F29" s="11">
        <f t="shared" si="0"/>
        <v>4.0506253938612105</v>
      </c>
      <c r="G29" s="1"/>
      <c r="H29" s="1"/>
      <c r="I29" s="1"/>
    </row>
    <row r="30" spans="1:9" x14ac:dyDescent="0.25">
      <c r="A30" s="12" t="s">
        <v>44</v>
      </c>
      <c r="B30" s="29">
        <v>210885</v>
      </c>
      <c r="C30" s="29">
        <v>128254</v>
      </c>
      <c r="D30" s="29">
        <v>727053</v>
      </c>
      <c r="E30" s="29">
        <v>567478</v>
      </c>
      <c r="F30" s="14">
        <f t="shared" si="0"/>
        <v>-21.948193597990795</v>
      </c>
      <c r="G30" s="1"/>
      <c r="H30" s="1"/>
      <c r="I30" s="1"/>
    </row>
    <row r="31" spans="1:9" x14ac:dyDescent="0.25">
      <c r="A31" s="9" t="s">
        <v>45</v>
      </c>
      <c r="B31" s="28">
        <v>176746</v>
      </c>
      <c r="C31" s="28">
        <v>171104</v>
      </c>
      <c r="D31" s="28">
        <v>666124</v>
      </c>
      <c r="E31" s="28">
        <v>603008</v>
      </c>
      <c r="F31" s="11">
        <f t="shared" si="0"/>
        <v>-9.4751127417717953</v>
      </c>
      <c r="G31" s="1"/>
      <c r="H31" s="1"/>
      <c r="I31" s="1"/>
    </row>
    <row r="32" spans="1:9" x14ac:dyDescent="0.25">
      <c r="A32" s="12" t="s">
        <v>46</v>
      </c>
      <c r="B32" s="29">
        <v>5593806</v>
      </c>
      <c r="C32" s="29">
        <v>6185076</v>
      </c>
      <c r="D32" s="29">
        <v>21494251</v>
      </c>
      <c r="E32" s="29">
        <v>21980827</v>
      </c>
      <c r="F32" s="14">
        <f t="shared" si="0"/>
        <v>2.263749502134317</v>
      </c>
      <c r="G32" s="1"/>
      <c r="H32" s="1"/>
      <c r="I32" s="1"/>
    </row>
    <row r="33" spans="1:9" x14ac:dyDescent="0.25">
      <c r="A33" s="9" t="s">
        <v>47</v>
      </c>
      <c r="B33" s="28">
        <v>327392</v>
      </c>
      <c r="C33" s="28">
        <v>307344</v>
      </c>
      <c r="D33" s="28">
        <v>1199945</v>
      </c>
      <c r="E33" s="28">
        <v>1144567</v>
      </c>
      <c r="F33" s="11">
        <f t="shared" si="0"/>
        <v>-4.6150448562225819</v>
      </c>
      <c r="G33" s="1"/>
      <c r="H33" s="1"/>
      <c r="I33" s="1"/>
    </row>
    <row r="34" spans="1:9" x14ac:dyDescent="0.25">
      <c r="A34" s="12" t="s">
        <v>172</v>
      </c>
      <c r="B34" s="29">
        <v>61761</v>
      </c>
      <c r="C34" s="29">
        <v>50467</v>
      </c>
      <c r="D34" s="29">
        <v>202811</v>
      </c>
      <c r="E34" s="29">
        <v>192614</v>
      </c>
      <c r="F34" s="14">
        <f t="shared" si="0"/>
        <v>-5.0278337959972532</v>
      </c>
      <c r="G34" s="1"/>
      <c r="H34" s="1"/>
      <c r="I34" s="1"/>
    </row>
    <row r="35" spans="1:9" x14ac:dyDescent="0.25">
      <c r="A35" s="15" t="s">
        <v>48</v>
      </c>
      <c r="B35" s="16">
        <f>SUM(B7:B34)</f>
        <v>20561514</v>
      </c>
      <c r="C35" s="16">
        <f t="shared" ref="C35:E35" si="1">SUM(C7:C34)</f>
        <v>21291344</v>
      </c>
      <c r="D35" s="16">
        <f t="shared" si="1"/>
        <v>76672405</v>
      </c>
      <c r="E35" s="16">
        <f t="shared" si="1"/>
        <v>79313498</v>
      </c>
      <c r="F35" s="17">
        <f t="shared" si="0"/>
        <v>3.4446460887720889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291387</v>
      </c>
      <c r="C39" s="51">
        <f t="shared" si="3"/>
        <v>298015</v>
      </c>
      <c r="D39" s="51">
        <f>_xlfn.RANK.EQ(B39,$B$39:$B$66)+COUNTIF($B$39:$B$66,B39)-1</f>
        <v>23</v>
      </c>
      <c r="E39" s="50" t="str">
        <f t="shared" ref="E39:E66" si="5">INDEX($A$39:$B$66,MATCH(ROW()-38,$D$39:$D$66,0),1)</f>
        <v>VALENCIA</v>
      </c>
      <c r="F39" s="50">
        <f>LOOKUP(E39,$A$39:$A$66,$B$39:$B$66)</f>
        <v>21980827</v>
      </c>
      <c r="G39" s="50">
        <f>LOOKUP(E39,$A$39:$A$66,$C$39:$C$66)</f>
        <v>21494251</v>
      </c>
    </row>
    <row r="40" spans="1:9" x14ac:dyDescent="0.25">
      <c r="A40" s="50" t="str">
        <f t="shared" si="4"/>
        <v>ALICANTE</v>
      </c>
      <c r="B40" s="51">
        <f t="shared" si="2"/>
        <v>495845</v>
      </c>
      <c r="C40" s="51">
        <f t="shared" si="3"/>
        <v>504015</v>
      </c>
      <c r="D40" s="51">
        <f t="shared" ref="D40:D66" si="6">_xlfn.RANK.EQ(B40,$B$39:$B$66)+COUNTIF($B$39:$B$66,B40)-1</f>
        <v>17</v>
      </c>
      <c r="E40" s="50" t="str">
        <f t="shared" si="5"/>
        <v>BAHÍA DE ALGECIRAS</v>
      </c>
      <c r="F40" s="50">
        <f t="shared" ref="F40:F55" si="7">LOOKUP(E40,$A$39:$A$66,$B$39:$B$66)</f>
        <v>20818905</v>
      </c>
      <c r="G40" s="50">
        <f t="shared" ref="G40:G66" si="8">LOOKUP(E40,$A$39:$A$66,$C$39:$C$66)</f>
        <v>22869867</v>
      </c>
    </row>
    <row r="41" spans="1:9" x14ac:dyDescent="0.25">
      <c r="A41" s="50" t="str">
        <f t="shared" si="4"/>
        <v>ALMERÍA</v>
      </c>
      <c r="B41" s="51">
        <f t="shared" si="2"/>
        <v>197045</v>
      </c>
      <c r="C41" s="51">
        <f t="shared" si="3"/>
        <v>209756</v>
      </c>
      <c r="D41" s="51">
        <f t="shared" si="6"/>
        <v>26</v>
      </c>
      <c r="E41" s="50" t="str">
        <f t="shared" si="5"/>
        <v>BARCELONA</v>
      </c>
      <c r="F41" s="50">
        <f t="shared" si="7"/>
        <v>12320991</v>
      </c>
      <c r="G41" s="50">
        <f t="shared" si="8"/>
        <v>9907343</v>
      </c>
    </row>
    <row r="42" spans="1:9" x14ac:dyDescent="0.25">
      <c r="A42" s="50" t="str">
        <f t="shared" si="4"/>
        <v>AVILÉS</v>
      </c>
      <c r="B42" s="51">
        <f t="shared" si="2"/>
        <v>368788</v>
      </c>
      <c r="C42" s="51">
        <f t="shared" si="3"/>
        <v>417474</v>
      </c>
      <c r="D42" s="51">
        <f t="shared" si="6"/>
        <v>19</v>
      </c>
      <c r="E42" s="50" t="str">
        <f t="shared" si="5"/>
        <v>LAS PALMAS</v>
      </c>
      <c r="F42" s="50">
        <f t="shared" si="7"/>
        <v>5027450</v>
      </c>
      <c r="G42" s="50">
        <f t="shared" si="8"/>
        <v>4222063</v>
      </c>
    </row>
    <row r="43" spans="1:9" x14ac:dyDescent="0.25">
      <c r="A43" s="50" t="str">
        <f t="shared" si="4"/>
        <v>BAHÍA DE ALGECIRAS</v>
      </c>
      <c r="B43" s="51">
        <f t="shared" si="2"/>
        <v>20818905</v>
      </c>
      <c r="C43" s="51">
        <f t="shared" si="3"/>
        <v>22869867</v>
      </c>
      <c r="D43" s="51">
        <f t="shared" si="6"/>
        <v>2</v>
      </c>
      <c r="E43" s="50" t="str">
        <f t="shared" si="5"/>
        <v>BALEARES</v>
      </c>
      <c r="F43" s="50">
        <f t="shared" si="7"/>
        <v>3802212</v>
      </c>
      <c r="G43" s="50">
        <f t="shared" si="8"/>
        <v>3566606</v>
      </c>
    </row>
    <row r="44" spans="1:9" x14ac:dyDescent="0.25">
      <c r="A44" s="50" t="str">
        <f t="shared" si="4"/>
        <v>BAHÍA DE CÁDIZ</v>
      </c>
      <c r="B44" s="51">
        <f t="shared" si="2"/>
        <v>555822</v>
      </c>
      <c r="C44" s="51">
        <f t="shared" si="3"/>
        <v>382111</v>
      </c>
      <c r="D44" s="51">
        <f t="shared" si="6"/>
        <v>15</v>
      </c>
      <c r="E44" s="50" t="str">
        <f t="shared" si="5"/>
        <v>BILBAO</v>
      </c>
      <c r="F44" s="50">
        <f t="shared" si="7"/>
        <v>2974332</v>
      </c>
      <c r="G44" s="50">
        <f t="shared" si="8"/>
        <v>2867380</v>
      </c>
    </row>
    <row r="45" spans="1:9" x14ac:dyDescent="0.25">
      <c r="A45" s="50" t="str">
        <f t="shared" si="4"/>
        <v>BALEARES</v>
      </c>
      <c r="B45" s="51">
        <f t="shared" si="2"/>
        <v>3802212</v>
      </c>
      <c r="C45" s="51">
        <f t="shared" si="3"/>
        <v>3566606</v>
      </c>
      <c r="D45" s="51">
        <f t="shared" si="6"/>
        <v>5</v>
      </c>
      <c r="E45" s="50" t="str">
        <f t="shared" si="5"/>
        <v>SANTA CRUZ DE TENERIFE</v>
      </c>
      <c r="F45" s="50">
        <f t="shared" si="7"/>
        <v>2156703</v>
      </c>
      <c r="G45" s="50">
        <f t="shared" si="8"/>
        <v>2048581</v>
      </c>
    </row>
    <row r="46" spans="1:9" x14ac:dyDescent="0.25">
      <c r="A46" s="50" t="str">
        <f t="shared" si="4"/>
        <v>BARCELONA</v>
      </c>
      <c r="B46" s="51">
        <f t="shared" si="2"/>
        <v>12320991</v>
      </c>
      <c r="C46" s="51">
        <f t="shared" si="3"/>
        <v>9907343</v>
      </c>
      <c r="D46" s="51">
        <f t="shared" si="6"/>
        <v>3</v>
      </c>
      <c r="E46" s="50" t="str">
        <f t="shared" si="5"/>
        <v>CASTELLÓN</v>
      </c>
      <c r="F46" s="50">
        <f t="shared" si="7"/>
        <v>1271505</v>
      </c>
      <c r="G46" s="50">
        <f t="shared" si="8"/>
        <v>1108463</v>
      </c>
    </row>
    <row r="47" spans="1:9" x14ac:dyDescent="0.25">
      <c r="A47" s="50" t="str">
        <f t="shared" si="4"/>
        <v>BILBAO</v>
      </c>
      <c r="B47" s="51">
        <f t="shared" si="2"/>
        <v>2974332</v>
      </c>
      <c r="C47" s="51">
        <f t="shared" si="3"/>
        <v>2867380</v>
      </c>
      <c r="D47" s="51">
        <f t="shared" si="6"/>
        <v>6</v>
      </c>
      <c r="E47" s="50" t="str">
        <f t="shared" si="5"/>
        <v>VIGO</v>
      </c>
      <c r="F47" s="50">
        <f t="shared" si="7"/>
        <v>1144567</v>
      </c>
      <c r="G47" s="50">
        <f t="shared" si="8"/>
        <v>1199945</v>
      </c>
    </row>
    <row r="48" spans="1:9" x14ac:dyDescent="0.25">
      <c r="A48" s="50" t="str">
        <f t="shared" si="4"/>
        <v>CARTAGENA</v>
      </c>
      <c r="B48" s="51">
        <f t="shared" si="2"/>
        <v>416971</v>
      </c>
      <c r="C48" s="51">
        <f t="shared" si="3"/>
        <v>416997</v>
      </c>
      <c r="D48" s="51">
        <f t="shared" si="6"/>
        <v>18</v>
      </c>
      <c r="E48" s="50" t="str">
        <f t="shared" si="5"/>
        <v>PASAIA</v>
      </c>
      <c r="F48" s="50">
        <f t="shared" si="7"/>
        <v>695890</v>
      </c>
      <c r="G48" s="50">
        <f t="shared" si="8"/>
        <v>795688</v>
      </c>
    </row>
    <row r="49" spans="1:7" x14ac:dyDescent="0.25">
      <c r="A49" s="50" t="str">
        <f t="shared" si="4"/>
        <v>CASTELLÓN</v>
      </c>
      <c r="B49" s="51">
        <f t="shared" si="2"/>
        <v>1271505</v>
      </c>
      <c r="C49" s="51">
        <f t="shared" si="3"/>
        <v>1108463</v>
      </c>
      <c r="D49" s="51">
        <f t="shared" si="6"/>
        <v>8</v>
      </c>
      <c r="E49" s="50" t="str">
        <f t="shared" si="5"/>
        <v>SANTANDER</v>
      </c>
      <c r="F49" s="50">
        <f t="shared" si="7"/>
        <v>630732</v>
      </c>
      <c r="G49" s="50">
        <f t="shared" si="8"/>
        <v>606178</v>
      </c>
    </row>
    <row r="50" spans="1:7" x14ac:dyDescent="0.25">
      <c r="A50" s="50" t="str">
        <f t="shared" si="4"/>
        <v>CEUTA</v>
      </c>
      <c r="B50" s="51">
        <f t="shared" si="2"/>
        <v>335927</v>
      </c>
      <c r="C50" s="51">
        <f t="shared" si="3"/>
        <v>340553</v>
      </c>
      <c r="D50" s="51">
        <f t="shared" si="6"/>
        <v>21</v>
      </c>
      <c r="E50" s="50" t="str">
        <f t="shared" si="5"/>
        <v>TARRAGONA</v>
      </c>
      <c r="F50" s="50">
        <f t="shared" si="7"/>
        <v>603008</v>
      </c>
      <c r="G50" s="50">
        <f t="shared" si="8"/>
        <v>666124</v>
      </c>
    </row>
    <row r="51" spans="1:7" x14ac:dyDescent="0.25">
      <c r="A51" s="50" t="str">
        <f t="shared" si="4"/>
        <v>FERROL-SAN CIBRAO</v>
      </c>
      <c r="B51" s="51">
        <f t="shared" si="2"/>
        <v>192675</v>
      </c>
      <c r="C51" s="51">
        <f t="shared" si="3"/>
        <v>205839</v>
      </c>
      <c r="D51" s="51">
        <f t="shared" si="6"/>
        <v>27</v>
      </c>
      <c r="E51" s="50" t="str">
        <f t="shared" si="5"/>
        <v>SEVILLA</v>
      </c>
      <c r="F51" s="50">
        <f t="shared" si="7"/>
        <v>567478</v>
      </c>
      <c r="G51" s="50">
        <f t="shared" si="8"/>
        <v>727053</v>
      </c>
    </row>
    <row r="52" spans="1:7" x14ac:dyDescent="0.25">
      <c r="A52" s="50" t="str">
        <f t="shared" si="4"/>
        <v>GIJÓN</v>
      </c>
      <c r="B52" s="51">
        <f t="shared" si="2"/>
        <v>559143</v>
      </c>
      <c r="C52" s="51">
        <f t="shared" si="3"/>
        <v>462820</v>
      </c>
      <c r="D52" s="51">
        <f t="shared" si="6"/>
        <v>14</v>
      </c>
      <c r="E52" s="50" t="str">
        <f t="shared" si="5"/>
        <v>GIJÓN</v>
      </c>
      <c r="F52" s="50">
        <f t="shared" si="7"/>
        <v>559143</v>
      </c>
      <c r="G52" s="50">
        <f t="shared" si="8"/>
        <v>462820</v>
      </c>
    </row>
    <row r="53" spans="1:7" x14ac:dyDescent="0.25">
      <c r="A53" s="50" t="str">
        <f t="shared" si="4"/>
        <v>HUELVA</v>
      </c>
      <c r="B53" s="51">
        <f t="shared" si="2"/>
        <v>241243</v>
      </c>
      <c r="C53" s="51">
        <f t="shared" si="3"/>
        <v>126846</v>
      </c>
      <c r="D53" s="51">
        <f t="shared" si="6"/>
        <v>25</v>
      </c>
      <c r="E53" s="50" t="str">
        <f t="shared" si="5"/>
        <v>BAHÍA DE CÁDIZ</v>
      </c>
      <c r="F53" s="50">
        <f t="shared" si="7"/>
        <v>555822</v>
      </c>
      <c r="G53" s="50">
        <f t="shared" si="8"/>
        <v>382111</v>
      </c>
    </row>
    <row r="54" spans="1:7" x14ac:dyDescent="0.25">
      <c r="A54" s="50" t="str">
        <f t="shared" si="4"/>
        <v>LAS PALMAS</v>
      </c>
      <c r="B54" s="51">
        <f t="shared" si="2"/>
        <v>5027450</v>
      </c>
      <c r="C54" s="51">
        <f t="shared" si="3"/>
        <v>4222063</v>
      </c>
      <c r="D54" s="51">
        <f t="shared" si="6"/>
        <v>4</v>
      </c>
      <c r="E54" s="50" t="str">
        <f t="shared" si="5"/>
        <v>MARÍN Y RÍA DE PONTEVEDRA</v>
      </c>
      <c r="F54" s="50">
        <f t="shared" si="7"/>
        <v>513752</v>
      </c>
      <c r="G54" s="50">
        <f t="shared" si="8"/>
        <v>316689</v>
      </c>
    </row>
    <row r="55" spans="1:7" x14ac:dyDescent="0.25">
      <c r="A55" s="50" t="str">
        <f t="shared" si="4"/>
        <v>MÁLAGA</v>
      </c>
      <c r="B55" s="51">
        <f t="shared" si="2"/>
        <v>331825</v>
      </c>
      <c r="C55" s="51">
        <f t="shared" si="3"/>
        <v>255556</v>
      </c>
      <c r="D55" s="51">
        <f t="shared" si="6"/>
        <v>22</v>
      </c>
      <c r="E55" s="50" t="str">
        <f t="shared" si="5"/>
        <v>ALICANTE</v>
      </c>
      <c r="F55" s="50">
        <f t="shared" si="7"/>
        <v>495845</v>
      </c>
      <c r="G55" s="50">
        <f t="shared" si="8"/>
        <v>504015</v>
      </c>
    </row>
    <row r="56" spans="1:7" x14ac:dyDescent="0.25">
      <c r="A56" s="50" t="str">
        <f t="shared" si="4"/>
        <v>MARÍN Y RÍA DE PONTEVEDRA</v>
      </c>
      <c r="B56" s="51">
        <f t="shared" si="2"/>
        <v>513752</v>
      </c>
      <c r="C56" s="51">
        <f t="shared" si="3"/>
        <v>316689</v>
      </c>
      <c r="D56" s="51">
        <f t="shared" si="6"/>
        <v>16</v>
      </c>
      <c r="E56" s="50" t="str">
        <f t="shared" si="5"/>
        <v>CARTAGENA</v>
      </c>
      <c r="F56" s="50">
        <f t="shared" ref="F56:F66" si="9">LOOKUP(E56,$A$39:$A$66,$B$39:$B$66)</f>
        <v>416971</v>
      </c>
      <c r="G56" s="50">
        <f t="shared" si="8"/>
        <v>416997</v>
      </c>
    </row>
    <row r="57" spans="1:7" x14ac:dyDescent="0.25">
      <c r="A57" s="50" t="str">
        <f t="shared" si="4"/>
        <v>MELILLA</v>
      </c>
      <c r="B57" s="51">
        <f t="shared" si="2"/>
        <v>342847</v>
      </c>
      <c r="C57" s="51">
        <f t="shared" si="3"/>
        <v>316307</v>
      </c>
      <c r="D57" s="51">
        <f t="shared" si="6"/>
        <v>20</v>
      </c>
      <c r="E57" s="50" t="str">
        <f t="shared" si="5"/>
        <v>AVILÉS</v>
      </c>
      <c r="F57" s="50">
        <f t="shared" si="9"/>
        <v>368788</v>
      </c>
      <c r="G57" s="50">
        <f t="shared" si="8"/>
        <v>417474</v>
      </c>
    </row>
    <row r="58" spans="1:7" x14ac:dyDescent="0.25">
      <c r="A58" s="50" t="str">
        <f t="shared" si="4"/>
        <v>MOTRIL</v>
      </c>
      <c r="B58" s="51">
        <f t="shared" si="2"/>
        <v>283014</v>
      </c>
      <c r="C58" s="51">
        <f t="shared" si="3"/>
        <v>137074</v>
      </c>
      <c r="D58" s="51">
        <f t="shared" si="6"/>
        <v>24</v>
      </c>
      <c r="E58" s="50" t="str">
        <f t="shared" si="5"/>
        <v>MELILLA</v>
      </c>
      <c r="F58" s="50">
        <f t="shared" si="9"/>
        <v>342847</v>
      </c>
      <c r="G58" s="50">
        <f t="shared" si="8"/>
        <v>316307</v>
      </c>
    </row>
    <row r="59" spans="1:7" x14ac:dyDescent="0.25">
      <c r="A59" s="50" t="str">
        <f t="shared" si="4"/>
        <v>PASAIA</v>
      </c>
      <c r="B59" s="51">
        <f t="shared" si="2"/>
        <v>695890</v>
      </c>
      <c r="C59" s="51">
        <f t="shared" si="3"/>
        <v>795688</v>
      </c>
      <c r="D59" s="51">
        <f t="shared" si="6"/>
        <v>10</v>
      </c>
      <c r="E59" s="50" t="str">
        <f t="shared" si="5"/>
        <v>CEUTA</v>
      </c>
      <c r="F59" s="50">
        <f t="shared" si="9"/>
        <v>335927</v>
      </c>
      <c r="G59" s="50">
        <f t="shared" si="8"/>
        <v>340553</v>
      </c>
    </row>
    <row r="60" spans="1:7" x14ac:dyDescent="0.25">
      <c r="A60" s="50" t="str">
        <f t="shared" si="4"/>
        <v>SANTA CRUZ DE TENERIFE</v>
      </c>
      <c r="B60" s="51">
        <f t="shared" si="2"/>
        <v>2156703</v>
      </c>
      <c r="C60" s="51">
        <f t="shared" si="3"/>
        <v>2048581</v>
      </c>
      <c r="D60" s="51">
        <f t="shared" si="6"/>
        <v>7</v>
      </c>
      <c r="E60" s="50" t="str">
        <f t="shared" si="5"/>
        <v>MÁLAGA</v>
      </c>
      <c r="F60" s="50">
        <f t="shared" si="9"/>
        <v>331825</v>
      </c>
      <c r="G60" s="50">
        <f t="shared" si="8"/>
        <v>255556</v>
      </c>
    </row>
    <row r="61" spans="1:7" x14ac:dyDescent="0.25">
      <c r="A61" s="50" t="str">
        <f t="shared" si="4"/>
        <v>SANTANDER</v>
      </c>
      <c r="B61" s="51">
        <f t="shared" si="2"/>
        <v>630732</v>
      </c>
      <c r="C61" s="51">
        <f t="shared" si="3"/>
        <v>606178</v>
      </c>
      <c r="D61" s="51">
        <f t="shared" si="6"/>
        <v>11</v>
      </c>
      <c r="E61" s="50" t="str">
        <f t="shared" si="5"/>
        <v>A CORUÑA</v>
      </c>
      <c r="F61" s="50">
        <f t="shared" si="9"/>
        <v>291387</v>
      </c>
      <c r="G61" s="50">
        <f t="shared" si="8"/>
        <v>298015</v>
      </c>
    </row>
    <row r="62" spans="1:7" x14ac:dyDescent="0.25">
      <c r="A62" s="50" t="str">
        <f t="shared" si="4"/>
        <v>SEVILLA</v>
      </c>
      <c r="B62" s="51">
        <f t="shared" si="2"/>
        <v>567478</v>
      </c>
      <c r="C62" s="51">
        <f t="shared" si="3"/>
        <v>727053</v>
      </c>
      <c r="D62" s="51">
        <f t="shared" si="6"/>
        <v>13</v>
      </c>
      <c r="E62" s="50" t="str">
        <f t="shared" si="5"/>
        <v>MOTRIL</v>
      </c>
      <c r="F62" s="50">
        <f t="shared" si="9"/>
        <v>283014</v>
      </c>
      <c r="G62" s="50">
        <f t="shared" si="8"/>
        <v>137074</v>
      </c>
    </row>
    <row r="63" spans="1:7" x14ac:dyDescent="0.25">
      <c r="A63" s="50" t="str">
        <f t="shared" si="4"/>
        <v>TARRAGONA</v>
      </c>
      <c r="B63" s="51">
        <f t="shared" si="2"/>
        <v>603008</v>
      </c>
      <c r="C63" s="51">
        <f t="shared" si="3"/>
        <v>666124</v>
      </c>
      <c r="D63" s="51">
        <f t="shared" si="6"/>
        <v>12</v>
      </c>
      <c r="E63" s="50" t="str">
        <f t="shared" si="5"/>
        <v>HUELVA</v>
      </c>
      <c r="F63" s="50">
        <f t="shared" si="9"/>
        <v>241243</v>
      </c>
      <c r="G63" s="50">
        <f t="shared" si="8"/>
        <v>126846</v>
      </c>
    </row>
    <row r="64" spans="1:7" x14ac:dyDescent="0.25">
      <c r="A64" s="50" t="str">
        <f t="shared" si="4"/>
        <v>VALENCIA</v>
      </c>
      <c r="B64" s="51">
        <f t="shared" si="2"/>
        <v>21980827</v>
      </c>
      <c r="C64" s="51">
        <f t="shared" si="3"/>
        <v>21494251</v>
      </c>
      <c r="D64" s="51">
        <f t="shared" si="6"/>
        <v>1</v>
      </c>
      <c r="E64" s="50" t="str">
        <f t="shared" si="5"/>
        <v>ALMERÍA</v>
      </c>
      <c r="F64" s="50">
        <f t="shared" si="9"/>
        <v>197045</v>
      </c>
      <c r="G64" s="50">
        <f t="shared" si="8"/>
        <v>209756</v>
      </c>
    </row>
    <row r="65" spans="1:7" x14ac:dyDescent="0.25">
      <c r="A65" s="50" t="str">
        <f t="shared" si="4"/>
        <v>VIGO</v>
      </c>
      <c r="B65" s="51">
        <f t="shared" si="2"/>
        <v>1144567</v>
      </c>
      <c r="C65" s="51">
        <f t="shared" si="3"/>
        <v>1199945</v>
      </c>
      <c r="D65" s="51">
        <f t="shared" si="6"/>
        <v>9</v>
      </c>
      <c r="E65" s="50" t="str">
        <f t="shared" si="5"/>
        <v>FERROL-SAN CIBRAO</v>
      </c>
      <c r="F65" s="50">
        <f t="shared" si="9"/>
        <v>192675</v>
      </c>
      <c r="G65" s="50">
        <f t="shared" si="8"/>
        <v>205839</v>
      </c>
    </row>
    <row r="66" spans="1:7" x14ac:dyDescent="0.25">
      <c r="A66" s="50" t="str">
        <f t="shared" si="4"/>
        <v>VILAGARCÍA</v>
      </c>
      <c r="B66" s="51">
        <f t="shared" si="2"/>
        <v>192614</v>
      </c>
      <c r="C66" s="51">
        <f t="shared" si="3"/>
        <v>202811</v>
      </c>
      <c r="D66" s="51">
        <f t="shared" si="6"/>
        <v>28</v>
      </c>
      <c r="E66" s="50" t="str">
        <f t="shared" si="5"/>
        <v>VILAGARCÍA</v>
      </c>
      <c r="F66" s="50">
        <f t="shared" si="9"/>
        <v>192614</v>
      </c>
      <c r="G66" s="50">
        <f t="shared" si="8"/>
        <v>202811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8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135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8">
        <v>0</v>
      </c>
      <c r="C7" s="38">
        <v>2</v>
      </c>
      <c r="D7" s="38">
        <v>275</v>
      </c>
      <c r="E7" s="38">
        <v>4</v>
      </c>
      <c r="F7" s="11">
        <f>((E7*100)/D7)-100</f>
        <v>-98.545454545454547</v>
      </c>
      <c r="G7" s="1"/>
      <c r="H7" s="1"/>
      <c r="I7" s="1"/>
    </row>
    <row r="8" spans="1:12" x14ac:dyDescent="0.25">
      <c r="A8" s="12" t="s">
        <v>31</v>
      </c>
      <c r="B8" s="39">
        <v>105611</v>
      </c>
      <c r="C8" s="39">
        <v>105298</v>
      </c>
      <c r="D8" s="39">
        <v>411293</v>
      </c>
      <c r="E8" s="39">
        <v>415877</v>
      </c>
      <c r="F8" s="14">
        <f t="shared" ref="F8:F35" si="0">((E8*100)/D8)-100</f>
        <v>1.1145339210733027</v>
      </c>
      <c r="G8" s="1"/>
      <c r="H8" s="1"/>
      <c r="I8" s="1"/>
    </row>
    <row r="9" spans="1:12" x14ac:dyDescent="0.25">
      <c r="A9" s="9" t="s">
        <v>164</v>
      </c>
      <c r="B9" s="38">
        <v>3426</v>
      </c>
      <c r="C9" s="38">
        <v>3795</v>
      </c>
      <c r="D9" s="38">
        <v>10871</v>
      </c>
      <c r="E9" s="38">
        <v>12768</v>
      </c>
      <c r="F9" s="11">
        <f t="shared" si="0"/>
        <v>17.450096587250485</v>
      </c>
      <c r="G9" s="1"/>
      <c r="H9" s="1"/>
      <c r="I9" s="1"/>
    </row>
    <row r="10" spans="1:12" x14ac:dyDescent="0.25">
      <c r="A10" s="12" t="s">
        <v>166</v>
      </c>
      <c r="B10" s="39">
        <v>0</v>
      </c>
      <c r="C10" s="39">
        <v>0</v>
      </c>
      <c r="D10" s="39">
        <v>0</v>
      </c>
      <c r="E10" s="39">
        <v>0</v>
      </c>
      <c r="F10" s="18" t="e">
        <f t="shared" si="0"/>
        <v>#DIV/0!</v>
      </c>
      <c r="G10" s="1"/>
      <c r="H10" s="1"/>
      <c r="I10" s="1"/>
    </row>
    <row r="11" spans="1:12" x14ac:dyDescent="0.25">
      <c r="A11" s="9" t="s">
        <v>167</v>
      </c>
      <c r="B11" s="38">
        <v>5205212</v>
      </c>
      <c r="C11" s="38">
        <v>5001802</v>
      </c>
      <c r="D11" s="38">
        <v>19881758</v>
      </c>
      <c r="E11" s="38">
        <v>17732607</v>
      </c>
      <c r="F11" s="11">
        <f t="shared" si="0"/>
        <v>-10.809662807484131</v>
      </c>
      <c r="G11" s="1"/>
      <c r="H11" s="1"/>
      <c r="I11" s="1"/>
    </row>
    <row r="12" spans="1:12" x14ac:dyDescent="0.25">
      <c r="A12" s="12" t="s">
        <v>168</v>
      </c>
      <c r="B12" s="39">
        <v>42004</v>
      </c>
      <c r="C12" s="39">
        <v>57482</v>
      </c>
      <c r="D12" s="39">
        <v>167213</v>
      </c>
      <c r="E12" s="39">
        <v>221965</v>
      </c>
      <c r="F12" s="14">
        <f t="shared" si="0"/>
        <v>32.743865608535231</v>
      </c>
      <c r="G12" s="1"/>
      <c r="H12" s="1"/>
      <c r="I12" s="1"/>
    </row>
    <row r="13" spans="1:12" x14ac:dyDescent="0.25">
      <c r="A13" s="9" t="s">
        <v>32</v>
      </c>
      <c r="B13" s="38">
        <v>78205</v>
      </c>
      <c r="C13" s="38">
        <v>73924</v>
      </c>
      <c r="D13" s="38">
        <v>247256</v>
      </c>
      <c r="E13" s="38">
        <v>264818</v>
      </c>
      <c r="F13" s="11">
        <f t="shared" si="0"/>
        <v>7.1027598925809627</v>
      </c>
      <c r="G13" s="1"/>
      <c r="H13" s="1"/>
      <c r="I13" s="1"/>
    </row>
    <row r="14" spans="1:12" x14ac:dyDescent="0.25">
      <c r="A14" s="12" t="s">
        <v>33</v>
      </c>
      <c r="B14" s="39">
        <v>1795590</v>
      </c>
      <c r="C14" s="39">
        <v>2014681</v>
      </c>
      <c r="D14" s="39">
        <v>6495568</v>
      </c>
      <c r="E14" s="39">
        <v>8771790</v>
      </c>
      <c r="F14" s="14">
        <f t="shared" si="0"/>
        <v>35.042693725937426</v>
      </c>
      <c r="G14" s="1"/>
      <c r="H14" s="1"/>
      <c r="I14" s="1"/>
    </row>
    <row r="15" spans="1:12" x14ac:dyDescent="0.25">
      <c r="A15" s="9" t="s">
        <v>34</v>
      </c>
      <c r="B15" s="38">
        <v>511165</v>
      </c>
      <c r="C15" s="38">
        <v>494555</v>
      </c>
      <c r="D15" s="38">
        <v>1932609</v>
      </c>
      <c r="E15" s="38">
        <v>1946109</v>
      </c>
      <c r="F15" s="11">
        <f t="shared" si="0"/>
        <v>0.69853757278373507</v>
      </c>
      <c r="G15" s="1"/>
      <c r="H15" s="1"/>
      <c r="I15" s="1"/>
    </row>
    <row r="16" spans="1:12" x14ac:dyDescent="0.25">
      <c r="A16" s="12" t="s">
        <v>35</v>
      </c>
      <c r="B16" s="39">
        <v>100549</v>
      </c>
      <c r="C16" s="39">
        <v>84355</v>
      </c>
      <c r="D16" s="39">
        <v>384987</v>
      </c>
      <c r="E16" s="39">
        <v>335277</v>
      </c>
      <c r="F16" s="14">
        <f t="shared" si="0"/>
        <v>-12.912124305496036</v>
      </c>
      <c r="G16" s="1"/>
      <c r="H16" s="1"/>
      <c r="I16" s="1"/>
    </row>
    <row r="17" spans="1:9" x14ac:dyDescent="0.25">
      <c r="A17" s="9" t="s">
        <v>169</v>
      </c>
      <c r="B17" s="38">
        <v>291123</v>
      </c>
      <c r="C17" s="38">
        <v>326011</v>
      </c>
      <c r="D17" s="38">
        <v>1008267</v>
      </c>
      <c r="E17" s="38">
        <v>1179297</v>
      </c>
      <c r="F17" s="11">
        <f t="shared" si="0"/>
        <v>16.962768790409683</v>
      </c>
      <c r="G17" s="1"/>
      <c r="H17" s="1"/>
      <c r="I17" s="1"/>
    </row>
    <row r="18" spans="1:9" x14ac:dyDescent="0.25">
      <c r="A18" s="12" t="s">
        <v>36</v>
      </c>
      <c r="B18" s="39">
        <v>13157</v>
      </c>
      <c r="C18" s="39">
        <v>12365</v>
      </c>
      <c r="D18" s="39">
        <v>52597</v>
      </c>
      <c r="E18" s="39">
        <v>57903</v>
      </c>
      <c r="F18" s="14">
        <f t="shared" si="0"/>
        <v>10.088027834287132</v>
      </c>
      <c r="G18" s="1"/>
      <c r="H18" s="1"/>
      <c r="I18" s="1"/>
    </row>
    <row r="19" spans="1:9" x14ac:dyDescent="0.25">
      <c r="A19" s="9" t="s">
        <v>37</v>
      </c>
      <c r="B19" s="38">
        <v>1857</v>
      </c>
      <c r="C19" s="38">
        <v>1036</v>
      </c>
      <c r="D19" s="38">
        <v>4321</v>
      </c>
      <c r="E19" s="38">
        <v>1083</v>
      </c>
      <c r="F19" s="11">
        <f t="shared" si="0"/>
        <v>-74.936357324693361</v>
      </c>
      <c r="G19" s="1"/>
      <c r="H19" s="1"/>
      <c r="I19" s="1"/>
    </row>
    <row r="20" spans="1:9" x14ac:dyDescent="0.25">
      <c r="A20" s="12" t="s">
        <v>170</v>
      </c>
      <c r="B20" s="39">
        <v>60826</v>
      </c>
      <c r="C20" s="39">
        <v>79658</v>
      </c>
      <c r="D20" s="39">
        <v>255621</v>
      </c>
      <c r="E20" s="39">
        <v>323932</v>
      </c>
      <c r="F20" s="14">
        <f t="shared" si="0"/>
        <v>26.723547752336472</v>
      </c>
      <c r="G20" s="1"/>
      <c r="H20" s="1"/>
      <c r="I20" s="1"/>
    </row>
    <row r="21" spans="1:9" x14ac:dyDescent="0.25">
      <c r="A21" s="9" t="s">
        <v>38</v>
      </c>
      <c r="B21" s="38">
        <v>9341</v>
      </c>
      <c r="C21" s="38">
        <v>37556</v>
      </c>
      <c r="D21" s="38">
        <v>32963</v>
      </c>
      <c r="E21" s="38">
        <v>142448</v>
      </c>
      <c r="F21" s="11">
        <f t="shared" si="0"/>
        <v>332.14513242119955</v>
      </c>
      <c r="G21" s="1"/>
      <c r="H21" s="1"/>
      <c r="I21" s="1"/>
    </row>
    <row r="22" spans="1:9" x14ac:dyDescent="0.25">
      <c r="A22" s="12" t="s">
        <v>59</v>
      </c>
      <c r="B22" s="39">
        <v>758667</v>
      </c>
      <c r="C22" s="39">
        <v>1005264</v>
      </c>
      <c r="D22" s="39">
        <v>2880916</v>
      </c>
      <c r="E22" s="39">
        <v>3718644</v>
      </c>
      <c r="F22" s="14">
        <f t="shared" si="0"/>
        <v>29.078529190021499</v>
      </c>
      <c r="G22" s="1"/>
      <c r="H22" s="1"/>
      <c r="I22" s="1"/>
    </row>
    <row r="23" spans="1:9" x14ac:dyDescent="0.25">
      <c r="A23" s="9" t="s">
        <v>171</v>
      </c>
      <c r="B23" s="38">
        <v>25134</v>
      </c>
      <c r="C23" s="38">
        <v>27076</v>
      </c>
      <c r="D23" s="38">
        <v>106082</v>
      </c>
      <c r="E23" s="38">
        <v>174197</v>
      </c>
      <c r="F23" s="11">
        <f t="shared" si="0"/>
        <v>64.209762259384263</v>
      </c>
      <c r="G23" s="1"/>
      <c r="H23" s="1"/>
      <c r="I23" s="1"/>
    </row>
    <row r="24" spans="1:9" x14ac:dyDescent="0.25">
      <c r="A24" s="12" t="s">
        <v>173</v>
      </c>
      <c r="B24" s="39">
        <v>26860</v>
      </c>
      <c r="C24" s="39">
        <v>99664</v>
      </c>
      <c r="D24" s="39">
        <v>106734</v>
      </c>
      <c r="E24" s="39">
        <v>291467</v>
      </c>
      <c r="F24" s="14">
        <f t="shared" si="0"/>
        <v>173.07793205539002</v>
      </c>
      <c r="G24" s="1"/>
      <c r="H24" s="1"/>
      <c r="I24" s="1"/>
    </row>
    <row r="25" spans="1:9" x14ac:dyDescent="0.25">
      <c r="A25" s="9" t="s">
        <v>39</v>
      </c>
      <c r="B25" s="38">
        <v>21688</v>
      </c>
      <c r="C25" s="38">
        <v>20511</v>
      </c>
      <c r="D25" s="38">
        <v>84664</v>
      </c>
      <c r="E25" s="38">
        <v>91353</v>
      </c>
      <c r="F25" s="11">
        <f t="shared" si="0"/>
        <v>7.9006425399225151</v>
      </c>
      <c r="G25" s="1"/>
      <c r="H25" s="1"/>
      <c r="I25" s="1"/>
    </row>
    <row r="26" spans="1:9" x14ac:dyDescent="0.25">
      <c r="A26" s="12" t="s">
        <v>40</v>
      </c>
      <c r="B26" s="39">
        <v>1664</v>
      </c>
      <c r="C26" s="39">
        <v>1264</v>
      </c>
      <c r="D26" s="39">
        <v>4972</v>
      </c>
      <c r="E26" s="39">
        <v>5339</v>
      </c>
      <c r="F26" s="14">
        <f t="shared" si="0"/>
        <v>7.3813354786806116</v>
      </c>
      <c r="G26" s="1"/>
      <c r="H26" s="1"/>
      <c r="I26" s="1"/>
    </row>
    <row r="27" spans="1:9" x14ac:dyDescent="0.25">
      <c r="A27" s="9" t="s">
        <v>41</v>
      </c>
      <c r="B27" s="38">
        <v>9187</v>
      </c>
      <c r="C27" s="38">
        <v>0</v>
      </c>
      <c r="D27" s="38">
        <v>31816</v>
      </c>
      <c r="E27" s="38">
        <v>0</v>
      </c>
      <c r="F27" s="11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39">
        <v>237944</v>
      </c>
      <c r="C28" s="39">
        <v>229323</v>
      </c>
      <c r="D28" s="39">
        <v>924236</v>
      </c>
      <c r="E28" s="39">
        <v>995224</v>
      </c>
      <c r="F28" s="14">
        <f t="shared" si="0"/>
        <v>7.6807222397742549</v>
      </c>
      <c r="G28" s="1"/>
      <c r="H28" s="1"/>
      <c r="I28" s="1"/>
    </row>
    <row r="29" spans="1:9" x14ac:dyDescent="0.25">
      <c r="A29" s="9" t="s">
        <v>43</v>
      </c>
      <c r="B29" s="38">
        <v>2198</v>
      </c>
      <c r="C29" s="38">
        <v>2856</v>
      </c>
      <c r="D29" s="38">
        <v>6529</v>
      </c>
      <c r="E29" s="38">
        <v>8240</v>
      </c>
      <c r="F29" s="11">
        <f t="shared" si="0"/>
        <v>26.206157145045182</v>
      </c>
      <c r="G29" s="1"/>
      <c r="H29" s="1"/>
      <c r="I29" s="1"/>
    </row>
    <row r="30" spans="1:9" x14ac:dyDescent="0.25">
      <c r="A30" s="12" t="s">
        <v>44</v>
      </c>
      <c r="B30" s="39">
        <v>111530</v>
      </c>
      <c r="C30" s="39">
        <v>74292</v>
      </c>
      <c r="D30" s="39">
        <v>404820</v>
      </c>
      <c r="E30" s="39">
        <v>297313</v>
      </c>
      <c r="F30" s="14">
        <f t="shared" si="0"/>
        <v>-26.556741267723922</v>
      </c>
      <c r="G30" s="1"/>
      <c r="H30" s="1"/>
      <c r="I30" s="1"/>
    </row>
    <row r="31" spans="1:9" x14ac:dyDescent="0.25">
      <c r="A31" s="9" t="s">
        <v>45</v>
      </c>
      <c r="B31" s="38">
        <v>79654</v>
      </c>
      <c r="C31" s="38">
        <v>49408</v>
      </c>
      <c r="D31" s="38">
        <v>277557</v>
      </c>
      <c r="E31" s="38">
        <v>194421</v>
      </c>
      <c r="F31" s="11">
        <f t="shared" si="0"/>
        <v>-29.95276645878144</v>
      </c>
      <c r="G31" s="1"/>
      <c r="H31" s="1"/>
      <c r="I31" s="1"/>
    </row>
    <row r="32" spans="1:9" x14ac:dyDescent="0.25">
      <c r="A32" s="12" t="s">
        <v>46</v>
      </c>
      <c r="B32" s="39">
        <v>4581885</v>
      </c>
      <c r="C32" s="39">
        <v>5310490</v>
      </c>
      <c r="D32" s="39">
        <v>17817752</v>
      </c>
      <c r="E32" s="39">
        <v>18376627</v>
      </c>
      <c r="F32" s="14">
        <f t="shared" si="0"/>
        <v>3.1366190302794621</v>
      </c>
      <c r="G32" s="1"/>
      <c r="H32" s="1"/>
      <c r="I32" s="1"/>
    </row>
    <row r="33" spans="1:9" x14ac:dyDescent="0.25">
      <c r="A33" s="9" t="s">
        <v>47</v>
      </c>
      <c r="B33" s="38">
        <v>235515</v>
      </c>
      <c r="C33" s="38">
        <v>221944</v>
      </c>
      <c r="D33" s="38">
        <v>883192</v>
      </c>
      <c r="E33" s="38">
        <v>830061</v>
      </c>
      <c r="F33" s="11">
        <f t="shared" si="0"/>
        <v>-6.0157927155137259</v>
      </c>
      <c r="G33" s="1"/>
      <c r="H33" s="1"/>
      <c r="I33" s="1"/>
    </row>
    <row r="34" spans="1:9" x14ac:dyDescent="0.25">
      <c r="A34" s="12" t="s">
        <v>172</v>
      </c>
      <c r="B34" s="39">
        <v>24715</v>
      </c>
      <c r="C34" s="39">
        <v>23611</v>
      </c>
      <c r="D34" s="39">
        <v>94622</v>
      </c>
      <c r="E34" s="39">
        <v>96241</v>
      </c>
      <c r="F34" s="14">
        <f t="shared" si="0"/>
        <v>1.7110185791887744</v>
      </c>
      <c r="G34" s="1"/>
      <c r="H34" s="1"/>
      <c r="I34" s="1"/>
    </row>
    <row r="35" spans="1:9" x14ac:dyDescent="0.25">
      <c r="A35" s="15" t="s">
        <v>48</v>
      </c>
      <c r="B35" s="16">
        <f>SUM(B7:B34)</f>
        <v>14334707</v>
      </c>
      <c r="C35" s="16">
        <f t="shared" ref="C35:E35" si="1">SUM(C7:C34)</f>
        <v>15358223</v>
      </c>
      <c r="D35" s="16">
        <f t="shared" si="1"/>
        <v>54509491</v>
      </c>
      <c r="E35" s="16">
        <f t="shared" si="1"/>
        <v>56485005</v>
      </c>
      <c r="F35" s="17">
        <f t="shared" si="0"/>
        <v>3.6241651935440018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4</v>
      </c>
      <c r="C39" s="51">
        <f t="shared" si="3"/>
        <v>275</v>
      </c>
      <c r="D39" s="51">
        <f>_xlfn.RANK.EQ(B39,$B$39:$B$66)+COUNTIF($B$39:$B$66,B39)-1</f>
        <v>26</v>
      </c>
      <c r="E39" s="50" t="str">
        <f t="shared" ref="E39:E66" si="5">INDEX($A$39:$B$66,MATCH(ROW()-38,$D$39:$D$66,0),1)</f>
        <v>VALENCIA</v>
      </c>
      <c r="F39" s="50">
        <f>LOOKUP(E39,$A$39:$A$66,$B$39:$B$66)</f>
        <v>18376627</v>
      </c>
      <c r="G39" s="50">
        <f>LOOKUP(E39,$A$39:$A$66,$C$39:$C$66)</f>
        <v>17817752</v>
      </c>
    </row>
    <row r="40" spans="1:9" x14ac:dyDescent="0.25">
      <c r="A40" s="50" t="str">
        <f t="shared" si="4"/>
        <v>ALICANTE</v>
      </c>
      <c r="B40" s="51">
        <f t="shared" si="2"/>
        <v>415877</v>
      </c>
      <c r="C40" s="51">
        <f t="shared" si="3"/>
        <v>411293</v>
      </c>
      <c r="D40" s="51">
        <f t="shared" ref="D40:D66" si="6">_xlfn.RANK.EQ(B40,$B$39:$B$66)+COUNTIF($B$39:$B$66,B40)-1</f>
        <v>9</v>
      </c>
      <c r="E40" s="50" t="str">
        <f t="shared" si="5"/>
        <v>BAHÍA DE ALGECIRAS</v>
      </c>
      <c r="F40" s="50">
        <f t="shared" ref="F40:F55" si="7">LOOKUP(E40,$A$39:$A$66,$B$39:$B$66)</f>
        <v>17732607</v>
      </c>
      <c r="G40" s="50">
        <f t="shared" ref="G40:G66" si="8">LOOKUP(E40,$A$39:$A$66,$C$39:$C$66)</f>
        <v>19881758</v>
      </c>
    </row>
    <row r="41" spans="1:9" x14ac:dyDescent="0.25">
      <c r="A41" s="50" t="str">
        <f t="shared" si="4"/>
        <v>ALMERÍA</v>
      </c>
      <c r="B41" s="51">
        <f t="shared" si="2"/>
        <v>12768</v>
      </c>
      <c r="C41" s="51">
        <f t="shared" si="3"/>
        <v>10871</v>
      </c>
      <c r="D41" s="51">
        <f t="shared" si="6"/>
        <v>22</v>
      </c>
      <c r="E41" s="50" t="str">
        <f t="shared" si="5"/>
        <v>BARCELONA</v>
      </c>
      <c r="F41" s="50">
        <f t="shared" si="7"/>
        <v>8771790</v>
      </c>
      <c r="G41" s="50">
        <f t="shared" si="8"/>
        <v>6495568</v>
      </c>
    </row>
    <row r="42" spans="1:9" x14ac:dyDescent="0.25">
      <c r="A42" s="50" t="str">
        <f t="shared" si="4"/>
        <v>AVILÉS</v>
      </c>
      <c r="B42" s="51">
        <f t="shared" si="2"/>
        <v>0</v>
      </c>
      <c r="C42" s="51">
        <f t="shared" si="3"/>
        <v>0</v>
      </c>
      <c r="D42" s="51">
        <f t="shared" si="6"/>
        <v>28</v>
      </c>
      <c r="E42" s="50" t="str">
        <f t="shared" si="5"/>
        <v>LAS PALMAS</v>
      </c>
      <c r="F42" s="50">
        <f t="shared" si="7"/>
        <v>3718644</v>
      </c>
      <c r="G42" s="50">
        <f t="shared" si="8"/>
        <v>2880916</v>
      </c>
    </row>
    <row r="43" spans="1:9" x14ac:dyDescent="0.25">
      <c r="A43" s="50" t="str">
        <f t="shared" si="4"/>
        <v>BAHÍA DE ALGECIRAS</v>
      </c>
      <c r="B43" s="51">
        <f t="shared" si="2"/>
        <v>17732607</v>
      </c>
      <c r="C43" s="51">
        <f t="shared" si="3"/>
        <v>19881758</v>
      </c>
      <c r="D43" s="51">
        <f t="shared" si="6"/>
        <v>2</v>
      </c>
      <c r="E43" s="50" t="str">
        <f t="shared" si="5"/>
        <v>BILBAO</v>
      </c>
      <c r="F43" s="50">
        <f t="shared" si="7"/>
        <v>1946109</v>
      </c>
      <c r="G43" s="50">
        <f t="shared" si="8"/>
        <v>1932609</v>
      </c>
    </row>
    <row r="44" spans="1:9" x14ac:dyDescent="0.25">
      <c r="A44" s="50" t="str">
        <f t="shared" si="4"/>
        <v>BAHÍA DE CÁDIZ</v>
      </c>
      <c r="B44" s="51">
        <f t="shared" si="2"/>
        <v>221965</v>
      </c>
      <c r="C44" s="51">
        <f t="shared" si="3"/>
        <v>167213</v>
      </c>
      <c r="D44" s="51">
        <f t="shared" si="6"/>
        <v>15</v>
      </c>
      <c r="E44" s="50" t="str">
        <f t="shared" si="5"/>
        <v>CASTELLÓN</v>
      </c>
      <c r="F44" s="50">
        <f t="shared" si="7"/>
        <v>1179297</v>
      </c>
      <c r="G44" s="50">
        <f t="shared" si="8"/>
        <v>1008267</v>
      </c>
    </row>
    <row r="45" spans="1:9" x14ac:dyDescent="0.25">
      <c r="A45" s="50" t="str">
        <f t="shared" si="4"/>
        <v>BALEARES</v>
      </c>
      <c r="B45" s="51">
        <f t="shared" si="2"/>
        <v>264818</v>
      </c>
      <c r="C45" s="51">
        <f t="shared" si="3"/>
        <v>247256</v>
      </c>
      <c r="D45" s="51">
        <f t="shared" si="6"/>
        <v>14</v>
      </c>
      <c r="E45" s="50" t="str">
        <f t="shared" si="5"/>
        <v>SANTA CRUZ DE TENERIFE</v>
      </c>
      <c r="F45" s="50">
        <f t="shared" si="7"/>
        <v>995224</v>
      </c>
      <c r="G45" s="50">
        <f t="shared" si="8"/>
        <v>924236</v>
      </c>
    </row>
    <row r="46" spans="1:9" x14ac:dyDescent="0.25">
      <c r="A46" s="50" t="str">
        <f t="shared" si="4"/>
        <v>BARCELONA</v>
      </c>
      <c r="B46" s="51">
        <f t="shared" si="2"/>
        <v>8771790</v>
      </c>
      <c r="C46" s="51">
        <f t="shared" si="3"/>
        <v>6495568</v>
      </c>
      <c r="D46" s="51">
        <f t="shared" si="6"/>
        <v>3</v>
      </c>
      <c r="E46" s="50" t="str">
        <f t="shared" si="5"/>
        <v>VIGO</v>
      </c>
      <c r="F46" s="50">
        <f t="shared" si="7"/>
        <v>830061</v>
      </c>
      <c r="G46" s="50">
        <f t="shared" si="8"/>
        <v>883192</v>
      </c>
    </row>
    <row r="47" spans="1:9" x14ac:dyDescent="0.25">
      <c r="A47" s="50" t="str">
        <f t="shared" si="4"/>
        <v>BILBAO</v>
      </c>
      <c r="B47" s="51">
        <f t="shared" si="2"/>
        <v>1946109</v>
      </c>
      <c r="C47" s="51">
        <f t="shared" si="3"/>
        <v>1932609</v>
      </c>
      <c r="D47" s="51">
        <f t="shared" si="6"/>
        <v>5</v>
      </c>
      <c r="E47" s="50" t="str">
        <f t="shared" si="5"/>
        <v>ALICANTE</v>
      </c>
      <c r="F47" s="50">
        <f t="shared" si="7"/>
        <v>415877</v>
      </c>
      <c r="G47" s="50">
        <f t="shared" si="8"/>
        <v>411293</v>
      </c>
    </row>
    <row r="48" spans="1:9" x14ac:dyDescent="0.25">
      <c r="A48" s="50" t="str">
        <f t="shared" si="4"/>
        <v>CARTAGENA</v>
      </c>
      <c r="B48" s="51">
        <f t="shared" si="2"/>
        <v>335277</v>
      </c>
      <c r="C48" s="51">
        <f t="shared" si="3"/>
        <v>384987</v>
      </c>
      <c r="D48" s="51">
        <f t="shared" si="6"/>
        <v>10</v>
      </c>
      <c r="E48" s="50" t="str">
        <f t="shared" si="5"/>
        <v>CARTAGENA</v>
      </c>
      <c r="F48" s="50">
        <f t="shared" si="7"/>
        <v>335277</v>
      </c>
      <c r="G48" s="50">
        <f t="shared" si="8"/>
        <v>384987</v>
      </c>
    </row>
    <row r="49" spans="1:7" x14ac:dyDescent="0.25">
      <c r="A49" s="50" t="str">
        <f t="shared" si="4"/>
        <v>CASTELLÓN</v>
      </c>
      <c r="B49" s="51">
        <f t="shared" si="2"/>
        <v>1179297</v>
      </c>
      <c r="C49" s="51">
        <f t="shared" si="3"/>
        <v>1008267</v>
      </c>
      <c r="D49" s="51">
        <f t="shared" si="6"/>
        <v>6</v>
      </c>
      <c r="E49" s="50" t="str">
        <f t="shared" si="5"/>
        <v>GIJÓN</v>
      </c>
      <c r="F49" s="50">
        <f t="shared" si="7"/>
        <v>323932</v>
      </c>
      <c r="G49" s="50">
        <f t="shared" si="8"/>
        <v>255621</v>
      </c>
    </row>
    <row r="50" spans="1:7" x14ac:dyDescent="0.25">
      <c r="A50" s="50" t="str">
        <f t="shared" si="4"/>
        <v>CEUTA</v>
      </c>
      <c r="B50" s="51">
        <f t="shared" si="2"/>
        <v>57903</v>
      </c>
      <c r="C50" s="51">
        <f t="shared" si="3"/>
        <v>52597</v>
      </c>
      <c r="D50" s="51">
        <f t="shared" si="6"/>
        <v>21</v>
      </c>
      <c r="E50" s="50" t="str">
        <f t="shared" si="5"/>
        <v>SEVILLA</v>
      </c>
      <c r="F50" s="50">
        <f t="shared" si="7"/>
        <v>297313</v>
      </c>
      <c r="G50" s="50">
        <f t="shared" si="8"/>
        <v>404820</v>
      </c>
    </row>
    <row r="51" spans="1:7" x14ac:dyDescent="0.25">
      <c r="A51" s="50" t="str">
        <f t="shared" si="4"/>
        <v>FERROL-SAN CIBRAO</v>
      </c>
      <c r="B51" s="51">
        <f t="shared" si="2"/>
        <v>1083</v>
      </c>
      <c r="C51" s="51">
        <f t="shared" si="3"/>
        <v>4321</v>
      </c>
      <c r="D51" s="51">
        <f t="shared" si="6"/>
        <v>25</v>
      </c>
      <c r="E51" s="50" t="str">
        <f t="shared" si="5"/>
        <v>MARÍN Y RÍA DE PONTEVEDRA</v>
      </c>
      <c r="F51" s="50">
        <f t="shared" si="7"/>
        <v>291467</v>
      </c>
      <c r="G51" s="50">
        <f t="shared" si="8"/>
        <v>106734</v>
      </c>
    </row>
    <row r="52" spans="1:7" x14ac:dyDescent="0.25">
      <c r="A52" s="50" t="str">
        <f t="shared" si="4"/>
        <v>GIJÓN</v>
      </c>
      <c r="B52" s="51">
        <f t="shared" si="2"/>
        <v>323932</v>
      </c>
      <c r="C52" s="51">
        <f t="shared" si="3"/>
        <v>255621</v>
      </c>
      <c r="D52" s="51">
        <f t="shared" si="6"/>
        <v>11</v>
      </c>
      <c r="E52" s="50" t="str">
        <f t="shared" si="5"/>
        <v>BALEARES</v>
      </c>
      <c r="F52" s="50">
        <f t="shared" si="7"/>
        <v>264818</v>
      </c>
      <c r="G52" s="50">
        <f t="shared" si="8"/>
        <v>247256</v>
      </c>
    </row>
    <row r="53" spans="1:7" x14ac:dyDescent="0.25">
      <c r="A53" s="50" t="str">
        <f t="shared" si="4"/>
        <v>HUELVA</v>
      </c>
      <c r="B53" s="51">
        <f t="shared" si="2"/>
        <v>142448</v>
      </c>
      <c r="C53" s="51">
        <f t="shared" si="3"/>
        <v>32963</v>
      </c>
      <c r="D53" s="51">
        <f t="shared" si="6"/>
        <v>18</v>
      </c>
      <c r="E53" s="50" t="str">
        <f t="shared" si="5"/>
        <v>BAHÍA DE CÁDIZ</v>
      </c>
      <c r="F53" s="50">
        <f t="shared" si="7"/>
        <v>221965</v>
      </c>
      <c r="G53" s="50">
        <f t="shared" si="8"/>
        <v>167213</v>
      </c>
    </row>
    <row r="54" spans="1:7" x14ac:dyDescent="0.25">
      <c r="A54" s="50" t="str">
        <f t="shared" si="4"/>
        <v>LAS PALMAS</v>
      </c>
      <c r="B54" s="51">
        <f t="shared" si="2"/>
        <v>3718644</v>
      </c>
      <c r="C54" s="51">
        <f t="shared" si="3"/>
        <v>2880916</v>
      </c>
      <c r="D54" s="51">
        <f t="shared" si="6"/>
        <v>4</v>
      </c>
      <c r="E54" s="50" t="str">
        <f t="shared" si="5"/>
        <v>TARRAGONA</v>
      </c>
      <c r="F54" s="50">
        <f t="shared" si="7"/>
        <v>194421</v>
      </c>
      <c r="G54" s="50">
        <f t="shared" si="8"/>
        <v>277557</v>
      </c>
    </row>
    <row r="55" spans="1:7" x14ac:dyDescent="0.25">
      <c r="A55" s="50" t="str">
        <f t="shared" si="4"/>
        <v>MÁLAGA</v>
      </c>
      <c r="B55" s="51">
        <f t="shared" si="2"/>
        <v>174197</v>
      </c>
      <c r="C55" s="51">
        <f t="shared" si="3"/>
        <v>106082</v>
      </c>
      <c r="D55" s="51">
        <f t="shared" si="6"/>
        <v>17</v>
      </c>
      <c r="E55" s="50" t="str">
        <f t="shared" si="5"/>
        <v>MÁLAGA</v>
      </c>
      <c r="F55" s="50">
        <f t="shared" si="7"/>
        <v>174197</v>
      </c>
      <c r="G55" s="50">
        <f t="shared" si="8"/>
        <v>106082</v>
      </c>
    </row>
    <row r="56" spans="1:7" x14ac:dyDescent="0.25">
      <c r="A56" s="50" t="str">
        <f t="shared" si="4"/>
        <v>MARÍN Y RÍA DE PONTEVEDRA</v>
      </c>
      <c r="B56" s="51">
        <f t="shared" si="2"/>
        <v>291467</v>
      </c>
      <c r="C56" s="51">
        <f t="shared" si="3"/>
        <v>106734</v>
      </c>
      <c r="D56" s="51">
        <f t="shared" si="6"/>
        <v>13</v>
      </c>
      <c r="E56" s="50" t="str">
        <f t="shared" si="5"/>
        <v>HUELVA</v>
      </c>
      <c r="F56" s="50">
        <f t="shared" ref="F56:F66" si="9">LOOKUP(E56,$A$39:$A$66,$B$39:$B$66)</f>
        <v>142448</v>
      </c>
      <c r="G56" s="50">
        <f t="shared" si="8"/>
        <v>32963</v>
      </c>
    </row>
    <row r="57" spans="1:7" x14ac:dyDescent="0.25">
      <c r="A57" s="50" t="str">
        <f t="shared" si="4"/>
        <v>MELILLA</v>
      </c>
      <c r="B57" s="51">
        <f t="shared" si="2"/>
        <v>91353</v>
      </c>
      <c r="C57" s="51">
        <f t="shared" si="3"/>
        <v>84664</v>
      </c>
      <c r="D57" s="51">
        <f t="shared" si="6"/>
        <v>20</v>
      </c>
      <c r="E57" s="50" t="str">
        <f t="shared" si="5"/>
        <v>VILAGARCÍA</v>
      </c>
      <c r="F57" s="50">
        <f t="shared" si="9"/>
        <v>96241</v>
      </c>
      <c r="G57" s="50">
        <f t="shared" si="8"/>
        <v>94622</v>
      </c>
    </row>
    <row r="58" spans="1:7" x14ac:dyDescent="0.25">
      <c r="A58" s="50" t="str">
        <f t="shared" si="4"/>
        <v>MOTRIL</v>
      </c>
      <c r="B58" s="51">
        <f t="shared" si="2"/>
        <v>5339</v>
      </c>
      <c r="C58" s="51">
        <f t="shared" si="3"/>
        <v>4972</v>
      </c>
      <c r="D58" s="51">
        <f t="shared" si="6"/>
        <v>24</v>
      </c>
      <c r="E58" s="50" t="str">
        <f t="shared" si="5"/>
        <v>MELILLA</v>
      </c>
      <c r="F58" s="50">
        <f t="shared" si="9"/>
        <v>91353</v>
      </c>
      <c r="G58" s="50">
        <f t="shared" si="8"/>
        <v>84664</v>
      </c>
    </row>
    <row r="59" spans="1:7" x14ac:dyDescent="0.25">
      <c r="A59" s="50" t="str">
        <f t="shared" si="4"/>
        <v>PASAIA</v>
      </c>
      <c r="B59" s="51">
        <f t="shared" si="2"/>
        <v>0</v>
      </c>
      <c r="C59" s="51">
        <f t="shared" si="3"/>
        <v>31816</v>
      </c>
      <c r="D59" s="51">
        <f t="shared" si="6"/>
        <v>28</v>
      </c>
      <c r="E59" s="50" t="str">
        <f t="shared" si="5"/>
        <v>CEUTA</v>
      </c>
      <c r="F59" s="50">
        <f t="shared" si="9"/>
        <v>57903</v>
      </c>
      <c r="G59" s="50">
        <f t="shared" si="8"/>
        <v>52597</v>
      </c>
    </row>
    <row r="60" spans="1:7" x14ac:dyDescent="0.25">
      <c r="A60" s="50" t="str">
        <f t="shared" si="4"/>
        <v>SANTA CRUZ DE TENERIFE</v>
      </c>
      <c r="B60" s="51">
        <f t="shared" si="2"/>
        <v>995224</v>
      </c>
      <c r="C60" s="51">
        <f t="shared" si="3"/>
        <v>924236</v>
      </c>
      <c r="D60" s="51">
        <f t="shared" si="6"/>
        <v>7</v>
      </c>
      <c r="E60" s="50" t="str">
        <f t="shared" si="5"/>
        <v>ALMERÍA</v>
      </c>
      <c r="F60" s="50">
        <f t="shared" si="9"/>
        <v>12768</v>
      </c>
      <c r="G60" s="50">
        <f t="shared" si="8"/>
        <v>10871</v>
      </c>
    </row>
    <row r="61" spans="1:7" x14ac:dyDescent="0.25">
      <c r="A61" s="50" t="str">
        <f t="shared" si="4"/>
        <v>SANTANDER</v>
      </c>
      <c r="B61" s="51">
        <f t="shared" si="2"/>
        <v>8240</v>
      </c>
      <c r="C61" s="51">
        <f t="shared" si="3"/>
        <v>6529</v>
      </c>
      <c r="D61" s="51">
        <f t="shared" si="6"/>
        <v>23</v>
      </c>
      <c r="E61" s="50" t="str">
        <f t="shared" si="5"/>
        <v>SANTANDER</v>
      </c>
      <c r="F61" s="50">
        <f t="shared" si="9"/>
        <v>8240</v>
      </c>
      <c r="G61" s="50">
        <f t="shared" si="8"/>
        <v>6529</v>
      </c>
    </row>
    <row r="62" spans="1:7" x14ac:dyDescent="0.25">
      <c r="A62" s="50" t="str">
        <f t="shared" si="4"/>
        <v>SEVILLA</v>
      </c>
      <c r="B62" s="51">
        <f t="shared" si="2"/>
        <v>297313</v>
      </c>
      <c r="C62" s="51">
        <f t="shared" si="3"/>
        <v>404820</v>
      </c>
      <c r="D62" s="51">
        <f t="shared" si="6"/>
        <v>12</v>
      </c>
      <c r="E62" s="50" t="str">
        <f t="shared" si="5"/>
        <v>MOTRIL</v>
      </c>
      <c r="F62" s="50">
        <f t="shared" si="9"/>
        <v>5339</v>
      </c>
      <c r="G62" s="50">
        <f t="shared" si="8"/>
        <v>4972</v>
      </c>
    </row>
    <row r="63" spans="1:7" x14ac:dyDescent="0.25">
      <c r="A63" s="50" t="str">
        <f t="shared" si="4"/>
        <v>TARRAGONA</v>
      </c>
      <c r="B63" s="51">
        <f t="shared" si="2"/>
        <v>194421</v>
      </c>
      <c r="C63" s="51">
        <f t="shared" si="3"/>
        <v>277557</v>
      </c>
      <c r="D63" s="51">
        <f t="shared" si="6"/>
        <v>16</v>
      </c>
      <c r="E63" s="50" t="str">
        <f t="shared" si="5"/>
        <v>FERROL-SAN CIBRAO</v>
      </c>
      <c r="F63" s="50">
        <f t="shared" si="9"/>
        <v>1083</v>
      </c>
      <c r="G63" s="50">
        <f t="shared" si="8"/>
        <v>4321</v>
      </c>
    </row>
    <row r="64" spans="1:7" x14ac:dyDescent="0.25">
      <c r="A64" s="50" t="str">
        <f t="shared" si="4"/>
        <v>VALENCIA</v>
      </c>
      <c r="B64" s="51">
        <f t="shared" si="2"/>
        <v>18376627</v>
      </c>
      <c r="C64" s="51">
        <f t="shared" si="3"/>
        <v>17817752</v>
      </c>
      <c r="D64" s="51">
        <f t="shared" si="6"/>
        <v>1</v>
      </c>
      <c r="E64" s="50" t="str">
        <f t="shared" si="5"/>
        <v>A CORUÑA</v>
      </c>
      <c r="F64" s="50">
        <f t="shared" si="9"/>
        <v>4</v>
      </c>
      <c r="G64" s="50">
        <f t="shared" si="8"/>
        <v>275</v>
      </c>
    </row>
    <row r="65" spans="1:7" x14ac:dyDescent="0.25">
      <c r="A65" s="50" t="str">
        <f t="shared" si="4"/>
        <v>VIGO</v>
      </c>
      <c r="B65" s="51">
        <f t="shared" si="2"/>
        <v>830061</v>
      </c>
      <c r="C65" s="51">
        <f t="shared" si="3"/>
        <v>883192</v>
      </c>
      <c r="D65" s="51">
        <f t="shared" si="6"/>
        <v>8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96241</v>
      </c>
      <c r="C66" s="51">
        <f t="shared" si="3"/>
        <v>94622</v>
      </c>
      <c r="D66" s="51">
        <f t="shared" si="6"/>
        <v>19</v>
      </c>
      <c r="E66" s="50" t="str">
        <f t="shared" si="5"/>
        <v>AVILÉS</v>
      </c>
      <c r="F66" s="50">
        <f t="shared" si="9"/>
        <v>0</v>
      </c>
      <c r="G66" s="50">
        <f t="shared" si="8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8"/>
  <sheetViews>
    <sheetView workbookViewId="0">
      <selection activeCell="F34" sqref="F34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136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0">
        <v>4689</v>
      </c>
      <c r="C7" s="30">
        <v>4266</v>
      </c>
      <c r="D7" s="30">
        <v>10863</v>
      </c>
      <c r="E7" s="30">
        <v>13833</v>
      </c>
      <c r="F7" s="11">
        <f>((E7*100)/D7)-100</f>
        <v>27.34051367025684</v>
      </c>
      <c r="G7" s="1"/>
      <c r="H7" s="1"/>
      <c r="I7" s="1"/>
    </row>
    <row r="8" spans="1:12" x14ac:dyDescent="0.25">
      <c r="A8" s="12" t="s">
        <v>31</v>
      </c>
      <c r="B8" s="31">
        <v>21</v>
      </c>
      <c r="C8" s="31">
        <v>117</v>
      </c>
      <c r="D8" s="31">
        <v>80</v>
      </c>
      <c r="E8" s="31">
        <v>213</v>
      </c>
      <c r="F8" s="14">
        <f t="shared" ref="F8:F35" si="0">((E8*100)/D8)-100</f>
        <v>166.25</v>
      </c>
      <c r="G8" s="1"/>
      <c r="H8" s="1"/>
      <c r="I8" s="1"/>
    </row>
    <row r="9" spans="1:12" x14ac:dyDescent="0.25">
      <c r="A9" s="9" t="s">
        <v>164</v>
      </c>
      <c r="B9" s="30">
        <v>52</v>
      </c>
      <c r="C9" s="30">
        <v>140</v>
      </c>
      <c r="D9" s="30">
        <v>404</v>
      </c>
      <c r="E9" s="30">
        <v>769</v>
      </c>
      <c r="F9" s="11">
        <f t="shared" si="0"/>
        <v>90.346534653465341</v>
      </c>
      <c r="G9" s="1"/>
      <c r="H9" s="1"/>
      <c r="I9" s="1"/>
    </row>
    <row r="10" spans="1:12" x14ac:dyDescent="0.25">
      <c r="A10" s="12" t="s">
        <v>166</v>
      </c>
      <c r="B10" s="31">
        <v>2145</v>
      </c>
      <c r="C10" s="31">
        <v>1904</v>
      </c>
      <c r="D10" s="31">
        <v>5907</v>
      </c>
      <c r="E10" s="31">
        <v>5926</v>
      </c>
      <c r="F10" s="14">
        <f t="shared" si="0"/>
        <v>0.32165227695954002</v>
      </c>
      <c r="G10" s="1"/>
      <c r="H10" s="1"/>
      <c r="I10" s="1"/>
    </row>
    <row r="11" spans="1:12" x14ac:dyDescent="0.25">
      <c r="A11" s="9" t="s">
        <v>167</v>
      </c>
      <c r="B11" s="30">
        <v>46</v>
      </c>
      <c r="C11" s="30">
        <v>66</v>
      </c>
      <c r="D11" s="30">
        <v>189</v>
      </c>
      <c r="E11" s="30">
        <v>234</v>
      </c>
      <c r="F11" s="11">
        <f t="shared" si="0"/>
        <v>23.80952380952381</v>
      </c>
      <c r="G11" s="1"/>
      <c r="H11" s="1"/>
      <c r="I11" s="1"/>
    </row>
    <row r="12" spans="1:12" x14ac:dyDescent="0.25">
      <c r="A12" s="12" t="s">
        <v>168</v>
      </c>
      <c r="B12" s="31">
        <v>1063</v>
      </c>
      <c r="C12" s="31">
        <v>1178</v>
      </c>
      <c r="D12" s="31">
        <v>4535</v>
      </c>
      <c r="E12" s="31">
        <v>5018</v>
      </c>
      <c r="F12" s="14">
        <f t="shared" si="0"/>
        <v>10.650496141124592</v>
      </c>
      <c r="G12" s="1"/>
      <c r="H12" s="1"/>
      <c r="I12" s="1"/>
    </row>
    <row r="13" spans="1:12" x14ac:dyDescent="0.25">
      <c r="A13" s="9" t="s">
        <v>32</v>
      </c>
      <c r="B13" s="30">
        <v>265</v>
      </c>
      <c r="C13" s="30">
        <v>220</v>
      </c>
      <c r="D13" s="30">
        <v>870</v>
      </c>
      <c r="E13" s="30">
        <v>836</v>
      </c>
      <c r="F13" s="11">
        <f t="shared" si="0"/>
        <v>-3.908045977011497</v>
      </c>
      <c r="G13" s="1"/>
      <c r="H13" s="1"/>
      <c r="I13" s="1"/>
    </row>
    <row r="14" spans="1:12" x14ac:dyDescent="0.25">
      <c r="A14" s="12" t="s">
        <v>33</v>
      </c>
      <c r="B14" s="31">
        <v>369</v>
      </c>
      <c r="C14" s="31">
        <v>372</v>
      </c>
      <c r="D14" s="31">
        <v>1069</v>
      </c>
      <c r="E14" s="31">
        <v>1377</v>
      </c>
      <c r="F14" s="14">
        <f t="shared" si="0"/>
        <v>28.811973807296539</v>
      </c>
      <c r="G14" s="1"/>
      <c r="H14" s="1"/>
      <c r="I14" s="1"/>
    </row>
    <row r="15" spans="1:12" x14ac:dyDescent="0.25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9"/>
      <c r="G15" s="1"/>
      <c r="H15" s="1"/>
      <c r="I15" s="1"/>
    </row>
    <row r="16" spans="1:12" x14ac:dyDescent="0.25">
      <c r="A16" s="12" t="s">
        <v>35</v>
      </c>
      <c r="B16" s="31">
        <v>40</v>
      </c>
      <c r="C16" s="31">
        <v>46</v>
      </c>
      <c r="D16" s="31">
        <v>132</v>
      </c>
      <c r="E16" s="31">
        <v>166</v>
      </c>
      <c r="F16" s="14">
        <f t="shared" si="0"/>
        <v>25.757575757575751</v>
      </c>
      <c r="G16" s="1"/>
      <c r="H16" s="1"/>
      <c r="I16" s="1"/>
    </row>
    <row r="17" spans="1:9" x14ac:dyDescent="0.25">
      <c r="A17" s="9" t="s">
        <v>169</v>
      </c>
      <c r="B17" s="30">
        <v>388</v>
      </c>
      <c r="C17" s="30">
        <v>222</v>
      </c>
      <c r="D17" s="30">
        <v>1435</v>
      </c>
      <c r="E17" s="30">
        <v>923</v>
      </c>
      <c r="F17" s="11">
        <f t="shared" si="0"/>
        <v>-35.679442508710807</v>
      </c>
      <c r="G17" s="1"/>
      <c r="H17" s="1"/>
      <c r="I17" s="1"/>
    </row>
    <row r="18" spans="1:9" x14ac:dyDescent="0.25">
      <c r="A18" s="12" t="s">
        <v>36</v>
      </c>
      <c r="B18" s="31">
        <v>0</v>
      </c>
      <c r="C18" s="31">
        <v>0</v>
      </c>
      <c r="D18" s="31">
        <v>0</v>
      </c>
      <c r="E18" s="31">
        <v>0</v>
      </c>
      <c r="F18" s="14"/>
      <c r="G18" s="1"/>
      <c r="H18" s="1"/>
      <c r="I18" s="1"/>
    </row>
    <row r="19" spans="1:9" x14ac:dyDescent="0.25">
      <c r="A19" s="9" t="s">
        <v>37</v>
      </c>
      <c r="B19" s="30">
        <v>20</v>
      </c>
      <c r="C19" s="30">
        <v>12</v>
      </c>
      <c r="D19" s="30">
        <v>81</v>
      </c>
      <c r="E19" s="30">
        <v>64</v>
      </c>
      <c r="F19" s="11">
        <f t="shared" si="0"/>
        <v>-20.987654320987659</v>
      </c>
      <c r="G19" s="1"/>
      <c r="H19" s="1"/>
      <c r="I19" s="1"/>
    </row>
    <row r="20" spans="1:9" x14ac:dyDescent="0.25">
      <c r="A20" s="12" t="s">
        <v>170</v>
      </c>
      <c r="B20" s="31">
        <v>1066</v>
      </c>
      <c r="C20" s="31">
        <v>1703</v>
      </c>
      <c r="D20" s="31">
        <v>3947</v>
      </c>
      <c r="E20" s="31">
        <v>4608</v>
      </c>
      <c r="F20" s="14">
        <f t="shared" si="0"/>
        <v>16.746896376995181</v>
      </c>
      <c r="G20" s="1"/>
      <c r="H20" s="1"/>
      <c r="I20" s="1"/>
    </row>
    <row r="21" spans="1:9" x14ac:dyDescent="0.25">
      <c r="A21" s="9" t="s">
        <v>38</v>
      </c>
      <c r="B21" s="30">
        <v>176</v>
      </c>
      <c r="C21" s="30">
        <v>152</v>
      </c>
      <c r="D21" s="30">
        <v>633</v>
      </c>
      <c r="E21" s="30">
        <v>627</v>
      </c>
      <c r="F21" s="11">
        <f t="shared" si="0"/>
        <v>-0.94786729857820262</v>
      </c>
      <c r="G21" s="1"/>
      <c r="H21" s="1"/>
      <c r="I21" s="1"/>
    </row>
    <row r="22" spans="1:9" x14ac:dyDescent="0.25">
      <c r="A22" s="12" t="s">
        <v>59</v>
      </c>
      <c r="B22" s="31">
        <v>201</v>
      </c>
      <c r="C22" s="31">
        <v>97</v>
      </c>
      <c r="D22" s="31">
        <v>265</v>
      </c>
      <c r="E22" s="31">
        <v>188</v>
      </c>
      <c r="F22" s="14">
        <f t="shared" si="0"/>
        <v>-29.056603773584911</v>
      </c>
      <c r="G22" s="1"/>
      <c r="H22" s="1"/>
      <c r="I22" s="1"/>
    </row>
    <row r="23" spans="1:9" x14ac:dyDescent="0.25">
      <c r="A23" s="9" t="s">
        <v>171</v>
      </c>
      <c r="B23" s="30">
        <v>24</v>
      </c>
      <c r="C23" s="30">
        <v>23</v>
      </c>
      <c r="D23" s="30">
        <v>163</v>
      </c>
      <c r="E23" s="30">
        <v>96</v>
      </c>
      <c r="F23" s="11">
        <f t="shared" si="0"/>
        <v>-41.104294478527606</v>
      </c>
      <c r="G23" s="1"/>
      <c r="H23" s="1"/>
      <c r="I23" s="1"/>
    </row>
    <row r="24" spans="1:9" x14ac:dyDescent="0.25">
      <c r="A24" s="12" t="s">
        <v>173</v>
      </c>
      <c r="B24" s="31">
        <v>231</v>
      </c>
      <c r="C24" s="31">
        <v>158</v>
      </c>
      <c r="D24" s="31">
        <v>681</v>
      </c>
      <c r="E24" s="31">
        <v>602</v>
      </c>
      <c r="F24" s="14">
        <f t="shared" si="0"/>
        <v>-11.600587371512475</v>
      </c>
      <c r="G24" s="1"/>
      <c r="H24" s="1"/>
      <c r="I24" s="1"/>
    </row>
    <row r="25" spans="1:9" x14ac:dyDescent="0.25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9"/>
      <c r="G25" s="1"/>
      <c r="H25" s="1"/>
      <c r="I25" s="1"/>
    </row>
    <row r="26" spans="1:9" x14ac:dyDescent="0.25">
      <c r="A26" s="12" t="s">
        <v>40</v>
      </c>
      <c r="B26" s="31">
        <v>15</v>
      </c>
      <c r="C26" s="31">
        <v>105</v>
      </c>
      <c r="D26" s="31">
        <v>175</v>
      </c>
      <c r="E26" s="31">
        <v>288</v>
      </c>
      <c r="F26" s="14">
        <f t="shared" si="0"/>
        <v>64.571428571428584</v>
      </c>
      <c r="G26" s="1"/>
      <c r="H26" s="1"/>
      <c r="I26" s="1"/>
    </row>
    <row r="27" spans="1:9" x14ac:dyDescent="0.25">
      <c r="A27" s="9" t="s">
        <v>41</v>
      </c>
      <c r="B27" s="30">
        <v>3080</v>
      </c>
      <c r="C27" s="30">
        <v>1836</v>
      </c>
      <c r="D27" s="30">
        <v>11471</v>
      </c>
      <c r="E27" s="30">
        <v>10408</v>
      </c>
      <c r="F27" s="11">
        <f t="shared" si="0"/>
        <v>-9.2668468311393895</v>
      </c>
      <c r="G27" s="1"/>
      <c r="H27" s="1"/>
      <c r="I27" s="1"/>
    </row>
    <row r="28" spans="1:9" x14ac:dyDescent="0.25">
      <c r="A28" s="12" t="s">
        <v>42</v>
      </c>
      <c r="B28" s="31">
        <v>967</v>
      </c>
      <c r="C28" s="31">
        <v>430</v>
      </c>
      <c r="D28" s="31">
        <v>2399</v>
      </c>
      <c r="E28" s="31">
        <v>2088</v>
      </c>
      <c r="F28" s="14">
        <f t="shared" si="0"/>
        <v>-12.963734889537307</v>
      </c>
      <c r="G28" s="1"/>
      <c r="H28" s="1"/>
      <c r="I28" s="1"/>
    </row>
    <row r="29" spans="1:9" x14ac:dyDescent="0.25">
      <c r="A29" s="9" t="s">
        <v>43</v>
      </c>
      <c r="B29" s="30">
        <v>530</v>
      </c>
      <c r="C29" s="30">
        <v>554</v>
      </c>
      <c r="D29" s="30">
        <v>1716</v>
      </c>
      <c r="E29" s="30">
        <v>1838</v>
      </c>
      <c r="F29" s="11">
        <f t="shared" si="0"/>
        <v>7.109557109557116</v>
      </c>
      <c r="G29" s="1"/>
      <c r="H29" s="1"/>
      <c r="I29" s="1"/>
    </row>
    <row r="30" spans="1:9" x14ac:dyDescent="0.25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8"/>
      <c r="G30" s="1"/>
      <c r="H30" s="1"/>
      <c r="I30" s="1"/>
    </row>
    <row r="31" spans="1:9" x14ac:dyDescent="0.25">
      <c r="A31" s="9" t="s">
        <v>45</v>
      </c>
      <c r="B31" s="30">
        <v>372</v>
      </c>
      <c r="C31" s="30">
        <v>338</v>
      </c>
      <c r="D31" s="30">
        <v>955</v>
      </c>
      <c r="E31" s="30">
        <v>1268</v>
      </c>
      <c r="F31" s="11">
        <f t="shared" si="0"/>
        <v>32.774869109947645</v>
      </c>
      <c r="G31" s="1"/>
      <c r="H31" s="1"/>
      <c r="I31" s="1"/>
    </row>
    <row r="32" spans="1:9" x14ac:dyDescent="0.25">
      <c r="A32" s="12" t="s">
        <v>46</v>
      </c>
      <c r="B32" s="31">
        <v>350</v>
      </c>
      <c r="C32" s="31">
        <v>167</v>
      </c>
      <c r="D32" s="31">
        <v>887</v>
      </c>
      <c r="E32" s="31">
        <v>564</v>
      </c>
      <c r="F32" s="14">
        <f t="shared" si="0"/>
        <v>-36.41488162344983</v>
      </c>
      <c r="G32" s="1"/>
      <c r="H32" s="1"/>
      <c r="I32" s="1"/>
    </row>
    <row r="33" spans="1:9" x14ac:dyDescent="0.25">
      <c r="A33" s="9" t="s">
        <v>47</v>
      </c>
      <c r="B33" s="30">
        <v>5333</v>
      </c>
      <c r="C33" s="30">
        <v>4890</v>
      </c>
      <c r="D33" s="30">
        <v>21335</v>
      </c>
      <c r="E33" s="30">
        <v>20797</v>
      </c>
      <c r="F33" s="11">
        <f t="shared" si="0"/>
        <v>-2.5216779939067209</v>
      </c>
      <c r="G33" s="1"/>
      <c r="H33" s="1"/>
      <c r="I33" s="1"/>
    </row>
    <row r="34" spans="1:9" x14ac:dyDescent="0.25">
      <c r="A34" s="12" t="s">
        <v>172</v>
      </c>
      <c r="B34" s="31">
        <v>0</v>
      </c>
      <c r="C34" s="31">
        <v>0</v>
      </c>
      <c r="D34" s="31">
        <v>0</v>
      </c>
      <c r="E34" s="31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21443</v>
      </c>
      <c r="C35" s="16">
        <f t="shared" ref="C35:E35" si="1">SUM(C7:C34)</f>
        <v>18996</v>
      </c>
      <c r="D35" s="16">
        <f t="shared" si="1"/>
        <v>70192</v>
      </c>
      <c r="E35" s="16">
        <f t="shared" si="1"/>
        <v>72731</v>
      </c>
      <c r="F35" s="17">
        <f t="shared" si="0"/>
        <v>3.6172213357647536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13833</v>
      </c>
      <c r="C39" s="51">
        <f t="shared" si="3"/>
        <v>10863</v>
      </c>
      <c r="D39" s="51">
        <f>_xlfn.RANK.EQ(B39,$B$39:$B$66)+COUNTIF($B$39:$B$66,B39)-1</f>
        <v>2</v>
      </c>
      <c r="E39" s="50" t="str">
        <f t="shared" ref="E39:E66" si="5">INDEX($A$39:$B$66,MATCH(ROW()-38,$D$39:$D$66,0),1)</f>
        <v>VIGO</v>
      </c>
      <c r="F39" s="50">
        <f>LOOKUP(E39,$A$39:$A$66,$B$39:$B$66)</f>
        <v>20797</v>
      </c>
      <c r="G39" s="50">
        <f>LOOKUP(E39,$A$39:$A$66,$C$39:$C$66)</f>
        <v>21335</v>
      </c>
    </row>
    <row r="40" spans="1:9" x14ac:dyDescent="0.25">
      <c r="A40" s="50" t="str">
        <f t="shared" si="4"/>
        <v>ALICANTE</v>
      </c>
      <c r="B40" s="51">
        <f t="shared" si="2"/>
        <v>213</v>
      </c>
      <c r="C40" s="51">
        <f t="shared" si="3"/>
        <v>80</v>
      </c>
      <c r="D40" s="51">
        <f t="shared" ref="D40:D66" si="6">_xlfn.RANK.EQ(B40,$B$39:$B$66)+COUNTIF($B$39:$B$66,B40)-1</f>
        <v>19</v>
      </c>
      <c r="E40" s="50" t="str">
        <f t="shared" si="5"/>
        <v>A CORUÑA</v>
      </c>
      <c r="F40" s="50">
        <f t="shared" ref="F40:F55" si="7">LOOKUP(E40,$A$39:$A$66,$B$39:$B$66)</f>
        <v>13833</v>
      </c>
      <c r="G40" s="50">
        <f t="shared" ref="G40:G66" si="8">LOOKUP(E40,$A$39:$A$66,$C$39:$C$66)</f>
        <v>10863</v>
      </c>
    </row>
    <row r="41" spans="1:9" x14ac:dyDescent="0.25">
      <c r="A41" s="50" t="str">
        <f t="shared" si="4"/>
        <v>ALMERÍA</v>
      </c>
      <c r="B41" s="51">
        <f t="shared" si="2"/>
        <v>769</v>
      </c>
      <c r="C41" s="51">
        <f t="shared" si="3"/>
        <v>404</v>
      </c>
      <c r="D41" s="51">
        <f t="shared" si="6"/>
        <v>13</v>
      </c>
      <c r="E41" s="50" t="str">
        <f t="shared" si="5"/>
        <v>PASAIA</v>
      </c>
      <c r="F41" s="50">
        <f t="shared" si="7"/>
        <v>10408</v>
      </c>
      <c r="G41" s="50">
        <f t="shared" si="8"/>
        <v>11471</v>
      </c>
    </row>
    <row r="42" spans="1:9" x14ac:dyDescent="0.25">
      <c r="A42" s="50" t="str">
        <f t="shared" si="4"/>
        <v>AVILÉS</v>
      </c>
      <c r="B42" s="51">
        <f t="shared" si="2"/>
        <v>5926</v>
      </c>
      <c r="C42" s="51">
        <f t="shared" si="3"/>
        <v>5907</v>
      </c>
      <c r="D42" s="51">
        <f t="shared" si="6"/>
        <v>4</v>
      </c>
      <c r="E42" s="50" t="str">
        <f t="shared" si="5"/>
        <v>AVILÉS</v>
      </c>
      <c r="F42" s="50">
        <f t="shared" si="7"/>
        <v>5926</v>
      </c>
      <c r="G42" s="50">
        <f t="shared" si="8"/>
        <v>5907</v>
      </c>
    </row>
    <row r="43" spans="1:9" x14ac:dyDescent="0.25">
      <c r="A43" s="50" t="str">
        <f t="shared" si="4"/>
        <v>BAHÍA DE ALGECIRAS</v>
      </c>
      <c r="B43" s="51">
        <f t="shared" si="2"/>
        <v>234</v>
      </c>
      <c r="C43" s="51">
        <f t="shared" si="3"/>
        <v>189</v>
      </c>
      <c r="D43" s="51">
        <f t="shared" si="6"/>
        <v>18</v>
      </c>
      <c r="E43" s="50" t="str">
        <f t="shared" si="5"/>
        <v>BAHÍA DE CÁDIZ</v>
      </c>
      <c r="F43" s="50">
        <f t="shared" si="7"/>
        <v>5018</v>
      </c>
      <c r="G43" s="50">
        <f t="shared" si="8"/>
        <v>4535</v>
      </c>
    </row>
    <row r="44" spans="1:9" x14ac:dyDescent="0.25">
      <c r="A44" s="50" t="str">
        <f t="shared" si="4"/>
        <v>BAHÍA DE CÁDIZ</v>
      </c>
      <c r="B44" s="51">
        <f t="shared" si="2"/>
        <v>5018</v>
      </c>
      <c r="C44" s="51">
        <f t="shared" si="3"/>
        <v>4535</v>
      </c>
      <c r="D44" s="51">
        <f t="shared" si="6"/>
        <v>5</v>
      </c>
      <c r="E44" s="50" t="str">
        <f t="shared" si="5"/>
        <v>GIJÓN</v>
      </c>
      <c r="F44" s="50">
        <f t="shared" si="7"/>
        <v>4608</v>
      </c>
      <c r="G44" s="50">
        <f t="shared" si="8"/>
        <v>3947</v>
      </c>
    </row>
    <row r="45" spans="1:9" x14ac:dyDescent="0.25">
      <c r="A45" s="50" t="str">
        <f t="shared" si="4"/>
        <v>BALEARES</v>
      </c>
      <c r="B45" s="51">
        <f t="shared" si="2"/>
        <v>836</v>
      </c>
      <c r="C45" s="51">
        <f t="shared" si="3"/>
        <v>870</v>
      </c>
      <c r="D45" s="51">
        <f t="shared" si="6"/>
        <v>12</v>
      </c>
      <c r="E45" s="50" t="str">
        <f t="shared" si="5"/>
        <v>SANTA CRUZ DE TENERIFE</v>
      </c>
      <c r="F45" s="50">
        <f t="shared" si="7"/>
        <v>2088</v>
      </c>
      <c r="G45" s="50">
        <f t="shared" si="8"/>
        <v>2399</v>
      </c>
    </row>
    <row r="46" spans="1:9" x14ac:dyDescent="0.25">
      <c r="A46" s="50" t="str">
        <f t="shared" si="4"/>
        <v>BARCELONA</v>
      </c>
      <c r="B46" s="51">
        <f t="shared" si="2"/>
        <v>1377</v>
      </c>
      <c r="C46" s="51">
        <f t="shared" si="3"/>
        <v>1069</v>
      </c>
      <c r="D46" s="51">
        <f t="shared" si="6"/>
        <v>9</v>
      </c>
      <c r="E46" s="50" t="str">
        <f t="shared" si="5"/>
        <v>SANTANDER</v>
      </c>
      <c r="F46" s="50">
        <f t="shared" si="7"/>
        <v>1838</v>
      </c>
      <c r="G46" s="50">
        <f t="shared" si="8"/>
        <v>1716</v>
      </c>
    </row>
    <row r="47" spans="1:9" x14ac:dyDescent="0.25">
      <c r="A47" s="50" t="str">
        <f t="shared" si="4"/>
        <v>BILBAO</v>
      </c>
      <c r="B47" s="51">
        <f t="shared" si="2"/>
        <v>0</v>
      </c>
      <c r="C47" s="51">
        <f t="shared" si="3"/>
        <v>0</v>
      </c>
      <c r="D47" s="51">
        <f t="shared" si="6"/>
        <v>28</v>
      </c>
      <c r="E47" s="50" t="str">
        <f t="shared" si="5"/>
        <v>BARCELONA</v>
      </c>
      <c r="F47" s="50">
        <f t="shared" si="7"/>
        <v>1377</v>
      </c>
      <c r="G47" s="50">
        <f t="shared" si="8"/>
        <v>1069</v>
      </c>
    </row>
    <row r="48" spans="1:9" x14ac:dyDescent="0.25">
      <c r="A48" s="50" t="str">
        <f t="shared" si="4"/>
        <v>CARTAGENA</v>
      </c>
      <c r="B48" s="51">
        <f t="shared" si="2"/>
        <v>166</v>
      </c>
      <c r="C48" s="51">
        <f t="shared" si="3"/>
        <v>132</v>
      </c>
      <c r="D48" s="51">
        <f t="shared" si="6"/>
        <v>21</v>
      </c>
      <c r="E48" s="50" t="str">
        <f t="shared" si="5"/>
        <v>TARRAGONA</v>
      </c>
      <c r="F48" s="50">
        <f t="shared" si="7"/>
        <v>1268</v>
      </c>
      <c r="G48" s="50">
        <f t="shared" si="8"/>
        <v>955</v>
      </c>
    </row>
    <row r="49" spans="1:7" x14ac:dyDescent="0.25">
      <c r="A49" s="50" t="str">
        <f t="shared" si="4"/>
        <v>CASTELLÓN</v>
      </c>
      <c r="B49" s="51">
        <f t="shared" si="2"/>
        <v>923</v>
      </c>
      <c r="C49" s="51">
        <f t="shared" si="3"/>
        <v>1435</v>
      </c>
      <c r="D49" s="51">
        <f t="shared" si="6"/>
        <v>11</v>
      </c>
      <c r="E49" s="50" t="str">
        <f t="shared" si="5"/>
        <v>CASTELLÓN</v>
      </c>
      <c r="F49" s="50">
        <f t="shared" si="7"/>
        <v>923</v>
      </c>
      <c r="G49" s="50">
        <f t="shared" si="8"/>
        <v>1435</v>
      </c>
    </row>
    <row r="50" spans="1:7" x14ac:dyDescent="0.25">
      <c r="A50" s="50" t="str">
        <f t="shared" si="4"/>
        <v>CEUTA</v>
      </c>
      <c r="B50" s="51">
        <f t="shared" si="2"/>
        <v>0</v>
      </c>
      <c r="C50" s="51">
        <f t="shared" si="3"/>
        <v>0</v>
      </c>
      <c r="D50" s="51">
        <f t="shared" si="6"/>
        <v>28</v>
      </c>
      <c r="E50" s="50" t="str">
        <f t="shared" si="5"/>
        <v>BALEARES</v>
      </c>
      <c r="F50" s="50">
        <f t="shared" si="7"/>
        <v>836</v>
      </c>
      <c r="G50" s="50">
        <f t="shared" si="8"/>
        <v>870</v>
      </c>
    </row>
    <row r="51" spans="1:7" x14ac:dyDescent="0.25">
      <c r="A51" s="50" t="str">
        <f t="shared" si="4"/>
        <v>FERROL-SAN CIBRAO</v>
      </c>
      <c r="B51" s="51">
        <f t="shared" si="2"/>
        <v>64</v>
      </c>
      <c r="C51" s="51">
        <f t="shared" si="3"/>
        <v>81</v>
      </c>
      <c r="D51" s="51">
        <f t="shared" si="6"/>
        <v>23</v>
      </c>
      <c r="E51" s="50" t="str">
        <f t="shared" si="5"/>
        <v>ALMERÍA</v>
      </c>
      <c r="F51" s="50">
        <f t="shared" si="7"/>
        <v>769</v>
      </c>
      <c r="G51" s="50">
        <f t="shared" si="8"/>
        <v>404</v>
      </c>
    </row>
    <row r="52" spans="1:7" x14ac:dyDescent="0.25">
      <c r="A52" s="50" t="str">
        <f t="shared" si="4"/>
        <v>GIJÓN</v>
      </c>
      <c r="B52" s="51">
        <f t="shared" si="2"/>
        <v>4608</v>
      </c>
      <c r="C52" s="51">
        <f t="shared" si="3"/>
        <v>3947</v>
      </c>
      <c r="D52" s="51">
        <f t="shared" si="6"/>
        <v>6</v>
      </c>
      <c r="E52" s="50" t="str">
        <f t="shared" si="5"/>
        <v>HUELVA</v>
      </c>
      <c r="F52" s="50">
        <f t="shared" si="7"/>
        <v>627</v>
      </c>
      <c r="G52" s="50">
        <f t="shared" si="8"/>
        <v>633</v>
      </c>
    </row>
    <row r="53" spans="1:7" x14ac:dyDescent="0.25">
      <c r="A53" s="50" t="str">
        <f t="shared" si="4"/>
        <v>HUELVA</v>
      </c>
      <c r="B53" s="51">
        <f t="shared" si="2"/>
        <v>627</v>
      </c>
      <c r="C53" s="51">
        <f t="shared" si="3"/>
        <v>633</v>
      </c>
      <c r="D53" s="51">
        <f t="shared" si="6"/>
        <v>14</v>
      </c>
      <c r="E53" s="50" t="str">
        <f t="shared" si="5"/>
        <v>MARÍN Y RÍA DE PONTEVEDRA</v>
      </c>
      <c r="F53" s="50">
        <f t="shared" si="7"/>
        <v>602</v>
      </c>
      <c r="G53" s="50">
        <f t="shared" si="8"/>
        <v>681</v>
      </c>
    </row>
    <row r="54" spans="1:7" x14ac:dyDescent="0.25">
      <c r="A54" s="50" t="str">
        <f t="shared" si="4"/>
        <v>LAS PALMAS</v>
      </c>
      <c r="B54" s="51">
        <f t="shared" si="2"/>
        <v>188</v>
      </c>
      <c r="C54" s="51">
        <f t="shared" si="3"/>
        <v>265</v>
      </c>
      <c r="D54" s="51">
        <f t="shared" si="6"/>
        <v>20</v>
      </c>
      <c r="E54" s="50" t="str">
        <f t="shared" si="5"/>
        <v>VALENCIA</v>
      </c>
      <c r="F54" s="50">
        <f t="shared" si="7"/>
        <v>564</v>
      </c>
      <c r="G54" s="50">
        <f t="shared" si="8"/>
        <v>887</v>
      </c>
    </row>
    <row r="55" spans="1:7" x14ac:dyDescent="0.25">
      <c r="A55" s="50" t="str">
        <f t="shared" si="4"/>
        <v>MÁLAGA</v>
      </c>
      <c r="B55" s="51">
        <f t="shared" si="2"/>
        <v>96</v>
      </c>
      <c r="C55" s="51">
        <f t="shared" si="3"/>
        <v>163</v>
      </c>
      <c r="D55" s="51">
        <f t="shared" si="6"/>
        <v>22</v>
      </c>
      <c r="E55" s="50" t="str">
        <f t="shared" si="5"/>
        <v>MOTRIL</v>
      </c>
      <c r="F55" s="50">
        <f t="shared" si="7"/>
        <v>288</v>
      </c>
      <c r="G55" s="50">
        <f t="shared" si="8"/>
        <v>175</v>
      </c>
    </row>
    <row r="56" spans="1:7" x14ac:dyDescent="0.25">
      <c r="A56" s="50" t="str">
        <f t="shared" si="4"/>
        <v>MARÍN Y RÍA DE PONTEVEDRA</v>
      </c>
      <c r="B56" s="51">
        <f t="shared" si="2"/>
        <v>602</v>
      </c>
      <c r="C56" s="51">
        <f t="shared" si="3"/>
        <v>681</v>
      </c>
      <c r="D56" s="51">
        <f t="shared" si="6"/>
        <v>15</v>
      </c>
      <c r="E56" s="50" t="str">
        <f t="shared" si="5"/>
        <v>BAHÍA DE ALGECIRAS</v>
      </c>
      <c r="F56" s="50">
        <f t="shared" ref="F56:F66" si="9">LOOKUP(E56,$A$39:$A$66,$B$39:$B$66)</f>
        <v>234</v>
      </c>
      <c r="G56" s="50">
        <f t="shared" si="8"/>
        <v>189</v>
      </c>
    </row>
    <row r="57" spans="1:7" x14ac:dyDescent="0.25">
      <c r="A57" s="50" t="str">
        <f t="shared" si="4"/>
        <v>MELILLA</v>
      </c>
      <c r="B57" s="51">
        <f t="shared" si="2"/>
        <v>0</v>
      </c>
      <c r="C57" s="51">
        <f t="shared" si="3"/>
        <v>0</v>
      </c>
      <c r="D57" s="51">
        <f t="shared" si="6"/>
        <v>28</v>
      </c>
      <c r="E57" s="50" t="str">
        <f t="shared" si="5"/>
        <v>ALICANTE</v>
      </c>
      <c r="F57" s="50">
        <f t="shared" si="9"/>
        <v>213</v>
      </c>
      <c r="G57" s="50">
        <f t="shared" si="8"/>
        <v>80</v>
      </c>
    </row>
    <row r="58" spans="1:7" x14ac:dyDescent="0.25">
      <c r="A58" s="50" t="str">
        <f t="shared" si="4"/>
        <v>MOTRIL</v>
      </c>
      <c r="B58" s="51">
        <f t="shared" si="2"/>
        <v>288</v>
      </c>
      <c r="C58" s="51">
        <f t="shared" si="3"/>
        <v>175</v>
      </c>
      <c r="D58" s="51">
        <f t="shared" si="6"/>
        <v>17</v>
      </c>
      <c r="E58" s="50" t="str">
        <f t="shared" si="5"/>
        <v>LAS PALMAS</v>
      </c>
      <c r="F58" s="50">
        <f t="shared" si="9"/>
        <v>188</v>
      </c>
      <c r="G58" s="50">
        <f t="shared" si="8"/>
        <v>265</v>
      </c>
    </row>
    <row r="59" spans="1:7" x14ac:dyDescent="0.25">
      <c r="A59" s="50" t="str">
        <f t="shared" si="4"/>
        <v>PASAIA</v>
      </c>
      <c r="B59" s="51">
        <f t="shared" si="2"/>
        <v>10408</v>
      </c>
      <c r="C59" s="51">
        <f t="shared" si="3"/>
        <v>11471</v>
      </c>
      <c r="D59" s="51">
        <f t="shared" si="6"/>
        <v>3</v>
      </c>
      <c r="E59" s="50" t="str">
        <f t="shared" si="5"/>
        <v>CARTAGENA</v>
      </c>
      <c r="F59" s="50">
        <f t="shared" si="9"/>
        <v>166</v>
      </c>
      <c r="G59" s="50">
        <f t="shared" si="8"/>
        <v>132</v>
      </c>
    </row>
    <row r="60" spans="1:7" x14ac:dyDescent="0.25">
      <c r="A60" s="50" t="str">
        <f t="shared" si="4"/>
        <v>SANTA CRUZ DE TENERIFE</v>
      </c>
      <c r="B60" s="51">
        <f t="shared" si="2"/>
        <v>2088</v>
      </c>
      <c r="C60" s="51">
        <f t="shared" si="3"/>
        <v>2399</v>
      </c>
      <c r="D60" s="51">
        <f t="shared" si="6"/>
        <v>7</v>
      </c>
      <c r="E60" s="50" t="str">
        <f t="shared" si="5"/>
        <v>MÁLAGA</v>
      </c>
      <c r="F60" s="50">
        <f t="shared" si="9"/>
        <v>96</v>
      </c>
      <c r="G60" s="50">
        <f t="shared" si="8"/>
        <v>163</v>
      </c>
    </row>
    <row r="61" spans="1:7" x14ac:dyDescent="0.25">
      <c r="A61" s="50" t="str">
        <f t="shared" si="4"/>
        <v>SANTANDER</v>
      </c>
      <c r="B61" s="51">
        <f t="shared" si="2"/>
        <v>1838</v>
      </c>
      <c r="C61" s="51">
        <f t="shared" si="3"/>
        <v>1716</v>
      </c>
      <c r="D61" s="51">
        <f t="shared" si="6"/>
        <v>8</v>
      </c>
      <c r="E61" s="50" t="str">
        <f t="shared" si="5"/>
        <v>FERROL-SAN CIBRAO</v>
      </c>
      <c r="F61" s="50">
        <f t="shared" si="9"/>
        <v>64</v>
      </c>
      <c r="G61" s="50">
        <f t="shared" si="8"/>
        <v>81</v>
      </c>
    </row>
    <row r="62" spans="1:7" x14ac:dyDescent="0.25">
      <c r="A62" s="50" t="str">
        <f t="shared" si="4"/>
        <v>SEVILLA</v>
      </c>
      <c r="B62" s="51">
        <f t="shared" si="2"/>
        <v>0</v>
      </c>
      <c r="C62" s="51">
        <f t="shared" si="3"/>
        <v>0</v>
      </c>
      <c r="D62" s="51">
        <f t="shared" si="6"/>
        <v>28</v>
      </c>
      <c r="E62" s="50" t="e">
        <f t="shared" si="5"/>
        <v>#N/A</v>
      </c>
      <c r="F62" s="50" t="e">
        <f t="shared" si="9"/>
        <v>#N/A</v>
      </c>
      <c r="G62" s="50" t="e">
        <f t="shared" si="8"/>
        <v>#N/A</v>
      </c>
    </row>
    <row r="63" spans="1:7" x14ac:dyDescent="0.25">
      <c r="A63" s="50" t="str">
        <f t="shared" si="4"/>
        <v>TARRAGONA</v>
      </c>
      <c r="B63" s="51">
        <f t="shared" si="2"/>
        <v>1268</v>
      </c>
      <c r="C63" s="51">
        <f t="shared" si="3"/>
        <v>955</v>
      </c>
      <c r="D63" s="51">
        <f t="shared" si="6"/>
        <v>10</v>
      </c>
      <c r="E63" s="50" t="e">
        <f t="shared" si="5"/>
        <v>#N/A</v>
      </c>
      <c r="F63" s="50" t="e">
        <f t="shared" si="9"/>
        <v>#N/A</v>
      </c>
      <c r="G63" s="50" t="e">
        <f t="shared" si="8"/>
        <v>#N/A</v>
      </c>
    </row>
    <row r="64" spans="1:7" x14ac:dyDescent="0.25">
      <c r="A64" s="50" t="str">
        <f t="shared" si="4"/>
        <v>VALENCIA</v>
      </c>
      <c r="B64" s="51">
        <f t="shared" si="2"/>
        <v>564</v>
      </c>
      <c r="C64" s="51">
        <f t="shared" si="3"/>
        <v>887</v>
      </c>
      <c r="D64" s="51">
        <f t="shared" si="6"/>
        <v>16</v>
      </c>
      <c r="E64" s="50" t="e">
        <f t="shared" si="5"/>
        <v>#N/A</v>
      </c>
      <c r="F64" s="50" t="e">
        <f t="shared" si="9"/>
        <v>#N/A</v>
      </c>
      <c r="G64" s="50" t="e">
        <f t="shared" si="8"/>
        <v>#N/A</v>
      </c>
    </row>
    <row r="65" spans="1:7" x14ac:dyDescent="0.25">
      <c r="A65" s="50" t="str">
        <f t="shared" si="4"/>
        <v>VIGO</v>
      </c>
      <c r="B65" s="51">
        <f t="shared" si="2"/>
        <v>20797</v>
      </c>
      <c r="C65" s="51">
        <f t="shared" si="3"/>
        <v>21335</v>
      </c>
      <c r="D65" s="51">
        <f t="shared" si="6"/>
        <v>1</v>
      </c>
      <c r="E65" s="50" t="e">
        <f t="shared" si="5"/>
        <v>#N/A</v>
      </c>
      <c r="F65" s="50" t="e">
        <f t="shared" si="9"/>
        <v>#N/A</v>
      </c>
      <c r="G65" s="50" t="e">
        <f t="shared" si="8"/>
        <v>#N/A</v>
      </c>
    </row>
    <row r="66" spans="1:7" x14ac:dyDescent="0.25">
      <c r="A66" s="50" t="str">
        <f t="shared" si="4"/>
        <v>VILAGARCÍA</v>
      </c>
      <c r="B66" s="51">
        <f t="shared" si="2"/>
        <v>0</v>
      </c>
      <c r="C66" s="51">
        <f t="shared" si="3"/>
        <v>0</v>
      </c>
      <c r="D66" s="51">
        <f t="shared" si="6"/>
        <v>28</v>
      </c>
      <c r="E66" s="50" t="str">
        <f t="shared" si="5"/>
        <v>BILBAO</v>
      </c>
      <c r="F66" s="50">
        <f t="shared" si="9"/>
        <v>0</v>
      </c>
      <c r="G66" s="50">
        <f t="shared" si="8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8"/>
  <sheetViews>
    <sheetView zoomScaleNormal="100"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137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2">
        <v>2387</v>
      </c>
      <c r="C7" s="32">
        <v>2223</v>
      </c>
      <c r="D7" s="32">
        <v>10876</v>
      </c>
      <c r="E7" s="32">
        <v>10257</v>
      </c>
      <c r="F7" s="11">
        <f>((E7*100)/D7)-100</f>
        <v>-5.691430673041566</v>
      </c>
      <c r="G7" s="1"/>
      <c r="H7" s="1"/>
      <c r="I7" s="1"/>
    </row>
    <row r="8" spans="1:12" x14ac:dyDescent="0.25">
      <c r="A8" s="12" t="s">
        <v>31</v>
      </c>
      <c r="B8" s="33">
        <v>1614</v>
      </c>
      <c r="C8" s="33">
        <v>1722</v>
      </c>
      <c r="D8" s="33">
        <v>6494</v>
      </c>
      <c r="E8" s="33">
        <v>6838</v>
      </c>
      <c r="F8" s="14">
        <f t="shared" ref="F8:F35" si="0">((E8*100)/D8)-100</f>
        <v>5.29719741299661</v>
      </c>
      <c r="G8" s="1"/>
      <c r="H8" s="1"/>
      <c r="I8" s="1"/>
    </row>
    <row r="9" spans="1:12" x14ac:dyDescent="0.25">
      <c r="A9" s="9" t="s">
        <v>164</v>
      </c>
      <c r="B9" s="32">
        <v>4962</v>
      </c>
      <c r="C9" s="32">
        <v>5048</v>
      </c>
      <c r="D9" s="32">
        <v>20239</v>
      </c>
      <c r="E9" s="32">
        <v>20127</v>
      </c>
      <c r="F9" s="11">
        <f t="shared" si="0"/>
        <v>-0.55338702505063964</v>
      </c>
      <c r="G9" s="1"/>
      <c r="H9" s="1"/>
      <c r="I9" s="1"/>
    </row>
    <row r="10" spans="1:12" x14ac:dyDescent="0.25">
      <c r="A10" s="12" t="s">
        <v>166</v>
      </c>
      <c r="B10" s="33">
        <v>1523</v>
      </c>
      <c r="C10" s="33">
        <v>3259</v>
      </c>
      <c r="D10" s="33">
        <v>8338</v>
      </c>
      <c r="E10" s="33">
        <v>11990</v>
      </c>
      <c r="F10" s="14">
        <f t="shared" si="0"/>
        <v>43.799472295514505</v>
      </c>
      <c r="G10" s="1"/>
      <c r="H10" s="1"/>
      <c r="I10" s="1"/>
    </row>
    <row r="11" spans="1:12" x14ac:dyDescent="0.25">
      <c r="A11" s="9" t="s">
        <v>167</v>
      </c>
      <c r="B11" s="32">
        <v>288879</v>
      </c>
      <c r="C11" s="32">
        <v>246988</v>
      </c>
      <c r="D11" s="32">
        <v>1182258</v>
      </c>
      <c r="E11" s="32">
        <v>957421</v>
      </c>
      <c r="F11" s="11">
        <f t="shared" si="0"/>
        <v>-19.017591760850848</v>
      </c>
      <c r="G11" s="1"/>
      <c r="H11" s="1"/>
      <c r="I11" s="1"/>
    </row>
    <row r="12" spans="1:12" x14ac:dyDescent="0.25">
      <c r="A12" s="12" t="s">
        <v>168</v>
      </c>
      <c r="B12" s="33">
        <v>10183</v>
      </c>
      <c r="C12" s="33">
        <v>9131</v>
      </c>
      <c r="D12" s="33">
        <v>44057</v>
      </c>
      <c r="E12" s="33">
        <v>35389</v>
      </c>
      <c r="F12" s="14">
        <f t="shared" si="0"/>
        <v>-19.674512563270312</v>
      </c>
      <c r="G12" s="1"/>
      <c r="H12" s="1"/>
      <c r="I12" s="1"/>
    </row>
    <row r="13" spans="1:12" x14ac:dyDescent="0.25">
      <c r="A13" s="9" t="s">
        <v>32</v>
      </c>
      <c r="B13" s="32">
        <v>16715</v>
      </c>
      <c r="C13" s="32">
        <v>15986</v>
      </c>
      <c r="D13" s="32">
        <v>36349</v>
      </c>
      <c r="E13" s="32">
        <v>28162</v>
      </c>
      <c r="F13" s="11">
        <f t="shared" si="0"/>
        <v>-22.523315634542897</v>
      </c>
      <c r="G13" s="1"/>
      <c r="H13" s="1"/>
      <c r="I13" s="1"/>
    </row>
    <row r="14" spans="1:12" x14ac:dyDescent="0.25">
      <c r="A14" s="12" t="s">
        <v>33</v>
      </c>
      <c r="B14" s="33">
        <v>88905</v>
      </c>
      <c r="C14" s="33">
        <v>99941</v>
      </c>
      <c r="D14" s="33">
        <v>271815</v>
      </c>
      <c r="E14" s="33">
        <v>292303</v>
      </c>
      <c r="F14" s="14">
        <f t="shared" si="0"/>
        <v>7.5374795357136293</v>
      </c>
      <c r="G14" s="1"/>
      <c r="H14" s="1"/>
      <c r="I14" s="1"/>
    </row>
    <row r="15" spans="1:12" x14ac:dyDescent="0.25">
      <c r="A15" s="9" t="s">
        <v>34</v>
      </c>
      <c r="B15" s="32">
        <v>10140</v>
      </c>
      <c r="C15" s="32">
        <v>9789</v>
      </c>
      <c r="D15" s="32">
        <v>35144</v>
      </c>
      <c r="E15" s="32">
        <v>34402</v>
      </c>
      <c r="F15" s="11">
        <f t="shared" si="0"/>
        <v>-2.1113134532210296</v>
      </c>
      <c r="G15" s="1"/>
      <c r="H15" s="1"/>
      <c r="I15" s="1"/>
    </row>
    <row r="16" spans="1:12" x14ac:dyDescent="0.25">
      <c r="A16" s="12" t="s">
        <v>35</v>
      </c>
      <c r="B16" s="33">
        <v>7675</v>
      </c>
      <c r="C16" s="33">
        <v>4635</v>
      </c>
      <c r="D16" s="33">
        <v>36195</v>
      </c>
      <c r="E16" s="33">
        <v>15068</v>
      </c>
      <c r="F16" s="14">
        <f t="shared" si="0"/>
        <v>-58.369940599530324</v>
      </c>
      <c r="G16" s="1"/>
      <c r="H16" s="1"/>
      <c r="I16" s="1"/>
    </row>
    <row r="17" spans="1:9" x14ac:dyDescent="0.25">
      <c r="A17" s="9" t="s">
        <v>169</v>
      </c>
      <c r="B17" s="32">
        <v>1724</v>
      </c>
      <c r="C17" s="32">
        <v>1822</v>
      </c>
      <c r="D17" s="32">
        <v>6597</v>
      </c>
      <c r="E17" s="32">
        <v>7006</v>
      </c>
      <c r="F17" s="11">
        <f t="shared" si="0"/>
        <v>6.199787782325302</v>
      </c>
      <c r="G17" s="1"/>
      <c r="H17" s="1"/>
      <c r="I17" s="1"/>
    </row>
    <row r="18" spans="1:9" x14ac:dyDescent="0.25">
      <c r="A18" s="12" t="s">
        <v>36</v>
      </c>
      <c r="B18" s="33">
        <v>44853</v>
      </c>
      <c r="C18" s="33">
        <v>48221</v>
      </c>
      <c r="D18" s="33">
        <v>179033</v>
      </c>
      <c r="E18" s="33">
        <v>193201</v>
      </c>
      <c r="F18" s="14">
        <f t="shared" si="0"/>
        <v>7.9136248624555208</v>
      </c>
      <c r="G18" s="1"/>
      <c r="H18" s="1"/>
      <c r="I18" s="1"/>
    </row>
    <row r="19" spans="1:9" x14ac:dyDescent="0.25">
      <c r="A19" s="9" t="s">
        <v>37</v>
      </c>
      <c r="B19" s="32">
        <v>1058</v>
      </c>
      <c r="C19" s="32">
        <v>1394</v>
      </c>
      <c r="D19" s="32">
        <v>3347</v>
      </c>
      <c r="E19" s="32">
        <v>4109</v>
      </c>
      <c r="F19" s="11">
        <f t="shared" si="0"/>
        <v>22.766656707499251</v>
      </c>
      <c r="G19" s="1"/>
      <c r="H19" s="1"/>
      <c r="I19" s="1"/>
    </row>
    <row r="20" spans="1:9" x14ac:dyDescent="0.25">
      <c r="A20" s="12" t="s">
        <v>170</v>
      </c>
      <c r="B20" s="33">
        <v>2432</v>
      </c>
      <c r="C20" s="33">
        <v>2729</v>
      </c>
      <c r="D20" s="33">
        <v>18342</v>
      </c>
      <c r="E20" s="33">
        <v>16244</v>
      </c>
      <c r="F20" s="14">
        <f t="shared" si="0"/>
        <v>-11.438229200741475</v>
      </c>
      <c r="G20" s="1"/>
      <c r="H20" s="1"/>
      <c r="I20" s="1"/>
    </row>
    <row r="21" spans="1:9" x14ac:dyDescent="0.25">
      <c r="A21" s="9" t="s">
        <v>38</v>
      </c>
      <c r="B21" s="32">
        <v>11796</v>
      </c>
      <c r="C21" s="32">
        <v>9467</v>
      </c>
      <c r="D21" s="32">
        <v>46229</v>
      </c>
      <c r="E21" s="32">
        <v>46818</v>
      </c>
      <c r="F21" s="11">
        <f t="shared" si="0"/>
        <v>1.2740920201605093</v>
      </c>
      <c r="G21" s="1"/>
      <c r="H21" s="1"/>
      <c r="I21" s="1"/>
    </row>
    <row r="22" spans="1:9" x14ac:dyDescent="0.25">
      <c r="A22" s="12" t="s">
        <v>59</v>
      </c>
      <c r="B22" s="33">
        <v>215006</v>
      </c>
      <c r="C22" s="33">
        <v>212737</v>
      </c>
      <c r="D22" s="33">
        <v>925759</v>
      </c>
      <c r="E22" s="33">
        <v>855392</v>
      </c>
      <c r="F22" s="14">
        <f t="shared" si="0"/>
        <v>-7.6010063094174569</v>
      </c>
      <c r="G22" s="1"/>
      <c r="H22" s="1"/>
      <c r="I22" s="1"/>
    </row>
    <row r="23" spans="1:9" x14ac:dyDescent="0.25">
      <c r="A23" s="9" t="s">
        <v>171</v>
      </c>
      <c r="B23" s="32">
        <v>7983</v>
      </c>
      <c r="C23" s="32">
        <v>10799</v>
      </c>
      <c r="D23" s="32">
        <v>22544</v>
      </c>
      <c r="E23" s="32">
        <v>31681</v>
      </c>
      <c r="F23" s="11">
        <f t="shared" si="0"/>
        <v>40.529630943931863</v>
      </c>
      <c r="G23" s="1"/>
      <c r="H23" s="1"/>
      <c r="I23" s="1"/>
    </row>
    <row r="24" spans="1:9" x14ac:dyDescent="0.25">
      <c r="A24" s="12" t="s">
        <v>173</v>
      </c>
      <c r="B24" s="33">
        <v>1360</v>
      </c>
      <c r="C24" s="33">
        <v>1478</v>
      </c>
      <c r="D24" s="33">
        <v>6246</v>
      </c>
      <c r="E24" s="33">
        <v>6482</v>
      </c>
      <c r="F24" s="14">
        <f t="shared" si="0"/>
        <v>3.7784181876400851</v>
      </c>
      <c r="G24" s="1"/>
      <c r="H24" s="1"/>
      <c r="I24" s="1"/>
    </row>
    <row r="25" spans="1:9" x14ac:dyDescent="0.25">
      <c r="A25" s="9" t="s">
        <v>39</v>
      </c>
      <c r="B25" s="32">
        <v>24</v>
      </c>
      <c r="C25" s="32">
        <v>38</v>
      </c>
      <c r="D25" s="32">
        <v>5524</v>
      </c>
      <c r="E25" s="32">
        <v>1292</v>
      </c>
      <c r="F25" s="11">
        <f t="shared" si="0"/>
        <v>-76.61115133960898</v>
      </c>
      <c r="G25" s="1"/>
      <c r="H25" s="1"/>
      <c r="I25" s="1"/>
    </row>
    <row r="26" spans="1:9" x14ac:dyDescent="0.25">
      <c r="A26" s="12" t="s">
        <v>40</v>
      </c>
      <c r="B26" s="33">
        <v>2915</v>
      </c>
      <c r="C26" s="33">
        <v>2796</v>
      </c>
      <c r="D26" s="33">
        <v>8986</v>
      </c>
      <c r="E26" s="33">
        <v>12532</v>
      </c>
      <c r="F26" s="14">
        <f t="shared" si="0"/>
        <v>39.46138437569553</v>
      </c>
      <c r="G26" s="1"/>
      <c r="H26" s="1"/>
      <c r="I26" s="1"/>
    </row>
    <row r="27" spans="1:9" x14ac:dyDescent="0.25">
      <c r="A27" s="9" t="s">
        <v>41</v>
      </c>
      <c r="B27" s="32">
        <v>2665</v>
      </c>
      <c r="C27" s="32">
        <v>1574</v>
      </c>
      <c r="D27" s="32">
        <v>11741</v>
      </c>
      <c r="E27" s="32">
        <v>9231</v>
      </c>
      <c r="F27" s="11">
        <f t="shared" si="0"/>
        <v>-21.37807682480198</v>
      </c>
      <c r="G27" s="1"/>
      <c r="H27" s="1"/>
      <c r="I27" s="1"/>
    </row>
    <row r="28" spans="1:9" x14ac:dyDescent="0.25">
      <c r="A28" s="12" t="s">
        <v>42</v>
      </c>
      <c r="B28" s="33">
        <v>65305</v>
      </c>
      <c r="C28" s="33">
        <v>77679</v>
      </c>
      <c r="D28" s="33">
        <v>233097</v>
      </c>
      <c r="E28" s="33">
        <v>255146</v>
      </c>
      <c r="F28" s="14">
        <f t="shared" si="0"/>
        <v>9.4591521984409894</v>
      </c>
      <c r="G28" s="1"/>
      <c r="H28" s="1"/>
      <c r="I28" s="1"/>
    </row>
    <row r="29" spans="1:9" x14ac:dyDescent="0.25">
      <c r="A29" s="9" t="s">
        <v>43</v>
      </c>
      <c r="B29" s="32">
        <v>3259</v>
      </c>
      <c r="C29" s="32">
        <v>1019</v>
      </c>
      <c r="D29" s="32">
        <v>12472</v>
      </c>
      <c r="E29" s="32">
        <v>13901</v>
      </c>
      <c r="F29" s="11">
        <f t="shared" si="0"/>
        <v>11.457665169980757</v>
      </c>
      <c r="G29" s="1"/>
      <c r="H29" s="1"/>
      <c r="I29" s="1"/>
    </row>
    <row r="30" spans="1:9" x14ac:dyDescent="0.25">
      <c r="A30" s="12" t="s">
        <v>44</v>
      </c>
      <c r="B30" s="33">
        <v>1894</v>
      </c>
      <c r="C30" s="33">
        <v>1362</v>
      </c>
      <c r="D30" s="33">
        <v>5308</v>
      </c>
      <c r="E30" s="33">
        <v>4791</v>
      </c>
      <c r="F30" s="14">
        <f t="shared" si="0"/>
        <v>-9.7400150715900509</v>
      </c>
      <c r="G30" s="1"/>
      <c r="H30" s="1"/>
      <c r="I30" s="1"/>
    </row>
    <row r="31" spans="1:9" x14ac:dyDescent="0.25">
      <c r="A31" s="9" t="s">
        <v>45</v>
      </c>
      <c r="B31" s="32">
        <v>1120</v>
      </c>
      <c r="C31" s="32">
        <v>4270</v>
      </c>
      <c r="D31" s="32">
        <v>4557</v>
      </c>
      <c r="E31" s="32">
        <v>18295</v>
      </c>
      <c r="F31" s="11">
        <f t="shared" si="0"/>
        <v>301.47026552556508</v>
      </c>
      <c r="G31" s="1"/>
      <c r="H31" s="1"/>
      <c r="I31" s="1"/>
    </row>
    <row r="32" spans="1:9" x14ac:dyDescent="0.25">
      <c r="A32" s="12" t="s">
        <v>46</v>
      </c>
      <c r="B32" s="33">
        <v>39614</v>
      </c>
      <c r="C32" s="33">
        <v>24915</v>
      </c>
      <c r="D32" s="33">
        <v>150263</v>
      </c>
      <c r="E32" s="33">
        <v>91936</v>
      </c>
      <c r="F32" s="14">
        <f t="shared" si="0"/>
        <v>-38.816608213598826</v>
      </c>
      <c r="G32" s="1"/>
      <c r="H32" s="1"/>
      <c r="I32" s="1"/>
    </row>
    <row r="33" spans="1:9" x14ac:dyDescent="0.25">
      <c r="A33" s="9" t="s">
        <v>47</v>
      </c>
      <c r="B33" s="32">
        <v>14435</v>
      </c>
      <c r="C33" s="32">
        <v>12750</v>
      </c>
      <c r="D33" s="32">
        <v>57064</v>
      </c>
      <c r="E33" s="32">
        <v>51926</v>
      </c>
      <c r="F33" s="11">
        <f t="shared" si="0"/>
        <v>-9.003925417075564</v>
      </c>
      <c r="G33" s="1"/>
      <c r="H33" s="1"/>
      <c r="I33" s="1"/>
    </row>
    <row r="34" spans="1:9" x14ac:dyDescent="0.25">
      <c r="A34" s="12" t="s">
        <v>172</v>
      </c>
      <c r="B34" s="33">
        <v>1018</v>
      </c>
      <c r="C34" s="33">
        <v>261</v>
      </c>
      <c r="D34" s="33">
        <v>2615</v>
      </c>
      <c r="E34" s="33">
        <v>1666</v>
      </c>
      <c r="F34" s="14">
        <f t="shared" si="0"/>
        <v>-36.290630975143401</v>
      </c>
      <c r="G34" s="1"/>
      <c r="H34" s="1"/>
      <c r="I34" s="1"/>
    </row>
    <row r="35" spans="1:9" x14ac:dyDescent="0.25">
      <c r="A35" s="15" t="s">
        <v>48</v>
      </c>
      <c r="B35" s="16">
        <f>SUM(B7:B34)</f>
        <v>851444</v>
      </c>
      <c r="C35" s="16">
        <f t="shared" ref="C35:E35" si="1">SUM(C7:C34)</f>
        <v>814033</v>
      </c>
      <c r="D35" s="16">
        <f t="shared" si="1"/>
        <v>3351489</v>
      </c>
      <c r="E35" s="16">
        <f t="shared" si="1"/>
        <v>3033606</v>
      </c>
      <c r="F35" s="17">
        <f t="shared" si="0"/>
        <v>-9.4848289819838243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2">E6</f>
        <v>2017</v>
      </c>
      <c r="C38" s="50">
        <f t="shared" ref="C38:C66" si="3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4">A7</f>
        <v>A CORUÑA</v>
      </c>
      <c r="B39" s="51">
        <f t="shared" si="2"/>
        <v>10257</v>
      </c>
      <c r="C39" s="51">
        <f t="shared" si="3"/>
        <v>10876</v>
      </c>
      <c r="D39" s="51">
        <f>_xlfn.RANK.EQ(B39,$B$39:$B$66)+COUNTIF($B$39:$B$66,B39)-1</f>
        <v>20</v>
      </c>
      <c r="E39" s="50" t="str">
        <f t="shared" ref="E39:E66" si="5">INDEX($A$39:$B$66,MATCH(ROW()-38,$D$39:$D$66,0),1)</f>
        <v>BAHÍA DE ALGECIRAS</v>
      </c>
      <c r="F39" s="50">
        <f>LOOKUP(E39,$A$39:$A$66,$B$39:$B$66)</f>
        <v>957421</v>
      </c>
      <c r="G39" s="50">
        <f>LOOKUP(E39,$A$39:$A$66,$C$39:$C$66)</f>
        <v>1182258</v>
      </c>
    </row>
    <row r="40" spans="1:9" x14ac:dyDescent="0.25">
      <c r="A40" s="50" t="str">
        <f t="shared" si="4"/>
        <v>ALICANTE</v>
      </c>
      <c r="B40" s="51">
        <f t="shared" si="2"/>
        <v>6838</v>
      </c>
      <c r="C40" s="51">
        <f t="shared" si="3"/>
        <v>6494</v>
      </c>
      <c r="D40" s="51">
        <f t="shared" ref="D40:D66" si="6">_xlfn.RANK.EQ(B40,$B$39:$B$66)+COUNTIF($B$39:$B$66,B40)-1</f>
        <v>23</v>
      </c>
      <c r="E40" s="50" t="str">
        <f t="shared" si="5"/>
        <v>LAS PALMAS</v>
      </c>
      <c r="F40" s="50">
        <f t="shared" ref="F40:F55" si="7">LOOKUP(E40,$A$39:$A$66,$B$39:$B$66)</f>
        <v>855392</v>
      </c>
      <c r="G40" s="50">
        <f t="shared" ref="G40:G66" si="8">LOOKUP(E40,$A$39:$A$66,$C$39:$C$66)</f>
        <v>925759</v>
      </c>
    </row>
    <row r="41" spans="1:9" x14ac:dyDescent="0.25">
      <c r="A41" s="50" t="str">
        <f t="shared" si="4"/>
        <v>ALMERÍA</v>
      </c>
      <c r="B41" s="51">
        <f t="shared" si="2"/>
        <v>20127</v>
      </c>
      <c r="C41" s="51">
        <f t="shared" si="3"/>
        <v>20239</v>
      </c>
      <c r="D41" s="51">
        <f t="shared" si="6"/>
        <v>13</v>
      </c>
      <c r="E41" s="50" t="str">
        <f t="shared" si="5"/>
        <v>BARCELONA</v>
      </c>
      <c r="F41" s="50">
        <f t="shared" si="7"/>
        <v>292303</v>
      </c>
      <c r="G41" s="50">
        <f t="shared" si="8"/>
        <v>271815</v>
      </c>
    </row>
    <row r="42" spans="1:9" x14ac:dyDescent="0.25">
      <c r="A42" s="50" t="str">
        <f t="shared" si="4"/>
        <v>AVILÉS</v>
      </c>
      <c r="B42" s="51">
        <f t="shared" si="2"/>
        <v>11990</v>
      </c>
      <c r="C42" s="51">
        <f t="shared" si="3"/>
        <v>8338</v>
      </c>
      <c r="D42" s="51">
        <f t="shared" si="6"/>
        <v>19</v>
      </c>
      <c r="E42" s="50" t="str">
        <f t="shared" si="5"/>
        <v>SANTA CRUZ DE TENERIFE</v>
      </c>
      <c r="F42" s="50">
        <f t="shared" si="7"/>
        <v>255146</v>
      </c>
      <c r="G42" s="50">
        <f t="shared" si="8"/>
        <v>233097</v>
      </c>
    </row>
    <row r="43" spans="1:9" x14ac:dyDescent="0.25">
      <c r="A43" s="50" t="str">
        <f t="shared" si="4"/>
        <v>BAHÍA DE ALGECIRAS</v>
      </c>
      <c r="B43" s="51">
        <f t="shared" si="2"/>
        <v>957421</v>
      </c>
      <c r="C43" s="51">
        <f t="shared" si="3"/>
        <v>1182258</v>
      </c>
      <c r="D43" s="51">
        <f t="shared" si="6"/>
        <v>1</v>
      </c>
      <c r="E43" s="50" t="str">
        <f t="shared" si="5"/>
        <v>CEUTA</v>
      </c>
      <c r="F43" s="50">
        <f t="shared" si="7"/>
        <v>193201</v>
      </c>
      <c r="G43" s="50">
        <f t="shared" si="8"/>
        <v>179033</v>
      </c>
    </row>
    <row r="44" spans="1:9" x14ac:dyDescent="0.25">
      <c r="A44" s="50" t="str">
        <f t="shared" si="4"/>
        <v>BAHÍA DE CÁDIZ</v>
      </c>
      <c r="B44" s="51">
        <f t="shared" si="2"/>
        <v>35389</v>
      </c>
      <c r="C44" s="51">
        <f t="shared" si="3"/>
        <v>44057</v>
      </c>
      <c r="D44" s="51">
        <f t="shared" si="6"/>
        <v>9</v>
      </c>
      <c r="E44" s="50" t="str">
        <f t="shared" si="5"/>
        <v>VALENCIA</v>
      </c>
      <c r="F44" s="50">
        <f t="shared" si="7"/>
        <v>91936</v>
      </c>
      <c r="G44" s="50">
        <f t="shared" si="8"/>
        <v>150263</v>
      </c>
    </row>
    <row r="45" spans="1:9" x14ac:dyDescent="0.25">
      <c r="A45" s="50" t="str">
        <f t="shared" si="4"/>
        <v>BALEARES</v>
      </c>
      <c r="B45" s="51">
        <f t="shared" si="2"/>
        <v>28162</v>
      </c>
      <c r="C45" s="51">
        <f t="shared" si="3"/>
        <v>36349</v>
      </c>
      <c r="D45" s="51">
        <f t="shared" si="6"/>
        <v>12</v>
      </c>
      <c r="E45" s="50" t="str">
        <f t="shared" si="5"/>
        <v>VIGO</v>
      </c>
      <c r="F45" s="50">
        <f t="shared" si="7"/>
        <v>51926</v>
      </c>
      <c r="G45" s="50">
        <f t="shared" si="8"/>
        <v>57064</v>
      </c>
    </row>
    <row r="46" spans="1:9" x14ac:dyDescent="0.25">
      <c r="A46" s="50" t="str">
        <f t="shared" si="4"/>
        <v>BARCELONA</v>
      </c>
      <c r="B46" s="51">
        <f t="shared" si="2"/>
        <v>292303</v>
      </c>
      <c r="C46" s="51">
        <f t="shared" si="3"/>
        <v>271815</v>
      </c>
      <c r="D46" s="51">
        <f t="shared" si="6"/>
        <v>3</v>
      </c>
      <c r="E46" s="50" t="str">
        <f t="shared" si="5"/>
        <v>HUELVA</v>
      </c>
      <c r="F46" s="50">
        <f t="shared" si="7"/>
        <v>46818</v>
      </c>
      <c r="G46" s="50">
        <f t="shared" si="8"/>
        <v>46229</v>
      </c>
    </row>
    <row r="47" spans="1:9" x14ac:dyDescent="0.25">
      <c r="A47" s="50" t="str">
        <f t="shared" si="4"/>
        <v>BILBAO</v>
      </c>
      <c r="B47" s="51">
        <f t="shared" si="2"/>
        <v>34402</v>
      </c>
      <c r="C47" s="51">
        <f t="shared" si="3"/>
        <v>35144</v>
      </c>
      <c r="D47" s="51">
        <f t="shared" si="6"/>
        <v>10</v>
      </c>
      <c r="E47" s="50" t="str">
        <f t="shared" si="5"/>
        <v>BAHÍA DE CÁDIZ</v>
      </c>
      <c r="F47" s="50">
        <f t="shared" si="7"/>
        <v>35389</v>
      </c>
      <c r="G47" s="50">
        <f t="shared" si="8"/>
        <v>44057</v>
      </c>
    </row>
    <row r="48" spans="1:9" x14ac:dyDescent="0.25">
      <c r="A48" s="50" t="str">
        <f t="shared" si="4"/>
        <v>CARTAGENA</v>
      </c>
      <c r="B48" s="51">
        <f t="shared" si="2"/>
        <v>15068</v>
      </c>
      <c r="C48" s="51">
        <f t="shared" si="3"/>
        <v>36195</v>
      </c>
      <c r="D48" s="51">
        <f t="shared" si="6"/>
        <v>16</v>
      </c>
      <c r="E48" s="50" t="str">
        <f t="shared" si="5"/>
        <v>BILBAO</v>
      </c>
      <c r="F48" s="50">
        <f t="shared" si="7"/>
        <v>34402</v>
      </c>
      <c r="G48" s="50">
        <f t="shared" si="8"/>
        <v>35144</v>
      </c>
    </row>
    <row r="49" spans="1:7" x14ac:dyDescent="0.25">
      <c r="A49" s="50" t="str">
        <f t="shared" si="4"/>
        <v>CASTELLÓN</v>
      </c>
      <c r="B49" s="51">
        <f t="shared" si="2"/>
        <v>7006</v>
      </c>
      <c r="C49" s="51">
        <f t="shared" si="3"/>
        <v>6597</v>
      </c>
      <c r="D49" s="51">
        <f t="shared" si="6"/>
        <v>22</v>
      </c>
      <c r="E49" s="50" t="str">
        <f t="shared" si="5"/>
        <v>MÁLAGA</v>
      </c>
      <c r="F49" s="50">
        <f t="shared" si="7"/>
        <v>31681</v>
      </c>
      <c r="G49" s="50">
        <f t="shared" si="8"/>
        <v>22544</v>
      </c>
    </row>
    <row r="50" spans="1:7" x14ac:dyDescent="0.25">
      <c r="A50" s="50" t="str">
        <f t="shared" si="4"/>
        <v>CEUTA</v>
      </c>
      <c r="B50" s="51">
        <f t="shared" si="2"/>
        <v>193201</v>
      </c>
      <c r="C50" s="51">
        <f t="shared" si="3"/>
        <v>179033</v>
      </c>
      <c r="D50" s="51">
        <f t="shared" si="6"/>
        <v>5</v>
      </c>
      <c r="E50" s="50" t="str">
        <f t="shared" si="5"/>
        <v>BALEARES</v>
      </c>
      <c r="F50" s="50">
        <f t="shared" si="7"/>
        <v>28162</v>
      </c>
      <c r="G50" s="50">
        <f t="shared" si="8"/>
        <v>36349</v>
      </c>
    </row>
    <row r="51" spans="1:7" x14ac:dyDescent="0.25">
      <c r="A51" s="50" t="str">
        <f t="shared" si="4"/>
        <v>FERROL-SAN CIBRAO</v>
      </c>
      <c r="B51" s="51">
        <f t="shared" si="2"/>
        <v>4109</v>
      </c>
      <c r="C51" s="51">
        <f t="shared" si="3"/>
        <v>3347</v>
      </c>
      <c r="D51" s="51">
        <f t="shared" si="6"/>
        <v>26</v>
      </c>
      <c r="E51" s="50" t="str">
        <f t="shared" si="5"/>
        <v>ALMERÍA</v>
      </c>
      <c r="F51" s="50">
        <f t="shared" si="7"/>
        <v>20127</v>
      </c>
      <c r="G51" s="50">
        <f t="shared" si="8"/>
        <v>20239</v>
      </c>
    </row>
    <row r="52" spans="1:7" x14ac:dyDescent="0.25">
      <c r="A52" s="50" t="str">
        <f t="shared" si="4"/>
        <v>GIJÓN</v>
      </c>
      <c r="B52" s="51">
        <f t="shared" si="2"/>
        <v>16244</v>
      </c>
      <c r="C52" s="51">
        <f t="shared" si="3"/>
        <v>18342</v>
      </c>
      <c r="D52" s="51">
        <f t="shared" si="6"/>
        <v>15</v>
      </c>
      <c r="E52" s="50" t="str">
        <f t="shared" si="5"/>
        <v>TARRAGONA</v>
      </c>
      <c r="F52" s="50">
        <f t="shared" si="7"/>
        <v>18295</v>
      </c>
      <c r="G52" s="50">
        <f t="shared" si="8"/>
        <v>4557</v>
      </c>
    </row>
    <row r="53" spans="1:7" x14ac:dyDescent="0.25">
      <c r="A53" s="50" t="str">
        <f t="shared" si="4"/>
        <v>HUELVA</v>
      </c>
      <c r="B53" s="51">
        <f t="shared" si="2"/>
        <v>46818</v>
      </c>
      <c r="C53" s="51">
        <f t="shared" si="3"/>
        <v>46229</v>
      </c>
      <c r="D53" s="51">
        <f t="shared" si="6"/>
        <v>8</v>
      </c>
      <c r="E53" s="50" t="str">
        <f t="shared" si="5"/>
        <v>GIJÓN</v>
      </c>
      <c r="F53" s="50">
        <f t="shared" si="7"/>
        <v>16244</v>
      </c>
      <c r="G53" s="50">
        <f t="shared" si="8"/>
        <v>18342</v>
      </c>
    </row>
    <row r="54" spans="1:7" x14ac:dyDescent="0.25">
      <c r="A54" s="50" t="str">
        <f t="shared" si="4"/>
        <v>LAS PALMAS</v>
      </c>
      <c r="B54" s="51">
        <f t="shared" si="2"/>
        <v>855392</v>
      </c>
      <c r="C54" s="51">
        <f t="shared" si="3"/>
        <v>925759</v>
      </c>
      <c r="D54" s="51">
        <f t="shared" si="6"/>
        <v>2</v>
      </c>
      <c r="E54" s="50" t="str">
        <f t="shared" si="5"/>
        <v>CARTAGENA</v>
      </c>
      <c r="F54" s="50">
        <f t="shared" si="7"/>
        <v>15068</v>
      </c>
      <c r="G54" s="50">
        <f t="shared" si="8"/>
        <v>36195</v>
      </c>
    </row>
    <row r="55" spans="1:7" x14ac:dyDescent="0.25">
      <c r="A55" s="50" t="str">
        <f t="shared" si="4"/>
        <v>MÁLAGA</v>
      </c>
      <c r="B55" s="51">
        <f t="shared" si="2"/>
        <v>31681</v>
      </c>
      <c r="C55" s="51">
        <f t="shared" si="3"/>
        <v>22544</v>
      </c>
      <c r="D55" s="51">
        <f t="shared" si="6"/>
        <v>11</v>
      </c>
      <c r="E55" s="50" t="str">
        <f t="shared" si="5"/>
        <v>SANTANDER</v>
      </c>
      <c r="F55" s="50">
        <f t="shared" si="7"/>
        <v>13901</v>
      </c>
      <c r="G55" s="50">
        <f t="shared" si="8"/>
        <v>12472</v>
      </c>
    </row>
    <row r="56" spans="1:7" x14ac:dyDescent="0.25">
      <c r="A56" s="50" t="str">
        <f t="shared" si="4"/>
        <v>MARÍN Y RÍA DE PONTEVEDRA</v>
      </c>
      <c r="B56" s="51">
        <f t="shared" si="2"/>
        <v>6482</v>
      </c>
      <c r="C56" s="51">
        <f t="shared" si="3"/>
        <v>6246</v>
      </c>
      <c r="D56" s="51">
        <f t="shared" si="6"/>
        <v>24</v>
      </c>
      <c r="E56" s="50" t="str">
        <f t="shared" si="5"/>
        <v>MOTRIL</v>
      </c>
      <c r="F56" s="50">
        <f t="shared" ref="F56:F66" si="9">LOOKUP(E56,$A$39:$A$66,$B$39:$B$66)</f>
        <v>12532</v>
      </c>
      <c r="G56" s="50">
        <f t="shared" si="8"/>
        <v>8986</v>
      </c>
    </row>
    <row r="57" spans="1:7" x14ac:dyDescent="0.25">
      <c r="A57" s="50" t="str">
        <f t="shared" si="4"/>
        <v>MELILLA</v>
      </c>
      <c r="B57" s="51">
        <f t="shared" si="2"/>
        <v>1292</v>
      </c>
      <c r="C57" s="51">
        <f t="shared" si="3"/>
        <v>5524</v>
      </c>
      <c r="D57" s="51">
        <f t="shared" si="6"/>
        <v>28</v>
      </c>
      <c r="E57" s="50" t="str">
        <f t="shared" si="5"/>
        <v>AVILÉS</v>
      </c>
      <c r="F57" s="50">
        <f t="shared" si="9"/>
        <v>11990</v>
      </c>
      <c r="G57" s="50">
        <f t="shared" si="8"/>
        <v>8338</v>
      </c>
    </row>
    <row r="58" spans="1:7" x14ac:dyDescent="0.25">
      <c r="A58" s="50" t="str">
        <f t="shared" si="4"/>
        <v>MOTRIL</v>
      </c>
      <c r="B58" s="51">
        <f t="shared" si="2"/>
        <v>12532</v>
      </c>
      <c r="C58" s="51">
        <f t="shared" si="3"/>
        <v>8986</v>
      </c>
      <c r="D58" s="51">
        <f t="shared" si="6"/>
        <v>18</v>
      </c>
      <c r="E58" s="50" t="str">
        <f t="shared" si="5"/>
        <v>A CORUÑA</v>
      </c>
      <c r="F58" s="50">
        <f t="shared" si="9"/>
        <v>10257</v>
      </c>
      <c r="G58" s="50">
        <f t="shared" si="8"/>
        <v>10876</v>
      </c>
    </row>
    <row r="59" spans="1:7" x14ac:dyDescent="0.25">
      <c r="A59" s="50" t="str">
        <f t="shared" si="4"/>
        <v>PASAIA</v>
      </c>
      <c r="B59" s="51">
        <f t="shared" si="2"/>
        <v>9231</v>
      </c>
      <c r="C59" s="51">
        <f t="shared" si="3"/>
        <v>11741</v>
      </c>
      <c r="D59" s="51">
        <f t="shared" si="6"/>
        <v>21</v>
      </c>
      <c r="E59" s="50" t="str">
        <f t="shared" si="5"/>
        <v>PASAIA</v>
      </c>
      <c r="F59" s="50">
        <f t="shared" si="9"/>
        <v>9231</v>
      </c>
      <c r="G59" s="50">
        <f t="shared" si="8"/>
        <v>11741</v>
      </c>
    </row>
    <row r="60" spans="1:7" x14ac:dyDescent="0.25">
      <c r="A60" s="50" t="str">
        <f t="shared" si="4"/>
        <v>SANTA CRUZ DE TENERIFE</v>
      </c>
      <c r="B60" s="51">
        <f t="shared" si="2"/>
        <v>255146</v>
      </c>
      <c r="C60" s="51">
        <f t="shared" si="3"/>
        <v>233097</v>
      </c>
      <c r="D60" s="51">
        <f t="shared" si="6"/>
        <v>4</v>
      </c>
      <c r="E60" s="50" t="str">
        <f t="shared" si="5"/>
        <v>CASTELLÓN</v>
      </c>
      <c r="F60" s="50">
        <f t="shared" si="9"/>
        <v>7006</v>
      </c>
      <c r="G60" s="50">
        <f t="shared" si="8"/>
        <v>6597</v>
      </c>
    </row>
    <row r="61" spans="1:7" x14ac:dyDescent="0.25">
      <c r="A61" s="50" t="str">
        <f t="shared" si="4"/>
        <v>SANTANDER</v>
      </c>
      <c r="B61" s="51">
        <f t="shared" si="2"/>
        <v>13901</v>
      </c>
      <c r="C61" s="51">
        <f t="shared" si="3"/>
        <v>12472</v>
      </c>
      <c r="D61" s="51">
        <f t="shared" si="6"/>
        <v>17</v>
      </c>
      <c r="E61" s="50" t="str">
        <f t="shared" si="5"/>
        <v>ALICANTE</v>
      </c>
      <c r="F61" s="50">
        <f t="shared" si="9"/>
        <v>6838</v>
      </c>
      <c r="G61" s="50">
        <f t="shared" si="8"/>
        <v>6494</v>
      </c>
    </row>
    <row r="62" spans="1:7" x14ac:dyDescent="0.25">
      <c r="A62" s="50" t="str">
        <f t="shared" si="4"/>
        <v>SEVILLA</v>
      </c>
      <c r="B62" s="51">
        <f t="shared" si="2"/>
        <v>4791</v>
      </c>
      <c r="C62" s="51">
        <f t="shared" si="3"/>
        <v>5308</v>
      </c>
      <c r="D62" s="51">
        <f t="shared" si="6"/>
        <v>25</v>
      </c>
      <c r="E62" s="50" t="str">
        <f t="shared" si="5"/>
        <v>MARÍN Y RÍA DE PONTEVEDRA</v>
      </c>
      <c r="F62" s="50">
        <f t="shared" si="9"/>
        <v>6482</v>
      </c>
      <c r="G62" s="50">
        <f t="shared" si="8"/>
        <v>6246</v>
      </c>
    </row>
    <row r="63" spans="1:7" x14ac:dyDescent="0.25">
      <c r="A63" s="50" t="str">
        <f t="shared" si="4"/>
        <v>TARRAGONA</v>
      </c>
      <c r="B63" s="51">
        <f t="shared" si="2"/>
        <v>18295</v>
      </c>
      <c r="C63" s="51">
        <f t="shared" si="3"/>
        <v>4557</v>
      </c>
      <c r="D63" s="51">
        <f t="shared" si="6"/>
        <v>14</v>
      </c>
      <c r="E63" s="50" t="str">
        <f t="shared" si="5"/>
        <v>SEVILLA</v>
      </c>
      <c r="F63" s="50">
        <f t="shared" si="9"/>
        <v>4791</v>
      </c>
      <c r="G63" s="50">
        <f t="shared" si="8"/>
        <v>5308</v>
      </c>
    </row>
    <row r="64" spans="1:7" x14ac:dyDescent="0.25">
      <c r="A64" s="50" t="str">
        <f t="shared" si="4"/>
        <v>VALENCIA</v>
      </c>
      <c r="B64" s="51">
        <f t="shared" si="2"/>
        <v>91936</v>
      </c>
      <c r="C64" s="51">
        <f t="shared" si="3"/>
        <v>150263</v>
      </c>
      <c r="D64" s="51">
        <f t="shared" si="6"/>
        <v>6</v>
      </c>
      <c r="E64" s="50" t="str">
        <f t="shared" si="5"/>
        <v>FERROL-SAN CIBRAO</v>
      </c>
      <c r="F64" s="50">
        <f t="shared" si="9"/>
        <v>4109</v>
      </c>
      <c r="G64" s="50">
        <f t="shared" si="8"/>
        <v>3347</v>
      </c>
    </row>
    <row r="65" spans="1:7" x14ac:dyDescent="0.25">
      <c r="A65" s="50" t="str">
        <f t="shared" si="4"/>
        <v>VIGO</v>
      </c>
      <c r="B65" s="51">
        <f t="shared" si="2"/>
        <v>51926</v>
      </c>
      <c r="C65" s="51">
        <f t="shared" si="3"/>
        <v>57064</v>
      </c>
      <c r="D65" s="51">
        <f t="shared" si="6"/>
        <v>7</v>
      </c>
      <c r="E65" s="50" t="str">
        <f t="shared" si="5"/>
        <v>VILAGARCÍA</v>
      </c>
      <c r="F65" s="50">
        <f t="shared" si="9"/>
        <v>1666</v>
      </c>
      <c r="G65" s="50">
        <f t="shared" si="8"/>
        <v>2615</v>
      </c>
    </row>
    <row r="66" spans="1:7" x14ac:dyDescent="0.25">
      <c r="A66" s="50" t="str">
        <f t="shared" si="4"/>
        <v>VILAGARCÍA</v>
      </c>
      <c r="B66" s="51">
        <f t="shared" si="2"/>
        <v>1666</v>
      </c>
      <c r="C66" s="51">
        <f t="shared" si="3"/>
        <v>2615</v>
      </c>
      <c r="D66" s="51">
        <f t="shared" si="6"/>
        <v>27</v>
      </c>
      <c r="E66" s="50" t="str">
        <f t="shared" si="5"/>
        <v>MELILLA</v>
      </c>
      <c r="F66" s="50">
        <f t="shared" si="9"/>
        <v>1292</v>
      </c>
      <c r="G66" s="50">
        <f t="shared" si="8"/>
        <v>5524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8"/>
  <sheetViews>
    <sheetView workbookViewId="0">
      <selection activeCell="F17" sqref="F17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163</v>
      </c>
    </row>
    <row r="2" spans="1:12" s="2" customFormat="1" ht="21" x14ac:dyDescent="0.35">
      <c r="I2" s="2" t="s">
        <v>118</v>
      </c>
    </row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1920</v>
      </c>
      <c r="C7" s="44">
        <v>2070</v>
      </c>
      <c r="D7" s="44">
        <v>7946</v>
      </c>
      <c r="E7" s="44">
        <v>8031</v>
      </c>
      <c r="F7" s="11">
        <f>((E7*100)/D7)-100</f>
        <v>1.0697206141454814</v>
      </c>
      <c r="G7" s="1"/>
      <c r="H7" s="1"/>
      <c r="I7" s="1"/>
    </row>
    <row r="8" spans="1:12" x14ac:dyDescent="0.25">
      <c r="A8" s="12" t="s">
        <v>31</v>
      </c>
      <c r="B8" s="45">
        <v>274</v>
      </c>
      <c r="C8" s="45">
        <v>174</v>
      </c>
      <c r="D8" s="45">
        <v>1293</v>
      </c>
      <c r="E8" s="45">
        <v>1121</v>
      </c>
      <c r="F8" s="14">
        <f t="shared" ref="F8:F34" si="0">((E8*100)/D8)-100</f>
        <v>-13.302397525135348</v>
      </c>
      <c r="G8" s="1"/>
      <c r="H8" s="1"/>
      <c r="I8" s="1"/>
    </row>
    <row r="9" spans="1:12" x14ac:dyDescent="0.25">
      <c r="A9" s="9" t="s">
        <v>164</v>
      </c>
      <c r="B9" s="44">
        <v>1652</v>
      </c>
      <c r="C9" s="44">
        <v>2305</v>
      </c>
      <c r="D9" s="44">
        <v>7675</v>
      </c>
      <c r="E9" s="44">
        <v>8919</v>
      </c>
      <c r="F9" s="11">
        <f t="shared" si="0"/>
        <v>16.208469055374593</v>
      </c>
      <c r="G9" s="1"/>
      <c r="H9" s="1"/>
      <c r="I9" s="1"/>
    </row>
    <row r="10" spans="1:12" x14ac:dyDescent="0.25">
      <c r="A10" s="12" t="s">
        <v>166</v>
      </c>
      <c r="B10" s="45">
        <v>860</v>
      </c>
      <c r="C10" s="45">
        <v>946</v>
      </c>
      <c r="D10" s="45">
        <v>4730</v>
      </c>
      <c r="E10" s="45">
        <v>3017</v>
      </c>
      <c r="F10" s="14">
        <f t="shared" si="0"/>
        <v>-36.215644820295985</v>
      </c>
      <c r="G10" s="1"/>
      <c r="H10" s="1"/>
      <c r="I10" s="1"/>
    </row>
    <row r="11" spans="1:12" x14ac:dyDescent="0.25">
      <c r="A11" s="9" t="s">
        <v>167</v>
      </c>
      <c r="B11" s="44">
        <v>274699</v>
      </c>
      <c r="C11" s="44">
        <v>232581</v>
      </c>
      <c r="D11" s="44">
        <v>1123049</v>
      </c>
      <c r="E11" s="44">
        <v>904523</v>
      </c>
      <c r="F11" s="11">
        <f t="shared" si="0"/>
        <v>-19.458278311988167</v>
      </c>
      <c r="G11" s="1"/>
      <c r="H11" s="1"/>
      <c r="I11" s="1"/>
    </row>
    <row r="12" spans="1:12" x14ac:dyDescent="0.25">
      <c r="A12" s="12" t="s">
        <v>168</v>
      </c>
      <c r="B12" s="45">
        <v>1213</v>
      </c>
      <c r="C12" s="45">
        <v>1809</v>
      </c>
      <c r="D12" s="45">
        <v>4194</v>
      </c>
      <c r="E12" s="45">
        <v>5861</v>
      </c>
      <c r="F12" s="14">
        <f t="shared" si="0"/>
        <v>39.74725798760133</v>
      </c>
      <c r="G12" s="1"/>
      <c r="H12" s="1"/>
      <c r="I12" s="1"/>
    </row>
    <row r="13" spans="1:12" x14ac:dyDescent="0.25">
      <c r="A13" s="9" t="s">
        <v>32</v>
      </c>
      <c r="B13" s="44">
        <v>570</v>
      </c>
      <c r="C13" s="44">
        <v>489</v>
      </c>
      <c r="D13" s="44">
        <v>1192</v>
      </c>
      <c r="E13" s="44">
        <v>1329</v>
      </c>
      <c r="F13" s="11">
        <f t="shared" si="0"/>
        <v>11.493288590604024</v>
      </c>
      <c r="G13" s="1"/>
      <c r="H13" s="1"/>
      <c r="I13" s="1"/>
    </row>
    <row r="14" spans="1:12" x14ac:dyDescent="0.25">
      <c r="A14" s="12" t="s">
        <v>33</v>
      </c>
      <c r="B14" s="45">
        <v>65233</v>
      </c>
      <c r="C14" s="45">
        <v>69259</v>
      </c>
      <c r="D14" s="45">
        <v>217095</v>
      </c>
      <c r="E14" s="45">
        <v>219724</v>
      </c>
      <c r="F14" s="14">
        <f t="shared" si="0"/>
        <v>1.2109905801607539</v>
      </c>
      <c r="G14" s="1"/>
      <c r="H14" s="1"/>
      <c r="I14" s="1"/>
    </row>
    <row r="15" spans="1:12" x14ac:dyDescent="0.25">
      <c r="A15" s="9" t="s">
        <v>34</v>
      </c>
      <c r="B15" s="44">
        <v>5374</v>
      </c>
      <c r="C15" s="44">
        <v>5671</v>
      </c>
      <c r="D15" s="44">
        <v>18885</v>
      </c>
      <c r="E15" s="44">
        <v>19941</v>
      </c>
      <c r="F15" s="11">
        <f t="shared" si="0"/>
        <v>5.5917394757744177</v>
      </c>
      <c r="G15" s="1"/>
      <c r="H15" s="1"/>
      <c r="I15" s="1"/>
    </row>
    <row r="16" spans="1:12" x14ac:dyDescent="0.25">
      <c r="A16" s="12" t="s">
        <v>35</v>
      </c>
      <c r="B16" s="45">
        <v>244</v>
      </c>
      <c r="C16" s="45">
        <v>0</v>
      </c>
      <c r="D16" s="45">
        <v>1440</v>
      </c>
      <c r="E16" s="45">
        <v>0</v>
      </c>
      <c r="F16" s="14">
        <f t="shared" si="0"/>
        <v>-100</v>
      </c>
      <c r="G16" s="1"/>
      <c r="H16" s="1"/>
      <c r="I16" s="1"/>
    </row>
    <row r="17" spans="1:9" x14ac:dyDescent="0.25">
      <c r="A17" s="9" t="s">
        <v>169</v>
      </c>
      <c r="B17" s="44"/>
      <c r="C17" s="44"/>
      <c r="D17" s="44"/>
      <c r="E17" s="44"/>
      <c r="F17" s="11"/>
      <c r="G17" s="1"/>
      <c r="H17" s="1"/>
      <c r="I17" s="1"/>
    </row>
    <row r="18" spans="1:9" x14ac:dyDescent="0.25">
      <c r="A18" s="12" t="s">
        <v>36</v>
      </c>
      <c r="B18" s="45">
        <v>42532</v>
      </c>
      <c r="C18" s="45">
        <v>46393</v>
      </c>
      <c r="D18" s="45">
        <v>169856</v>
      </c>
      <c r="E18" s="45">
        <v>185939</v>
      </c>
      <c r="F18" s="14">
        <f t="shared" si="0"/>
        <v>9.4686087038432589</v>
      </c>
      <c r="G18" s="1"/>
      <c r="H18" s="1"/>
      <c r="I18" s="1"/>
    </row>
    <row r="19" spans="1:9" x14ac:dyDescent="0.25">
      <c r="A19" s="9" t="s">
        <v>37</v>
      </c>
      <c r="B19" s="44">
        <v>244</v>
      </c>
      <c r="C19" s="44">
        <v>639</v>
      </c>
      <c r="D19" s="44">
        <v>828</v>
      </c>
      <c r="E19" s="44">
        <v>2202</v>
      </c>
      <c r="F19" s="11">
        <f t="shared" si="0"/>
        <v>165.94202898550725</v>
      </c>
      <c r="G19" s="1"/>
      <c r="H19" s="1"/>
      <c r="I19" s="1"/>
    </row>
    <row r="20" spans="1:9" x14ac:dyDescent="0.25">
      <c r="A20" s="12" t="s">
        <v>170</v>
      </c>
      <c r="B20" s="45">
        <v>2432</v>
      </c>
      <c r="C20" s="45">
        <v>2729</v>
      </c>
      <c r="D20" s="45">
        <v>18342</v>
      </c>
      <c r="E20" s="45">
        <v>16244</v>
      </c>
      <c r="F20" s="14">
        <f t="shared" si="0"/>
        <v>-11.438229200741475</v>
      </c>
      <c r="G20" s="1"/>
      <c r="H20" s="1"/>
      <c r="I20" s="1"/>
    </row>
    <row r="21" spans="1:9" x14ac:dyDescent="0.25">
      <c r="A21" s="9" t="s">
        <v>38</v>
      </c>
      <c r="B21" s="44">
        <v>10190</v>
      </c>
      <c r="C21" s="44">
        <v>8047</v>
      </c>
      <c r="D21" s="44">
        <v>40966</v>
      </c>
      <c r="E21" s="44">
        <v>41154</v>
      </c>
      <c r="F21" s="11">
        <f t="shared" si="0"/>
        <v>0.45891715080799145</v>
      </c>
      <c r="G21" s="1"/>
      <c r="H21" s="1"/>
      <c r="I21" s="1"/>
    </row>
    <row r="22" spans="1:9" x14ac:dyDescent="0.25">
      <c r="A22" s="12" t="s">
        <v>59</v>
      </c>
      <c r="B22" s="45">
        <v>187698</v>
      </c>
      <c r="C22" s="45">
        <v>183148</v>
      </c>
      <c r="D22" s="45">
        <v>820216</v>
      </c>
      <c r="E22" s="45">
        <v>735496</v>
      </c>
      <c r="F22" s="14">
        <f t="shared" si="0"/>
        <v>-10.328986510870308</v>
      </c>
      <c r="G22" s="1"/>
      <c r="H22" s="1"/>
      <c r="I22" s="1"/>
    </row>
    <row r="23" spans="1:9" x14ac:dyDescent="0.25">
      <c r="A23" s="9" t="s">
        <v>171</v>
      </c>
      <c r="B23" s="44">
        <v>2334</v>
      </c>
      <c r="C23" s="44">
        <v>4422</v>
      </c>
      <c r="D23" s="44">
        <v>8740</v>
      </c>
      <c r="E23" s="44">
        <v>17488</v>
      </c>
      <c r="F23" s="11">
        <f t="shared" si="0"/>
        <v>100.09153318077804</v>
      </c>
      <c r="G23" s="1"/>
      <c r="H23" s="1"/>
      <c r="I23" s="1"/>
    </row>
    <row r="24" spans="1:9" x14ac:dyDescent="0.25">
      <c r="A24" s="12" t="s">
        <v>173</v>
      </c>
      <c r="B24" s="45">
        <v>732</v>
      </c>
      <c r="C24" s="45">
        <v>721</v>
      </c>
      <c r="D24" s="45">
        <v>3583</v>
      </c>
      <c r="E24" s="45">
        <v>3590</v>
      </c>
      <c r="F24" s="14">
        <f t="shared" si="0"/>
        <v>0.19536701088473762</v>
      </c>
      <c r="G24" s="1"/>
      <c r="H24" s="1"/>
      <c r="I24" s="1"/>
    </row>
    <row r="25" spans="1:9" x14ac:dyDescent="0.25">
      <c r="A25" s="9" t="s">
        <v>39</v>
      </c>
      <c r="B25" s="44"/>
      <c r="C25" s="44"/>
      <c r="D25" s="44"/>
      <c r="E25" s="44"/>
      <c r="F25" s="11"/>
      <c r="G25" s="1"/>
      <c r="H25" s="1"/>
      <c r="I25" s="1"/>
    </row>
    <row r="26" spans="1:9" x14ac:dyDescent="0.25">
      <c r="A26" s="12" t="s">
        <v>40</v>
      </c>
      <c r="B26" s="45">
        <v>2017</v>
      </c>
      <c r="C26" s="45">
        <v>1953</v>
      </c>
      <c r="D26" s="45">
        <v>6792</v>
      </c>
      <c r="E26" s="45">
        <v>8624</v>
      </c>
      <c r="F26" s="14">
        <f t="shared" si="0"/>
        <v>26.972909305064789</v>
      </c>
      <c r="G26" s="1"/>
      <c r="H26" s="1"/>
      <c r="I26" s="1"/>
    </row>
    <row r="27" spans="1:9" x14ac:dyDescent="0.25">
      <c r="A27" s="9" t="s">
        <v>41</v>
      </c>
      <c r="B27" s="44">
        <v>331</v>
      </c>
      <c r="C27" s="44">
        <v>103</v>
      </c>
      <c r="D27" s="44">
        <v>3102</v>
      </c>
      <c r="E27" s="44">
        <v>2829</v>
      </c>
      <c r="F27" s="11">
        <f t="shared" si="0"/>
        <v>-8.8007736943907133</v>
      </c>
      <c r="G27" s="1"/>
      <c r="H27" s="1"/>
      <c r="I27" s="1"/>
    </row>
    <row r="28" spans="1:9" x14ac:dyDescent="0.25">
      <c r="A28" s="12" t="s">
        <v>42</v>
      </c>
      <c r="B28" s="45">
        <v>51059</v>
      </c>
      <c r="C28" s="45">
        <v>56945</v>
      </c>
      <c r="D28" s="45">
        <v>178868</v>
      </c>
      <c r="E28" s="45">
        <v>177580</v>
      </c>
      <c r="F28" s="14">
        <f t="shared" si="0"/>
        <v>-0.7200840843527061</v>
      </c>
      <c r="G28" s="1"/>
      <c r="H28" s="1"/>
      <c r="I28" s="1"/>
    </row>
    <row r="29" spans="1:9" x14ac:dyDescent="0.25">
      <c r="A29" s="9" t="s">
        <v>43</v>
      </c>
      <c r="B29" s="44">
        <v>673</v>
      </c>
      <c r="C29" s="44">
        <v>395</v>
      </c>
      <c r="D29" s="44">
        <v>2239</v>
      </c>
      <c r="E29" s="44">
        <v>1745</v>
      </c>
      <c r="F29" s="11">
        <f t="shared" si="0"/>
        <v>-22.063421170165256</v>
      </c>
      <c r="G29" s="1"/>
      <c r="H29" s="1"/>
      <c r="I29" s="1"/>
    </row>
    <row r="30" spans="1:9" x14ac:dyDescent="0.25">
      <c r="A30" s="12" t="s">
        <v>44</v>
      </c>
      <c r="B30" s="45"/>
      <c r="C30" s="45"/>
      <c r="D30" s="45"/>
      <c r="E30" s="45"/>
      <c r="F30" s="14"/>
      <c r="G30" s="1"/>
      <c r="H30" s="1"/>
      <c r="I30" s="1"/>
    </row>
    <row r="31" spans="1:9" x14ac:dyDescent="0.25">
      <c r="A31" s="9" t="s">
        <v>45</v>
      </c>
      <c r="B31" s="44">
        <v>920</v>
      </c>
      <c r="C31" s="44">
        <v>1041</v>
      </c>
      <c r="D31" s="44">
        <v>4051</v>
      </c>
      <c r="E31" s="44">
        <v>5798</v>
      </c>
      <c r="F31" s="11">
        <f t="shared" si="0"/>
        <v>43.125154282893106</v>
      </c>
      <c r="G31" s="1"/>
      <c r="H31" s="1"/>
      <c r="I31" s="1"/>
    </row>
    <row r="32" spans="1:9" x14ac:dyDescent="0.25">
      <c r="A32" s="12" t="s">
        <v>46</v>
      </c>
      <c r="B32" s="45">
        <v>32411</v>
      </c>
      <c r="C32" s="45">
        <v>17513</v>
      </c>
      <c r="D32" s="45">
        <v>126367</v>
      </c>
      <c r="E32" s="45">
        <v>68191</v>
      </c>
      <c r="F32" s="14">
        <f t="shared" si="0"/>
        <v>-46.037335696819582</v>
      </c>
      <c r="G32" s="1"/>
      <c r="H32" s="1"/>
      <c r="I32" s="1"/>
    </row>
    <row r="33" spans="1:9" x14ac:dyDescent="0.25">
      <c r="A33" s="9" t="s">
        <v>47</v>
      </c>
      <c r="B33" s="44">
        <v>6477</v>
      </c>
      <c r="C33" s="44">
        <v>5935</v>
      </c>
      <c r="D33" s="44">
        <v>24845</v>
      </c>
      <c r="E33" s="44">
        <v>24277</v>
      </c>
      <c r="F33" s="11">
        <f t="shared" si="0"/>
        <v>-2.2861742805393419</v>
      </c>
      <c r="G33" s="1"/>
      <c r="H33" s="1"/>
      <c r="I33" s="1"/>
    </row>
    <row r="34" spans="1:9" x14ac:dyDescent="0.25">
      <c r="A34" s="12" t="s">
        <v>172</v>
      </c>
      <c r="B34" s="45">
        <v>25</v>
      </c>
      <c r="C34" s="45">
        <v>25</v>
      </c>
      <c r="D34" s="45">
        <v>306</v>
      </c>
      <c r="E34" s="45">
        <v>119</v>
      </c>
      <c r="F34" s="14">
        <f t="shared" si="0"/>
        <v>-61.111111111111114</v>
      </c>
      <c r="G34" s="1"/>
      <c r="H34" s="1"/>
      <c r="I34" s="1"/>
    </row>
    <row r="35" spans="1:9" x14ac:dyDescent="0.25">
      <c r="A35" s="15" t="s">
        <v>48</v>
      </c>
      <c r="B35" s="16">
        <f>SUM(B7:B34)</f>
        <v>692114</v>
      </c>
      <c r="C35" s="16">
        <f t="shared" ref="C35:E35" si="1">SUM(C7:C34)</f>
        <v>645313</v>
      </c>
      <c r="D35" s="16">
        <f t="shared" si="1"/>
        <v>2796600</v>
      </c>
      <c r="E35" s="16">
        <f t="shared" si="1"/>
        <v>2463742</v>
      </c>
      <c r="F35" s="17">
        <f t="shared" ref="F35" si="2">((E35*100)/D35)-100</f>
        <v>-11.902238432382177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8031</v>
      </c>
      <c r="C39" s="51">
        <f t="shared" si="4"/>
        <v>7946</v>
      </c>
      <c r="D39" s="51">
        <f>_xlfn.RANK.EQ(B39,$B$39:$B$66)+COUNTIF($B$39:$B$66,B39)-1</f>
        <v>14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904523</v>
      </c>
      <c r="G39" s="50">
        <f>LOOKUP(E39,$A$39:$A$66,$C$39:$C$66)</f>
        <v>1123049</v>
      </c>
    </row>
    <row r="40" spans="1:9" x14ac:dyDescent="0.25">
      <c r="A40" s="50" t="str">
        <f t="shared" si="5"/>
        <v>ALICANTE</v>
      </c>
      <c r="B40" s="51">
        <f t="shared" si="3"/>
        <v>1121</v>
      </c>
      <c r="C40" s="51">
        <f t="shared" si="4"/>
        <v>1293</v>
      </c>
      <c r="D40" s="51">
        <f t="shared" ref="D40:D66" si="7">_xlfn.RANK.EQ(B40,$B$39:$B$66)+COUNTIF($B$39:$B$66,B40)-1</f>
        <v>23</v>
      </c>
      <c r="E40" s="50" t="str">
        <f t="shared" si="6"/>
        <v>LAS PALMAS</v>
      </c>
      <c r="F40" s="50">
        <f t="shared" ref="F40:F66" si="8">LOOKUP(E40,$A$39:$A$66,$B$39:$B$66)</f>
        <v>735496</v>
      </c>
      <c r="G40" s="50">
        <f t="shared" ref="G40:G66" si="9">LOOKUP(E40,$A$39:$A$66,$C$39:$C$66)</f>
        <v>820216</v>
      </c>
    </row>
    <row r="41" spans="1:9" x14ac:dyDescent="0.25">
      <c r="A41" s="50" t="str">
        <f t="shared" si="5"/>
        <v>ALMERÍA</v>
      </c>
      <c r="B41" s="51">
        <f t="shared" si="3"/>
        <v>8919</v>
      </c>
      <c r="C41" s="51">
        <f t="shared" si="4"/>
        <v>7675</v>
      </c>
      <c r="D41" s="51">
        <f t="shared" si="7"/>
        <v>12</v>
      </c>
      <c r="E41" s="50" t="str">
        <f t="shared" si="6"/>
        <v>BARCELONA</v>
      </c>
      <c r="F41" s="50">
        <f t="shared" si="8"/>
        <v>219724</v>
      </c>
      <c r="G41" s="50">
        <f t="shared" si="9"/>
        <v>217095</v>
      </c>
    </row>
    <row r="42" spans="1:9" x14ac:dyDescent="0.25">
      <c r="A42" s="50" t="str">
        <f t="shared" si="5"/>
        <v>AVILÉS</v>
      </c>
      <c r="B42" s="51">
        <f t="shared" si="3"/>
        <v>3017</v>
      </c>
      <c r="C42" s="51">
        <f t="shared" si="4"/>
        <v>4730</v>
      </c>
      <c r="D42" s="51">
        <f t="shared" si="7"/>
        <v>18</v>
      </c>
      <c r="E42" s="50" t="str">
        <f t="shared" si="6"/>
        <v>CEUTA</v>
      </c>
      <c r="F42" s="50">
        <f t="shared" si="8"/>
        <v>185939</v>
      </c>
      <c r="G42" s="50">
        <f t="shared" si="9"/>
        <v>169856</v>
      </c>
    </row>
    <row r="43" spans="1:9" x14ac:dyDescent="0.25">
      <c r="A43" s="50" t="str">
        <f t="shared" si="5"/>
        <v>BAHÍA DE ALGECIRAS</v>
      </c>
      <c r="B43" s="51">
        <f t="shared" si="3"/>
        <v>904523</v>
      </c>
      <c r="C43" s="51">
        <f t="shared" si="4"/>
        <v>1123049</v>
      </c>
      <c r="D43" s="51">
        <f t="shared" si="7"/>
        <v>1</v>
      </c>
      <c r="E43" s="50" t="str">
        <f t="shared" si="6"/>
        <v>SANTA CRUZ DE TENERIFE</v>
      </c>
      <c r="F43" s="50">
        <f t="shared" si="8"/>
        <v>177580</v>
      </c>
      <c r="G43" s="50">
        <f t="shared" si="9"/>
        <v>178868</v>
      </c>
    </row>
    <row r="44" spans="1:9" x14ac:dyDescent="0.25">
      <c r="A44" s="50" t="str">
        <f t="shared" si="5"/>
        <v>BAHÍA DE CÁDIZ</v>
      </c>
      <c r="B44" s="51">
        <f t="shared" si="3"/>
        <v>5861</v>
      </c>
      <c r="C44" s="51">
        <f t="shared" si="4"/>
        <v>4194</v>
      </c>
      <c r="D44" s="51">
        <f t="shared" si="7"/>
        <v>15</v>
      </c>
      <c r="E44" s="50" t="str">
        <f t="shared" si="6"/>
        <v>VALENCIA</v>
      </c>
      <c r="F44" s="50">
        <f t="shared" si="8"/>
        <v>68191</v>
      </c>
      <c r="G44" s="50">
        <f t="shared" si="9"/>
        <v>126367</v>
      </c>
    </row>
    <row r="45" spans="1:9" x14ac:dyDescent="0.25">
      <c r="A45" s="50" t="str">
        <f t="shared" si="5"/>
        <v>BALEARES</v>
      </c>
      <c r="B45" s="51">
        <f t="shared" si="3"/>
        <v>1329</v>
      </c>
      <c r="C45" s="51">
        <f t="shared" si="4"/>
        <v>1192</v>
      </c>
      <c r="D45" s="51">
        <f t="shared" si="7"/>
        <v>22</v>
      </c>
      <c r="E45" s="50" t="str">
        <f t="shared" si="6"/>
        <v>HUELVA</v>
      </c>
      <c r="F45" s="50">
        <f t="shared" si="8"/>
        <v>41154</v>
      </c>
      <c r="G45" s="50">
        <f t="shared" si="9"/>
        <v>40966</v>
      </c>
    </row>
    <row r="46" spans="1:9" x14ac:dyDescent="0.25">
      <c r="A46" s="50" t="str">
        <f t="shared" si="5"/>
        <v>BARCELONA</v>
      </c>
      <c r="B46" s="51">
        <f t="shared" si="3"/>
        <v>219724</v>
      </c>
      <c r="C46" s="51">
        <f t="shared" si="4"/>
        <v>217095</v>
      </c>
      <c r="D46" s="51">
        <f t="shared" si="7"/>
        <v>3</v>
      </c>
      <c r="E46" s="50" t="str">
        <f t="shared" si="6"/>
        <v>VIGO</v>
      </c>
      <c r="F46" s="50">
        <f t="shared" si="8"/>
        <v>24277</v>
      </c>
      <c r="G46" s="50">
        <f t="shared" si="9"/>
        <v>24845</v>
      </c>
    </row>
    <row r="47" spans="1:9" x14ac:dyDescent="0.25">
      <c r="A47" s="50" t="str">
        <f t="shared" si="5"/>
        <v>BILBAO</v>
      </c>
      <c r="B47" s="51">
        <f t="shared" si="3"/>
        <v>19941</v>
      </c>
      <c r="C47" s="51">
        <f t="shared" si="4"/>
        <v>18885</v>
      </c>
      <c r="D47" s="51">
        <f t="shared" si="7"/>
        <v>9</v>
      </c>
      <c r="E47" s="50" t="str">
        <f t="shared" si="6"/>
        <v>BILBAO</v>
      </c>
      <c r="F47" s="50">
        <f t="shared" si="8"/>
        <v>19941</v>
      </c>
      <c r="G47" s="50">
        <f t="shared" si="9"/>
        <v>18885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1440</v>
      </c>
      <c r="D48" s="51">
        <f t="shared" si="7"/>
        <v>28</v>
      </c>
      <c r="E48" s="50" t="str">
        <f t="shared" si="6"/>
        <v>MÁLAGA</v>
      </c>
      <c r="F48" s="50">
        <f t="shared" si="8"/>
        <v>17488</v>
      </c>
      <c r="G48" s="50">
        <f t="shared" si="9"/>
        <v>8740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GIJÓN</v>
      </c>
      <c r="F49" s="50">
        <f t="shared" si="8"/>
        <v>16244</v>
      </c>
      <c r="G49" s="50">
        <f t="shared" si="9"/>
        <v>18342</v>
      </c>
    </row>
    <row r="50" spans="1:7" x14ac:dyDescent="0.25">
      <c r="A50" s="50" t="str">
        <f t="shared" si="5"/>
        <v>CEUTA</v>
      </c>
      <c r="B50" s="51">
        <f t="shared" si="3"/>
        <v>185939</v>
      </c>
      <c r="C50" s="51">
        <f t="shared" si="4"/>
        <v>169856</v>
      </c>
      <c r="D50" s="51">
        <f t="shared" si="7"/>
        <v>4</v>
      </c>
      <c r="E50" s="50" t="str">
        <f t="shared" si="6"/>
        <v>ALMERÍA</v>
      </c>
      <c r="F50" s="50">
        <f t="shared" si="8"/>
        <v>8919</v>
      </c>
      <c r="G50" s="50">
        <f t="shared" si="9"/>
        <v>7675</v>
      </c>
    </row>
    <row r="51" spans="1:7" x14ac:dyDescent="0.25">
      <c r="A51" s="50" t="str">
        <f t="shared" si="5"/>
        <v>FERROL-SAN CIBRAO</v>
      </c>
      <c r="B51" s="51">
        <f t="shared" si="3"/>
        <v>2202</v>
      </c>
      <c r="C51" s="51">
        <f t="shared" si="4"/>
        <v>828</v>
      </c>
      <c r="D51" s="51">
        <f t="shared" si="7"/>
        <v>20</v>
      </c>
      <c r="E51" s="50" t="str">
        <f t="shared" si="6"/>
        <v>MOTRIL</v>
      </c>
      <c r="F51" s="50">
        <f t="shared" si="8"/>
        <v>8624</v>
      </c>
      <c r="G51" s="50">
        <f t="shared" si="9"/>
        <v>6792</v>
      </c>
    </row>
    <row r="52" spans="1:7" x14ac:dyDescent="0.25">
      <c r="A52" s="50" t="str">
        <f t="shared" si="5"/>
        <v>GIJÓN</v>
      </c>
      <c r="B52" s="51">
        <f t="shared" si="3"/>
        <v>16244</v>
      </c>
      <c r="C52" s="51">
        <f t="shared" si="4"/>
        <v>18342</v>
      </c>
      <c r="D52" s="51">
        <f t="shared" si="7"/>
        <v>11</v>
      </c>
      <c r="E52" s="50" t="str">
        <f t="shared" si="6"/>
        <v>A CORUÑA</v>
      </c>
      <c r="F52" s="50">
        <f t="shared" si="8"/>
        <v>8031</v>
      </c>
      <c r="G52" s="50">
        <f t="shared" si="9"/>
        <v>7946</v>
      </c>
    </row>
    <row r="53" spans="1:7" x14ac:dyDescent="0.25">
      <c r="A53" s="50" t="str">
        <f t="shared" si="5"/>
        <v>HUELVA</v>
      </c>
      <c r="B53" s="51">
        <f t="shared" si="3"/>
        <v>41154</v>
      </c>
      <c r="C53" s="51">
        <f t="shared" si="4"/>
        <v>40966</v>
      </c>
      <c r="D53" s="51">
        <f t="shared" si="7"/>
        <v>7</v>
      </c>
      <c r="E53" s="50" t="str">
        <f t="shared" si="6"/>
        <v>BAHÍA DE CÁDIZ</v>
      </c>
      <c r="F53" s="50">
        <f t="shared" si="8"/>
        <v>5861</v>
      </c>
      <c r="G53" s="50">
        <f t="shared" si="9"/>
        <v>4194</v>
      </c>
    </row>
    <row r="54" spans="1:7" x14ac:dyDescent="0.25">
      <c r="A54" s="50" t="str">
        <f t="shared" si="5"/>
        <v>LAS PALMAS</v>
      </c>
      <c r="B54" s="51">
        <f t="shared" si="3"/>
        <v>735496</v>
      </c>
      <c r="C54" s="51">
        <f t="shared" si="4"/>
        <v>820216</v>
      </c>
      <c r="D54" s="51">
        <f t="shared" si="7"/>
        <v>2</v>
      </c>
      <c r="E54" s="50" t="str">
        <f t="shared" si="6"/>
        <v>TARRAGONA</v>
      </c>
      <c r="F54" s="50">
        <f t="shared" si="8"/>
        <v>5798</v>
      </c>
      <c r="G54" s="50">
        <f t="shared" si="9"/>
        <v>4051</v>
      </c>
    </row>
    <row r="55" spans="1:7" x14ac:dyDescent="0.25">
      <c r="A55" s="50" t="str">
        <f t="shared" si="5"/>
        <v>MÁLAGA</v>
      </c>
      <c r="B55" s="51">
        <f t="shared" si="3"/>
        <v>17488</v>
      </c>
      <c r="C55" s="51">
        <f t="shared" si="4"/>
        <v>8740</v>
      </c>
      <c r="D55" s="51">
        <f t="shared" si="7"/>
        <v>10</v>
      </c>
      <c r="E55" s="50" t="str">
        <f t="shared" si="6"/>
        <v>MARÍN Y RÍA DE PONTEVEDRA</v>
      </c>
      <c r="F55" s="50">
        <f t="shared" si="8"/>
        <v>3590</v>
      </c>
      <c r="G55" s="50">
        <f t="shared" si="9"/>
        <v>3583</v>
      </c>
    </row>
    <row r="56" spans="1:7" x14ac:dyDescent="0.25">
      <c r="A56" s="50" t="str">
        <f t="shared" si="5"/>
        <v>MARÍN Y RÍA DE PONTEVEDRA</v>
      </c>
      <c r="B56" s="51">
        <f t="shared" si="3"/>
        <v>3590</v>
      </c>
      <c r="C56" s="51">
        <f t="shared" si="4"/>
        <v>3583</v>
      </c>
      <c r="D56" s="51">
        <f t="shared" si="7"/>
        <v>17</v>
      </c>
      <c r="E56" s="50" t="str">
        <f t="shared" si="6"/>
        <v>AVILÉS</v>
      </c>
      <c r="F56" s="50">
        <f t="shared" si="8"/>
        <v>3017</v>
      </c>
      <c r="G56" s="50">
        <f t="shared" si="9"/>
        <v>4730</v>
      </c>
    </row>
    <row r="57" spans="1:7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str">
        <f t="shared" si="6"/>
        <v>PASAIA</v>
      </c>
      <c r="F57" s="50">
        <f t="shared" si="8"/>
        <v>2829</v>
      </c>
      <c r="G57" s="50">
        <f t="shared" si="9"/>
        <v>3102</v>
      </c>
    </row>
    <row r="58" spans="1:7" x14ac:dyDescent="0.25">
      <c r="A58" s="50" t="str">
        <f t="shared" si="5"/>
        <v>MOTRIL</v>
      </c>
      <c r="B58" s="51">
        <f t="shared" si="3"/>
        <v>8624</v>
      </c>
      <c r="C58" s="51">
        <f t="shared" si="4"/>
        <v>6792</v>
      </c>
      <c r="D58" s="51">
        <f t="shared" si="7"/>
        <v>13</v>
      </c>
      <c r="E58" s="50" t="str">
        <f t="shared" si="6"/>
        <v>FERROL-SAN CIBRAO</v>
      </c>
      <c r="F58" s="50">
        <f t="shared" si="8"/>
        <v>2202</v>
      </c>
      <c r="G58" s="50">
        <f t="shared" si="9"/>
        <v>828</v>
      </c>
    </row>
    <row r="59" spans="1:7" x14ac:dyDescent="0.25">
      <c r="A59" s="50" t="str">
        <f t="shared" si="5"/>
        <v>PASAIA</v>
      </c>
      <c r="B59" s="51">
        <f t="shared" si="3"/>
        <v>2829</v>
      </c>
      <c r="C59" s="51">
        <f t="shared" si="4"/>
        <v>3102</v>
      </c>
      <c r="D59" s="51">
        <f t="shared" si="7"/>
        <v>19</v>
      </c>
      <c r="E59" s="50" t="str">
        <f t="shared" si="6"/>
        <v>SANTANDER</v>
      </c>
      <c r="F59" s="50">
        <f t="shared" si="8"/>
        <v>1745</v>
      </c>
      <c r="G59" s="50">
        <f t="shared" si="9"/>
        <v>2239</v>
      </c>
    </row>
    <row r="60" spans="1:7" x14ac:dyDescent="0.25">
      <c r="A60" s="50" t="str">
        <f t="shared" si="5"/>
        <v>SANTA CRUZ DE TENERIFE</v>
      </c>
      <c r="B60" s="51">
        <f t="shared" si="3"/>
        <v>177580</v>
      </c>
      <c r="C60" s="51">
        <f t="shared" si="4"/>
        <v>178868</v>
      </c>
      <c r="D60" s="51">
        <f t="shared" si="7"/>
        <v>5</v>
      </c>
      <c r="E60" s="50" t="str">
        <f t="shared" si="6"/>
        <v>BALEARES</v>
      </c>
      <c r="F60" s="50">
        <f t="shared" si="8"/>
        <v>1329</v>
      </c>
      <c r="G60" s="50">
        <f t="shared" si="9"/>
        <v>1192</v>
      </c>
    </row>
    <row r="61" spans="1:7" x14ac:dyDescent="0.25">
      <c r="A61" s="50" t="str">
        <f t="shared" si="5"/>
        <v>SANTANDER</v>
      </c>
      <c r="B61" s="51">
        <f t="shared" si="3"/>
        <v>1745</v>
      </c>
      <c r="C61" s="51">
        <f t="shared" si="4"/>
        <v>2239</v>
      </c>
      <c r="D61" s="51">
        <f t="shared" si="7"/>
        <v>21</v>
      </c>
      <c r="E61" s="50" t="str">
        <f t="shared" si="6"/>
        <v>ALICANTE</v>
      </c>
      <c r="F61" s="50">
        <f t="shared" si="8"/>
        <v>1121</v>
      </c>
      <c r="G61" s="50">
        <f t="shared" si="9"/>
        <v>1293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str">
        <f t="shared" si="6"/>
        <v>VILAGARCÍA</v>
      </c>
      <c r="F62" s="50">
        <f t="shared" si="8"/>
        <v>119</v>
      </c>
      <c r="G62" s="50">
        <f t="shared" si="9"/>
        <v>306</v>
      </c>
    </row>
    <row r="63" spans="1:7" x14ac:dyDescent="0.25">
      <c r="A63" s="50" t="str">
        <f t="shared" si="5"/>
        <v>TARRAGONA</v>
      </c>
      <c r="B63" s="51">
        <f t="shared" si="3"/>
        <v>5798</v>
      </c>
      <c r="C63" s="51">
        <f t="shared" si="4"/>
        <v>4051</v>
      </c>
      <c r="D63" s="51">
        <f t="shared" si="7"/>
        <v>16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68191</v>
      </c>
      <c r="C64" s="51">
        <f t="shared" si="4"/>
        <v>126367</v>
      </c>
      <c r="D64" s="51">
        <f t="shared" si="7"/>
        <v>6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24277</v>
      </c>
      <c r="C65" s="51">
        <f t="shared" si="4"/>
        <v>24845</v>
      </c>
      <c r="D65" s="51">
        <f t="shared" si="7"/>
        <v>8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119</v>
      </c>
      <c r="C66" s="51">
        <f t="shared" si="4"/>
        <v>306</v>
      </c>
      <c r="D66" s="51">
        <f t="shared" si="7"/>
        <v>24</v>
      </c>
      <c r="E66" s="50" t="str">
        <f t="shared" si="6"/>
        <v>CARTAGENA</v>
      </c>
      <c r="F66" s="50">
        <f t="shared" si="8"/>
        <v>0</v>
      </c>
      <c r="G66" s="50">
        <f t="shared" si="9"/>
        <v>1440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8"/>
  <sheetViews>
    <sheetView zoomScaleNormal="100" workbookViewId="0">
      <selection activeCell="F27" sqref="F22:F27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117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20861</v>
      </c>
      <c r="C7" s="44">
        <v>20896</v>
      </c>
      <c r="D7" s="44">
        <v>90778</v>
      </c>
      <c r="E7" s="44">
        <v>89764</v>
      </c>
      <c r="F7" s="11">
        <f>((E7*100)/D7)-100</f>
        <v>-1.1170107294719003</v>
      </c>
      <c r="G7" s="1"/>
      <c r="H7" s="1"/>
      <c r="I7" s="1"/>
    </row>
    <row r="8" spans="1:12" x14ac:dyDescent="0.25">
      <c r="A8" s="12" t="s">
        <v>31</v>
      </c>
      <c r="B8" s="45"/>
      <c r="C8" s="45"/>
      <c r="D8" s="45"/>
      <c r="E8" s="45"/>
      <c r="F8" s="14"/>
      <c r="G8" s="1"/>
      <c r="H8" s="1"/>
      <c r="I8" s="1"/>
    </row>
    <row r="9" spans="1:12" x14ac:dyDescent="0.25">
      <c r="A9" s="9" t="s">
        <v>164</v>
      </c>
      <c r="B9" s="44"/>
      <c r="C9" s="44"/>
      <c r="D9" s="44"/>
      <c r="E9" s="44"/>
      <c r="F9" s="11"/>
      <c r="G9" s="1"/>
      <c r="H9" s="1"/>
      <c r="I9" s="1"/>
    </row>
    <row r="10" spans="1:12" x14ac:dyDescent="0.25">
      <c r="A10" s="12" t="s">
        <v>166</v>
      </c>
      <c r="B10" s="45"/>
      <c r="C10" s="45"/>
      <c r="D10" s="45"/>
      <c r="E10" s="45"/>
      <c r="F10" s="14"/>
      <c r="G10" s="1"/>
      <c r="H10" s="1"/>
      <c r="I10" s="1"/>
    </row>
    <row r="11" spans="1:12" x14ac:dyDescent="0.25">
      <c r="A11" s="9" t="s">
        <v>167</v>
      </c>
      <c r="B11" s="44">
        <v>232357</v>
      </c>
      <c r="C11" s="44">
        <v>248037</v>
      </c>
      <c r="D11" s="44">
        <v>1042859</v>
      </c>
      <c r="E11" s="44">
        <v>876738</v>
      </c>
      <c r="F11" s="11">
        <f t="shared" ref="F11:F28" si="0">((E11*100)/D11)-100</f>
        <v>-15.929382591510461</v>
      </c>
      <c r="G11" s="1"/>
      <c r="H11" s="1"/>
      <c r="I11" s="1"/>
    </row>
    <row r="12" spans="1:12" x14ac:dyDescent="0.25">
      <c r="A12" s="12" t="s">
        <v>168</v>
      </c>
      <c r="B12" s="45"/>
      <c r="C12" s="45"/>
      <c r="D12" s="45"/>
      <c r="E12" s="45"/>
      <c r="F12" s="14"/>
      <c r="G12" s="1"/>
      <c r="H12" s="1"/>
      <c r="I12" s="1"/>
    </row>
    <row r="13" spans="1:12" x14ac:dyDescent="0.25">
      <c r="A13" s="9" t="s">
        <v>32</v>
      </c>
      <c r="B13" s="44">
        <v>1</v>
      </c>
      <c r="C13" s="44">
        <v>19</v>
      </c>
      <c r="D13" s="44">
        <v>109</v>
      </c>
      <c r="E13" s="44">
        <v>19</v>
      </c>
      <c r="F13" s="11">
        <f t="shared" si="0"/>
        <v>-82.568807339449535</v>
      </c>
      <c r="G13" s="1"/>
      <c r="H13" s="1"/>
      <c r="I13" s="1"/>
    </row>
    <row r="14" spans="1:12" x14ac:dyDescent="0.25">
      <c r="A14" s="12" t="s">
        <v>33</v>
      </c>
      <c r="B14" s="45"/>
      <c r="C14" s="45"/>
      <c r="D14" s="45"/>
      <c r="E14" s="45"/>
      <c r="F14" s="14"/>
      <c r="G14" s="1"/>
      <c r="H14" s="1"/>
      <c r="I14" s="1"/>
    </row>
    <row r="15" spans="1:12" x14ac:dyDescent="0.25">
      <c r="A15" s="9" t="s">
        <v>34</v>
      </c>
      <c r="B15" s="44"/>
      <c r="C15" s="44"/>
      <c r="D15" s="44"/>
      <c r="E15" s="44"/>
      <c r="F15" s="11"/>
      <c r="G15" s="1"/>
      <c r="H15" s="1"/>
      <c r="I15" s="1"/>
    </row>
    <row r="16" spans="1:12" x14ac:dyDescent="0.25">
      <c r="A16" s="12" t="s">
        <v>35</v>
      </c>
      <c r="B16" s="45"/>
      <c r="C16" s="45"/>
      <c r="D16" s="45"/>
      <c r="E16" s="45"/>
      <c r="F16" s="14"/>
      <c r="G16" s="1"/>
      <c r="H16" s="1"/>
      <c r="I16" s="1"/>
    </row>
    <row r="17" spans="1:9" x14ac:dyDescent="0.25">
      <c r="A17" s="9" t="s">
        <v>169</v>
      </c>
      <c r="B17" s="44"/>
      <c r="C17" s="44"/>
      <c r="D17" s="44"/>
      <c r="E17" s="44"/>
      <c r="F17" s="11"/>
      <c r="G17" s="1"/>
      <c r="H17" s="1"/>
      <c r="I17" s="1"/>
    </row>
    <row r="18" spans="1:9" x14ac:dyDescent="0.25">
      <c r="A18" s="12" t="s">
        <v>36</v>
      </c>
      <c r="B18" s="45"/>
      <c r="C18" s="45"/>
      <c r="D18" s="45"/>
      <c r="E18" s="45"/>
      <c r="F18" s="14"/>
      <c r="G18" s="1"/>
      <c r="H18" s="1"/>
      <c r="I18" s="1"/>
    </row>
    <row r="19" spans="1:9" x14ac:dyDescent="0.25">
      <c r="A19" s="9" t="s">
        <v>37</v>
      </c>
      <c r="B19" s="44"/>
      <c r="C19" s="44"/>
      <c r="D19" s="44">
        <v>0</v>
      </c>
      <c r="E19" s="44">
        <v>60</v>
      </c>
      <c r="F19" s="11"/>
      <c r="G19" s="1"/>
      <c r="H19" s="1"/>
      <c r="I19" s="1"/>
    </row>
    <row r="20" spans="1:9" x14ac:dyDescent="0.25">
      <c r="A20" s="12" t="s">
        <v>170</v>
      </c>
      <c r="B20" s="45"/>
      <c r="C20" s="45"/>
      <c r="D20" s="45"/>
      <c r="E20" s="45"/>
      <c r="F20" s="14"/>
      <c r="G20" s="1"/>
      <c r="H20" s="1"/>
      <c r="I20" s="1"/>
    </row>
    <row r="21" spans="1:9" x14ac:dyDescent="0.25">
      <c r="A21" s="9" t="s">
        <v>38</v>
      </c>
      <c r="B21" s="44">
        <v>6097</v>
      </c>
      <c r="C21" s="44">
        <v>0</v>
      </c>
      <c r="D21" s="44">
        <v>12393</v>
      </c>
      <c r="E21" s="44">
        <v>5616</v>
      </c>
      <c r="F21" s="11">
        <f t="shared" si="0"/>
        <v>-54.684095860566451</v>
      </c>
      <c r="G21" s="1"/>
      <c r="H21" s="1"/>
      <c r="I21" s="1"/>
    </row>
    <row r="22" spans="1:9" x14ac:dyDescent="0.25">
      <c r="A22" s="12" t="s">
        <v>59</v>
      </c>
      <c r="B22" s="45"/>
      <c r="C22" s="45"/>
      <c r="D22" s="45"/>
      <c r="E22" s="45"/>
      <c r="F22" s="14"/>
      <c r="G22" s="1"/>
      <c r="H22" s="1"/>
      <c r="I22" s="1"/>
    </row>
    <row r="23" spans="1:9" x14ac:dyDescent="0.25">
      <c r="A23" s="9" t="s">
        <v>171</v>
      </c>
      <c r="B23" s="44"/>
      <c r="C23" s="44"/>
      <c r="D23" s="44"/>
      <c r="E23" s="44"/>
      <c r="F23" s="11"/>
      <c r="G23" s="1"/>
      <c r="H23" s="1"/>
      <c r="I23" s="1"/>
    </row>
    <row r="24" spans="1:9" x14ac:dyDescent="0.25">
      <c r="A24" s="12" t="s">
        <v>173</v>
      </c>
      <c r="B24" s="45"/>
      <c r="C24" s="45"/>
      <c r="D24" s="45"/>
      <c r="E24" s="45"/>
      <c r="F24" s="14"/>
      <c r="G24" s="1"/>
      <c r="H24" s="1"/>
      <c r="I24" s="1"/>
    </row>
    <row r="25" spans="1:9" x14ac:dyDescent="0.25">
      <c r="A25" s="9" t="s">
        <v>39</v>
      </c>
      <c r="B25" s="44"/>
      <c r="C25" s="44"/>
      <c r="D25" s="44"/>
      <c r="E25" s="44"/>
      <c r="F25" s="11"/>
      <c r="G25" s="1"/>
      <c r="H25" s="1"/>
      <c r="I25" s="1"/>
    </row>
    <row r="26" spans="1:9" x14ac:dyDescent="0.25">
      <c r="A26" s="12" t="s">
        <v>40</v>
      </c>
      <c r="B26" s="45"/>
      <c r="C26" s="45"/>
      <c r="D26" s="45"/>
      <c r="E26" s="45"/>
      <c r="F26" s="14"/>
      <c r="G26" s="1"/>
      <c r="H26" s="1"/>
      <c r="I26" s="1"/>
    </row>
    <row r="27" spans="1:9" x14ac:dyDescent="0.25">
      <c r="A27" s="9" t="s">
        <v>41</v>
      </c>
      <c r="B27" s="44"/>
      <c r="C27" s="44"/>
      <c r="D27" s="44"/>
      <c r="E27" s="44"/>
      <c r="F27" s="11"/>
      <c r="G27" s="1"/>
      <c r="H27" s="1"/>
      <c r="I27" s="1"/>
    </row>
    <row r="28" spans="1:9" x14ac:dyDescent="0.25">
      <c r="A28" s="12" t="s">
        <v>42</v>
      </c>
      <c r="B28" s="45">
        <v>196</v>
      </c>
      <c r="C28" s="45">
        <v>42</v>
      </c>
      <c r="D28" s="45">
        <v>798</v>
      </c>
      <c r="E28" s="45">
        <v>355</v>
      </c>
      <c r="F28" s="14">
        <f t="shared" si="0"/>
        <v>-55.513784461152881</v>
      </c>
      <c r="G28" s="1"/>
      <c r="H28" s="1"/>
      <c r="I28" s="1"/>
    </row>
    <row r="29" spans="1:9" x14ac:dyDescent="0.25">
      <c r="A29" s="9" t="s">
        <v>43</v>
      </c>
      <c r="B29" s="44"/>
      <c r="C29" s="44"/>
      <c r="D29" s="44"/>
      <c r="E29" s="44"/>
      <c r="F29" s="11"/>
      <c r="G29" s="1"/>
      <c r="H29" s="1"/>
      <c r="I29" s="1"/>
    </row>
    <row r="30" spans="1:9" x14ac:dyDescent="0.25">
      <c r="A30" s="12" t="s">
        <v>44</v>
      </c>
      <c r="B30" s="45"/>
      <c r="C30" s="45"/>
      <c r="D30" s="45"/>
      <c r="E30" s="45"/>
      <c r="F30" s="14"/>
      <c r="G30" s="1"/>
      <c r="H30" s="1"/>
      <c r="I30" s="1"/>
    </row>
    <row r="31" spans="1:9" x14ac:dyDescent="0.25">
      <c r="A31" s="9" t="s">
        <v>45</v>
      </c>
      <c r="B31" s="44"/>
      <c r="C31" s="44"/>
      <c r="D31" s="44"/>
      <c r="E31" s="44"/>
      <c r="F31" s="11"/>
      <c r="G31" s="1"/>
      <c r="H31" s="1"/>
      <c r="I31" s="1"/>
    </row>
    <row r="32" spans="1:9" x14ac:dyDescent="0.25">
      <c r="A32" s="12" t="s">
        <v>46</v>
      </c>
      <c r="B32" s="45"/>
      <c r="C32" s="45"/>
      <c r="D32" s="45"/>
      <c r="E32" s="45"/>
      <c r="F32" s="14"/>
      <c r="G32" s="1"/>
      <c r="H32" s="1"/>
      <c r="I32" s="1"/>
    </row>
    <row r="33" spans="1:9" x14ac:dyDescent="0.25">
      <c r="A33" s="9" t="s">
        <v>47</v>
      </c>
      <c r="B33" s="44">
        <v>0</v>
      </c>
      <c r="C33" s="44">
        <v>772</v>
      </c>
      <c r="D33" s="44">
        <v>0</v>
      </c>
      <c r="E33" s="44">
        <v>2032</v>
      </c>
      <c r="F33" s="11"/>
      <c r="G33" s="1"/>
      <c r="H33" s="1"/>
      <c r="I33" s="1"/>
    </row>
    <row r="34" spans="1:9" x14ac:dyDescent="0.25">
      <c r="A34" s="12" t="s">
        <v>172</v>
      </c>
      <c r="B34" s="45"/>
      <c r="C34" s="45"/>
      <c r="D34" s="45"/>
      <c r="E34" s="45"/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259512</v>
      </c>
      <c r="C35" s="16">
        <f t="shared" ref="C35:E35" si="1">SUM(C7:C34)</f>
        <v>269766</v>
      </c>
      <c r="D35" s="16">
        <f t="shared" si="1"/>
        <v>1146937</v>
      </c>
      <c r="E35" s="16">
        <f t="shared" si="1"/>
        <v>974584</v>
      </c>
      <c r="F35" s="17">
        <f t="shared" ref="F35" si="2">((E35*100)/D35)-100</f>
        <v>-15.027242124022507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  <c r="H38" s="91"/>
    </row>
    <row r="39" spans="1:9" x14ac:dyDescent="0.25">
      <c r="A39" s="50" t="str">
        <f t="shared" ref="A39:A66" si="5">A7</f>
        <v>A CORUÑA</v>
      </c>
      <c r="B39" s="51">
        <f t="shared" si="3"/>
        <v>89764</v>
      </c>
      <c r="C39" s="51">
        <f t="shared" si="4"/>
        <v>90778</v>
      </c>
      <c r="D39" s="51">
        <f>_xlfn.RANK.EQ(B39,$B$39:$B$66)+COUNTIF($B$39:$B$66,B39)-1</f>
        <v>2</v>
      </c>
      <c r="E39" s="50" t="str">
        <f t="shared" ref="E39:E47" si="6">INDEX($A$39:$B$66,MATCH(ROW()-38,$D$39:$D$66,0),1)</f>
        <v>BAHÍA DE ALGECIRAS</v>
      </c>
      <c r="F39" s="50">
        <f>LOOKUP(E39,$A$39:$A$66,$B$39:$B$66)</f>
        <v>876738</v>
      </c>
      <c r="G39" s="50">
        <f>LOOKUP(E39,$A$39:$A$66,$C$39:$C$66)</f>
        <v>1042859</v>
      </c>
      <c r="H39" s="91"/>
    </row>
    <row r="40" spans="1:9" x14ac:dyDescent="0.25">
      <c r="A40" s="50" t="str">
        <f t="shared" si="5"/>
        <v>ALICANTE</v>
      </c>
      <c r="B40" s="51">
        <f t="shared" si="3"/>
        <v>0</v>
      </c>
      <c r="C40" s="51">
        <f t="shared" si="4"/>
        <v>0</v>
      </c>
      <c r="D40" s="51">
        <f t="shared" ref="D40:D66" si="7">_xlfn.RANK.EQ(B40,$B$39:$B$66)+COUNTIF($B$39:$B$66,B40)-1</f>
        <v>28</v>
      </c>
      <c r="E40" s="50" t="str">
        <f t="shared" si="6"/>
        <v>A CORUÑA</v>
      </c>
      <c r="F40" s="50">
        <f t="shared" ref="F40:F66" si="8">LOOKUP(E40,$A$39:$A$66,$B$39:$B$66)</f>
        <v>89764</v>
      </c>
      <c r="G40" s="50">
        <f t="shared" ref="G40:G66" si="9">LOOKUP(E40,$A$39:$A$66,$C$39:$C$66)</f>
        <v>90778</v>
      </c>
      <c r="H40" s="91"/>
    </row>
    <row r="41" spans="1:9" x14ac:dyDescent="0.25">
      <c r="A41" s="50" t="str">
        <f t="shared" si="5"/>
        <v>ALMERÍA</v>
      </c>
      <c r="B41" s="51">
        <f t="shared" si="3"/>
        <v>0</v>
      </c>
      <c r="C41" s="51">
        <f t="shared" si="4"/>
        <v>0</v>
      </c>
      <c r="D41" s="51">
        <f t="shared" si="7"/>
        <v>28</v>
      </c>
      <c r="E41" s="50" t="str">
        <f t="shared" si="6"/>
        <v>HUELVA</v>
      </c>
      <c r="F41" s="50">
        <f t="shared" si="8"/>
        <v>5616</v>
      </c>
      <c r="G41" s="50">
        <f t="shared" si="9"/>
        <v>12393</v>
      </c>
      <c r="H41" s="91"/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VIGO</v>
      </c>
      <c r="F42" s="50">
        <f t="shared" si="8"/>
        <v>2032</v>
      </c>
      <c r="G42" s="50">
        <f t="shared" si="9"/>
        <v>0</v>
      </c>
      <c r="H42" s="91"/>
    </row>
    <row r="43" spans="1:9" x14ac:dyDescent="0.25">
      <c r="A43" s="50" t="str">
        <f t="shared" si="5"/>
        <v>BAHÍA DE ALGECIRAS</v>
      </c>
      <c r="B43" s="51">
        <f t="shared" si="3"/>
        <v>876738</v>
      </c>
      <c r="C43" s="51">
        <f t="shared" si="4"/>
        <v>1042859</v>
      </c>
      <c r="D43" s="51">
        <f t="shared" si="7"/>
        <v>1</v>
      </c>
      <c r="E43" s="50" t="str">
        <f t="shared" si="6"/>
        <v>SANTA CRUZ DE TENERIFE</v>
      </c>
      <c r="F43" s="50">
        <f t="shared" si="8"/>
        <v>355</v>
      </c>
      <c r="G43" s="50">
        <f t="shared" si="9"/>
        <v>798</v>
      </c>
      <c r="H43" s="91"/>
    </row>
    <row r="44" spans="1:9" x14ac:dyDescent="0.25">
      <c r="A44" s="50" t="str">
        <f t="shared" si="5"/>
        <v>BAHÍA DE CÁDIZ</v>
      </c>
      <c r="B44" s="51">
        <f t="shared" si="3"/>
        <v>0</v>
      </c>
      <c r="C44" s="51">
        <f t="shared" si="4"/>
        <v>0</v>
      </c>
      <c r="D44" s="51">
        <f t="shared" si="7"/>
        <v>28</v>
      </c>
      <c r="E44" s="50" t="str">
        <f t="shared" si="6"/>
        <v>FERROL-SAN CIBRAO</v>
      </c>
      <c r="F44" s="50">
        <f t="shared" si="8"/>
        <v>60</v>
      </c>
      <c r="G44" s="50">
        <f t="shared" si="9"/>
        <v>0</v>
      </c>
      <c r="H44" s="91"/>
    </row>
    <row r="45" spans="1:9" x14ac:dyDescent="0.25">
      <c r="A45" s="50" t="str">
        <f t="shared" si="5"/>
        <v>BALEARES</v>
      </c>
      <c r="B45" s="51">
        <f t="shared" si="3"/>
        <v>19</v>
      </c>
      <c r="C45" s="51">
        <f t="shared" si="4"/>
        <v>109</v>
      </c>
      <c r="D45" s="51">
        <f t="shared" si="7"/>
        <v>7</v>
      </c>
      <c r="E45" s="50" t="str">
        <f t="shared" si="6"/>
        <v>BALEARES</v>
      </c>
      <c r="F45" s="50">
        <f t="shared" si="8"/>
        <v>19</v>
      </c>
      <c r="G45" s="50">
        <f t="shared" si="9"/>
        <v>109</v>
      </c>
      <c r="H45" s="91"/>
    </row>
    <row r="46" spans="1:9" x14ac:dyDescent="0.25">
      <c r="A46" s="50" t="str">
        <f t="shared" si="5"/>
        <v>BARCELONA</v>
      </c>
      <c r="B46" s="51">
        <f t="shared" si="3"/>
        <v>0</v>
      </c>
      <c r="C46" s="51">
        <f t="shared" si="4"/>
        <v>0</v>
      </c>
      <c r="D46" s="51">
        <f t="shared" si="7"/>
        <v>28</v>
      </c>
      <c r="E46" s="50" t="e">
        <f t="shared" si="6"/>
        <v>#N/A</v>
      </c>
      <c r="F46" s="50" t="e">
        <f t="shared" si="8"/>
        <v>#N/A</v>
      </c>
      <c r="G46" s="50" t="e">
        <f t="shared" si="9"/>
        <v>#N/A</v>
      </c>
      <c r="H46" s="91"/>
    </row>
    <row r="47" spans="1:9" x14ac:dyDescent="0.25">
      <c r="A47" s="50" t="str">
        <f t="shared" si="5"/>
        <v>BILBAO</v>
      </c>
      <c r="B47" s="51">
        <f t="shared" si="3"/>
        <v>0</v>
      </c>
      <c r="C47" s="51">
        <f t="shared" si="4"/>
        <v>0</v>
      </c>
      <c r="D47" s="51">
        <f t="shared" si="7"/>
        <v>28</v>
      </c>
      <c r="E47" s="50" t="e">
        <f t="shared" si="6"/>
        <v>#N/A</v>
      </c>
      <c r="F47" s="50" t="e">
        <f t="shared" si="8"/>
        <v>#N/A</v>
      </c>
      <c r="G47" s="50" t="e">
        <f t="shared" si="9"/>
        <v>#N/A</v>
      </c>
      <c r="H47" s="91"/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">
        <v>39</v>
      </c>
      <c r="F48" s="50">
        <f t="shared" si="8"/>
        <v>0</v>
      </c>
      <c r="G48" s="50">
        <f t="shared" si="9"/>
        <v>0</v>
      </c>
      <c r="H48" s="91"/>
    </row>
    <row r="49" spans="1:8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e">
        <f t="shared" ref="E49:E66" si="10">INDEX($A$39:$B$66,MATCH(ROW()-38,$D$39:$D$66,0),1)</f>
        <v>#N/A</v>
      </c>
      <c r="F49" s="50" t="e">
        <f t="shared" si="8"/>
        <v>#N/A</v>
      </c>
      <c r="G49" s="50" t="e">
        <f t="shared" si="9"/>
        <v>#N/A</v>
      </c>
      <c r="H49" s="91"/>
    </row>
    <row r="50" spans="1:8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e">
        <f t="shared" si="10"/>
        <v>#N/A</v>
      </c>
      <c r="F50" s="50" t="e">
        <f t="shared" si="8"/>
        <v>#N/A</v>
      </c>
      <c r="G50" s="50" t="e">
        <f t="shared" si="9"/>
        <v>#N/A</v>
      </c>
      <c r="H50" s="91"/>
    </row>
    <row r="51" spans="1:8" x14ac:dyDescent="0.25">
      <c r="A51" s="50" t="str">
        <f t="shared" si="5"/>
        <v>FERROL-SAN CIBRAO</v>
      </c>
      <c r="B51" s="51">
        <f t="shared" si="3"/>
        <v>60</v>
      </c>
      <c r="C51" s="51">
        <f t="shared" si="4"/>
        <v>0</v>
      </c>
      <c r="D51" s="51">
        <f t="shared" si="7"/>
        <v>6</v>
      </c>
      <c r="E51" s="50" t="e">
        <f t="shared" si="10"/>
        <v>#N/A</v>
      </c>
      <c r="F51" s="50" t="e">
        <f t="shared" si="8"/>
        <v>#N/A</v>
      </c>
      <c r="G51" s="50" t="e">
        <f t="shared" si="9"/>
        <v>#N/A</v>
      </c>
      <c r="H51" s="91"/>
    </row>
    <row r="52" spans="1:8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e">
        <f t="shared" si="10"/>
        <v>#N/A</v>
      </c>
      <c r="F52" s="50" t="e">
        <f t="shared" si="8"/>
        <v>#N/A</v>
      </c>
      <c r="G52" s="50" t="e">
        <f t="shared" si="9"/>
        <v>#N/A</v>
      </c>
      <c r="H52" s="91"/>
    </row>
    <row r="53" spans="1:8" x14ac:dyDescent="0.25">
      <c r="A53" s="50" t="str">
        <f t="shared" si="5"/>
        <v>HUELVA</v>
      </c>
      <c r="B53" s="51">
        <f t="shared" si="3"/>
        <v>5616</v>
      </c>
      <c r="C53" s="51">
        <f t="shared" si="4"/>
        <v>12393</v>
      </c>
      <c r="D53" s="51">
        <f t="shared" si="7"/>
        <v>3</v>
      </c>
      <c r="E53" s="50" t="e">
        <f t="shared" si="10"/>
        <v>#N/A</v>
      </c>
      <c r="F53" s="50" t="e">
        <f t="shared" si="8"/>
        <v>#N/A</v>
      </c>
      <c r="G53" s="50" t="e">
        <f t="shared" si="9"/>
        <v>#N/A</v>
      </c>
      <c r="H53" s="91"/>
    </row>
    <row r="54" spans="1:8" x14ac:dyDescent="0.25">
      <c r="A54" s="50" t="str">
        <f t="shared" si="5"/>
        <v>LAS PALMAS</v>
      </c>
      <c r="B54" s="51">
        <f t="shared" si="3"/>
        <v>0</v>
      </c>
      <c r="C54" s="51">
        <f t="shared" si="4"/>
        <v>0</v>
      </c>
      <c r="D54" s="51">
        <f t="shared" si="7"/>
        <v>28</v>
      </c>
      <c r="E54" s="50" t="e">
        <f t="shared" si="10"/>
        <v>#N/A</v>
      </c>
      <c r="F54" s="50" t="e">
        <f t="shared" si="8"/>
        <v>#N/A</v>
      </c>
      <c r="G54" s="50" t="e">
        <f t="shared" si="9"/>
        <v>#N/A</v>
      </c>
      <c r="H54" s="91"/>
    </row>
    <row r="55" spans="1:8" x14ac:dyDescent="0.25">
      <c r="A55" s="50" t="str">
        <f t="shared" si="5"/>
        <v>MÁLAGA</v>
      </c>
      <c r="B55" s="51">
        <f t="shared" si="3"/>
        <v>0</v>
      </c>
      <c r="C55" s="51">
        <f t="shared" si="4"/>
        <v>0</v>
      </c>
      <c r="D55" s="51">
        <f t="shared" si="7"/>
        <v>28</v>
      </c>
      <c r="E55" s="50" t="e">
        <f t="shared" si="10"/>
        <v>#N/A</v>
      </c>
      <c r="F55" s="50" t="e">
        <f t="shared" si="8"/>
        <v>#N/A</v>
      </c>
      <c r="G55" s="50" t="e">
        <f t="shared" si="9"/>
        <v>#N/A</v>
      </c>
      <c r="H55" s="91"/>
    </row>
    <row r="56" spans="1:8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10"/>
        <v>#N/A</v>
      </c>
      <c r="F56" s="50" t="e">
        <f t="shared" si="8"/>
        <v>#N/A</v>
      </c>
      <c r="G56" s="50" t="e">
        <f t="shared" si="9"/>
        <v>#N/A</v>
      </c>
      <c r="H56" s="91"/>
    </row>
    <row r="57" spans="1:8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e">
        <f t="shared" si="10"/>
        <v>#N/A</v>
      </c>
      <c r="F57" s="50" t="e">
        <f t="shared" si="8"/>
        <v>#N/A</v>
      </c>
      <c r="G57" s="50" t="e">
        <f t="shared" si="9"/>
        <v>#N/A</v>
      </c>
      <c r="H57" s="91"/>
    </row>
    <row r="58" spans="1:8" x14ac:dyDescent="0.25">
      <c r="A58" s="50" t="str">
        <f t="shared" si="5"/>
        <v>MOTRIL</v>
      </c>
      <c r="B58" s="51">
        <f t="shared" si="3"/>
        <v>0</v>
      </c>
      <c r="C58" s="51">
        <f t="shared" si="4"/>
        <v>0</v>
      </c>
      <c r="D58" s="51">
        <f t="shared" si="7"/>
        <v>28</v>
      </c>
      <c r="E58" s="50" t="e">
        <f t="shared" si="10"/>
        <v>#N/A</v>
      </c>
      <c r="F58" s="50" t="e">
        <f t="shared" si="8"/>
        <v>#N/A</v>
      </c>
      <c r="G58" s="50" t="e">
        <f t="shared" si="9"/>
        <v>#N/A</v>
      </c>
      <c r="H58" s="91"/>
    </row>
    <row r="59" spans="1:8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10"/>
        <v>#N/A</v>
      </c>
      <c r="F59" s="50" t="e">
        <f t="shared" si="8"/>
        <v>#N/A</v>
      </c>
      <c r="G59" s="50" t="e">
        <f t="shared" si="9"/>
        <v>#N/A</v>
      </c>
      <c r="H59" s="91"/>
    </row>
    <row r="60" spans="1:8" x14ac:dyDescent="0.25">
      <c r="A60" s="50" t="str">
        <f t="shared" si="5"/>
        <v>SANTA CRUZ DE TENERIFE</v>
      </c>
      <c r="B60" s="51">
        <f t="shared" si="3"/>
        <v>355</v>
      </c>
      <c r="C60" s="51">
        <f t="shared" si="4"/>
        <v>798</v>
      </c>
      <c r="D60" s="51">
        <f t="shared" si="7"/>
        <v>5</v>
      </c>
      <c r="E60" s="50" t="e">
        <f t="shared" si="10"/>
        <v>#N/A</v>
      </c>
      <c r="F60" s="50" t="e">
        <f t="shared" si="8"/>
        <v>#N/A</v>
      </c>
      <c r="G60" s="50" t="e">
        <f t="shared" si="9"/>
        <v>#N/A</v>
      </c>
      <c r="H60" s="91"/>
    </row>
    <row r="61" spans="1:8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10"/>
        <v>#N/A</v>
      </c>
      <c r="F61" s="50" t="e">
        <f t="shared" si="8"/>
        <v>#N/A</v>
      </c>
      <c r="G61" s="50" t="e">
        <f t="shared" si="9"/>
        <v>#N/A</v>
      </c>
      <c r="H61" s="91"/>
    </row>
    <row r="62" spans="1:8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10"/>
        <v>#N/A</v>
      </c>
      <c r="F62" s="50" t="e">
        <f t="shared" si="8"/>
        <v>#N/A</v>
      </c>
      <c r="G62" s="50" t="e">
        <f t="shared" si="9"/>
        <v>#N/A</v>
      </c>
      <c r="H62" s="91"/>
    </row>
    <row r="63" spans="1:8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10"/>
        <v>#N/A</v>
      </c>
      <c r="F63" s="50" t="e">
        <f t="shared" si="8"/>
        <v>#N/A</v>
      </c>
      <c r="G63" s="50" t="e">
        <f t="shared" si="9"/>
        <v>#N/A</v>
      </c>
      <c r="H63" s="91"/>
    </row>
    <row r="64" spans="1:8" x14ac:dyDescent="0.25">
      <c r="A64" s="50" t="str">
        <f t="shared" si="5"/>
        <v>VALENCIA</v>
      </c>
      <c r="B64" s="51">
        <f t="shared" si="3"/>
        <v>0</v>
      </c>
      <c r="C64" s="51">
        <f t="shared" si="4"/>
        <v>0</v>
      </c>
      <c r="D64" s="51">
        <f t="shared" si="7"/>
        <v>28</v>
      </c>
      <c r="E64" s="50" t="e">
        <f t="shared" si="10"/>
        <v>#N/A</v>
      </c>
      <c r="F64" s="50" t="e">
        <f t="shared" si="8"/>
        <v>#N/A</v>
      </c>
      <c r="G64" s="50" t="e">
        <f t="shared" si="9"/>
        <v>#N/A</v>
      </c>
      <c r="H64" s="91"/>
    </row>
    <row r="65" spans="1:8" x14ac:dyDescent="0.25">
      <c r="A65" s="50" t="str">
        <f t="shared" si="5"/>
        <v>VIGO</v>
      </c>
      <c r="B65" s="51">
        <f t="shared" si="3"/>
        <v>2032</v>
      </c>
      <c r="C65" s="51">
        <f t="shared" si="4"/>
        <v>0</v>
      </c>
      <c r="D65" s="51">
        <f t="shared" si="7"/>
        <v>4</v>
      </c>
      <c r="E65" s="50" t="e">
        <f t="shared" si="10"/>
        <v>#N/A</v>
      </c>
      <c r="F65" s="50" t="e">
        <f t="shared" si="8"/>
        <v>#N/A</v>
      </c>
      <c r="G65" s="50" t="e">
        <f t="shared" si="9"/>
        <v>#N/A</v>
      </c>
      <c r="H65" s="91"/>
    </row>
    <row r="66" spans="1:8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10"/>
        <v>ALICANTE</v>
      </c>
      <c r="F66" s="50">
        <f t="shared" si="8"/>
        <v>0</v>
      </c>
      <c r="G66" s="50">
        <f t="shared" si="9"/>
        <v>0</v>
      </c>
      <c r="H66" s="91"/>
    </row>
    <row r="67" spans="1:8" x14ac:dyDescent="0.25">
      <c r="A67" s="91"/>
      <c r="B67" s="91"/>
      <c r="C67" s="91"/>
      <c r="D67" s="91"/>
      <c r="E67" s="91"/>
      <c r="F67" s="91"/>
      <c r="G67" s="91"/>
      <c r="H67" s="91"/>
    </row>
    <row r="68" spans="1:8" x14ac:dyDescent="0.25">
      <c r="A68" s="92"/>
      <c r="B68" s="93"/>
      <c r="C68" s="93"/>
      <c r="D68" s="93"/>
      <c r="E68" s="93"/>
      <c r="F68" s="94"/>
      <c r="G68" s="91"/>
      <c r="H68" s="91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68"/>
  <sheetViews>
    <sheetView workbookViewId="0">
      <selection activeCell="F9" sqref="F9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138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4">
        <v>0</v>
      </c>
      <c r="C7" s="34">
        <v>0</v>
      </c>
      <c r="D7" s="34">
        <v>1320</v>
      </c>
      <c r="E7" s="34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35">
        <v>66</v>
      </c>
      <c r="C8" s="35">
        <v>2862</v>
      </c>
      <c r="D8" s="35">
        <v>37822</v>
      </c>
      <c r="E8" s="35">
        <v>14853</v>
      </c>
      <c r="F8" s="14">
        <f t="shared" ref="F8:F33" si="0">((E8*100)/D8)-100</f>
        <v>-60.72920522447253</v>
      </c>
      <c r="G8" s="1"/>
      <c r="H8" s="1"/>
      <c r="I8" s="1"/>
    </row>
    <row r="9" spans="1:12" x14ac:dyDescent="0.25">
      <c r="A9" s="9" t="s">
        <v>164</v>
      </c>
      <c r="B9" s="34">
        <v>0</v>
      </c>
      <c r="C9" s="34">
        <v>0</v>
      </c>
      <c r="D9" s="34">
        <v>0</v>
      </c>
      <c r="E9" s="34">
        <v>190</v>
      </c>
      <c r="F9" s="19"/>
      <c r="G9" s="1"/>
      <c r="H9" s="1"/>
      <c r="I9" s="1"/>
    </row>
    <row r="10" spans="1:12" x14ac:dyDescent="0.25">
      <c r="A10" s="12" t="s">
        <v>166</v>
      </c>
      <c r="B10" s="35">
        <v>18982</v>
      </c>
      <c r="C10" s="35">
        <v>0</v>
      </c>
      <c r="D10" s="35">
        <v>34085</v>
      </c>
      <c r="E10" s="35">
        <v>7150</v>
      </c>
      <c r="F10" s="14">
        <f t="shared" si="0"/>
        <v>-79.0230306586475</v>
      </c>
      <c r="G10" s="1"/>
      <c r="H10" s="1"/>
      <c r="I10" s="1"/>
    </row>
    <row r="11" spans="1:12" x14ac:dyDescent="0.25">
      <c r="A11" s="9" t="s">
        <v>167</v>
      </c>
      <c r="B11" s="34">
        <v>5532751</v>
      </c>
      <c r="C11" s="34">
        <v>5654734</v>
      </c>
      <c r="D11" s="34">
        <v>22106919</v>
      </c>
      <c r="E11" s="34">
        <v>20353748</v>
      </c>
      <c r="F11" s="19">
        <f t="shared" si="0"/>
        <v>-7.9304176217409577</v>
      </c>
      <c r="G11" s="1"/>
      <c r="H11" s="1"/>
      <c r="I11" s="1"/>
    </row>
    <row r="12" spans="1:12" x14ac:dyDescent="0.25">
      <c r="A12" s="12" t="s">
        <v>168</v>
      </c>
      <c r="B12" s="35">
        <v>70011</v>
      </c>
      <c r="C12" s="35">
        <v>32871</v>
      </c>
      <c r="D12" s="35">
        <v>291316</v>
      </c>
      <c r="E12" s="35">
        <v>173127</v>
      </c>
      <c r="F12" s="14">
        <f t="shared" si="0"/>
        <v>-40.570720454763901</v>
      </c>
      <c r="G12" s="1"/>
      <c r="H12" s="1"/>
      <c r="I12" s="1"/>
    </row>
    <row r="13" spans="1:12" x14ac:dyDescent="0.25">
      <c r="A13" s="9" t="s">
        <v>32</v>
      </c>
      <c r="B13" s="34">
        <v>0</v>
      </c>
      <c r="C13" s="34">
        <v>4854</v>
      </c>
      <c r="D13" s="34">
        <v>82</v>
      </c>
      <c r="E13" s="34">
        <v>6166</v>
      </c>
      <c r="F13" s="11">
        <f t="shared" si="0"/>
        <v>7419.5121951219517</v>
      </c>
      <c r="G13" s="1"/>
      <c r="H13" s="1"/>
      <c r="I13" s="1"/>
    </row>
    <row r="14" spans="1:12" x14ac:dyDescent="0.25">
      <c r="A14" s="12" t="s">
        <v>33</v>
      </c>
      <c r="B14" s="35">
        <v>579238</v>
      </c>
      <c r="C14" s="35">
        <v>907961</v>
      </c>
      <c r="D14" s="35">
        <v>2675522</v>
      </c>
      <c r="E14" s="35">
        <v>5016820</v>
      </c>
      <c r="F14" s="14">
        <f t="shared" si="0"/>
        <v>87.508082534922153</v>
      </c>
      <c r="G14" s="1"/>
      <c r="H14" s="1"/>
      <c r="I14" s="1"/>
    </row>
    <row r="15" spans="1:12" x14ac:dyDescent="0.25">
      <c r="A15" s="9" t="s">
        <v>34</v>
      </c>
      <c r="B15" s="34">
        <v>2129</v>
      </c>
      <c r="C15" s="34">
        <v>2992</v>
      </c>
      <c r="D15" s="34">
        <v>14451</v>
      </c>
      <c r="E15" s="34">
        <v>20745</v>
      </c>
      <c r="F15" s="11">
        <f t="shared" si="0"/>
        <v>43.554079302470427</v>
      </c>
      <c r="G15" s="1"/>
      <c r="H15" s="1"/>
      <c r="I15" s="1"/>
    </row>
    <row r="16" spans="1:12" x14ac:dyDescent="0.25">
      <c r="A16" s="12" t="s">
        <v>35</v>
      </c>
      <c r="B16" s="35">
        <v>0</v>
      </c>
      <c r="C16" s="35">
        <v>0</v>
      </c>
      <c r="D16" s="35">
        <v>3688</v>
      </c>
      <c r="E16" s="35">
        <v>0</v>
      </c>
      <c r="F16" s="14">
        <f t="shared" si="0"/>
        <v>-100</v>
      </c>
      <c r="G16" s="1"/>
      <c r="H16" s="1"/>
      <c r="I16" s="1"/>
    </row>
    <row r="17" spans="1:9" x14ac:dyDescent="0.25">
      <c r="A17" s="9" t="s">
        <v>169</v>
      </c>
      <c r="B17" s="34">
        <v>13537</v>
      </c>
      <c r="C17" s="34">
        <v>70046</v>
      </c>
      <c r="D17" s="34">
        <v>52620</v>
      </c>
      <c r="E17" s="34">
        <v>210186</v>
      </c>
      <c r="F17" s="11">
        <f t="shared" si="0"/>
        <v>299.44127708095783</v>
      </c>
      <c r="G17" s="1"/>
      <c r="H17" s="1"/>
      <c r="I17" s="1"/>
    </row>
    <row r="18" spans="1:9" x14ac:dyDescent="0.25">
      <c r="A18" s="12" t="s">
        <v>36</v>
      </c>
      <c r="B18" s="35">
        <v>0</v>
      </c>
      <c r="C18" s="35">
        <v>0</v>
      </c>
      <c r="D18" s="35">
        <v>15173</v>
      </c>
      <c r="E18" s="35">
        <v>0</v>
      </c>
      <c r="F18" s="14">
        <f t="shared" si="0"/>
        <v>-100</v>
      </c>
      <c r="G18" s="1"/>
      <c r="H18" s="1"/>
      <c r="I18" s="1"/>
    </row>
    <row r="19" spans="1:9" x14ac:dyDescent="0.25">
      <c r="A19" s="9" t="s">
        <v>37</v>
      </c>
      <c r="B19" s="34">
        <v>0</v>
      </c>
      <c r="C19" s="34">
        <v>432</v>
      </c>
      <c r="D19" s="34">
        <v>0</v>
      </c>
      <c r="E19" s="34">
        <v>432</v>
      </c>
      <c r="F19" s="19"/>
      <c r="G19" s="1"/>
      <c r="H19" s="1"/>
      <c r="I19" s="1"/>
    </row>
    <row r="20" spans="1:9" x14ac:dyDescent="0.25">
      <c r="A20" s="12" t="s">
        <v>170</v>
      </c>
      <c r="B20" s="35">
        <v>12475</v>
      </c>
      <c r="C20" s="35">
        <v>21127</v>
      </c>
      <c r="D20" s="35">
        <v>53897</v>
      </c>
      <c r="E20" s="35">
        <v>53139</v>
      </c>
      <c r="F20" s="14">
        <f t="shared" si="0"/>
        <v>-1.4063862552646782</v>
      </c>
      <c r="G20" s="1"/>
      <c r="H20" s="1"/>
      <c r="I20" s="1"/>
    </row>
    <row r="21" spans="1:9" x14ac:dyDescent="0.25">
      <c r="A21" s="9" t="s">
        <v>38</v>
      </c>
      <c r="B21" s="34">
        <v>293093</v>
      </c>
      <c r="C21" s="34">
        <v>171184</v>
      </c>
      <c r="D21" s="34">
        <v>787938</v>
      </c>
      <c r="E21" s="34">
        <v>935959</v>
      </c>
      <c r="F21" s="11">
        <f t="shared" si="0"/>
        <v>18.785868938926669</v>
      </c>
      <c r="G21" s="1"/>
      <c r="H21" s="1"/>
      <c r="I21" s="1"/>
    </row>
    <row r="22" spans="1:9" x14ac:dyDescent="0.25">
      <c r="A22" s="12" t="s">
        <v>59</v>
      </c>
      <c r="B22" s="35">
        <v>547448</v>
      </c>
      <c r="C22" s="35">
        <v>1009162</v>
      </c>
      <c r="D22" s="35">
        <v>2289485</v>
      </c>
      <c r="E22" s="35">
        <v>3269597</v>
      </c>
      <c r="F22" s="14">
        <f t="shared" si="0"/>
        <v>42.809278069085394</v>
      </c>
      <c r="G22" s="1"/>
      <c r="H22" s="1"/>
      <c r="I22" s="1"/>
    </row>
    <row r="23" spans="1:9" x14ac:dyDescent="0.25">
      <c r="A23" s="9" t="s">
        <v>171</v>
      </c>
      <c r="B23" s="34">
        <v>2884</v>
      </c>
      <c r="C23" s="34">
        <v>3958</v>
      </c>
      <c r="D23" s="34">
        <v>24084</v>
      </c>
      <c r="E23" s="34">
        <v>83206</v>
      </c>
      <c r="F23" s="11">
        <f t="shared" si="0"/>
        <v>245.48247799368875</v>
      </c>
      <c r="G23" s="1"/>
      <c r="H23" s="1"/>
      <c r="I23" s="1"/>
    </row>
    <row r="24" spans="1:9" x14ac:dyDescent="0.25">
      <c r="A24" s="12" t="s">
        <v>173</v>
      </c>
      <c r="B24" s="35">
        <v>422</v>
      </c>
      <c r="C24" s="35">
        <v>28641</v>
      </c>
      <c r="D24" s="35">
        <v>850</v>
      </c>
      <c r="E24" s="35">
        <v>37810</v>
      </c>
      <c r="F24" s="14">
        <f t="shared" si="0"/>
        <v>4348.2352941176468</v>
      </c>
      <c r="G24" s="1"/>
      <c r="H24" s="1"/>
      <c r="I24" s="1"/>
    </row>
    <row r="25" spans="1:9" x14ac:dyDescent="0.25">
      <c r="A25" s="9" t="s">
        <v>39</v>
      </c>
      <c r="B25" s="34">
        <v>0</v>
      </c>
      <c r="C25" s="34">
        <v>0</v>
      </c>
      <c r="D25" s="34">
        <v>5</v>
      </c>
      <c r="E25" s="34">
        <v>58</v>
      </c>
      <c r="F25" s="19">
        <f t="shared" si="0"/>
        <v>1060</v>
      </c>
      <c r="G25" s="1"/>
      <c r="H25" s="1"/>
      <c r="I25" s="1"/>
    </row>
    <row r="26" spans="1:9" x14ac:dyDescent="0.25">
      <c r="A26" s="12" t="s">
        <v>40</v>
      </c>
      <c r="B26" s="35">
        <v>0</v>
      </c>
      <c r="C26" s="35">
        <v>0</v>
      </c>
      <c r="D26" s="35">
        <v>108</v>
      </c>
      <c r="E26" s="35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34">
        <v>148</v>
      </c>
      <c r="C27" s="34">
        <v>1297</v>
      </c>
      <c r="D27" s="34">
        <v>640</v>
      </c>
      <c r="E27" s="34">
        <v>1688</v>
      </c>
      <c r="F27" s="11">
        <f t="shared" si="0"/>
        <v>163.75</v>
      </c>
      <c r="G27" s="1"/>
      <c r="H27" s="1"/>
      <c r="I27" s="1"/>
    </row>
    <row r="28" spans="1:9" x14ac:dyDescent="0.25">
      <c r="A28" s="12" t="s">
        <v>42</v>
      </c>
      <c r="B28" s="35">
        <v>2947</v>
      </c>
      <c r="C28" s="35">
        <v>5105</v>
      </c>
      <c r="D28" s="35">
        <v>13292</v>
      </c>
      <c r="E28" s="35">
        <v>19749</v>
      </c>
      <c r="F28" s="14">
        <f t="shared" si="0"/>
        <v>48.578092085464931</v>
      </c>
      <c r="G28" s="1"/>
      <c r="H28" s="1"/>
      <c r="I28" s="1"/>
    </row>
    <row r="29" spans="1:9" x14ac:dyDescent="0.25">
      <c r="A29" s="9" t="s">
        <v>43</v>
      </c>
      <c r="B29" s="34">
        <v>0</v>
      </c>
      <c r="C29" s="34">
        <v>2980</v>
      </c>
      <c r="D29" s="34">
        <v>650</v>
      </c>
      <c r="E29" s="34">
        <v>3385</v>
      </c>
      <c r="F29" s="11">
        <f t="shared" si="0"/>
        <v>420.76923076923072</v>
      </c>
      <c r="G29" s="1"/>
      <c r="H29" s="1"/>
      <c r="I29" s="1"/>
    </row>
    <row r="30" spans="1:9" x14ac:dyDescent="0.25">
      <c r="A30" s="12" t="s">
        <v>44</v>
      </c>
      <c r="B30" s="35">
        <v>0</v>
      </c>
      <c r="C30" s="35">
        <v>0</v>
      </c>
      <c r="D30" s="35">
        <v>0</v>
      </c>
      <c r="E30" s="35">
        <v>0</v>
      </c>
      <c r="F30" s="18"/>
      <c r="G30" s="1"/>
      <c r="H30" s="1"/>
      <c r="I30" s="1"/>
    </row>
    <row r="31" spans="1:9" x14ac:dyDescent="0.25">
      <c r="A31" s="9" t="s">
        <v>45</v>
      </c>
      <c r="B31" s="34">
        <v>159292</v>
      </c>
      <c r="C31" s="34">
        <v>302839</v>
      </c>
      <c r="D31" s="34">
        <v>991847</v>
      </c>
      <c r="E31" s="34">
        <v>911398</v>
      </c>
      <c r="F31" s="11">
        <f t="shared" si="0"/>
        <v>-8.11102922124077</v>
      </c>
      <c r="G31" s="1"/>
      <c r="H31" s="1"/>
      <c r="I31" s="1"/>
    </row>
    <row r="32" spans="1:9" x14ac:dyDescent="0.25">
      <c r="A32" s="12" t="s">
        <v>46</v>
      </c>
      <c r="B32" s="35">
        <v>2765328</v>
      </c>
      <c r="C32" s="35">
        <v>3465259</v>
      </c>
      <c r="D32" s="35">
        <v>10914880</v>
      </c>
      <c r="E32" s="35">
        <v>11344614</v>
      </c>
      <c r="F32" s="14">
        <f t="shared" si="0"/>
        <v>3.9371390248907971</v>
      </c>
      <c r="G32" s="1"/>
      <c r="H32" s="1"/>
      <c r="I32" s="1"/>
    </row>
    <row r="33" spans="1:9" x14ac:dyDescent="0.25">
      <c r="A33" s="9" t="s">
        <v>47</v>
      </c>
      <c r="B33" s="34">
        <v>10378</v>
      </c>
      <c r="C33" s="34">
        <v>15060</v>
      </c>
      <c r="D33" s="34">
        <v>47551</v>
      </c>
      <c r="E33" s="34">
        <v>96074</v>
      </c>
      <c r="F33" s="11">
        <f t="shared" si="0"/>
        <v>102.04412104897898</v>
      </c>
      <c r="G33" s="1"/>
      <c r="H33" s="1"/>
      <c r="I33" s="1"/>
    </row>
    <row r="34" spans="1:9" x14ac:dyDescent="0.25">
      <c r="A34" s="12" t="s">
        <v>172</v>
      </c>
      <c r="B34" s="35">
        <v>0</v>
      </c>
      <c r="C34" s="35">
        <v>0</v>
      </c>
      <c r="D34" s="35">
        <v>0</v>
      </c>
      <c r="E34" s="3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10011129</v>
      </c>
      <c r="C35" s="16">
        <f t="shared" ref="C35:E35" si="1">SUM(C7:C34)</f>
        <v>11703364</v>
      </c>
      <c r="D35" s="16">
        <f t="shared" si="1"/>
        <v>40358225</v>
      </c>
      <c r="E35" s="16">
        <f t="shared" si="1"/>
        <v>42560094</v>
      </c>
      <c r="F35" s="17">
        <f t="shared" ref="F35" si="2">((E35*100)/D35)-100</f>
        <v>5.455812291050961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1320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20353748</v>
      </c>
      <c r="G39" s="50">
        <f>LOOKUP(E39,$A$39:$A$66,$C$39:$C$66)</f>
        <v>22106919</v>
      </c>
    </row>
    <row r="40" spans="1:9" x14ac:dyDescent="0.25">
      <c r="A40" s="50" t="str">
        <f t="shared" si="5"/>
        <v>ALICANTE</v>
      </c>
      <c r="B40" s="51">
        <f t="shared" si="3"/>
        <v>14853</v>
      </c>
      <c r="C40" s="51">
        <f t="shared" si="4"/>
        <v>37822</v>
      </c>
      <c r="D40" s="51">
        <f t="shared" ref="D40:D66" si="7">_xlfn.RANK.EQ(B40,$B$39:$B$66)+COUNTIF($B$39:$B$66,B40)-1</f>
        <v>15</v>
      </c>
      <c r="E40" s="50" t="str">
        <f t="shared" si="6"/>
        <v>VALENCIA</v>
      </c>
      <c r="F40" s="50">
        <f t="shared" ref="F40:F55" si="8">LOOKUP(E40,$A$39:$A$66,$B$39:$B$66)</f>
        <v>11344614</v>
      </c>
      <c r="G40" s="50">
        <f t="shared" ref="G40:G66" si="9">LOOKUP(E40,$A$39:$A$66,$C$39:$C$66)</f>
        <v>10914880</v>
      </c>
    </row>
    <row r="41" spans="1:9" x14ac:dyDescent="0.25">
      <c r="A41" s="50" t="str">
        <f t="shared" si="5"/>
        <v>ALMERÍA</v>
      </c>
      <c r="B41" s="51">
        <f t="shared" si="3"/>
        <v>190</v>
      </c>
      <c r="C41" s="51">
        <f t="shared" si="4"/>
        <v>0</v>
      </c>
      <c r="D41" s="51">
        <f t="shared" si="7"/>
        <v>21</v>
      </c>
      <c r="E41" s="50" t="str">
        <f t="shared" si="6"/>
        <v>BARCELONA</v>
      </c>
      <c r="F41" s="50">
        <f t="shared" si="8"/>
        <v>5016820</v>
      </c>
      <c r="G41" s="50">
        <f t="shared" si="9"/>
        <v>2675522</v>
      </c>
    </row>
    <row r="42" spans="1:9" x14ac:dyDescent="0.25">
      <c r="A42" s="50" t="str">
        <f t="shared" si="5"/>
        <v>AVILÉS</v>
      </c>
      <c r="B42" s="51">
        <f t="shared" si="3"/>
        <v>7150</v>
      </c>
      <c r="C42" s="51">
        <f t="shared" si="4"/>
        <v>34085</v>
      </c>
      <c r="D42" s="51">
        <f t="shared" si="7"/>
        <v>16</v>
      </c>
      <c r="E42" s="50" t="str">
        <f t="shared" si="6"/>
        <v>LAS PALMAS</v>
      </c>
      <c r="F42" s="50">
        <f t="shared" si="8"/>
        <v>3269597</v>
      </c>
      <c r="G42" s="50">
        <f t="shared" si="9"/>
        <v>2289485</v>
      </c>
    </row>
    <row r="43" spans="1:9" x14ac:dyDescent="0.25">
      <c r="A43" s="50" t="str">
        <f t="shared" si="5"/>
        <v>BAHÍA DE ALGECIRAS</v>
      </c>
      <c r="B43" s="51">
        <f t="shared" si="3"/>
        <v>20353748</v>
      </c>
      <c r="C43" s="51">
        <f t="shared" si="4"/>
        <v>22106919</v>
      </c>
      <c r="D43" s="51">
        <f t="shared" si="7"/>
        <v>1</v>
      </c>
      <c r="E43" s="50" t="str">
        <f t="shared" si="6"/>
        <v>HUELVA</v>
      </c>
      <c r="F43" s="50">
        <f t="shared" si="8"/>
        <v>935959</v>
      </c>
      <c r="G43" s="50">
        <f t="shared" si="9"/>
        <v>787938</v>
      </c>
    </row>
    <row r="44" spans="1:9" x14ac:dyDescent="0.25">
      <c r="A44" s="50" t="str">
        <f t="shared" si="5"/>
        <v>BAHÍA DE CÁDIZ</v>
      </c>
      <c r="B44" s="51">
        <f t="shared" si="3"/>
        <v>173127</v>
      </c>
      <c r="C44" s="51">
        <f t="shared" si="4"/>
        <v>291316</v>
      </c>
      <c r="D44" s="51">
        <f t="shared" si="7"/>
        <v>8</v>
      </c>
      <c r="E44" s="50" t="str">
        <f t="shared" si="6"/>
        <v>TARRAGONA</v>
      </c>
      <c r="F44" s="50">
        <f t="shared" si="8"/>
        <v>911398</v>
      </c>
      <c r="G44" s="50">
        <f t="shared" si="9"/>
        <v>991847</v>
      </c>
    </row>
    <row r="45" spans="1:9" x14ac:dyDescent="0.25">
      <c r="A45" s="50" t="str">
        <f t="shared" si="5"/>
        <v>BALEARES</v>
      </c>
      <c r="B45" s="51">
        <f t="shared" si="3"/>
        <v>6166</v>
      </c>
      <c r="C45" s="51">
        <f t="shared" si="4"/>
        <v>82</v>
      </c>
      <c r="D45" s="51">
        <f t="shared" si="7"/>
        <v>17</v>
      </c>
      <c r="E45" s="50" t="str">
        <f t="shared" si="6"/>
        <v>CASTELLÓN</v>
      </c>
      <c r="F45" s="50">
        <f t="shared" si="8"/>
        <v>210186</v>
      </c>
      <c r="G45" s="50">
        <f t="shared" si="9"/>
        <v>52620</v>
      </c>
    </row>
    <row r="46" spans="1:9" x14ac:dyDescent="0.25">
      <c r="A46" s="50" t="str">
        <f t="shared" si="5"/>
        <v>BARCELONA</v>
      </c>
      <c r="B46" s="51">
        <f t="shared" si="3"/>
        <v>5016820</v>
      </c>
      <c r="C46" s="51">
        <f t="shared" si="4"/>
        <v>2675522</v>
      </c>
      <c r="D46" s="51">
        <f t="shared" si="7"/>
        <v>3</v>
      </c>
      <c r="E46" s="50" t="str">
        <f t="shared" si="6"/>
        <v>BAHÍA DE CÁDIZ</v>
      </c>
      <c r="F46" s="50">
        <f t="shared" si="8"/>
        <v>173127</v>
      </c>
      <c r="G46" s="50">
        <f t="shared" si="9"/>
        <v>291316</v>
      </c>
    </row>
    <row r="47" spans="1:9" x14ac:dyDescent="0.25">
      <c r="A47" s="50" t="str">
        <f t="shared" si="5"/>
        <v>BILBAO</v>
      </c>
      <c r="B47" s="51">
        <f t="shared" si="3"/>
        <v>20745</v>
      </c>
      <c r="C47" s="51">
        <f t="shared" si="4"/>
        <v>14451</v>
      </c>
      <c r="D47" s="51">
        <f t="shared" si="7"/>
        <v>13</v>
      </c>
      <c r="E47" s="50" t="str">
        <f t="shared" si="6"/>
        <v>VIGO</v>
      </c>
      <c r="F47" s="50">
        <f t="shared" si="8"/>
        <v>96074</v>
      </c>
      <c r="G47" s="50">
        <f t="shared" si="9"/>
        <v>47551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3688</v>
      </c>
      <c r="D48" s="51">
        <f t="shared" si="7"/>
        <v>28</v>
      </c>
      <c r="E48" s="50" t="str">
        <f t="shared" si="6"/>
        <v>MÁLAGA</v>
      </c>
      <c r="F48" s="50">
        <f t="shared" si="8"/>
        <v>83206</v>
      </c>
      <c r="G48" s="50">
        <f t="shared" si="9"/>
        <v>24084</v>
      </c>
    </row>
    <row r="49" spans="1:7" x14ac:dyDescent="0.25">
      <c r="A49" s="50" t="str">
        <f t="shared" si="5"/>
        <v>CASTELLÓN</v>
      </c>
      <c r="B49" s="51">
        <f t="shared" si="3"/>
        <v>210186</v>
      </c>
      <c r="C49" s="51">
        <f t="shared" si="4"/>
        <v>52620</v>
      </c>
      <c r="D49" s="51">
        <f t="shared" si="7"/>
        <v>7</v>
      </c>
      <c r="E49" s="50" t="str">
        <f t="shared" si="6"/>
        <v>GIJÓN</v>
      </c>
      <c r="F49" s="50">
        <f t="shared" si="8"/>
        <v>53139</v>
      </c>
      <c r="G49" s="50">
        <f t="shared" si="9"/>
        <v>53897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15173</v>
      </c>
      <c r="D50" s="51">
        <f t="shared" si="7"/>
        <v>28</v>
      </c>
      <c r="E50" s="50" t="str">
        <f t="shared" si="6"/>
        <v>MARÍN Y RÍA DE PONTEVEDRA</v>
      </c>
      <c r="F50" s="50">
        <f t="shared" si="8"/>
        <v>37810</v>
      </c>
      <c r="G50" s="50">
        <f t="shared" si="9"/>
        <v>850</v>
      </c>
    </row>
    <row r="51" spans="1:7" x14ac:dyDescent="0.25">
      <c r="A51" s="50" t="str">
        <f t="shared" si="5"/>
        <v>FERROL-SAN CIBRAO</v>
      </c>
      <c r="B51" s="51">
        <f t="shared" si="3"/>
        <v>432</v>
      </c>
      <c r="C51" s="51">
        <f t="shared" si="4"/>
        <v>0</v>
      </c>
      <c r="D51" s="51">
        <f t="shared" si="7"/>
        <v>20</v>
      </c>
      <c r="E51" s="50" t="str">
        <f t="shared" si="6"/>
        <v>BILBAO</v>
      </c>
      <c r="F51" s="50">
        <f t="shared" si="8"/>
        <v>20745</v>
      </c>
      <c r="G51" s="50">
        <f t="shared" si="9"/>
        <v>14451</v>
      </c>
    </row>
    <row r="52" spans="1:7" x14ac:dyDescent="0.25">
      <c r="A52" s="50" t="str">
        <f t="shared" si="5"/>
        <v>GIJÓN</v>
      </c>
      <c r="B52" s="51">
        <f t="shared" si="3"/>
        <v>53139</v>
      </c>
      <c r="C52" s="51">
        <f t="shared" si="4"/>
        <v>53897</v>
      </c>
      <c r="D52" s="51">
        <f t="shared" si="7"/>
        <v>11</v>
      </c>
      <c r="E52" s="50" t="str">
        <f t="shared" si="6"/>
        <v>SANTA CRUZ DE TENERIFE</v>
      </c>
      <c r="F52" s="50">
        <f t="shared" si="8"/>
        <v>19749</v>
      </c>
      <c r="G52" s="50">
        <f t="shared" si="9"/>
        <v>13292</v>
      </c>
    </row>
    <row r="53" spans="1:7" x14ac:dyDescent="0.25">
      <c r="A53" s="50" t="str">
        <f t="shared" si="5"/>
        <v>HUELVA</v>
      </c>
      <c r="B53" s="51">
        <f t="shared" si="3"/>
        <v>935959</v>
      </c>
      <c r="C53" s="51">
        <f t="shared" si="4"/>
        <v>787938</v>
      </c>
      <c r="D53" s="51">
        <f t="shared" si="7"/>
        <v>5</v>
      </c>
      <c r="E53" s="50" t="str">
        <f t="shared" si="6"/>
        <v>ALICANTE</v>
      </c>
      <c r="F53" s="50">
        <f t="shared" si="8"/>
        <v>14853</v>
      </c>
      <c r="G53" s="50">
        <f t="shared" si="9"/>
        <v>37822</v>
      </c>
    </row>
    <row r="54" spans="1:7" x14ac:dyDescent="0.25">
      <c r="A54" s="50" t="str">
        <f t="shared" si="5"/>
        <v>LAS PALMAS</v>
      </c>
      <c r="B54" s="51">
        <f t="shared" si="3"/>
        <v>3269597</v>
      </c>
      <c r="C54" s="51">
        <f t="shared" si="4"/>
        <v>2289485</v>
      </c>
      <c r="D54" s="51">
        <f t="shared" si="7"/>
        <v>4</v>
      </c>
      <c r="E54" s="50" t="str">
        <f t="shared" si="6"/>
        <v>AVILÉS</v>
      </c>
      <c r="F54" s="50">
        <f t="shared" si="8"/>
        <v>7150</v>
      </c>
      <c r="G54" s="50">
        <f t="shared" si="9"/>
        <v>34085</v>
      </c>
    </row>
    <row r="55" spans="1:7" x14ac:dyDescent="0.25">
      <c r="A55" s="50" t="str">
        <f t="shared" si="5"/>
        <v>MÁLAGA</v>
      </c>
      <c r="B55" s="51">
        <f t="shared" si="3"/>
        <v>83206</v>
      </c>
      <c r="C55" s="51">
        <f t="shared" si="4"/>
        <v>24084</v>
      </c>
      <c r="D55" s="51">
        <f t="shared" si="7"/>
        <v>10</v>
      </c>
      <c r="E55" s="50" t="str">
        <f t="shared" si="6"/>
        <v>BALEARES</v>
      </c>
      <c r="F55" s="50">
        <f t="shared" si="8"/>
        <v>6166</v>
      </c>
      <c r="G55" s="50">
        <f t="shared" si="9"/>
        <v>82</v>
      </c>
    </row>
    <row r="56" spans="1:7" x14ac:dyDescent="0.25">
      <c r="A56" s="50" t="str">
        <f t="shared" si="5"/>
        <v>MARÍN Y RÍA DE PONTEVEDRA</v>
      </c>
      <c r="B56" s="51">
        <f t="shared" si="3"/>
        <v>37810</v>
      </c>
      <c r="C56" s="51">
        <f t="shared" si="4"/>
        <v>850</v>
      </c>
      <c r="D56" s="51">
        <f t="shared" si="7"/>
        <v>12</v>
      </c>
      <c r="E56" s="50" t="str">
        <f t="shared" si="6"/>
        <v>SANTANDER</v>
      </c>
      <c r="F56" s="50">
        <f t="shared" ref="F56:F66" si="10">LOOKUP(E56,$A$39:$A$66,$B$39:$B$66)</f>
        <v>3385</v>
      </c>
      <c r="G56" s="50">
        <f t="shared" si="9"/>
        <v>650</v>
      </c>
    </row>
    <row r="57" spans="1:7" x14ac:dyDescent="0.25">
      <c r="A57" s="50" t="str">
        <f t="shared" si="5"/>
        <v>MELILLA</v>
      </c>
      <c r="B57" s="51">
        <f t="shared" si="3"/>
        <v>58</v>
      </c>
      <c r="C57" s="51">
        <f t="shared" si="4"/>
        <v>5</v>
      </c>
      <c r="D57" s="51">
        <f t="shared" si="7"/>
        <v>22</v>
      </c>
      <c r="E57" s="50" t="str">
        <f t="shared" si="6"/>
        <v>PASAIA</v>
      </c>
      <c r="F57" s="50">
        <f t="shared" si="10"/>
        <v>1688</v>
      </c>
      <c r="G57" s="50">
        <f t="shared" si="9"/>
        <v>640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108</v>
      </c>
      <c r="D58" s="51">
        <f t="shared" si="7"/>
        <v>28</v>
      </c>
      <c r="E58" s="50" t="str">
        <f t="shared" si="6"/>
        <v>FERROL-SAN CIBRAO</v>
      </c>
      <c r="F58" s="50">
        <f t="shared" si="10"/>
        <v>432</v>
      </c>
      <c r="G58" s="50">
        <f t="shared" si="9"/>
        <v>0</v>
      </c>
    </row>
    <row r="59" spans="1:7" x14ac:dyDescent="0.25">
      <c r="A59" s="50" t="str">
        <f t="shared" si="5"/>
        <v>PASAIA</v>
      </c>
      <c r="B59" s="51">
        <f t="shared" si="3"/>
        <v>1688</v>
      </c>
      <c r="C59" s="51">
        <f t="shared" si="4"/>
        <v>640</v>
      </c>
      <c r="D59" s="51">
        <f t="shared" si="7"/>
        <v>19</v>
      </c>
      <c r="E59" s="50" t="str">
        <f t="shared" si="6"/>
        <v>ALMERÍA</v>
      </c>
      <c r="F59" s="50">
        <f t="shared" si="10"/>
        <v>190</v>
      </c>
      <c r="G59" s="50">
        <f t="shared" si="9"/>
        <v>0</v>
      </c>
    </row>
    <row r="60" spans="1:7" x14ac:dyDescent="0.25">
      <c r="A60" s="50" t="str">
        <f t="shared" si="5"/>
        <v>SANTA CRUZ DE TENERIFE</v>
      </c>
      <c r="B60" s="51">
        <f t="shared" si="3"/>
        <v>19749</v>
      </c>
      <c r="C60" s="51">
        <f t="shared" si="4"/>
        <v>13292</v>
      </c>
      <c r="D60" s="51">
        <f t="shared" si="7"/>
        <v>14</v>
      </c>
      <c r="E60" s="50" t="str">
        <f t="shared" si="6"/>
        <v>MELILLA</v>
      </c>
      <c r="F60" s="50">
        <f t="shared" si="10"/>
        <v>58</v>
      </c>
      <c r="G60" s="50">
        <f t="shared" si="9"/>
        <v>5</v>
      </c>
    </row>
    <row r="61" spans="1:7" x14ac:dyDescent="0.25">
      <c r="A61" s="50" t="str">
        <f t="shared" si="5"/>
        <v>SANTANDER</v>
      </c>
      <c r="B61" s="51">
        <f t="shared" si="3"/>
        <v>3385</v>
      </c>
      <c r="C61" s="51">
        <f t="shared" si="4"/>
        <v>650</v>
      </c>
      <c r="D61" s="51">
        <f t="shared" si="7"/>
        <v>18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911398</v>
      </c>
      <c r="C63" s="51">
        <f t="shared" si="4"/>
        <v>991847</v>
      </c>
      <c r="D63" s="51">
        <f t="shared" si="7"/>
        <v>6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11344614</v>
      </c>
      <c r="C64" s="51">
        <f t="shared" si="4"/>
        <v>10914880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96074</v>
      </c>
      <c r="C65" s="51">
        <f t="shared" si="4"/>
        <v>47551</v>
      </c>
      <c r="D65" s="51">
        <f t="shared" si="7"/>
        <v>9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1320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68"/>
  <sheetViews>
    <sheetView workbookViewId="0">
      <selection activeCell="F34" sqref="F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139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36">
        <v>0</v>
      </c>
      <c r="C7" s="36">
        <v>0</v>
      </c>
      <c r="D7" s="36">
        <v>0</v>
      </c>
      <c r="E7" s="36">
        <v>0</v>
      </c>
      <c r="F7" s="11"/>
      <c r="G7" s="1"/>
      <c r="H7" s="1"/>
      <c r="I7" s="1"/>
    </row>
    <row r="8" spans="1:12" x14ac:dyDescent="0.25">
      <c r="A8" s="12" t="s">
        <v>31</v>
      </c>
      <c r="B8" s="37">
        <v>66</v>
      </c>
      <c r="C8" s="37">
        <v>2862</v>
      </c>
      <c r="D8" s="37">
        <v>37811</v>
      </c>
      <c r="E8" s="37">
        <v>14853</v>
      </c>
      <c r="F8" s="14">
        <f t="shared" ref="F8:F33" si="0">((E8*100)/D8)-100</f>
        <v>-60.717780540054484</v>
      </c>
      <c r="G8" s="1"/>
      <c r="H8" s="1"/>
      <c r="I8" s="1"/>
    </row>
    <row r="9" spans="1:12" x14ac:dyDescent="0.25">
      <c r="A9" s="9" t="s">
        <v>164</v>
      </c>
      <c r="B9" s="36">
        <v>0</v>
      </c>
      <c r="C9" s="36">
        <v>0</v>
      </c>
      <c r="D9" s="36">
        <v>0</v>
      </c>
      <c r="E9" s="36">
        <v>150</v>
      </c>
      <c r="F9" s="19"/>
      <c r="G9" s="1"/>
      <c r="H9" s="1"/>
      <c r="I9" s="1"/>
    </row>
    <row r="10" spans="1:12" x14ac:dyDescent="0.25">
      <c r="A10" s="12" t="s">
        <v>166</v>
      </c>
      <c r="B10" s="37">
        <v>0</v>
      </c>
      <c r="C10" s="37">
        <v>0</v>
      </c>
      <c r="D10" s="37">
        <v>0</v>
      </c>
      <c r="E10" s="37">
        <v>0</v>
      </c>
      <c r="F10" s="14"/>
      <c r="G10" s="1"/>
      <c r="H10" s="1"/>
      <c r="I10" s="1"/>
    </row>
    <row r="11" spans="1:12" x14ac:dyDescent="0.25">
      <c r="A11" s="9" t="s">
        <v>167</v>
      </c>
      <c r="B11" s="36">
        <v>4833594</v>
      </c>
      <c r="C11" s="36">
        <v>4651869</v>
      </c>
      <c r="D11" s="36">
        <v>18463791</v>
      </c>
      <c r="E11" s="36">
        <v>16325804</v>
      </c>
      <c r="F11" s="19">
        <f t="shared" si="0"/>
        <v>-11.579350091213669</v>
      </c>
      <c r="G11" s="1"/>
      <c r="H11" s="1"/>
      <c r="I11" s="1"/>
    </row>
    <row r="12" spans="1:12" x14ac:dyDescent="0.25">
      <c r="A12" s="12" t="s">
        <v>168</v>
      </c>
      <c r="B12" s="37">
        <v>0</v>
      </c>
      <c r="C12" s="37">
        <v>0</v>
      </c>
      <c r="D12" s="37">
        <v>42</v>
      </c>
      <c r="E12" s="37">
        <v>7</v>
      </c>
      <c r="F12" s="14">
        <f t="shared" si="0"/>
        <v>-83.333333333333329</v>
      </c>
      <c r="G12" s="1"/>
      <c r="H12" s="1"/>
      <c r="I12" s="1"/>
    </row>
    <row r="13" spans="1:12" x14ac:dyDescent="0.25">
      <c r="A13" s="9" t="s">
        <v>32</v>
      </c>
      <c r="B13" s="36">
        <v>0</v>
      </c>
      <c r="C13" s="36">
        <v>262</v>
      </c>
      <c r="D13" s="36">
        <v>0</v>
      </c>
      <c r="E13" s="36">
        <v>326</v>
      </c>
      <c r="F13" s="11"/>
      <c r="G13" s="1"/>
      <c r="H13" s="1"/>
      <c r="I13" s="1"/>
    </row>
    <row r="14" spans="1:12" x14ac:dyDescent="0.25">
      <c r="A14" s="12" t="s">
        <v>33</v>
      </c>
      <c r="B14" s="37">
        <v>336429</v>
      </c>
      <c r="C14" s="37">
        <v>526888</v>
      </c>
      <c r="D14" s="37">
        <v>1186329</v>
      </c>
      <c r="E14" s="37">
        <v>3069512</v>
      </c>
      <c r="F14" s="14">
        <f t="shared" si="0"/>
        <v>158.74036628962119</v>
      </c>
      <c r="G14" s="1"/>
      <c r="H14" s="1"/>
      <c r="I14" s="1"/>
    </row>
    <row r="15" spans="1:12" x14ac:dyDescent="0.25">
      <c r="A15" s="9" t="s">
        <v>34</v>
      </c>
      <c r="B15" s="36">
        <v>2129</v>
      </c>
      <c r="C15" s="36">
        <v>2992</v>
      </c>
      <c r="D15" s="36">
        <v>14100</v>
      </c>
      <c r="E15" s="36">
        <v>20745</v>
      </c>
      <c r="F15" s="11">
        <f t="shared" si="0"/>
        <v>47.127659574468083</v>
      </c>
      <c r="G15" s="1"/>
      <c r="H15" s="1"/>
      <c r="I15" s="1"/>
    </row>
    <row r="16" spans="1:12" x14ac:dyDescent="0.25">
      <c r="A16" s="12" t="s">
        <v>35</v>
      </c>
      <c r="B16" s="37">
        <v>0</v>
      </c>
      <c r="C16" s="37">
        <v>0</v>
      </c>
      <c r="D16" s="37">
        <v>3688</v>
      </c>
      <c r="E16" s="37">
        <v>0</v>
      </c>
      <c r="F16" s="14">
        <f t="shared" si="0"/>
        <v>-100</v>
      </c>
      <c r="G16" s="1"/>
      <c r="H16" s="1"/>
      <c r="I16" s="1"/>
    </row>
    <row r="17" spans="1:9" x14ac:dyDescent="0.25">
      <c r="A17" s="9" t="s">
        <v>169</v>
      </c>
      <c r="B17" s="36">
        <v>13537</v>
      </c>
      <c r="C17" s="36">
        <v>70046</v>
      </c>
      <c r="D17" s="36">
        <v>52618</v>
      </c>
      <c r="E17" s="36">
        <v>204635</v>
      </c>
      <c r="F17" s="11">
        <f t="shared" si="0"/>
        <v>288.90683796419478</v>
      </c>
      <c r="G17" s="1"/>
      <c r="H17" s="1"/>
      <c r="I17" s="1"/>
    </row>
    <row r="18" spans="1:9" x14ac:dyDescent="0.25">
      <c r="A18" s="12" t="s">
        <v>36</v>
      </c>
      <c r="B18" s="37">
        <v>0</v>
      </c>
      <c r="C18" s="37">
        <v>0</v>
      </c>
      <c r="D18" s="37">
        <v>0</v>
      </c>
      <c r="E18" s="37">
        <v>0</v>
      </c>
      <c r="F18" s="18"/>
      <c r="G18" s="1"/>
      <c r="H18" s="1"/>
      <c r="I18" s="1"/>
    </row>
    <row r="19" spans="1:9" x14ac:dyDescent="0.25">
      <c r="A19" s="9" t="s">
        <v>37</v>
      </c>
      <c r="B19" s="36">
        <v>0</v>
      </c>
      <c r="C19" s="36">
        <v>0</v>
      </c>
      <c r="D19" s="36">
        <v>0</v>
      </c>
      <c r="E19" s="36">
        <v>0</v>
      </c>
      <c r="F19" s="19"/>
      <c r="G19" s="1"/>
      <c r="H19" s="1"/>
      <c r="I19" s="1"/>
    </row>
    <row r="20" spans="1:9" x14ac:dyDescent="0.25">
      <c r="A20" s="12" t="s">
        <v>170</v>
      </c>
      <c r="B20" s="37">
        <v>10</v>
      </c>
      <c r="C20" s="37">
        <v>0</v>
      </c>
      <c r="D20" s="37">
        <v>10</v>
      </c>
      <c r="E20" s="37">
        <v>0</v>
      </c>
      <c r="F20" s="18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36">
        <v>0</v>
      </c>
      <c r="C21" s="36">
        <v>0</v>
      </c>
      <c r="D21" s="36">
        <v>0</v>
      </c>
      <c r="E21" s="36">
        <v>39</v>
      </c>
      <c r="F21" s="19"/>
      <c r="G21" s="1"/>
      <c r="H21" s="1"/>
      <c r="I21" s="1"/>
    </row>
    <row r="22" spans="1:9" x14ac:dyDescent="0.25">
      <c r="A22" s="12" t="s">
        <v>59</v>
      </c>
      <c r="B22" s="37">
        <v>434051</v>
      </c>
      <c r="C22" s="37">
        <v>682199</v>
      </c>
      <c r="D22" s="37">
        <v>1637087</v>
      </c>
      <c r="E22" s="37">
        <v>2354722</v>
      </c>
      <c r="F22" s="18">
        <f t="shared" si="0"/>
        <v>43.836094233232558</v>
      </c>
      <c r="G22" s="1"/>
      <c r="H22" s="1"/>
      <c r="I22" s="1"/>
    </row>
    <row r="23" spans="1:9" x14ac:dyDescent="0.25">
      <c r="A23" s="9" t="s">
        <v>171</v>
      </c>
      <c r="B23" s="36">
        <v>0</v>
      </c>
      <c r="C23" s="36">
        <v>2638</v>
      </c>
      <c r="D23" s="36">
        <v>14007</v>
      </c>
      <c r="E23" s="36">
        <v>78934</v>
      </c>
      <c r="F23" s="11">
        <f t="shared" si="0"/>
        <v>463.53251945455838</v>
      </c>
      <c r="G23" s="1"/>
      <c r="H23" s="1"/>
      <c r="I23" s="1"/>
    </row>
    <row r="24" spans="1:9" x14ac:dyDescent="0.25">
      <c r="A24" s="12" t="s">
        <v>173</v>
      </c>
      <c r="B24" s="37">
        <v>422</v>
      </c>
      <c r="C24" s="37">
        <v>28641</v>
      </c>
      <c r="D24" s="37">
        <v>850</v>
      </c>
      <c r="E24" s="37">
        <v>37788</v>
      </c>
      <c r="F24" s="14">
        <f t="shared" si="0"/>
        <v>4345.6470588235297</v>
      </c>
      <c r="G24" s="1"/>
      <c r="H24" s="1"/>
      <c r="I24" s="1"/>
    </row>
    <row r="25" spans="1:9" x14ac:dyDescent="0.25">
      <c r="A25" s="9" t="s">
        <v>39</v>
      </c>
      <c r="B25" s="36">
        <v>0</v>
      </c>
      <c r="C25" s="36">
        <v>0</v>
      </c>
      <c r="D25" s="36">
        <v>0</v>
      </c>
      <c r="E25" s="36">
        <v>58</v>
      </c>
      <c r="F25" s="19"/>
      <c r="G25" s="1"/>
      <c r="H25" s="1"/>
      <c r="I25" s="1"/>
    </row>
    <row r="26" spans="1:9" x14ac:dyDescent="0.25">
      <c r="A26" s="12" t="s">
        <v>40</v>
      </c>
      <c r="B26" s="37">
        <v>0</v>
      </c>
      <c r="C26" s="37">
        <v>0</v>
      </c>
      <c r="D26" s="37">
        <v>108</v>
      </c>
      <c r="E26" s="37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36">
        <v>0</v>
      </c>
      <c r="C27" s="36">
        <v>0</v>
      </c>
      <c r="D27" s="36">
        <v>0</v>
      </c>
      <c r="E27" s="36">
        <v>0</v>
      </c>
      <c r="F27" s="19"/>
      <c r="G27" s="1"/>
      <c r="H27" s="1"/>
      <c r="I27" s="1"/>
    </row>
    <row r="28" spans="1:9" x14ac:dyDescent="0.25">
      <c r="A28" s="12" t="s">
        <v>42</v>
      </c>
      <c r="B28" s="37">
        <v>2667</v>
      </c>
      <c r="C28" s="37">
        <v>3928</v>
      </c>
      <c r="D28" s="37">
        <v>12344</v>
      </c>
      <c r="E28" s="37">
        <v>17058</v>
      </c>
      <c r="F28" s="14">
        <f t="shared" si="0"/>
        <v>38.18859364873623</v>
      </c>
      <c r="G28" s="1"/>
      <c r="H28" s="1"/>
      <c r="I28" s="1"/>
    </row>
    <row r="29" spans="1:9" x14ac:dyDescent="0.25">
      <c r="A29" s="9" t="s">
        <v>43</v>
      </c>
      <c r="B29" s="36">
        <v>0</v>
      </c>
      <c r="C29" s="36">
        <v>0</v>
      </c>
      <c r="D29" s="36">
        <v>0</v>
      </c>
      <c r="E29" s="36">
        <v>0</v>
      </c>
      <c r="F29" s="19"/>
      <c r="G29" s="1"/>
      <c r="H29" s="1"/>
      <c r="I29" s="1"/>
    </row>
    <row r="30" spans="1:9" x14ac:dyDescent="0.25">
      <c r="A30" s="12" t="s">
        <v>44</v>
      </c>
      <c r="B30" s="37">
        <v>0</v>
      </c>
      <c r="C30" s="37">
        <v>0</v>
      </c>
      <c r="D30" s="37">
        <v>0</v>
      </c>
      <c r="E30" s="37">
        <v>0</v>
      </c>
      <c r="F30" s="18"/>
      <c r="G30" s="1"/>
      <c r="H30" s="1"/>
      <c r="I30" s="1"/>
    </row>
    <row r="31" spans="1:9" x14ac:dyDescent="0.25">
      <c r="A31" s="9" t="s">
        <v>45</v>
      </c>
      <c r="B31" s="36">
        <v>23405</v>
      </c>
      <c r="C31" s="36">
        <v>4015</v>
      </c>
      <c r="D31" s="36">
        <v>76316</v>
      </c>
      <c r="E31" s="36">
        <v>25941</v>
      </c>
      <c r="F31" s="11">
        <f t="shared" si="0"/>
        <v>-66.008438597410759</v>
      </c>
      <c r="G31" s="1"/>
      <c r="H31" s="1"/>
      <c r="I31" s="1"/>
    </row>
    <row r="32" spans="1:9" x14ac:dyDescent="0.25">
      <c r="A32" s="12" t="s">
        <v>46</v>
      </c>
      <c r="B32" s="37">
        <v>2754480</v>
      </c>
      <c r="C32" s="37">
        <v>3457682</v>
      </c>
      <c r="D32" s="37">
        <v>10843501</v>
      </c>
      <c r="E32" s="37">
        <v>11225603</v>
      </c>
      <c r="F32" s="14">
        <f t="shared" si="0"/>
        <v>3.5237881197225818</v>
      </c>
      <c r="G32" s="1"/>
      <c r="H32" s="1"/>
      <c r="I32" s="1"/>
    </row>
    <row r="33" spans="1:9" x14ac:dyDescent="0.25">
      <c r="A33" s="9" t="s">
        <v>47</v>
      </c>
      <c r="B33" s="36">
        <v>7976</v>
      </c>
      <c r="C33" s="36">
        <v>8868</v>
      </c>
      <c r="D33" s="36">
        <v>35878</v>
      </c>
      <c r="E33" s="36">
        <v>72556</v>
      </c>
      <c r="F33" s="11">
        <f t="shared" si="0"/>
        <v>102.22977869446458</v>
      </c>
      <c r="G33" s="1"/>
      <c r="H33" s="1"/>
      <c r="I33" s="1"/>
    </row>
    <row r="34" spans="1:9" x14ac:dyDescent="0.25">
      <c r="A34" s="12" t="s">
        <v>172</v>
      </c>
      <c r="B34" s="37">
        <v>0</v>
      </c>
      <c r="C34" s="37">
        <v>0</v>
      </c>
      <c r="D34" s="37">
        <v>0</v>
      </c>
      <c r="E34" s="37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8408766</v>
      </c>
      <c r="C35" s="16">
        <f t="shared" ref="C35:E35" si="1">SUM(C7:C34)</f>
        <v>9442890</v>
      </c>
      <c r="D35" s="16">
        <f t="shared" si="1"/>
        <v>32378480</v>
      </c>
      <c r="E35" s="16">
        <f t="shared" si="1"/>
        <v>33448731</v>
      </c>
      <c r="F35" s="17">
        <f t="shared" ref="F35" si="2">((E35*100)/D35)-100</f>
        <v>3.3054392917765085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16325804</v>
      </c>
      <c r="G39" s="50">
        <f>LOOKUP(E39,$A$39:$A$66,$C$39:$C$66)</f>
        <v>18463791</v>
      </c>
    </row>
    <row r="40" spans="1:9" x14ac:dyDescent="0.25">
      <c r="A40" s="50" t="str">
        <f t="shared" si="5"/>
        <v>ALICANTE</v>
      </c>
      <c r="B40" s="51">
        <f t="shared" si="3"/>
        <v>14853</v>
      </c>
      <c r="C40" s="51">
        <f t="shared" si="4"/>
        <v>37811</v>
      </c>
      <c r="D40" s="51">
        <f t="shared" ref="D40:D66" si="7">_xlfn.RANK.EQ(B40,$B$39:$B$66)+COUNTIF($B$39:$B$66,B40)-1</f>
        <v>12</v>
      </c>
      <c r="E40" s="50" t="str">
        <f t="shared" si="6"/>
        <v>VALENCIA</v>
      </c>
      <c r="F40" s="50">
        <f t="shared" ref="F40:F55" si="8">LOOKUP(E40,$A$39:$A$66,$B$39:$B$66)</f>
        <v>11225603</v>
      </c>
      <c r="G40" s="50">
        <f t="shared" ref="G40:G66" si="9">LOOKUP(E40,$A$39:$A$66,$C$39:$C$66)</f>
        <v>10843501</v>
      </c>
    </row>
    <row r="41" spans="1:9" x14ac:dyDescent="0.25">
      <c r="A41" s="50" t="str">
        <f t="shared" si="5"/>
        <v>ALMERÍA</v>
      </c>
      <c r="B41" s="51">
        <f t="shared" si="3"/>
        <v>150</v>
      </c>
      <c r="C41" s="51">
        <f t="shared" si="4"/>
        <v>0</v>
      </c>
      <c r="D41" s="51">
        <f t="shared" si="7"/>
        <v>14</v>
      </c>
      <c r="E41" s="50" t="str">
        <f t="shared" si="6"/>
        <v>BARCELONA</v>
      </c>
      <c r="F41" s="50">
        <f t="shared" si="8"/>
        <v>3069512</v>
      </c>
      <c r="G41" s="50">
        <f t="shared" si="9"/>
        <v>1186329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2354722</v>
      </c>
      <c r="G42" s="50">
        <f t="shared" si="9"/>
        <v>1637087</v>
      </c>
    </row>
    <row r="43" spans="1:9" x14ac:dyDescent="0.25">
      <c r="A43" s="50" t="str">
        <f t="shared" si="5"/>
        <v>BAHÍA DE ALGECIRAS</v>
      </c>
      <c r="B43" s="51">
        <f t="shared" si="3"/>
        <v>16325804</v>
      </c>
      <c r="C43" s="51">
        <f t="shared" si="4"/>
        <v>18463791</v>
      </c>
      <c r="D43" s="51">
        <f t="shared" si="7"/>
        <v>1</v>
      </c>
      <c r="E43" s="50" t="str">
        <f t="shared" si="6"/>
        <v>CASTELLÓN</v>
      </c>
      <c r="F43" s="50">
        <f t="shared" si="8"/>
        <v>204635</v>
      </c>
      <c r="G43" s="50">
        <f t="shared" si="9"/>
        <v>52618</v>
      </c>
    </row>
    <row r="44" spans="1:9" x14ac:dyDescent="0.25">
      <c r="A44" s="50" t="str">
        <f t="shared" si="5"/>
        <v>BAHÍA DE CÁDIZ</v>
      </c>
      <c r="B44" s="51">
        <f t="shared" si="3"/>
        <v>7</v>
      </c>
      <c r="C44" s="51">
        <f t="shared" si="4"/>
        <v>42</v>
      </c>
      <c r="D44" s="51">
        <f t="shared" si="7"/>
        <v>17</v>
      </c>
      <c r="E44" s="50" t="str">
        <f t="shared" si="6"/>
        <v>MÁLAGA</v>
      </c>
      <c r="F44" s="50">
        <f t="shared" si="8"/>
        <v>78934</v>
      </c>
      <c r="G44" s="50">
        <f t="shared" si="9"/>
        <v>14007</v>
      </c>
    </row>
    <row r="45" spans="1:9" x14ac:dyDescent="0.25">
      <c r="A45" s="50" t="str">
        <f t="shared" si="5"/>
        <v>BALEARES</v>
      </c>
      <c r="B45" s="51">
        <f t="shared" si="3"/>
        <v>326</v>
      </c>
      <c r="C45" s="51">
        <f t="shared" si="4"/>
        <v>0</v>
      </c>
      <c r="D45" s="51">
        <f t="shared" si="7"/>
        <v>13</v>
      </c>
      <c r="E45" s="50" t="str">
        <f t="shared" si="6"/>
        <v>VIGO</v>
      </c>
      <c r="F45" s="50">
        <f t="shared" si="8"/>
        <v>72556</v>
      </c>
      <c r="G45" s="50">
        <f t="shared" si="9"/>
        <v>35878</v>
      </c>
    </row>
    <row r="46" spans="1:9" x14ac:dyDescent="0.25">
      <c r="A46" s="50" t="str">
        <f t="shared" si="5"/>
        <v>BARCELONA</v>
      </c>
      <c r="B46" s="51">
        <f t="shared" si="3"/>
        <v>3069512</v>
      </c>
      <c r="C46" s="51">
        <f t="shared" si="4"/>
        <v>1186329</v>
      </c>
      <c r="D46" s="51">
        <f t="shared" si="7"/>
        <v>3</v>
      </c>
      <c r="E46" s="50" t="str">
        <f t="shared" si="6"/>
        <v>MARÍN Y RÍA DE PONTEVEDRA</v>
      </c>
      <c r="F46" s="50">
        <f t="shared" si="8"/>
        <v>37788</v>
      </c>
      <c r="G46" s="50">
        <f t="shared" si="9"/>
        <v>850</v>
      </c>
    </row>
    <row r="47" spans="1:9" x14ac:dyDescent="0.25">
      <c r="A47" s="50" t="str">
        <f t="shared" si="5"/>
        <v>BILBAO</v>
      </c>
      <c r="B47" s="51">
        <f t="shared" si="3"/>
        <v>20745</v>
      </c>
      <c r="C47" s="51">
        <f t="shared" si="4"/>
        <v>14100</v>
      </c>
      <c r="D47" s="51">
        <f t="shared" si="7"/>
        <v>10</v>
      </c>
      <c r="E47" s="50" t="str">
        <f t="shared" si="6"/>
        <v>TARRAGONA</v>
      </c>
      <c r="F47" s="50">
        <f t="shared" si="8"/>
        <v>25941</v>
      </c>
      <c r="G47" s="50">
        <f t="shared" si="9"/>
        <v>76316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3688</v>
      </c>
      <c r="D48" s="51">
        <f t="shared" si="7"/>
        <v>28</v>
      </c>
      <c r="E48" s="50" t="str">
        <f t="shared" si="6"/>
        <v>BILBAO</v>
      </c>
      <c r="F48" s="50">
        <f t="shared" si="8"/>
        <v>20745</v>
      </c>
      <c r="G48" s="50">
        <f t="shared" si="9"/>
        <v>14100</v>
      </c>
    </row>
    <row r="49" spans="1:7" x14ac:dyDescent="0.25">
      <c r="A49" s="50" t="str">
        <f t="shared" si="5"/>
        <v>CASTELLÓN</v>
      </c>
      <c r="B49" s="51">
        <f t="shared" si="3"/>
        <v>204635</v>
      </c>
      <c r="C49" s="51">
        <f t="shared" si="4"/>
        <v>52618</v>
      </c>
      <c r="D49" s="51">
        <f t="shared" si="7"/>
        <v>5</v>
      </c>
      <c r="E49" s="50" t="str">
        <f t="shared" si="6"/>
        <v>SANTA CRUZ DE TENERIFE</v>
      </c>
      <c r="F49" s="50">
        <f t="shared" si="8"/>
        <v>17058</v>
      </c>
      <c r="G49" s="50">
        <f t="shared" si="9"/>
        <v>12344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ALICANTE</v>
      </c>
      <c r="F50" s="50">
        <f t="shared" si="8"/>
        <v>14853</v>
      </c>
      <c r="G50" s="50">
        <f t="shared" si="9"/>
        <v>37811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BALEARES</v>
      </c>
      <c r="F51" s="50">
        <f t="shared" si="8"/>
        <v>326</v>
      </c>
      <c r="G51" s="50">
        <f t="shared" si="9"/>
        <v>0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10</v>
      </c>
      <c r="D52" s="51">
        <f t="shared" si="7"/>
        <v>28</v>
      </c>
      <c r="E52" s="50" t="str">
        <f t="shared" si="6"/>
        <v>ALMERÍA</v>
      </c>
      <c r="F52" s="50">
        <f t="shared" si="8"/>
        <v>150</v>
      </c>
      <c r="G52" s="50">
        <f t="shared" si="9"/>
        <v>0</v>
      </c>
    </row>
    <row r="53" spans="1:7" x14ac:dyDescent="0.25">
      <c r="A53" s="50" t="str">
        <f t="shared" si="5"/>
        <v>HUELVA</v>
      </c>
      <c r="B53" s="51">
        <f t="shared" si="3"/>
        <v>39</v>
      </c>
      <c r="C53" s="51">
        <f t="shared" si="4"/>
        <v>0</v>
      </c>
      <c r="D53" s="51">
        <f t="shared" si="7"/>
        <v>16</v>
      </c>
      <c r="E53" s="50" t="str">
        <f t="shared" si="6"/>
        <v>MELILLA</v>
      </c>
      <c r="F53" s="50">
        <f t="shared" si="8"/>
        <v>58</v>
      </c>
      <c r="G53" s="50">
        <f t="shared" si="9"/>
        <v>0</v>
      </c>
    </row>
    <row r="54" spans="1:7" x14ac:dyDescent="0.25">
      <c r="A54" s="50" t="str">
        <f t="shared" si="5"/>
        <v>LAS PALMAS</v>
      </c>
      <c r="B54" s="51">
        <f t="shared" si="3"/>
        <v>2354722</v>
      </c>
      <c r="C54" s="51">
        <f t="shared" si="4"/>
        <v>1637087</v>
      </c>
      <c r="D54" s="51">
        <f t="shared" si="7"/>
        <v>4</v>
      </c>
      <c r="E54" s="50" t="str">
        <f t="shared" si="6"/>
        <v>HUELVA</v>
      </c>
      <c r="F54" s="50">
        <f t="shared" si="8"/>
        <v>39</v>
      </c>
      <c r="G54" s="50">
        <f t="shared" si="9"/>
        <v>0</v>
      </c>
    </row>
    <row r="55" spans="1:7" x14ac:dyDescent="0.25">
      <c r="A55" s="50" t="str">
        <f t="shared" si="5"/>
        <v>MÁLAGA</v>
      </c>
      <c r="B55" s="51">
        <f t="shared" si="3"/>
        <v>78934</v>
      </c>
      <c r="C55" s="51">
        <f t="shared" si="4"/>
        <v>14007</v>
      </c>
      <c r="D55" s="51">
        <f t="shared" si="7"/>
        <v>6</v>
      </c>
      <c r="E55" s="50" t="str">
        <f t="shared" si="6"/>
        <v>BAHÍA DE CÁDIZ</v>
      </c>
      <c r="F55" s="50">
        <f t="shared" si="8"/>
        <v>7</v>
      </c>
      <c r="G55" s="50">
        <f t="shared" si="9"/>
        <v>42</v>
      </c>
    </row>
    <row r="56" spans="1:7" x14ac:dyDescent="0.25">
      <c r="A56" s="50" t="str">
        <f t="shared" si="5"/>
        <v>MARÍN Y RÍA DE PONTEVEDRA</v>
      </c>
      <c r="B56" s="51">
        <f t="shared" si="3"/>
        <v>37788</v>
      </c>
      <c r="C56" s="51">
        <f t="shared" si="4"/>
        <v>850</v>
      </c>
      <c r="D56" s="51">
        <f t="shared" si="7"/>
        <v>8</v>
      </c>
      <c r="E56" s="50" t="e">
        <f t="shared" si="6"/>
        <v>#N/A</v>
      </c>
      <c r="F56" s="50" t="e">
        <f t="shared" ref="F56:F66" si="10">LOOKUP(E56,$A$39:$A$66,$B$39:$B$66)</f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58</v>
      </c>
      <c r="C57" s="51">
        <f t="shared" si="4"/>
        <v>0</v>
      </c>
      <c r="D57" s="51">
        <f t="shared" si="7"/>
        <v>15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108</v>
      </c>
      <c r="D58" s="51">
        <f t="shared" si="7"/>
        <v>28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17058</v>
      </c>
      <c r="C60" s="51">
        <f t="shared" si="4"/>
        <v>12344</v>
      </c>
      <c r="D60" s="51">
        <f t="shared" si="7"/>
        <v>11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25941</v>
      </c>
      <c r="C63" s="51">
        <f t="shared" si="4"/>
        <v>76316</v>
      </c>
      <c r="D63" s="51">
        <f t="shared" si="7"/>
        <v>9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11225603</v>
      </c>
      <c r="C64" s="51">
        <f t="shared" si="4"/>
        <v>10843501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72556</v>
      </c>
      <c r="C65" s="51">
        <f t="shared" si="4"/>
        <v>35878</v>
      </c>
      <c r="D65" s="51">
        <f t="shared" si="7"/>
        <v>7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68"/>
  <sheetViews>
    <sheetView workbookViewId="0">
      <selection activeCell="F7" sqref="F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140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0">
        <v>0</v>
      </c>
      <c r="C7" s="40">
        <v>0</v>
      </c>
      <c r="D7" s="40">
        <v>0</v>
      </c>
      <c r="E7" s="40">
        <v>0</v>
      </c>
      <c r="F7" s="19"/>
      <c r="G7" s="1"/>
      <c r="H7" s="1"/>
      <c r="I7" s="1"/>
    </row>
    <row r="8" spans="1:12" x14ac:dyDescent="0.25">
      <c r="A8" s="12" t="s">
        <v>31</v>
      </c>
      <c r="B8" s="41">
        <v>9711</v>
      </c>
      <c r="C8" s="41">
        <v>10364</v>
      </c>
      <c r="D8" s="41">
        <v>26753</v>
      </c>
      <c r="E8" s="41">
        <v>43777</v>
      </c>
      <c r="F8" s="14">
        <f t="shared" ref="F8:F33" si="0">((E8*100)/D8)-100</f>
        <v>63.633984973647813</v>
      </c>
      <c r="G8" s="1"/>
      <c r="H8" s="1"/>
      <c r="I8" s="1"/>
    </row>
    <row r="9" spans="1:12" x14ac:dyDescent="0.25">
      <c r="A9" s="9" t="s">
        <v>164</v>
      </c>
      <c r="B9" s="40">
        <v>36356</v>
      </c>
      <c r="C9" s="40">
        <v>36433</v>
      </c>
      <c r="D9" s="40">
        <v>130678</v>
      </c>
      <c r="E9" s="40">
        <v>135319</v>
      </c>
      <c r="F9" s="11">
        <f t="shared" si="0"/>
        <v>3.5514776779564983</v>
      </c>
      <c r="G9" s="1"/>
      <c r="H9" s="1"/>
      <c r="I9" s="1"/>
    </row>
    <row r="10" spans="1:12" x14ac:dyDescent="0.25">
      <c r="A10" s="12" t="s">
        <v>166</v>
      </c>
      <c r="B10" s="41">
        <v>0</v>
      </c>
      <c r="C10" s="41">
        <v>0</v>
      </c>
      <c r="D10" s="41">
        <v>0</v>
      </c>
      <c r="E10" s="41">
        <v>0</v>
      </c>
      <c r="F10" s="18"/>
      <c r="G10" s="1"/>
      <c r="H10" s="1"/>
      <c r="I10" s="1"/>
    </row>
    <row r="11" spans="1:12" x14ac:dyDescent="0.25">
      <c r="A11" s="9" t="s">
        <v>167</v>
      </c>
      <c r="B11" s="40">
        <v>754424</v>
      </c>
      <c r="C11" s="40">
        <v>791131</v>
      </c>
      <c r="D11" s="40">
        <v>2895043</v>
      </c>
      <c r="E11" s="40">
        <v>2986878</v>
      </c>
      <c r="F11" s="11">
        <f t="shared" si="0"/>
        <v>3.1721463204518869</v>
      </c>
      <c r="G11" s="1"/>
      <c r="H11" s="1"/>
      <c r="I11" s="1"/>
    </row>
    <row r="12" spans="1:12" x14ac:dyDescent="0.25">
      <c r="A12" s="12" t="s">
        <v>168</v>
      </c>
      <c r="B12" s="41">
        <v>69510</v>
      </c>
      <c r="C12" s="41">
        <v>78336</v>
      </c>
      <c r="D12" s="41">
        <v>251403</v>
      </c>
      <c r="E12" s="41">
        <v>328515</v>
      </c>
      <c r="F12" s="14">
        <f t="shared" si="0"/>
        <v>30.672665003997565</v>
      </c>
      <c r="G12" s="1"/>
      <c r="H12" s="1"/>
      <c r="I12" s="1"/>
    </row>
    <row r="13" spans="1:12" x14ac:dyDescent="0.25">
      <c r="A13" s="9" t="s">
        <v>32</v>
      </c>
      <c r="B13" s="40">
        <v>1083369</v>
      </c>
      <c r="C13" s="40">
        <v>1056736</v>
      </c>
      <c r="D13" s="40">
        <v>3527853</v>
      </c>
      <c r="E13" s="40">
        <v>3770660</v>
      </c>
      <c r="F13" s="11">
        <f t="shared" si="0"/>
        <v>6.8825713543052984</v>
      </c>
      <c r="G13" s="1"/>
      <c r="H13" s="1"/>
      <c r="I13" s="1"/>
    </row>
    <row r="14" spans="1:12" x14ac:dyDescent="0.25">
      <c r="A14" s="12" t="s">
        <v>33</v>
      </c>
      <c r="B14" s="41">
        <v>969947</v>
      </c>
      <c r="C14" s="41">
        <v>881752</v>
      </c>
      <c r="D14" s="41">
        <v>3173940</v>
      </c>
      <c r="E14" s="41">
        <v>3291966</v>
      </c>
      <c r="F14" s="14">
        <f t="shared" si="0"/>
        <v>3.7185958146656901</v>
      </c>
      <c r="G14" s="1"/>
      <c r="H14" s="1"/>
      <c r="I14" s="1"/>
    </row>
    <row r="15" spans="1:12" x14ac:dyDescent="0.25">
      <c r="A15" s="9" t="s">
        <v>34</v>
      </c>
      <c r="B15" s="40">
        <v>53627</v>
      </c>
      <c r="C15" s="40">
        <v>53196</v>
      </c>
      <c r="D15" s="40">
        <v>181505</v>
      </c>
      <c r="E15" s="40">
        <v>222192</v>
      </c>
      <c r="F15" s="11">
        <f t="shared" si="0"/>
        <v>22.416462356408914</v>
      </c>
      <c r="G15" s="1"/>
      <c r="H15" s="1"/>
      <c r="I15" s="1"/>
    </row>
    <row r="16" spans="1:12" x14ac:dyDescent="0.25">
      <c r="A16" s="12" t="s">
        <v>35</v>
      </c>
      <c r="B16" s="41">
        <v>0</v>
      </c>
      <c r="C16" s="41">
        <v>0</v>
      </c>
      <c r="D16" s="41">
        <v>0</v>
      </c>
      <c r="E16" s="41">
        <v>0</v>
      </c>
      <c r="F16" s="18"/>
      <c r="G16" s="1"/>
      <c r="H16" s="1"/>
      <c r="I16" s="1"/>
    </row>
    <row r="17" spans="1:9" x14ac:dyDescent="0.25">
      <c r="A17" s="9" t="s">
        <v>169</v>
      </c>
      <c r="B17" s="40">
        <v>58241</v>
      </c>
      <c r="C17" s="40">
        <v>45399</v>
      </c>
      <c r="D17" s="40">
        <v>236554</v>
      </c>
      <c r="E17" s="40">
        <v>192091</v>
      </c>
      <c r="F17" s="11">
        <f t="shared" si="0"/>
        <v>-18.796131115939701</v>
      </c>
      <c r="G17" s="1"/>
      <c r="H17" s="1"/>
      <c r="I17" s="1"/>
    </row>
    <row r="18" spans="1:9" x14ac:dyDescent="0.25">
      <c r="A18" s="12" t="s">
        <v>36</v>
      </c>
      <c r="B18" s="41">
        <v>85528</v>
      </c>
      <c r="C18" s="41">
        <v>73415</v>
      </c>
      <c r="D18" s="41">
        <v>340600</v>
      </c>
      <c r="E18" s="41">
        <v>336212</v>
      </c>
      <c r="F18" s="14">
        <f t="shared" si="0"/>
        <v>-1.288314738696414</v>
      </c>
      <c r="G18" s="1"/>
      <c r="H18" s="1"/>
      <c r="I18" s="1"/>
    </row>
    <row r="19" spans="1:9" x14ac:dyDescent="0.25">
      <c r="A19" s="9" t="s">
        <v>37</v>
      </c>
      <c r="B19" s="40">
        <v>5636</v>
      </c>
      <c r="C19" s="40">
        <v>5135</v>
      </c>
      <c r="D19" s="40">
        <v>21868</v>
      </c>
      <c r="E19" s="40">
        <v>25390</v>
      </c>
      <c r="F19" s="11">
        <f t="shared" si="0"/>
        <v>16.105725260654836</v>
      </c>
      <c r="G19" s="1"/>
      <c r="H19" s="1"/>
      <c r="I19" s="1"/>
    </row>
    <row r="20" spans="1:9" x14ac:dyDescent="0.25">
      <c r="A20" s="12" t="s">
        <v>170</v>
      </c>
      <c r="B20" s="41">
        <v>651</v>
      </c>
      <c r="C20" s="41">
        <v>0</v>
      </c>
      <c r="D20" s="41">
        <v>3379</v>
      </c>
      <c r="E20" s="41">
        <v>0</v>
      </c>
      <c r="F20" s="14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40">
        <v>13975</v>
      </c>
      <c r="C21" s="40">
        <v>15412</v>
      </c>
      <c r="D21" s="40">
        <v>50373</v>
      </c>
      <c r="E21" s="40">
        <v>51917</v>
      </c>
      <c r="F21" s="11">
        <f t="shared" si="0"/>
        <v>3.0651340996168557</v>
      </c>
      <c r="G21" s="1"/>
      <c r="H21" s="1"/>
      <c r="I21" s="1"/>
    </row>
    <row r="22" spans="1:9" x14ac:dyDescent="0.25">
      <c r="A22" s="12" t="s">
        <v>59</v>
      </c>
      <c r="B22" s="41">
        <v>278228</v>
      </c>
      <c r="C22" s="41">
        <v>259484</v>
      </c>
      <c r="D22" s="41">
        <v>1069378</v>
      </c>
      <c r="E22" s="41">
        <v>1059132</v>
      </c>
      <c r="F22" s="14">
        <f t="shared" si="0"/>
        <v>-0.95812706077738596</v>
      </c>
      <c r="G22" s="1"/>
      <c r="H22" s="1"/>
      <c r="I22" s="1"/>
    </row>
    <row r="23" spans="1:9" x14ac:dyDescent="0.25">
      <c r="A23" s="9" t="s">
        <v>171</v>
      </c>
      <c r="B23" s="40">
        <v>45750</v>
      </c>
      <c r="C23" s="40">
        <v>39607</v>
      </c>
      <c r="D23" s="40">
        <v>169837</v>
      </c>
      <c r="E23" s="40">
        <v>173592</v>
      </c>
      <c r="F23" s="11">
        <f t="shared" si="0"/>
        <v>2.2109434339984801</v>
      </c>
      <c r="G23" s="1"/>
      <c r="H23" s="1"/>
      <c r="I23" s="1"/>
    </row>
    <row r="24" spans="1:9" x14ac:dyDescent="0.25">
      <c r="A24" s="12" t="s">
        <v>173</v>
      </c>
      <c r="B24" s="41">
        <v>0</v>
      </c>
      <c r="C24" s="41">
        <v>0</v>
      </c>
      <c r="D24" s="41">
        <v>0</v>
      </c>
      <c r="E24" s="41">
        <v>0</v>
      </c>
      <c r="F24" s="18"/>
      <c r="G24" s="1"/>
      <c r="H24" s="1"/>
      <c r="I24" s="1"/>
    </row>
    <row r="25" spans="1:9" x14ac:dyDescent="0.25">
      <c r="A25" s="9" t="s">
        <v>39</v>
      </c>
      <c r="B25" s="40">
        <v>69464</v>
      </c>
      <c r="C25" s="40">
        <v>69308</v>
      </c>
      <c r="D25" s="40">
        <v>253805</v>
      </c>
      <c r="E25" s="40">
        <v>267502</v>
      </c>
      <c r="F25" s="11">
        <f t="shared" si="0"/>
        <v>5.3966627923011714</v>
      </c>
      <c r="G25" s="1"/>
      <c r="H25" s="1"/>
      <c r="I25" s="1"/>
    </row>
    <row r="26" spans="1:9" x14ac:dyDescent="0.25">
      <c r="A26" s="12" t="s">
        <v>40</v>
      </c>
      <c r="B26" s="41">
        <v>26959</v>
      </c>
      <c r="C26" s="41">
        <v>52276</v>
      </c>
      <c r="D26" s="41">
        <v>88484</v>
      </c>
      <c r="E26" s="41">
        <v>190989</v>
      </c>
      <c r="F26" s="14">
        <f t="shared" si="0"/>
        <v>115.84580263098414</v>
      </c>
      <c r="G26" s="1"/>
      <c r="H26" s="1"/>
      <c r="I26" s="1"/>
    </row>
    <row r="27" spans="1:9" x14ac:dyDescent="0.25">
      <c r="A27" s="9" t="s">
        <v>41</v>
      </c>
      <c r="B27" s="40">
        <v>59017</v>
      </c>
      <c r="C27" s="40">
        <v>44396</v>
      </c>
      <c r="D27" s="40">
        <v>216506</v>
      </c>
      <c r="E27" s="40">
        <v>195403</v>
      </c>
      <c r="F27" s="11">
        <f t="shared" si="0"/>
        <v>-9.7470739840928218</v>
      </c>
      <c r="G27" s="1"/>
      <c r="H27" s="1"/>
      <c r="I27" s="1"/>
    </row>
    <row r="28" spans="1:9" x14ac:dyDescent="0.25">
      <c r="A28" s="12" t="s">
        <v>42</v>
      </c>
      <c r="B28" s="41">
        <v>302836</v>
      </c>
      <c r="C28" s="41">
        <v>282869</v>
      </c>
      <c r="D28" s="41">
        <v>1181172</v>
      </c>
      <c r="E28" s="41">
        <v>1219779</v>
      </c>
      <c r="F28" s="14">
        <f t="shared" si="0"/>
        <v>3.2685332872773785</v>
      </c>
      <c r="G28" s="1"/>
      <c r="H28" s="1"/>
      <c r="I28" s="1"/>
    </row>
    <row r="29" spans="1:9" x14ac:dyDescent="0.25">
      <c r="A29" s="9" t="s">
        <v>43</v>
      </c>
      <c r="B29" s="40">
        <v>127343</v>
      </c>
      <c r="C29" s="40">
        <v>131642</v>
      </c>
      <c r="D29" s="40">
        <v>472304</v>
      </c>
      <c r="E29" s="40">
        <v>515090</v>
      </c>
      <c r="F29" s="11">
        <f t="shared" si="0"/>
        <v>9.0589959009451491</v>
      </c>
      <c r="G29" s="1"/>
      <c r="H29" s="1"/>
      <c r="I29" s="1"/>
    </row>
    <row r="30" spans="1:9" x14ac:dyDescent="0.25">
      <c r="A30" s="12" t="s">
        <v>44</v>
      </c>
      <c r="B30" s="41">
        <v>26679</v>
      </c>
      <c r="C30" s="41">
        <v>15226</v>
      </c>
      <c r="D30" s="41">
        <v>101713</v>
      </c>
      <c r="E30" s="41">
        <v>61549</v>
      </c>
      <c r="F30" s="14">
        <f t="shared" si="0"/>
        <v>-39.487577792415912</v>
      </c>
      <c r="G30" s="1"/>
      <c r="H30" s="1"/>
      <c r="I30" s="1"/>
    </row>
    <row r="31" spans="1:9" x14ac:dyDescent="0.25">
      <c r="A31" s="9" t="s">
        <v>45</v>
      </c>
      <c r="B31" s="40">
        <v>17650</v>
      </c>
      <c r="C31" s="40">
        <v>15519</v>
      </c>
      <c r="D31" s="40">
        <v>82025</v>
      </c>
      <c r="E31" s="40">
        <v>92397</v>
      </c>
      <c r="F31" s="11">
        <f t="shared" si="0"/>
        <v>12.644925327644017</v>
      </c>
      <c r="G31" s="1"/>
      <c r="H31" s="1"/>
      <c r="I31" s="1"/>
    </row>
    <row r="32" spans="1:9" x14ac:dyDescent="0.25">
      <c r="A32" s="12" t="s">
        <v>46</v>
      </c>
      <c r="B32" s="41">
        <v>860625</v>
      </c>
      <c r="C32" s="41">
        <v>708001</v>
      </c>
      <c r="D32" s="41">
        <v>3100711</v>
      </c>
      <c r="E32" s="41">
        <v>2866024</v>
      </c>
      <c r="F32" s="14">
        <f t="shared" si="0"/>
        <v>-7.5688124433396098</v>
      </c>
      <c r="G32" s="1"/>
      <c r="H32" s="1"/>
      <c r="I32" s="1"/>
    </row>
    <row r="33" spans="1:9" x14ac:dyDescent="0.25">
      <c r="A33" s="9" t="s">
        <v>47</v>
      </c>
      <c r="B33" s="40">
        <v>95510</v>
      </c>
      <c r="C33" s="40">
        <v>92087</v>
      </c>
      <c r="D33" s="40">
        <v>346086</v>
      </c>
      <c r="E33" s="40">
        <v>351045</v>
      </c>
      <c r="F33" s="11">
        <f t="shared" si="0"/>
        <v>1.4328808446455525</v>
      </c>
      <c r="G33" s="1"/>
      <c r="H33" s="1"/>
      <c r="I33" s="1"/>
    </row>
    <row r="34" spans="1:9" x14ac:dyDescent="0.25">
      <c r="A34" s="12" t="s">
        <v>172</v>
      </c>
      <c r="B34" s="41">
        <v>0</v>
      </c>
      <c r="C34" s="41">
        <v>0</v>
      </c>
      <c r="D34" s="41">
        <v>0</v>
      </c>
      <c r="E34" s="41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5051036</v>
      </c>
      <c r="C35" s="16">
        <f t="shared" ref="C35:E35" si="1">SUM(C7:C34)</f>
        <v>4757724</v>
      </c>
      <c r="D35" s="16">
        <f t="shared" si="1"/>
        <v>17921970</v>
      </c>
      <c r="E35" s="16">
        <f t="shared" si="1"/>
        <v>18377419</v>
      </c>
      <c r="F35" s="17">
        <f t="shared" ref="F35" si="2">((E35*100)/D35)-100</f>
        <v>2.5412887087747578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BALEARES</v>
      </c>
      <c r="F39" s="50">
        <f>LOOKUP(E39,$A$39:$A$66,$B$39:$B$66)</f>
        <v>3770660</v>
      </c>
      <c r="G39" s="50">
        <f>LOOKUP(E39,$A$39:$A$66,$C$39:$C$66)</f>
        <v>3527853</v>
      </c>
    </row>
    <row r="40" spans="1:9" x14ac:dyDescent="0.25">
      <c r="A40" s="50" t="str">
        <f t="shared" si="5"/>
        <v>ALICANTE</v>
      </c>
      <c r="B40" s="51">
        <f t="shared" si="3"/>
        <v>43777</v>
      </c>
      <c r="C40" s="51">
        <f t="shared" si="4"/>
        <v>26753</v>
      </c>
      <c r="D40" s="51">
        <f t="shared" ref="D40:D66" si="7">_xlfn.RANK.EQ(B40,$B$39:$B$66)+COUNTIF($B$39:$B$66,B40)-1</f>
        <v>21</v>
      </c>
      <c r="E40" s="50" t="str">
        <f t="shared" si="6"/>
        <v>BARCELONA</v>
      </c>
      <c r="F40" s="50">
        <f t="shared" ref="F40:F55" si="8">LOOKUP(E40,$A$39:$A$66,$B$39:$B$66)</f>
        <v>3291966</v>
      </c>
      <c r="G40" s="50">
        <f t="shared" ref="G40:G66" si="9">LOOKUP(E40,$A$39:$A$66,$C$39:$C$66)</f>
        <v>3173940</v>
      </c>
    </row>
    <row r="41" spans="1:9" x14ac:dyDescent="0.25">
      <c r="A41" s="50" t="str">
        <f t="shared" si="5"/>
        <v>ALMERÍA</v>
      </c>
      <c r="B41" s="51">
        <f t="shared" si="3"/>
        <v>135319</v>
      </c>
      <c r="C41" s="51">
        <f t="shared" si="4"/>
        <v>130678</v>
      </c>
      <c r="D41" s="51">
        <f t="shared" si="7"/>
        <v>17</v>
      </c>
      <c r="E41" s="50" t="str">
        <f t="shared" si="6"/>
        <v>BAHÍA DE ALGECIRAS</v>
      </c>
      <c r="F41" s="50">
        <f t="shared" si="8"/>
        <v>2986878</v>
      </c>
      <c r="G41" s="50">
        <f t="shared" si="9"/>
        <v>2895043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VALENCIA</v>
      </c>
      <c r="F42" s="50">
        <f t="shared" si="8"/>
        <v>2866024</v>
      </c>
      <c r="G42" s="50">
        <f t="shared" si="9"/>
        <v>3100711</v>
      </c>
    </row>
    <row r="43" spans="1:9" x14ac:dyDescent="0.25">
      <c r="A43" s="50" t="str">
        <f t="shared" si="5"/>
        <v>BAHÍA DE ALGECIRAS</v>
      </c>
      <c r="B43" s="51">
        <f t="shared" si="3"/>
        <v>2986878</v>
      </c>
      <c r="C43" s="51">
        <f t="shared" si="4"/>
        <v>2895043</v>
      </c>
      <c r="D43" s="51">
        <f t="shared" si="7"/>
        <v>3</v>
      </c>
      <c r="E43" s="50" t="str">
        <f t="shared" si="6"/>
        <v>SANTA CRUZ DE TENERIFE</v>
      </c>
      <c r="F43" s="50">
        <f t="shared" si="8"/>
        <v>1219779</v>
      </c>
      <c r="G43" s="50">
        <f t="shared" si="9"/>
        <v>1181172</v>
      </c>
    </row>
    <row r="44" spans="1:9" x14ac:dyDescent="0.25">
      <c r="A44" s="50" t="str">
        <f t="shared" si="5"/>
        <v>BAHÍA DE CÁDIZ</v>
      </c>
      <c r="B44" s="51">
        <f t="shared" si="3"/>
        <v>328515</v>
      </c>
      <c r="C44" s="51">
        <f t="shared" si="4"/>
        <v>251403</v>
      </c>
      <c r="D44" s="51">
        <f t="shared" si="7"/>
        <v>10</v>
      </c>
      <c r="E44" s="50" t="str">
        <f t="shared" si="6"/>
        <v>LAS PALMAS</v>
      </c>
      <c r="F44" s="50">
        <f t="shared" si="8"/>
        <v>1059132</v>
      </c>
      <c r="G44" s="50">
        <f t="shared" si="9"/>
        <v>1069378</v>
      </c>
    </row>
    <row r="45" spans="1:9" x14ac:dyDescent="0.25">
      <c r="A45" s="50" t="str">
        <f t="shared" si="5"/>
        <v>BALEARES</v>
      </c>
      <c r="B45" s="51">
        <f t="shared" si="3"/>
        <v>3770660</v>
      </c>
      <c r="C45" s="51">
        <f t="shared" si="4"/>
        <v>3527853</v>
      </c>
      <c r="D45" s="51">
        <f t="shared" si="7"/>
        <v>1</v>
      </c>
      <c r="E45" s="50" t="str">
        <f t="shared" si="6"/>
        <v>SANTANDER</v>
      </c>
      <c r="F45" s="50">
        <f t="shared" si="8"/>
        <v>515090</v>
      </c>
      <c r="G45" s="50">
        <f t="shared" si="9"/>
        <v>472304</v>
      </c>
    </row>
    <row r="46" spans="1:9" x14ac:dyDescent="0.25">
      <c r="A46" s="50" t="str">
        <f t="shared" si="5"/>
        <v>BARCELONA</v>
      </c>
      <c r="B46" s="51">
        <f t="shared" si="3"/>
        <v>3291966</v>
      </c>
      <c r="C46" s="51">
        <f t="shared" si="4"/>
        <v>3173940</v>
      </c>
      <c r="D46" s="51">
        <f t="shared" si="7"/>
        <v>2</v>
      </c>
      <c r="E46" s="50" t="str">
        <f t="shared" si="6"/>
        <v>VIGO</v>
      </c>
      <c r="F46" s="50">
        <f t="shared" si="8"/>
        <v>351045</v>
      </c>
      <c r="G46" s="50">
        <f t="shared" si="9"/>
        <v>346086</v>
      </c>
    </row>
    <row r="47" spans="1:9" x14ac:dyDescent="0.25">
      <c r="A47" s="50" t="str">
        <f t="shared" si="5"/>
        <v>BILBAO</v>
      </c>
      <c r="B47" s="51">
        <f t="shared" si="3"/>
        <v>222192</v>
      </c>
      <c r="C47" s="51">
        <f t="shared" si="4"/>
        <v>181505</v>
      </c>
      <c r="D47" s="51">
        <f t="shared" si="7"/>
        <v>12</v>
      </c>
      <c r="E47" s="50" t="str">
        <f t="shared" si="6"/>
        <v>CEUTA</v>
      </c>
      <c r="F47" s="50">
        <f t="shared" si="8"/>
        <v>336212</v>
      </c>
      <c r="G47" s="50">
        <f t="shared" si="9"/>
        <v>340600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BAHÍA DE CÁDIZ</v>
      </c>
      <c r="F48" s="50">
        <f t="shared" si="8"/>
        <v>328515</v>
      </c>
      <c r="G48" s="50">
        <f t="shared" si="9"/>
        <v>251403</v>
      </c>
    </row>
    <row r="49" spans="1:7" x14ac:dyDescent="0.25">
      <c r="A49" s="50" t="str">
        <f t="shared" si="5"/>
        <v>CASTELLÓN</v>
      </c>
      <c r="B49" s="51">
        <f t="shared" si="3"/>
        <v>192091</v>
      </c>
      <c r="C49" s="51">
        <f t="shared" si="4"/>
        <v>236554</v>
      </c>
      <c r="D49" s="51">
        <f t="shared" si="7"/>
        <v>14</v>
      </c>
      <c r="E49" s="50" t="str">
        <f t="shared" si="6"/>
        <v>MELILLA</v>
      </c>
      <c r="F49" s="50">
        <f t="shared" si="8"/>
        <v>267502</v>
      </c>
      <c r="G49" s="50">
        <f t="shared" si="9"/>
        <v>253805</v>
      </c>
    </row>
    <row r="50" spans="1:7" x14ac:dyDescent="0.25">
      <c r="A50" s="50" t="str">
        <f t="shared" si="5"/>
        <v>CEUTA</v>
      </c>
      <c r="B50" s="51">
        <f t="shared" si="3"/>
        <v>336212</v>
      </c>
      <c r="C50" s="51">
        <f t="shared" si="4"/>
        <v>340600</v>
      </c>
      <c r="D50" s="51">
        <f t="shared" si="7"/>
        <v>9</v>
      </c>
      <c r="E50" s="50" t="str">
        <f t="shared" si="6"/>
        <v>BILBAO</v>
      </c>
      <c r="F50" s="50">
        <f t="shared" si="8"/>
        <v>222192</v>
      </c>
      <c r="G50" s="50">
        <f t="shared" si="9"/>
        <v>181505</v>
      </c>
    </row>
    <row r="51" spans="1:7" x14ac:dyDescent="0.25">
      <c r="A51" s="50" t="str">
        <f t="shared" si="5"/>
        <v>FERROL-SAN CIBRAO</v>
      </c>
      <c r="B51" s="51">
        <f t="shared" si="3"/>
        <v>25390</v>
      </c>
      <c r="C51" s="51">
        <f t="shared" si="4"/>
        <v>21868</v>
      </c>
      <c r="D51" s="51">
        <f t="shared" si="7"/>
        <v>22</v>
      </c>
      <c r="E51" s="50" t="str">
        <f t="shared" si="6"/>
        <v>PASAIA</v>
      </c>
      <c r="F51" s="50">
        <f t="shared" si="8"/>
        <v>195403</v>
      </c>
      <c r="G51" s="50">
        <f t="shared" si="9"/>
        <v>216506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3379</v>
      </c>
      <c r="D52" s="51">
        <f t="shared" si="7"/>
        <v>28</v>
      </c>
      <c r="E52" s="50" t="str">
        <f t="shared" si="6"/>
        <v>CASTELLÓN</v>
      </c>
      <c r="F52" s="50">
        <f t="shared" si="8"/>
        <v>192091</v>
      </c>
      <c r="G52" s="50">
        <f t="shared" si="9"/>
        <v>236554</v>
      </c>
    </row>
    <row r="53" spans="1:7" x14ac:dyDescent="0.25">
      <c r="A53" s="50" t="str">
        <f t="shared" si="5"/>
        <v>HUELVA</v>
      </c>
      <c r="B53" s="51">
        <f t="shared" si="3"/>
        <v>51917</v>
      </c>
      <c r="C53" s="51">
        <f t="shared" si="4"/>
        <v>50373</v>
      </c>
      <c r="D53" s="51">
        <f t="shared" si="7"/>
        <v>20</v>
      </c>
      <c r="E53" s="50" t="str">
        <f t="shared" si="6"/>
        <v>MOTRIL</v>
      </c>
      <c r="F53" s="50">
        <f t="shared" si="8"/>
        <v>190989</v>
      </c>
      <c r="G53" s="50">
        <f t="shared" si="9"/>
        <v>88484</v>
      </c>
    </row>
    <row r="54" spans="1:7" x14ac:dyDescent="0.25">
      <c r="A54" s="50" t="str">
        <f t="shared" si="5"/>
        <v>LAS PALMAS</v>
      </c>
      <c r="B54" s="51">
        <f t="shared" si="3"/>
        <v>1059132</v>
      </c>
      <c r="C54" s="51">
        <f t="shared" si="4"/>
        <v>1069378</v>
      </c>
      <c r="D54" s="51">
        <f t="shared" si="7"/>
        <v>6</v>
      </c>
      <c r="E54" s="50" t="str">
        <f t="shared" si="6"/>
        <v>MÁLAGA</v>
      </c>
      <c r="F54" s="50">
        <f t="shared" si="8"/>
        <v>173592</v>
      </c>
      <c r="G54" s="50">
        <f t="shared" si="9"/>
        <v>169837</v>
      </c>
    </row>
    <row r="55" spans="1:7" x14ac:dyDescent="0.25">
      <c r="A55" s="50" t="str">
        <f t="shared" si="5"/>
        <v>MÁLAGA</v>
      </c>
      <c r="B55" s="51">
        <f t="shared" si="3"/>
        <v>173592</v>
      </c>
      <c r="C55" s="51">
        <f t="shared" si="4"/>
        <v>169837</v>
      </c>
      <c r="D55" s="51">
        <f t="shared" si="7"/>
        <v>16</v>
      </c>
      <c r="E55" s="50" t="str">
        <f t="shared" si="6"/>
        <v>ALMERÍA</v>
      </c>
      <c r="F55" s="50">
        <f t="shared" si="8"/>
        <v>135319</v>
      </c>
      <c r="G55" s="50">
        <f t="shared" si="9"/>
        <v>130678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TARRAGONA</v>
      </c>
      <c r="F56" s="50">
        <f t="shared" ref="F56:F66" si="10">LOOKUP(E56,$A$39:$A$66,$B$39:$B$66)</f>
        <v>92397</v>
      </c>
      <c r="G56" s="50">
        <f t="shared" si="9"/>
        <v>82025</v>
      </c>
    </row>
    <row r="57" spans="1:7" x14ac:dyDescent="0.25">
      <c r="A57" s="50" t="str">
        <f t="shared" si="5"/>
        <v>MELILLA</v>
      </c>
      <c r="B57" s="51">
        <f t="shared" si="3"/>
        <v>267502</v>
      </c>
      <c r="C57" s="51">
        <f t="shared" si="4"/>
        <v>253805</v>
      </c>
      <c r="D57" s="51">
        <f t="shared" si="7"/>
        <v>11</v>
      </c>
      <c r="E57" s="50" t="str">
        <f t="shared" si="6"/>
        <v>SEVILLA</v>
      </c>
      <c r="F57" s="50">
        <f t="shared" si="10"/>
        <v>61549</v>
      </c>
      <c r="G57" s="50">
        <f t="shared" si="9"/>
        <v>101713</v>
      </c>
    </row>
    <row r="58" spans="1:7" x14ac:dyDescent="0.25">
      <c r="A58" s="50" t="str">
        <f t="shared" si="5"/>
        <v>MOTRIL</v>
      </c>
      <c r="B58" s="51">
        <f t="shared" si="3"/>
        <v>190989</v>
      </c>
      <c r="C58" s="51">
        <f t="shared" si="4"/>
        <v>88484</v>
      </c>
      <c r="D58" s="51">
        <f t="shared" si="7"/>
        <v>15</v>
      </c>
      <c r="E58" s="50" t="str">
        <f t="shared" si="6"/>
        <v>HUELVA</v>
      </c>
      <c r="F58" s="50">
        <f t="shared" si="10"/>
        <v>51917</v>
      </c>
      <c r="G58" s="50">
        <f t="shared" si="9"/>
        <v>50373</v>
      </c>
    </row>
    <row r="59" spans="1:7" x14ac:dyDescent="0.25">
      <c r="A59" s="50" t="str">
        <f t="shared" si="5"/>
        <v>PASAIA</v>
      </c>
      <c r="B59" s="51">
        <f t="shared" si="3"/>
        <v>195403</v>
      </c>
      <c r="C59" s="51">
        <f t="shared" si="4"/>
        <v>216506</v>
      </c>
      <c r="D59" s="51">
        <f t="shared" si="7"/>
        <v>13</v>
      </c>
      <c r="E59" s="50" t="str">
        <f t="shared" si="6"/>
        <v>ALICANTE</v>
      </c>
      <c r="F59" s="50">
        <f t="shared" si="10"/>
        <v>43777</v>
      </c>
      <c r="G59" s="50">
        <f t="shared" si="9"/>
        <v>26753</v>
      </c>
    </row>
    <row r="60" spans="1:7" x14ac:dyDescent="0.25">
      <c r="A60" s="50" t="str">
        <f t="shared" si="5"/>
        <v>SANTA CRUZ DE TENERIFE</v>
      </c>
      <c r="B60" s="51">
        <f t="shared" si="3"/>
        <v>1219779</v>
      </c>
      <c r="C60" s="51">
        <f t="shared" si="4"/>
        <v>1181172</v>
      </c>
      <c r="D60" s="51">
        <f t="shared" si="7"/>
        <v>5</v>
      </c>
      <c r="E60" s="50" t="str">
        <f t="shared" si="6"/>
        <v>FERROL-SAN CIBRAO</v>
      </c>
      <c r="F60" s="50">
        <f t="shared" si="10"/>
        <v>25390</v>
      </c>
      <c r="G60" s="50">
        <f t="shared" si="9"/>
        <v>21868</v>
      </c>
    </row>
    <row r="61" spans="1:7" x14ac:dyDescent="0.25">
      <c r="A61" s="50" t="str">
        <f t="shared" si="5"/>
        <v>SANTANDER</v>
      </c>
      <c r="B61" s="51">
        <f t="shared" si="3"/>
        <v>515090</v>
      </c>
      <c r="C61" s="51">
        <f t="shared" si="4"/>
        <v>472304</v>
      </c>
      <c r="D61" s="51">
        <f t="shared" si="7"/>
        <v>7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61549</v>
      </c>
      <c r="C62" s="51">
        <f t="shared" si="4"/>
        <v>101713</v>
      </c>
      <c r="D62" s="51">
        <f t="shared" si="7"/>
        <v>19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92397</v>
      </c>
      <c r="C63" s="51">
        <f t="shared" si="4"/>
        <v>82025</v>
      </c>
      <c r="D63" s="51">
        <f t="shared" si="7"/>
        <v>18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2866024</v>
      </c>
      <c r="C64" s="51">
        <f t="shared" si="4"/>
        <v>3100711</v>
      </c>
      <c r="D64" s="51">
        <f t="shared" si="7"/>
        <v>4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351045</v>
      </c>
      <c r="C65" s="51">
        <f t="shared" si="4"/>
        <v>346086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69"/>
  <sheetViews>
    <sheetView zoomScaleNormal="100" workbookViewId="0">
      <selection activeCell="C20" sqref="C20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E1" s="46" t="s">
        <v>56</v>
      </c>
    </row>
    <row r="2" spans="1:12" s="2" customFormat="1" ht="21" x14ac:dyDescent="0.35">
      <c r="I2" s="47" t="s">
        <v>57</v>
      </c>
    </row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196</v>
      </c>
      <c r="C8" s="45">
        <v>23</v>
      </c>
      <c r="D8" s="45">
        <v>324</v>
      </c>
      <c r="E8" s="45">
        <v>372</v>
      </c>
      <c r="F8" s="14">
        <f t="shared" ref="F8:F33" si="0">((E8*100)/D8)-100</f>
        <v>14.81481481481481</v>
      </c>
      <c r="G8" s="1"/>
      <c r="H8" s="1"/>
      <c r="I8" s="1"/>
    </row>
    <row r="9" spans="1:12" x14ac:dyDescent="0.25">
      <c r="A9" s="9" t="s">
        <v>164</v>
      </c>
      <c r="B9" s="44">
        <v>945</v>
      </c>
      <c r="C9" s="44">
        <v>861</v>
      </c>
      <c r="D9" s="44">
        <v>3191</v>
      </c>
      <c r="E9" s="44">
        <v>3230</v>
      </c>
      <c r="F9" s="11">
        <f t="shared" si="0"/>
        <v>1.2221874020683146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24815</v>
      </c>
      <c r="C11" s="44">
        <v>21639</v>
      </c>
      <c r="D11" s="44">
        <v>96412</v>
      </c>
      <c r="E11" s="44">
        <v>83003</v>
      </c>
      <c r="F11" s="11">
        <f t="shared" si="0"/>
        <v>-13.908019748579008</v>
      </c>
      <c r="G11" s="1"/>
      <c r="H11" s="1"/>
      <c r="I11" s="1"/>
    </row>
    <row r="12" spans="1:12" x14ac:dyDescent="0.25">
      <c r="A12" s="12" t="s">
        <v>168</v>
      </c>
      <c r="B12" s="45">
        <v>1942</v>
      </c>
      <c r="C12" s="45">
        <v>2139</v>
      </c>
      <c r="D12" s="45">
        <v>7044</v>
      </c>
      <c r="E12" s="45">
        <v>8883</v>
      </c>
      <c r="F12" s="14">
        <f t="shared" si="0"/>
        <v>26.107325383304939</v>
      </c>
      <c r="G12" s="1"/>
      <c r="H12" s="1"/>
      <c r="I12" s="1"/>
    </row>
    <row r="13" spans="1:12" x14ac:dyDescent="0.25">
      <c r="A13" s="9" t="s">
        <v>32</v>
      </c>
      <c r="B13" s="44">
        <v>24033</v>
      </c>
      <c r="C13" s="44">
        <v>21618</v>
      </c>
      <c r="D13" s="44">
        <v>81411</v>
      </c>
      <c r="E13" s="44">
        <v>80566</v>
      </c>
      <c r="F13" s="11">
        <f t="shared" si="0"/>
        <v>-1.0379432754787388</v>
      </c>
      <c r="G13" s="1"/>
      <c r="H13" s="1"/>
      <c r="I13" s="1"/>
    </row>
    <row r="14" spans="1:12" x14ac:dyDescent="0.25">
      <c r="A14" s="12" t="s">
        <v>33</v>
      </c>
      <c r="B14" s="45">
        <v>18601</v>
      </c>
      <c r="C14" s="45">
        <v>15899</v>
      </c>
      <c r="D14" s="45">
        <v>63546</v>
      </c>
      <c r="E14" s="45">
        <v>61563</v>
      </c>
      <c r="F14" s="14">
        <f t="shared" si="0"/>
        <v>-3.1205740723255531</v>
      </c>
      <c r="G14" s="1"/>
      <c r="H14" s="1"/>
      <c r="I14" s="1"/>
    </row>
    <row r="15" spans="1:12" x14ac:dyDescent="0.25">
      <c r="A15" s="9" t="s">
        <v>34</v>
      </c>
      <c r="B15" s="44">
        <v>942</v>
      </c>
      <c r="C15" s="44">
        <v>1243</v>
      </c>
      <c r="D15" s="44">
        <v>3776</v>
      </c>
      <c r="E15" s="44">
        <v>5771</v>
      </c>
      <c r="F15" s="11">
        <f t="shared" si="0"/>
        <v>52.83368644067798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0</v>
      </c>
      <c r="C17" s="44">
        <v>0</v>
      </c>
      <c r="D17" s="44">
        <v>0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2422</v>
      </c>
      <c r="C18" s="45">
        <v>1258</v>
      </c>
      <c r="D18" s="45">
        <v>10433</v>
      </c>
      <c r="E18" s="45">
        <v>5683</v>
      </c>
      <c r="F18" s="14">
        <f t="shared" si="0"/>
        <v>-45.528611137736029</v>
      </c>
      <c r="G18" s="1"/>
      <c r="H18" s="1"/>
      <c r="I18" s="1"/>
    </row>
    <row r="19" spans="1:9" x14ac:dyDescent="0.25">
      <c r="A19" s="9" t="s">
        <v>37</v>
      </c>
      <c r="B19" s="44">
        <v>200</v>
      </c>
      <c r="C19" s="44">
        <v>66</v>
      </c>
      <c r="D19" s="44">
        <v>597</v>
      </c>
      <c r="E19" s="44">
        <v>296</v>
      </c>
      <c r="F19" s="11">
        <f t="shared" si="0"/>
        <v>-50.418760469011723</v>
      </c>
      <c r="G19" s="1"/>
      <c r="H19" s="1"/>
      <c r="I19" s="1"/>
    </row>
    <row r="20" spans="1:9" x14ac:dyDescent="0.25">
      <c r="A20" s="12" t="s">
        <v>170</v>
      </c>
      <c r="B20" s="45">
        <v>14</v>
      </c>
      <c r="C20" s="45">
        <v>0</v>
      </c>
      <c r="D20" s="45">
        <v>14</v>
      </c>
      <c r="E20" s="45">
        <v>0</v>
      </c>
      <c r="F20" s="14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44">
        <v>4148</v>
      </c>
      <c r="C21" s="44">
        <v>642</v>
      </c>
      <c r="D21" s="44">
        <v>16267</v>
      </c>
      <c r="E21" s="44">
        <v>2124</v>
      </c>
      <c r="F21" s="11">
        <f t="shared" si="0"/>
        <v>-86.942890514538632</v>
      </c>
      <c r="G21" s="1"/>
      <c r="H21" s="1"/>
      <c r="I21" s="1"/>
    </row>
    <row r="22" spans="1:9" x14ac:dyDescent="0.25">
      <c r="A22" s="12" t="s">
        <v>59</v>
      </c>
      <c r="B22" s="45">
        <v>12027</v>
      </c>
      <c r="C22" s="45">
        <v>11016</v>
      </c>
      <c r="D22" s="45">
        <v>46255</v>
      </c>
      <c r="E22" s="45">
        <v>44587</v>
      </c>
      <c r="F22" s="14">
        <f t="shared" si="0"/>
        <v>-3.6060966382012793</v>
      </c>
      <c r="G22" s="1"/>
      <c r="H22" s="1"/>
      <c r="I22" s="1"/>
    </row>
    <row r="23" spans="1:9" x14ac:dyDescent="0.25">
      <c r="A23" s="9" t="s">
        <v>171</v>
      </c>
      <c r="B23" s="44">
        <v>2022</v>
      </c>
      <c r="C23" s="44">
        <v>1542</v>
      </c>
      <c r="D23" s="44">
        <v>7758</v>
      </c>
      <c r="E23" s="44">
        <v>6953</v>
      </c>
      <c r="F23" s="11">
        <f t="shared" si="0"/>
        <v>-10.376385666408865</v>
      </c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2879</v>
      </c>
      <c r="C25" s="44">
        <v>2717</v>
      </c>
      <c r="D25" s="44">
        <v>10526</v>
      </c>
      <c r="E25" s="44">
        <v>10696</v>
      </c>
      <c r="F25" s="11">
        <f t="shared" si="0"/>
        <v>1.6150484514535464</v>
      </c>
      <c r="G25" s="1"/>
      <c r="H25" s="1"/>
      <c r="I25" s="1"/>
    </row>
    <row r="26" spans="1:9" x14ac:dyDescent="0.25">
      <c r="A26" s="12" t="s">
        <v>40</v>
      </c>
      <c r="B26" s="45">
        <v>951</v>
      </c>
      <c r="C26" s="45">
        <v>2041</v>
      </c>
      <c r="D26" s="45">
        <v>2981</v>
      </c>
      <c r="E26" s="45">
        <v>7547</v>
      </c>
      <c r="F26" s="14">
        <f t="shared" si="0"/>
        <v>153.17007715531702</v>
      </c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439</v>
      </c>
      <c r="D27" s="44">
        <v>0</v>
      </c>
      <c r="E27" s="44">
        <v>1634</v>
      </c>
      <c r="F27" s="11"/>
      <c r="G27" s="1"/>
      <c r="H27" s="1"/>
      <c r="I27" s="1"/>
    </row>
    <row r="28" spans="1:9" x14ac:dyDescent="0.25">
      <c r="A28" s="12" t="s">
        <v>42</v>
      </c>
      <c r="B28" s="45">
        <v>11690</v>
      </c>
      <c r="C28" s="45">
        <v>9074</v>
      </c>
      <c r="D28" s="45">
        <v>45984</v>
      </c>
      <c r="E28" s="45">
        <v>38527</v>
      </c>
      <c r="F28" s="14">
        <f t="shared" si="0"/>
        <v>-16.216510090466244</v>
      </c>
      <c r="G28" s="1"/>
      <c r="H28" s="1"/>
      <c r="I28" s="1"/>
    </row>
    <row r="29" spans="1:9" x14ac:dyDescent="0.25">
      <c r="A29" s="9" t="s">
        <v>43</v>
      </c>
      <c r="B29" s="44">
        <v>1465</v>
      </c>
      <c r="C29" s="44">
        <v>1812</v>
      </c>
      <c r="D29" s="44">
        <v>5452</v>
      </c>
      <c r="E29" s="44">
        <v>5964</v>
      </c>
      <c r="F29" s="11">
        <f t="shared" si="0"/>
        <v>9.3910491562729277</v>
      </c>
      <c r="G29" s="1"/>
      <c r="H29" s="1"/>
      <c r="I29" s="1"/>
    </row>
    <row r="30" spans="1:9" x14ac:dyDescent="0.25">
      <c r="A30" s="12" t="s">
        <v>44</v>
      </c>
      <c r="B30" s="45">
        <v>1025</v>
      </c>
      <c r="C30" s="45">
        <v>639</v>
      </c>
      <c r="D30" s="45">
        <v>3541</v>
      </c>
      <c r="E30" s="45">
        <v>2548</v>
      </c>
      <c r="F30" s="14">
        <f t="shared" si="0"/>
        <v>-28.042925727195708</v>
      </c>
      <c r="G30" s="1"/>
      <c r="H30" s="1"/>
      <c r="I30" s="1"/>
    </row>
    <row r="31" spans="1:9" x14ac:dyDescent="0.25">
      <c r="A31" s="9" t="s">
        <v>45</v>
      </c>
      <c r="B31" s="44">
        <v>0</v>
      </c>
      <c r="C31" s="44">
        <v>0</v>
      </c>
      <c r="D31" s="44">
        <v>0</v>
      </c>
      <c r="E31" s="44">
        <v>0</v>
      </c>
      <c r="F31" s="11"/>
      <c r="G31" s="1"/>
      <c r="H31" s="1"/>
      <c r="I31" s="1"/>
    </row>
    <row r="32" spans="1:9" x14ac:dyDescent="0.25">
      <c r="A32" s="12" t="s">
        <v>46</v>
      </c>
      <c r="B32" s="45">
        <v>20949</v>
      </c>
      <c r="C32" s="45">
        <v>15756</v>
      </c>
      <c r="D32" s="45">
        <v>77484</v>
      </c>
      <c r="E32" s="45">
        <v>66062</v>
      </c>
      <c r="F32" s="14">
        <f t="shared" si="0"/>
        <v>-14.741107841618913</v>
      </c>
      <c r="G32" s="1"/>
      <c r="H32" s="1"/>
      <c r="I32" s="1"/>
    </row>
    <row r="33" spans="1:9" x14ac:dyDescent="0.25">
      <c r="A33" s="9" t="s">
        <v>47</v>
      </c>
      <c r="B33" s="44">
        <v>1612</v>
      </c>
      <c r="C33" s="44">
        <v>1656</v>
      </c>
      <c r="D33" s="44">
        <v>6272</v>
      </c>
      <c r="E33" s="44">
        <v>6093</v>
      </c>
      <c r="F33" s="11">
        <f t="shared" si="0"/>
        <v>-2.8539540816326507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132878</v>
      </c>
      <c r="C35" s="16">
        <f t="shared" ref="C35:E35" si="1">SUM(C7:C34)</f>
        <v>112080</v>
      </c>
      <c r="D35" s="16">
        <f t="shared" si="1"/>
        <v>489268</v>
      </c>
      <c r="E35" s="16">
        <f t="shared" si="1"/>
        <v>442102</v>
      </c>
      <c r="F35" s="17">
        <f t="shared" ref="F35" si="2">((E35*100)/D35)-100</f>
        <v>-9.6401154377559948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83003</v>
      </c>
      <c r="G39" s="50">
        <f>LOOKUP(E39,$A$39:$A$66,$C$39:$C$66)</f>
        <v>96412</v>
      </c>
    </row>
    <row r="40" spans="1:9" x14ac:dyDescent="0.25">
      <c r="A40" s="50" t="str">
        <f t="shared" si="5"/>
        <v>ALICANTE</v>
      </c>
      <c r="B40" s="51">
        <f t="shared" si="3"/>
        <v>372</v>
      </c>
      <c r="C40" s="51">
        <f t="shared" si="4"/>
        <v>324</v>
      </c>
      <c r="D40" s="51">
        <f t="shared" ref="D40:D66" si="7">_xlfn.RANK.EQ(B40,$B$39:$B$66)+COUNTIF($B$39:$B$66,B40)-1</f>
        <v>19</v>
      </c>
      <c r="E40" s="50" t="str">
        <f t="shared" si="6"/>
        <v>BALEARES</v>
      </c>
      <c r="F40" s="50">
        <f t="shared" ref="F40:F66" si="8">LOOKUP(E40,$A$39:$A$66,$B$39:$B$66)</f>
        <v>80566</v>
      </c>
      <c r="G40" s="50">
        <f t="shared" ref="G40:G66" si="9">LOOKUP(E40,$A$39:$A$66,$C$39:$C$66)</f>
        <v>81411</v>
      </c>
    </row>
    <row r="41" spans="1:9" x14ac:dyDescent="0.25">
      <c r="A41" s="50" t="str">
        <f t="shared" si="5"/>
        <v>ALMERÍA</v>
      </c>
      <c r="B41" s="51">
        <f t="shared" si="3"/>
        <v>3230</v>
      </c>
      <c r="C41" s="51">
        <f t="shared" si="4"/>
        <v>3191</v>
      </c>
      <c r="D41" s="51">
        <f t="shared" si="7"/>
        <v>15</v>
      </c>
      <c r="E41" s="50" t="str">
        <f t="shared" si="6"/>
        <v>VALENCIA</v>
      </c>
      <c r="F41" s="50">
        <f t="shared" si="8"/>
        <v>66062</v>
      </c>
      <c r="G41" s="50">
        <f t="shared" si="9"/>
        <v>77484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BARCELONA</v>
      </c>
      <c r="F42" s="50">
        <f t="shared" si="8"/>
        <v>61563</v>
      </c>
      <c r="G42" s="50">
        <f t="shared" si="9"/>
        <v>63546</v>
      </c>
    </row>
    <row r="43" spans="1:9" x14ac:dyDescent="0.25">
      <c r="A43" s="50" t="str">
        <f t="shared" si="5"/>
        <v>BAHÍA DE ALGECIRAS</v>
      </c>
      <c r="B43" s="51">
        <f t="shared" si="3"/>
        <v>83003</v>
      </c>
      <c r="C43" s="51">
        <f t="shared" si="4"/>
        <v>96412</v>
      </c>
      <c r="D43" s="51">
        <f t="shared" si="7"/>
        <v>1</v>
      </c>
      <c r="E43" s="50" t="str">
        <f t="shared" si="6"/>
        <v>LAS PALMAS</v>
      </c>
      <c r="F43" s="50">
        <f t="shared" si="8"/>
        <v>44587</v>
      </c>
      <c r="G43" s="50">
        <f t="shared" si="9"/>
        <v>46255</v>
      </c>
    </row>
    <row r="44" spans="1:9" x14ac:dyDescent="0.25">
      <c r="A44" s="50" t="str">
        <f t="shared" si="5"/>
        <v>BAHÍA DE CÁDIZ</v>
      </c>
      <c r="B44" s="51">
        <f t="shared" si="3"/>
        <v>8883</v>
      </c>
      <c r="C44" s="51">
        <f t="shared" si="4"/>
        <v>7044</v>
      </c>
      <c r="D44" s="51">
        <f t="shared" si="7"/>
        <v>8</v>
      </c>
      <c r="E44" s="50" t="str">
        <f t="shared" si="6"/>
        <v>SANTA CRUZ DE TENERIFE</v>
      </c>
      <c r="F44" s="50">
        <f t="shared" si="8"/>
        <v>38527</v>
      </c>
      <c r="G44" s="50">
        <f t="shared" si="9"/>
        <v>45984</v>
      </c>
    </row>
    <row r="45" spans="1:9" x14ac:dyDescent="0.25">
      <c r="A45" s="50" t="str">
        <f t="shared" si="5"/>
        <v>BALEARES</v>
      </c>
      <c r="B45" s="51">
        <f t="shared" si="3"/>
        <v>80566</v>
      </c>
      <c r="C45" s="51">
        <f t="shared" si="4"/>
        <v>81411</v>
      </c>
      <c r="D45" s="51">
        <f t="shared" si="7"/>
        <v>2</v>
      </c>
      <c r="E45" s="50" t="str">
        <f t="shared" si="6"/>
        <v>MELILLA</v>
      </c>
      <c r="F45" s="50">
        <f t="shared" si="8"/>
        <v>10696</v>
      </c>
      <c r="G45" s="50">
        <f t="shared" si="9"/>
        <v>10526</v>
      </c>
    </row>
    <row r="46" spans="1:9" x14ac:dyDescent="0.25">
      <c r="A46" s="50" t="str">
        <f t="shared" si="5"/>
        <v>BARCELONA</v>
      </c>
      <c r="B46" s="51">
        <f t="shared" si="3"/>
        <v>61563</v>
      </c>
      <c r="C46" s="51">
        <f t="shared" si="4"/>
        <v>63546</v>
      </c>
      <c r="D46" s="51">
        <f t="shared" si="7"/>
        <v>4</v>
      </c>
      <c r="E46" s="50" t="str">
        <f t="shared" si="6"/>
        <v>BAHÍA DE CÁDIZ</v>
      </c>
      <c r="F46" s="50">
        <f t="shared" si="8"/>
        <v>8883</v>
      </c>
      <c r="G46" s="50">
        <f t="shared" si="9"/>
        <v>7044</v>
      </c>
    </row>
    <row r="47" spans="1:9" x14ac:dyDescent="0.25">
      <c r="A47" s="50" t="str">
        <f t="shared" si="5"/>
        <v>BILBAO</v>
      </c>
      <c r="B47" s="51">
        <f t="shared" si="3"/>
        <v>5771</v>
      </c>
      <c r="C47" s="51">
        <f t="shared" si="4"/>
        <v>3776</v>
      </c>
      <c r="D47" s="51">
        <f t="shared" si="7"/>
        <v>13</v>
      </c>
      <c r="E47" s="50" t="str">
        <f t="shared" si="6"/>
        <v>MOTRIL</v>
      </c>
      <c r="F47" s="50">
        <f t="shared" si="8"/>
        <v>7547</v>
      </c>
      <c r="G47" s="50">
        <f t="shared" si="9"/>
        <v>2981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MÁLAGA</v>
      </c>
      <c r="F48" s="50">
        <f t="shared" si="8"/>
        <v>6953</v>
      </c>
      <c r="G48" s="50">
        <f t="shared" si="9"/>
        <v>7758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VIGO</v>
      </c>
      <c r="F49" s="50">
        <f t="shared" si="8"/>
        <v>6093</v>
      </c>
      <c r="G49" s="50">
        <f t="shared" si="9"/>
        <v>6272</v>
      </c>
    </row>
    <row r="50" spans="1:7" x14ac:dyDescent="0.25">
      <c r="A50" s="50" t="str">
        <f t="shared" si="5"/>
        <v>CEUTA</v>
      </c>
      <c r="B50" s="51">
        <f t="shared" si="3"/>
        <v>5683</v>
      </c>
      <c r="C50" s="51">
        <f t="shared" si="4"/>
        <v>10433</v>
      </c>
      <c r="D50" s="51">
        <f t="shared" si="7"/>
        <v>14</v>
      </c>
      <c r="E50" s="50" t="str">
        <f t="shared" si="6"/>
        <v>SANTANDER</v>
      </c>
      <c r="F50" s="50">
        <f t="shared" si="8"/>
        <v>5964</v>
      </c>
      <c r="G50" s="50">
        <f t="shared" si="9"/>
        <v>5452</v>
      </c>
    </row>
    <row r="51" spans="1:7" x14ac:dyDescent="0.25">
      <c r="A51" s="50" t="str">
        <f t="shared" si="5"/>
        <v>FERROL-SAN CIBRAO</v>
      </c>
      <c r="B51" s="51">
        <f t="shared" si="3"/>
        <v>296</v>
      </c>
      <c r="C51" s="51">
        <f t="shared" si="4"/>
        <v>597</v>
      </c>
      <c r="D51" s="51">
        <f t="shared" si="7"/>
        <v>20</v>
      </c>
      <c r="E51" s="50" t="str">
        <f t="shared" si="6"/>
        <v>BILBAO</v>
      </c>
      <c r="F51" s="50">
        <f t="shared" si="8"/>
        <v>5771</v>
      </c>
      <c r="G51" s="50">
        <f t="shared" si="9"/>
        <v>3776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14</v>
      </c>
      <c r="D52" s="51">
        <f t="shared" si="7"/>
        <v>28</v>
      </c>
      <c r="E52" s="50" t="str">
        <f t="shared" si="6"/>
        <v>CEUTA</v>
      </c>
      <c r="F52" s="50">
        <f t="shared" si="8"/>
        <v>5683</v>
      </c>
      <c r="G52" s="50">
        <f t="shared" si="9"/>
        <v>10433</v>
      </c>
    </row>
    <row r="53" spans="1:7" x14ac:dyDescent="0.25">
      <c r="A53" s="50" t="str">
        <f t="shared" si="5"/>
        <v>HUELVA</v>
      </c>
      <c r="B53" s="51">
        <f t="shared" si="3"/>
        <v>2124</v>
      </c>
      <c r="C53" s="51">
        <f t="shared" si="4"/>
        <v>16267</v>
      </c>
      <c r="D53" s="51">
        <f t="shared" si="7"/>
        <v>17</v>
      </c>
      <c r="E53" s="50" t="str">
        <f t="shared" si="6"/>
        <v>ALMERÍA</v>
      </c>
      <c r="F53" s="50">
        <f t="shared" si="8"/>
        <v>3230</v>
      </c>
      <c r="G53" s="50">
        <f t="shared" si="9"/>
        <v>3191</v>
      </c>
    </row>
    <row r="54" spans="1:7" x14ac:dyDescent="0.25">
      <c r="A54" s="50" t="str">
        <f t="shared" si="5"/>
        <v>LAS PALMAS</v>
      </c>
      <c r="B54" s="51">
        <f t="shared" si="3"/>
        <v>44587</v>
      </c>
      <c r="C54" s="51">
        <f t="shared" si="4"/>
        <v>46255</v>
      </c>
      <c r="D54" s="51">
        <f t="shared" si="7"/>
        <v>5</v>
      </c>
      <c r="E54" s="50" t="str">
        <f t="shared" si="6"/>
        <v>SEVILLA</v>
      </c>
      <c r="F54" s="50">
        <f t="shared" si="8"/>
        <v>2548</v>
      </c>
      <c r="G54" s="50">
        <f t="shared" si="9"/>
        <v>3541</v>
      </c>
    </row>
    <row r="55" spans="1:7" x14ac:dyDescent="0.25">
      <c r="A55" s="50" t="str">
        <f t="shared" si="5"/>
        <v>MÁLAGA</v>
      </c>
      <c r="B55" s="51">
        <f t="shared" si="3"/>
        <v>6953</v>
      </c>
      <c r="C55" s="51">
        <f t="shared" si="4"/>
        <v>7758</v>
      </c>
      <c r="D55" s="51">
        <f t="shared" si="7"/>
        <v>10</v>
      </c>
      <c r="E55" s="50" t="str">
        <f t="shared" si="6"/>
        <v>HUELVA</v>
      </c>
      <c r="F55" s="50">
        <f t="shared" si="8"/>
        <v>2124</v>
      </c>
      <c r="G55" s="50">
        <f t="shared" si="9"/>
        <v>16267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PASAIA</v>
      </c>
      <c r="F56" s="50">
        <f t="shared" si="8"/>
        <v>1634</v>
      </c>
      <c r="G56" s="50">
        <f t="shared" si="9"/>
        <v>0</v>
      </c>
    </row>
    <row r="57" spans="1:7" x14ac:dyDescent="0.25">
      <c r="A57" s="50" t="str">
        <f t="shared" si="5"/>
        <v>MELILLA</v>
      </c>
      <c r="B57" s="51">
        <f t="shared" si="3"/>
        <v>10696</v>
      </c>
      <c r="C57" s="51">
        <f t="shared" si="4"/>
        <v>10526</v>
      </c>
      <c r="D57" s="51">
        <f t="shared" si="7"/>
        <v>7</v>
      </c>
      <c r="E57" s="50" t="str">
        <f t="shared" si="6"/>
        <v>ALICANTE</v>
      </c>
      <c r="F57" s="50">
        <f t="shared" si="8"/>
        <v>372</v>
      </c>
      <c r="G57" s="50">
        <f t="shared" si="9"/>
        <v>324</v>
      </c>
    </row>
    <row r="58" spans="1:7" x14ac:dyDescent="0.25">
      <c r="A58" s="50" t="str">
        <f t="shared" si="5"/>
        <v>MOTRIL</v>
      </c>
      <c r="B58" s="51">
        <f t="shared" si="3"/>
        <v>7547</v>
      </c>
      <c r="C58" s="51">
        <f t="shared" si="4"/>
        <v>2981</v>
      </c>
      <c r="D58" s="51">
        <f t="shared" si="7"/>
        <v>9</v>
      </c>
      <c r="E58" s="50" t="str">
        <f t="shared" si="6"/>
        <v>FERROL-SAN CIBRAO</v>
      </c>
      <c r="F58" s="50">
        <f t="shared" si="8"/>
        <v>296</v>
      </c>
      <c r="G58" s="50">
        <f t="shared" si="9"/>
        <v>597</v>
      </c>
    </row>
    <row r="59" spans="1:7" x14ac:dyDescent="0.25">
      <c r="A59" s="50" t="str">
        <f t="shared" si="5"/>
        <v>PASAIA</v>
      </c>
      <c r="B59" s="51">
        <f t="shared" si="3"/>
        <v>1634</v>
      </c>
      <c r="C59" s="51">
        <f t="shared" si="4"/>
        <v>0</v>
      </c>
      <c r="D59" s="51">
        <f t="shared" si="7"/>
        <v>18</v>
      </c>
      <c r="E59" s="50" t="e">
        <f t="shared" si="6"/>
        <v>#N/A</v>
      </c>
      <c r="F59" s="50" t="e">
        <f t="shared" si="8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38527</v>
      </c>
      <c r="C60" s="51">
        <f t="shared" si="4"/>
        <v>45984</v>
      </c>
      <c r="D60" s="51">
        <f t="shared" si="7"/>
        <v>6</v>
      </c>
      <c r="E60" s="50" t="e">
        <f t="shared" si="6"/>
        <v>#N/A</v>
      </c>
      <c r="F60" s="50" t="e">
        <f t="shared" si="8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5964</v>
      </c>
      <c r="C61" s="51">
        <f t="shared" si="4"/>
        <v>5452</v>
      </c>
      <c r="D61" s="51">
        <f t="shared" si="7"/>
        <v>12</v>
      </c>
      <c r="E61" s="50" t="e">
        <f t="shared" si="6"/>
        <v>#N/A</v>
      </c>
      <c r="F61" s="50" t="e">
        <f t="shared" si="8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2548</v>
      </c>
      <c r="C62" s="51">
        <f t="shared" si="4"/>
        <v>3541</v>
      </c>
      <c r="D62" s="51">
        <f t="shared" si="7"/>
        <v>16</v>
      </c>
      <c r="E62" s="50" t="e">
        <f t="shared" si="6"/>
        <v>#N/A</v>
      </c>
      <c r="F62" s="50" t="e">
        <f t="shared" si="8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0</v>
      </c>
      <c r="D63" s="51">
        <f t="shared" si="7"/>
        <v>28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66062</v>
      </c>
      <c r="C64" s="51">
        <f t="shared" si="4"/>
        <v>77484</v>
      </c>
      <c r="D64" s="51">
        <f t="shared" si="7"/>
        <v>3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6093</v>
      </c>
      <c r="C65" s="51">
        <f t="shared" si="4"/>
        <v>6272</v>
      </c>
      <c r="D65" s="51">
        <f t="shared" si="7"/>
        <v>11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8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68"/>
  <sheetViews>
    <sheetView workbookViewId="0">
      <selection activeCell="F10" sqref="F1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51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2">
        <v>0</v>
      </c>
      <c r="C7" s="42">
        <v>1</v>
      </c>
      <c r="D7" s="42">
        <v>71</v>
      </c>
      <c r="E7" s="42">
        <v>2</v>
      </c>
      <c r="F7" s="11">
        <f>((E7*100)/D7)-100</f>
        <v>-97.183098591549296</v>
      </c>
      <c r="G7" s="1"/>
      <c r="H7" s="1"/>
      <c r="I7" s="1"/>
    </row>
    <row r="8" spans="1:12" x14ac:dyDescent="0.25">
      <c r="A8" s="12" t="s">
        <v>31</v>
      </c>
      <c r="B8" s="43">
        <v>13367</v>
      </c>
      <c r="C8" s="43">
        <v>12898</v>
      </c>
      <c r="D8" s="43">
        <v>51549</v>
      </c>
      <c r="E8" s="43">
        <v>52695</v>
      </c>
      <c r="F8" s="14">
        <f t="shared" ref="F8:F34" si="0">((E8*100)/D8)-100</f>
        <v>2.2231275097480108</v>
      </c>
      <c r="G8" s="1"/>
      <c r="H8" s="1"/>
      <c r="I8" s="1"/>
    </row>
    <row r="9" spans="1:12" x14ac:dyDescent="0.25">
      <c r="A9" s="9" t="s">
        <v>164</v>
      </c>
      <c r="B9" s="42">
        <v>498</v>
      </c>
      <c r="C9" s="42">
        <v>616</v>
      </c>
      <c r="D9" s="42">
        <v>1470</v>
      </c>
      <c r="E9" s="42">
        <v>2181</v>
      </c>
      <c r="F9" s="11">
        <f t="shared" si="0"/>
        <v>48.367346938775512</v>
      </c>
      <c r="G9" s="1"/>
      <c r="H9" s="1"/>
      <c r="I9" s="1"/>
    </row>
    <row r="10" spans="1:12" x14ac:dyDescent="0.25">
      <c r="A10" s="12" t="s">
        <v>166</v>
      </c>
      <c r="B10" s="43">
        <v>0</v>
      </c>
      <c r="C10" s="43">
        <v>0</v>
      </c>
      <c r="D10" s="43">
        <v>0</v>
      </c>
      <c r="E10" s="43">
        <v>0</v>
      </c>
      <c r="F10" s="18"/>
      <c r="G10" s="1"/>
      <c r="H10" s="1"/>
      <c r="I10" s="1"/>
    </row>
    <row r="11" spans="1:12" x14ac:dyDescent="0.25">
      <c r="A11" s="9" t="s">
        <v>167</v>
      </c>
      <c r="B11" s="42">
        <v>407124</v>
      </c>
      <c r="C11" s="42">
        <v>394856</v>
      </c>
      <c r="D11" s="42">
        <v>1570901</v>
      </c>
      <c r="E11" s="42">
        <v>1391879</v>
      </c>
      <c r="F11" s="11">
        <f t="shared" si="0"/>
        <v>-11.396135084260564</v>
      </c>
      <c r="G11" s="1"/>
      <c r="H11" s="1"/>
      <c r="I11" s="1"/>
    </row>
    <row r="12" spans="1:12" x14ac:dyDescent="0.25">
      <c r="A12" s="12" t="s">
        <v>168</v>
      </c>
      <c r="B12" s="43">
        <v>4866</v>
      </c>
      <c r="C12" s="43">
        <v>7147</v>
      </c>
      <c r="D12" s="43">
        <v>19896</v>
      </c>
      <c r="E12" s="43">
        <v>28803</v>
      </c>
      <c r="F12" s="14">
        <f t="shared" si="0"/>
        <v>44.767792521109783</v>
      </c>
      <c r="G12" s="1"/>
      <c r="H12" s="1"/>
      <c r="I12" s="1"/>
    </row>
    <row r="13" spans="1:12" x14ac:dyDescent="0.25">
      <c r="A13" s="9" t="s">
        <v>32</v>
      </c>
      <c r="B13" s="42">
        <v>12430</v>
      </c>
      <c r="C13" s="42">
        <v>10714</v>
      </c>
      <c r="D13" s="42">
        <v>40346</v>
      </c>
      <c r="E13" s="42">
        <v>38910</v>
      </c>
      <c r="F13" s="11">
        <f t="shared" si="0"/>
        <v>-3.5592128092004174</v>
      </c>
      <c r="G13" s="1"/>
      <c r="H13" s="1"/>
      <c r="I13" s="1"/>
    </row>
    <row r="14" spans="1:12" x14ac:dyDescent="0.25">
      <c r="A14" s="12" t="s">
        <v>33</v>
      </c>
      <c r="B14" s="43">
        <v>192167</v>
      </c>
      <c r="C14" s="43">
        <v>204305</v>
      </c>
      <c r="D14" s="43">
        <v>685812</v>
      </c>
      <c r="E14" s="43">
        <v>877974</v>
      </c>
      <c r="F14" s="14">
        <f t="shared" si="0"/>
        <v>28.019632202411145</v>
      </c>
      <c r="G14" s="1"/>
      <c r="H14" s="1"/>
      <c r="I14" s="1"/>
    </row>
    <row r="15" spans="1:12" x14ac:dyDescent="0.25">
      <c r="A15" s="9" t="s">
        <v>34</v>
      </c>
      <c r="B15" s="42">
        <v>47899</v>
      </c>
      <c r="C15" s="42">
        <v>43800</v>
      </c>
      <c r="D15" s="42">
        <v>185454</v>
      </c>
      <c r="E15" s="42">
        <v>181401</v>
      </c>
      <c r="F15" s="11">
        <f t="shared" si="0"/>
        <v>-2.1854476042576607</v>
      </c>
      <c r="G15" s="1"/>
      <c r="H15" s="1"/>
      <c r="I15" s="1"/>
    </row>
    <row r="16" spans="1:12" x14ac:dyDescent="0.25">
      <c r="A16" s="12" t="s">
        <v>35</v>
      </c>
      <c r="B16" s="43">
        <v>8722</v>
      </c>
      <c r="C16" s="43">
        <v>6996</v>
      </c>
      <c r="D16" s="43">
        <v>32894</v>
      </c>
      <c r="E16" s="43">
        <v>25061</v>
      </c>
      <c r="F16" s="14">
        <f t="shared" si="0"/>
        <v>-23.812853407916336</v>
      </c>
      <c r="G16" s="1"/>
      <c r="H16" s="1"/>
      <c r="I16" s="1"/>
    </row>
    <row r="17" spans="1:9" x14ac:dyDescent="0.25">
      <c r="A17" s="9" t="s">
        <v>169</v>
      </c>
      <c r="B17" s="42">
        <v>19425</v>
      </c>
      <c r="C17" s="42">
        <v>22814</v>
      </c>
      <c r="D17" s="42">
        <v>68261</v>
      </c>
      <c r="E17" s="42">
        <v>83527</v>
      </c>
      <c r="F17" s="11">
        <f t="shared" si="0"/>
        <v>22.364161087590276</v>
      </c>
      <c r="G17" s="1"/>
      <c r="H17" s="1"/>
      <c r="I17" s="1"/>
    </row>
    <row r="18" spans="1:9" x14ac:dyDescent="0.25">
      <c r="A18" s="12" t="s">
        <v>36</v>
      </c>
      <c r="B18" s="43">
        <v>1705</v>
      </c>
      <c r="C18" s="43">
        <v>1593</v>
      </c>
      <c r="D18" s="43">
        <v>7222</v>
      </c>
      <c r="E18" s="43">
        <v>7964</v>
      </c>
      <c r="F18" s="14">
        <f t="shared" si="0"/>
        <v>10.274162281916361</v>
      </c>
      <c r="G18" s="1"/>
      <c r="H18" s="1"/>
      <c r="I18" s="1"/>
    </row>
    <row r="19" spans="1:9" x14ac:dyDescent="0.25">
      <c r="A19" s="9" t="s">
        <v>37</v>
      </c>
      <c r="B19" s="42">
        <v>41</v>
      </c>
      <c r="C19" s="42">
        <v>222</v>
      </c>
      <c r="D19" s="42">
        <v>230</v>
      </c>
      <c r="E19" s="42">
        <v>233</v>
      </c>
      <c r="F19" s="11">
        <f t="shared" si="0"/>
        <v>1.3043478260869534</v>
      </c>
      <c r="G19" s="1"/>
      <c r="H19" s="1"/>
      <c r="I19" s="1"/>
    </row>
    <row r="20" spans="1:9" x14ac:dyDescent="0.25">
      <c r="A20" s="12" t="s">
        <v>170</v>
      </c>
      <c r="B20" s="43">
        <v>4271</v>
      </c>
      <c r="C20" s="43">
        <v>6630</v>
      </c>
      <c r="D20" s="43">
        <v>19244</v>
      </c>
      <c r="E20" s="43">
        <v>25014</v>
      </c>
      <c r="F20" s="14">
        <f t="shared" si="0"/>
        <v>29.983371440448963</v>
      </c>
      <c r="G20" s="1"/>
      <c r="H20" s="1"/>
      <c r="I20" s="1"/>
    </row>
    <row r="21" spans="1:9" x14ac:dyDescent="0.25">
      <c r="A21" s="9" t="s">
        <v>38</v>
      </c>
      <c r="B21" s="42">
        <v>984</v>
      </c>
      <c r="C21" s="42">
        <v>4594</v>
      </c>
      <c r="D21" s="42">
        <v>3436</v>
      </c>
      <c r="E21" s="42">
        <v>17180</v>
      </c>
      <c r="F21" s="11">
        <f t="shared" si="0"/>
        <v>400</v>
      </c>
      <c r="G21" s="1"/>
      <c r="H21" s="1"/>
      <c r="I21" s="1"/>
    </row>
    <row r="22" spans="1:9" x14ac:dyDescent="0.25">
      <c r="A22" s="12" t="s">
        <v>59</v>
      </c>
      <c r="B22" s="43">
        <v>78305</v>
      </c>
      <c r="C22" s="43">
        <v>88493</v>
      </c>
      <c r="D22" s="43">
        <v>293524</v>
      </c>
      <c r="E22" s="43">
        <v>339070</v>
      </c>
      <c r="F22" s="14">
        <f t="shared" si="0"/>
        <v>15.516959430915364</v>
      </c>
      <c r="G22" s="1"/>
      <c r="H22" s="1"/>
      <c r="I22" s="1"/>
    </row>
    <row r="23" spans="1:9" x14ac:dyDescent="0.25">
      <c r="A23" s="9" t="s">
        <v>171</v>
      </c>
      <c r="B23" s="42">
        <v>2613</v>
      </c>
      <c r="C23" s="42">
        <v>3580</v>
      </c>
      <c r="D23" s="42">
        <v>13982</v>
      </c>
      <c r="E23" s="42">
        <v>35066</v>
      </c>
      <c r="F23" s="11">
        <f t="shared" si="0"/>
        <v>150.79387784294093</v>
      </c>
      <c r="G23" s="1"/>
      <c r="H23" s="1"/>
      <c r="I23" s="1"/>
    </row>
    <row r="24" spans="1:9" x14ac:dyDescent="0.25">
      <c r="A24" s="12" t="s">
        <v>173</v>
      </c>
      <c r="B24" s="43">
        <v>3073</v>
      </c>
      <c r="C24" s="43">
        <v>9274</v>
      </c>
      <c r="D24" s="43">
        <v>13119</v>
      </c>
      <c r="E24" s="43">
        <v>28613</v>
      </c>
      <c r="F24" s="14">
        <f t="shared" si="0"/>
        <v>118.10351398734659</v>
      </c>
      <c r="G24" s="1"/>
      <c r="H24" s="1"/>
      <c r="I24" s="1"/>
    </row>
    <row r="25" spans="1:9" x14ac:dyDescent="0.25">
      <c r="A25" s="9" t="s">
        <v>39</v>
      </c>
      <c r="B25" s="42">
        <v>2853</v>
      </c>
      <c r="C25" s="42">
        <v>2490</v>
      </c>
      <c r="D25" s="42">
        <v>11504</v>
      </c>
      <c r="E25" s="42">
        <v>11605</v>
      </c>
      <c r="F25" s="11">
        <f t="shared" si="0"/>
        <v>0.87795549374131099</v>
      </c>
      <c r="G25" s="1"/>
      <c r="H25" s="1"/>
      <c r="I25" s="1"/>
    </row>
    <row r="26" spans="1:9" x14ac:dyDescent="0.25">
      <c r="A26" s="12" t="s">
        <v>40</v>
      </c>
      <c r="B26" s="43">
        <v>207</v>
      </c>
      <c r="C26" s="43">
        <v>117</v>
      </c>
      <c r="D26" s="43">
        <v>610</v>
      </c>
      <c r="E26" s="43">
        <v>582</v>
      </c>
      <c r="F26" s="14">
        <f t="shared" si="0"/>
        <v>-4.5901639344262293</v>
      </c>
      <c r="G26" s="1"/>
      <c r="H26" s="1"/>
      <c r="I26" s="1"/>
    </row>
    <row r="27" spans="1:9" x14ac:dyDescent="0.25">
      <c r="A27" s="9" t="s">
        <v>41</v>
      </c>
      <c r="B27" s="42">
        <v>780</v>
      </c>
      <c r="C27" s="42">
        <v>0</v>
      </c>
      <c r="D27" s="42">
        <v>2682</v>
      </c>
      <c r="E27" s="42">
        <v>0</v>
      </c>
      <c r="F27" s="19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43">
        <v>30574</v>
      </c>
      <c r="C28" s="43">
        <v>30073</v>
      </c>
      <c r="D28" s="43">
        <v>118863</v>
      </c>
      <c r="E28" s="43">
        <v>127405</v>
      </c>
      <c r="F28" s="14">
        <f t="shared" si="0"/>
        <v>7.1864247074362879</v>
      </c>
      <c r="G28" s="1"/>
      <c r="H28" s="1"/>
      <c r="I28" s="1"/>
    </row>
    <row r="29" spans="1:9" x14ac:dyDescent="0.25">
      <c r="A29" s="9" t="s">
        <v>43</v>
      </c>
      <c r="B29" s="42">
        <v>127</v>
      </c>
      <c r="C29" s="42">
        <v>297</v>
      </c>
      <c r="D29" s="42">
        <v>408</v>
      </c>
      <c r="E29" s="42">
        <v>775</v>
      </c>
      <c r="F29" s="11">
        <f t="shared" si="0"/>
        <v>89.95098039215685</v>
      </c>
      <c r="G29" s="1"/>
      <c r="H29" s="1"/>
      <c r="I29" s="1"/>
    </row>
    <row r="30" spans="1:9" x14ac:dyDescent="0.25">
      <c r="A30" s="12" t="s">
        <v>44</v>
      </c>
      <c r="B30" s="43">
        <v>13467</v>
      </c>
      <c r="C30" s="43">
        <v>8399</v>
      </c>
      <c r="D30" s="43">
        <v>50607</v>
      </c>
      <c r="E30" s="43">
        <v>34971</v>
      </c>
      <c r="F30" s="14">
        <f t="shared" si="0"/>
        <v>-30.896911494457285</v>
      </c>
      <c r="G30" s="1"/>
      <c r="H30" s="1"/>
      <c r="I30" s="1"/>
    </row>
    <row r="31" spans="1:9" x14ac:dyDescent="0.25">
      <c r="A31" s="9" t="s">
        <v>45</v>
      </c>
      <c r="B31" s="42">
        <v>7435</v>
      </c>
      <c r="C31" s="42">
        <v>5233</v>
      </c>
      <c r="D31" s="42">
        <v>27184</v>
      </c>
      <c r="E31" s="42">
        <v>20677</v>
      </c>
      <c r="F31" s="11">
        <f t="shared" si="0"/>
        <v>-23.936874632136551</v>
      </c>
      <c r="G31" s="1"/>
      <c r="H31" s="1"/>
      <c r="I31" s="1"/>
    </row>
    <row r="32" spans="1:9" x14ac:dyDescent="0.25">
      <c r="A32" s="12" t="s">
        <v>46</v>
      </c>
      <c r="B32" s="43">
        <v>398619</v>
      </c>
      <c r="C32" s="43">
        <v>437967</v>
      </c>
      <c r="D32" s="43">
        <v>1554165</v>
      </c>
      <c r="E32" s="43">
        <v>1532239</v>
      </c>
      <c r="F32" s="14">
        <f t="shared" si="0"/>
        <v>-1.4107897166645813</v>
      </c>
      <c r="G32" s="1"/>
      <c r="H32" s="1"/>
      <c r="I32" s="1"/>
    </row>
    <row r="33" spans="1:9" x14ac:dyDescent="0.25">
      <c r="A33" s="9" t="s">
        <v>47</v>
      </c>
      <c r="B33" s="42">
        <v>15653</v>
      </c>
      <c r="C33" s="42">
        <v>16341</v>
      </c>
      <c r="D33" s="42">
        <v>61479</v>
      </c>
      <c r="E33" s="42">
        <v>58118</v>
      </c>
      <c r="F33" s="11">
        <f t="shared" si="0"/>
        <v>-5.4669073992745467</v>
      </c>
      <c r="G33" s="1"/>
      <c r="H33" s="1"/>
      <c r="I33" s="1"/>
    </row>
    <row r="34" spans="1:9" x14ac:dyDescent="0.25">
      <c r="A34" s="12" t="s">
        <v>172</v>
      </c>
      <c r="B34" s="43">
        <v>2925</v>
      </c>
      <c r="C34" s="43">
        <v>2756</v>
      </c>
      <c r="D34" s="43">
        <v>10887</v>
      </c>
      <c r="E34" s="43">
        <v>11179</v>
      </c>
      <c r="F34" s="14">
        <f t="shared" si="0"/>
        <v>2.6820979149444355</v>
      </c>
      <c r="G34" s="1"/>
      <c r="H34" s="1"/>
      <c r="I34" s="1"/>
    </row>
    <row r="35" spans="1:9" x14ac:dyDescent="0.25">
      <c r="A35" s="15" t="s">
        <v>48</v>
      </c>
      <c r="B35" s="16">
        <f>SUM(B7:B34)</f>
        <v>1270130</v>
      </c>
      <c r="C35" s="16">
        <f t="shared" ref="C35:E35" si="1">SUM(C7:C34)</f>
        <v>1322206</v>
      </c>
      <c r="D35" s="16">
        <f t="shared" si="1"/>
        <v>4845800</v>
      </c>
      <c r="E35" s="16">
        <f t="shared" si="1"/>
        <v>4933124</v>
      </c>
      <c r="F35" s="17">
        <f t="shared" ref="F35" si="2">((E35*100)/D35)-100</f>
        <v>1.8020553881711976</v>
      </c>
      <c r="G35" s="1"/>
      <c r="H35" s="1"/>
      <c r="I35" s="1"/>
    </row>
    <row r="36" spans="1:9" x14ac:dyDescent="0.25">
      <c r="A36" s="73" t="s">
        <v>121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2</v>
      </c>
      <c r="C39" s="51">
        <f t="shared" si="4"/>
        <v>71</v>
      </c>
      <c r="D39" s="51">
        <f>_xlfn.RANK.EQ(B39,$B$39:$B$66)+COUNTIF($B$39:$B$66,B39)-1</f>
        <v>26</v>
      </c>
      <c r="E39" s="50" t="str">
        <f t="shared" ref="E39:E66" si="6">INDEX($A$39:$B$66,MATCH(ROW()-38,$D$39:$D$66,0),1)</f>
        <v>VALENCIA</v>
      </c>
      <c r="F39" s="50">
        <f>LOOKUP(E39,$A$39:$A$66,$B$39:$B$66)</f>
        <v>1532239</v>
      </c>
      <c r="G39" s="50">
        <f>LOOKUP(E39,$A$39:$A$66,$C$39:$C$66)</f>
        <v>1554165</v>
      </c>
    </row>
    <row r="40" spans="1:9" x14ac:dyDescent="0.25">
      <c r="A40" s="50" t="str">
        <f t="shared" si="5"/>
        <v>ALICANTE</v>
      </c>
      <c r="B40" s="51">
        <f t="shared" si="3"/>
        <v>52695</v>
      </c>
      <c r="C40" s="51">
        <f t="shared" si="4"/>
        <v>51549</v>
      </c>
      <c r="D40" s="51">
        <f t="shared" ref="D40:D66" si="7">_xlfn.RANK.EQ(B40,$B$39:$B$66)+COUNTIF($B$39:$B$66,B40)-1</f>
        <v>9</v>
      </c>
      <c r="E40" s="50" t="str">
        <f t="shared" si="6"/>
        <v>BAHÍA DE ALGECIRAS</v>
      </c>
      <c r="F40" s="50">
        <f t="shared" ref="F40:F55" si="8">LOOKUP(E40,$A$39:$A$66,$B$39:$B$66)</f>
        <v>1391879</v>
      </c>
      <c r="G40" s="50">
        <f t="shared" ref="G40:G66" si="9">LOOKUP(E40,$A$39:$A$66,$C$39:$C$66)</f>
        <v>1570901</v>
      </c>
    </row>
    <row r="41" spans="1:9" x14ac:dyDescent="0.25">
      <c r="A41" s="50" t="str">
        <f t="shared" si="5"/>
        <v>ALMERÍA</v>
      </c>
      <c r="B41" s="51">
        <f t="shared" si="3"/>
        <v>2181</v>
      </c>
      <c r="C41" s="51">
        <f t="shared" si="4"/>
        <v>1470</v>
      </c>
      <c r="D41" s="51">
        <f t="shared" si="7"/>
        <v>22</v>
      </c>
      <c r="E41" s="50" t="str">
        <f t="shared" si="6"/>
        <v>BARCELONA</v>
      </c>
      <c r="F41" s="50">
        <f t="shared" si="8"/>
        <v>877974</v>
      </c>
      <c r="G41" s="50">
        <f t="shared" si="9"/>
        <v>685812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339070</v>
      </c>
      <c r="G42" s="50">
        <f t="shared" si="9"/>
        <v>293524</v>
      </c>
    </row>
    <row r="43" spans="1:9" x14ac:dyDescent="0.25">
      <c r="A43" s="50" t="str">
        <f t="shared" si="5"/>
        <v>BAHÍA DE ALGECIRAS</v>
      </c>
      <c r="B43" s="51">
        <f t="shared" si="3"/>
        <v>1391879</v>
      </c>
      <c r="C43" s="51">
        <f t="shared" si="4"/>
        <v>1570901</v>
      </c>
      <c r="D43" s="51">
        <f t="shared" si="7"/>
        <v>2</v>
      </c>
      <c r="E43" s="50" t="str">
        <f t="shared" si="6"/>
        <v>BILBAO</v>
      </c>
      <c r="F43" s="50">
        <f t="shared" si="8"/>
        <v>181401</v>
      </c>
      <c r="G43" s="50">
        <f t="shared" si="9"/>
        <v>185454</v>
      </c>
    </row>
    <row r="44" spans="1:9" x14ac:dyDescent="0.25">
      <c r="A44" s="50" t="str">
        <f t="shared" si="5"/>
        <v>BAHÍA DE CÁDIZ</v>
      </c>
      <c r="B44" s="51">
        <f t="shared" si="3"/>
        <v>28803</v>
      </c>
      <c r="C44" s="51">
        <f t="shared" si="4"/>
        <v>19896</v>
      </c>
      <c r="D44" s="51">
        <f t="shared" si="7"/>
        <v>13</v>
      </c>
      <c r="E44" s="50" t="str">
        <f t="shared" si="6"/>
        <v>SANTA CRUZ DE TENERIFE</v>
      </c>
      <c r="F44" s="50">
        <f t="shared" si="8"/>
        <v>127405</v>
      </c>
      <c r="G44" s="50">
        <f t="shared" si="9"/>
        <v>118863</v>
      </c>
    </row>
    <row r="45" spans="1:9" x14ac:dyDescent="0.25">
      <c r="A45" s="50" t="str">
        <f t="shared" si="5"/>
        <v>BALEARES</v>
      </c>
      <c r="B45" s="51">
        <f t="shared" si="3"/>
        <v>38910</v>
      </c>
      <c r="C45" s="51">
        <f t="shared" si="4"/>
        <v>40346</v>
      </c>
      <c r="D45" s="51">
        <f t="shared" si="7"/>
        <v>10</v>
      </c>
      <c r="E45" s="50" t="str">
        <f t="shared" si="6"/>
        <v>CASTELLÓN</v>
      </c>
      <c r="F45" s="50">
        <f t="shared" si="8"/>
        <v>83527</v>
      </c>
      <c r="G45" s="50">
        <f t="shared" si="9"/>
        <v>68261</v>
      </c>
    </row>
    <row r="46" spans="1:9" x14ac:dyDescent="0.25">
      <c r="A46" s="50" t="str">
        <f t="shared" si="5"/>
        <v>BARCELONA</v>
      </c>
      <c r="B46" s="51">
        <f t="shared" si="3"/>
        <v>877974</v>
      </c>
      <c r="C46" s="51">
        <f t="shared" si="4"/>
        <v>685812</v>
      </c>
      <c r="D46" s="51">
        <f t="shared" si="7"/>
        <v>3</v>
      </c>
      <c r="E46" s="50" t="str">
        <f t="shared" si="6"/>
        <v>VIGO</v>
      </c>
      <c r="F46" s="50">
        <f t="shared" si="8"/>
        <v>58118</v>
      </c>
      <c r="G46" s="50">
        <f t="shared" si="9"/>
        <v>61479</v>
      </c>
    </row>
    <row r="47" spans="1:9" x14ac:dyDescent="0.25">
      <c r="A47" s="50" t="str">
        <f t="shared" si="5"/>
        <v>BILBAO</v>
      </c>
      <c r="B47" s="51">
        <f t="shared" si="3"/>
        <v>181401</v>
      </c>
      <c r="C47" s="51">
        <f t="shared" si="4"/>
        <v>185454</v>
      </c>
      <c r="D47" s="51">
        <f t="shared" si="7"/>
        <v>5</v>
      </c>
      <c r="E47" s="50" t="str">
        <f t="shared" si="6"/>
        <v>ALICANTE</v>
      </c>
      <c r="F47" s="50">
        <f t="shared" si="8"/>
        <v>52695</v>
      </c>
      <c r="G47" s="50">
        <f t="shared" si="9"/>
        <v>51549</v>
      </c>
    </row>
    <row r="48" spans="1:9" x14ac:dyDescent="0.25">
      <c r="A48" s="50" t="str">
        <f t="shared" si="5"/>
        <v>CARTAGENA</v>
      </c>
      <c r="B48" s="51">
        <f t="shared" si="3"/>
        <v>25061</v>
      </c>
      <c r="C48" s="51">
        <f t="shared" si="4"/>
        <v>32894</v>
      </c>
      <c r="D48" s="51">
        <f t="shared" si="7"/>
        <v>15</v>
      </c>
      <c r="E48" s="50" t="str">
        <f t="shared" si="6"/>
        <v>BALEARES</v>
      </c>
      <c r="F48" s="50">
        <f t="shared" si="8"/>
        <v>38910</v>
      </c>
      <c r="G48" s="50">
        <f t="shared" si="9"/>
        <v>40346</v>
      </c>
    </row>
    <row r="49" spans="1:7" x14ac:dyDescent="0.25">
      <c r="A49" s="50" t="str">
        <f t="shared" si="5"/>
        <v>CASTELLÓN</v>
      </c>
      <c r="B49" s="51">
        <f t="shared" si="3"/>
        <v>83527</v>
      </c>
      <c r="C49" s="51">
        <f t="shared" si="4"/>
        <v>68261</v>
      </c>
      <c r="D49" s="51">
        <f t="shared" si="7"/>
        <v>7</v>
      </c>
      <c r="E49" s="50" t="str">
        <f t="shared" si="6"/>
        <v>MÁLAGA</v>
      </c>
      <c r="F49" s="50">
        <f t="shared" si="8"/>
        <v>35066</v>
      </c>
      <c r="G49" s="50">
        <f t="shared" si="9"/>
        <v>13982</v>
      </c>
    </row>
    <row r="50" spans="1:7" x14ac:dyDescent="0.25">
      <c r="A50" s="50" t="str">
        <f t="shared" si="5"/>
        <v>CEUTA</v>
      </c>
      <c r="B50" s="51">
        <f t="shared" si="3"/>
        <v>7964</v>
      </c>
      <c r="C50" s="51">
        <f t="shared" si="4"/>
        <v>7222</v>
      </c>
      <c r="D50" s="51">
        <f t="shared" si="7"/>
        <v>21</v>
      </c>
      <c r="E50" s="50" t="str">
        <f t="shared" si="6"/>
        <v>SEVILLA</v>
      </c>
      <c r="F50" s="50">
        <f t="shared" si="8"/>
        <v>34971</v>
      </c>
      <c r="G50" s="50">
        <f t="shared" si="9"/>
        <v>50607</v>
      </c>
    </row>
    <row r="51" spans="1:7" x14ac:dyDescent="0.25">
      <c r="A51" s="50" t="str">
        <f t="shared" si="5"/>
        <v>FERROL-SAN CIBRAO</v>
      </c>
      <c r="B51" s="51">
        <f t="shared" si="3"/>
        <v>233</v>
      </c>
      <c r="C51" s="51">
        <f t="shared" si="4"/>
        <v>230</v>
      </c>
      <c r="D51" s="51">
        <f t="shared" si="7"/>
        <v>25</v>
      </c>
      <c r="E51" s="50" t="str">
        <f t="shared" si="6"/>
        <v>BAHÍA DE CÁDIZ</v>
      </c>
      <c r="F51" s="50">
        <f t="shared" si="8"/>
        <v>28803</v>
      </c>
      <c r="G51" s="50">
        <f t="shared" si="9"/>
        <v>19896</v>
      </c>
    </row>
    <row r="52" spans="1:7" x14ac:dyDescent="0.25">
      <c r="A52" s="50" t="str">
        <f t="shared" si="5"/>
        <v>GIJÓN</v>
      </c>
      <c r="B52" s="51">
        <f t="shared" si="3"/>
        <v>25014</v>
      </c>
      <c r="C52" s="51">
        <f t="shared" si="4"/>
        <v>19244</v>
      </c>
      <c r="D52" s="51">
        <f t="shared" si="7"/>
        <v>16</v>
      </c>
      <c r="E52" s="50" t="str">
        <f t="shared" si="6"/>
        <v>MARÍN Y RÍA DE PONTEVEDRA</v>
      </c>
      <c r="F52" s="50">
        <f t="shared" si="8"/>
        <v>28613</v>
      </c>
      <c r="G52" s="50">
        <f t="shared" si="9"/>
        <v>13119</v>
      </c>
    </row>
    <row r="53" spans="1:7" x14ac:dyDescent="0.25">
      <c r="A53" s="50" t="str">
        <f t="shared" si="5"/>
        <v>HUELVA</v>
      </c>
      <c r="B53" s="51">
        <f t="shared" si="3"/>
        <v>17180</v>
      </c>
      <c r="C53" s="51">
        <f t="shared" si="4"/>
        <v>3436</v>
      </c>
      <c r="D53" s="51">
        <f t="shared" si="7"/>
        <v>18</v>
      </c>
      <c r="E53" s="50" t="str">
        <f t="shared" si="6"/>
        <v>CARTAGENA</v>
      </c>
      <c r="F53" s="50">
        <f t="shared" si="8"/>
        <v>25061</v>
      </c>
      <c r="G53" s="50">
        <f t="shared" si="9"/>
        <v>32894</v>
      </c>
    </row>
    <row r="54" spans="1:7" x14ac:dyDescent="0.25">
      <c r="A54" s="50" t="str">
        <f t="shared" si="5"/>
        <v>LAS PALMAS</v>
      </c>
      <c r="B54" s="51">
        <f t="shared" si="3"/>
        <v>339070</v>
      </c>
      <c r="C54" s="51">
        <f t="shared" si="4"/>
        <v>293524</v>
      </c>
      <c r="D54" s="51">
        <f t="shared" si="7"/>
        <v>4</v>
      </c>
      <c r="E54" s="50" t="str">
        <f t="shared" si="6"/>
        <v>GIJÓN</v>
      </c>
      <c r="F54" s="50">
        <f t="shared" si="8"/>
        <v>25014</v>
      </c>
      <c r="G54" s="50">
        <f t="shared" si="9"/>
        <v>19244</v>
      </c>
    </row>
    <row r="55" spans="1:7" x14ac:dyDescent="0.25">
      <c r="A55" s="50" t="str">
        <f t="shared" si="5"/>
        <v>MÁLAGA</v>
      </c>
      <c r="B55" s="51">
        <f t="shared" si="3"/>
        <v>35066</v>
      </c>
      <c r="C55" s="51">
        <f t="shared" si="4"/>
        <v>13982</v>
      </c>
      <c r="D55" s="51">
        <f t="shared" si="7"/>
        <v>11</v>
      </c>
      <c r="E55" s="50" t="str">
        <f t="shared" si="6"/>
        <v>TARRAGONA</v>
      </c>
      <c r="F55" s="50">
        <f t="shared" si="8"/>
        <v>20677</v>
      </c>
      <c r="G55" s="50">
        <f t="shared" si="9"/>
        <v>27184</v>
      </c>
    </row>
    <row r="56" spans="1:7" x14ac:dyDescent="0.25">
      <c r="A56" s="50" t="str">
        <f t="shared" si="5"/>
        <v>MARÍN Y RÍA DE PONTEVEDRA</v>
      </c>
      <c r="B56" s="51">
        <f t="shared" si="3"/>
        <v>28613</v>
      </c>
      <c r="C56" s="51">
        <f t="shared" si="4"/>
        <v>13119</v>
      </c>
      <c r="D56" s="51">
        <f t="shared" si="7"/>
        <v>14</v>
      </c>
      <c r="E56" s="50" t="str">
        <f t="shared" si="6"/>
        <v>HUELVA</v>
      </c>
      <c r="F56" s="50">
        <f t="shared" ref="F56:F66" si="10">LOOKUP(E56,$A$39:$A$66,$B$39:$B$66)</f>
        <v>17180</v>
      </c>
      <c r="G56" s="50">
        <f t="shared" si="9"/>
        <v>3436</v>
      </c>
    </row>
    <row r="57" spans="1:7" x14ac:dyDescent="0.25">
      <c r="A57" s="50" t="str">
        <f t="shared" si="5"/>
        <v>MELILLA</v>
      </c>
      <c r="B57" s="51">
        <f t="shared" si="3"/>
        <v>11605</v>
      </c>
      <c r="C57" s="51">
        <f t="shared" si="4"/>
        <v>11504</v>
      </c>
      <c r="D57" s="51">
        <f t="shared" si="7"/>
        <v>19</v>
      </c>
      <c r="E57" s="50" t="str">
        <f t="shared" si="6"/>
        <v>MELILLA</v>
      </c>
      <c r="F57" s="50">
        <f t="shared" si="10"/>
        <v>11605</v>
      </c>
      <c r="G57" s="50">
        <f t="shared" si="9"/>
        <v>11504</v>
      </c>
    </row>
    <row r="58" spans="1:7" x14ac:dyDescent="0.25">
      <c r="A58" s="50" t="str">
        <f t="shared" si="5"/>
        <v>MOTRIL</v>
      </c>
      <c r="B58" s="51">
        <f t="shared" si="3"/>
        <v>582</v>
      </c>
      <c r="C58" s="51">
        <f t="shared" si="4"/>
        <v>610</v>
      </c>
      <c r="D58" s="51">
        <f t="shared" si="7"/>
        <v>24</v>
      </c>
      <c r="E58" s="50" t="str">
        <f t="shared" si="6"/>
        <v>VILAGARCÍA</v>
      </c>
      <c r="F58" s="50">
        <f t="shared" si="10"/>
        <v>11179</v>
      </c>
      <c r="G58" s="50">
        <f t="shared" si="9"/>
        <v>10887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2682</v>
      </c>
      <c r="D59" s="51">
        <f t="shared" si="7"/>
        <v>28</v>
      </c>
      <c r="E59" s="50" t="str">
        <f t="shared" si="6"/>
        <v>CEUTA</v>
      </c>
      <c r="F59" s="50">
        <f t="shared" si="10"/>
        <v>7964</v>
      </c>
      <c r="G59" s="50">
        <f t="shared" si="9"/>
        <v>7222</v>
      </c>
    </row>
    <row r="60" spans="1:7" x14ac:dyDescent="0.25">
      <c r="A60" s="50" t="str">
        <f t="shared" si="5"/>
        <v>SANTA CRUZ DE TENERIFE</v>
      </c>
      <c r="B60" s="51">
        <f t="shared" si="3"/>
        <v>127405</v>
      </c>
      <c r="C60" s="51">
        <f t="shared" si="4"/>
        <v>118863</v>
      </c>
      <c r="D60" s="51">
        <f t="shared" si="7"/>
        <v>6</v>
      </c>
      <c r="E60" s="50" t="str">
        <f t="shared" si="6"/>
        <v>ALMERÍA</v>
      </c>
      <c r="F60" s="50">
        <f t="shared" si="10"/>
        <v>2181</v>
      </c>
      <c r="G60" s="50">
        <f t="shared" si="9"/>
        <v>1470</v>
      </c>
    </row>
    <row r="61" spans="1:7" x14ac:dyDescent="0.25">
      <c r="A61" s="50" t="str">
        <f t="shared" si="5"/>
        <v>SANTANDER</v>
      </c>
      <c r="B61" s="51">
        <f t="shared" si="3"/>
        <v>775</v>
      </c>
      <c r="C61" s="51">
        <f t="shared" si="4"/>
        <v>408</v>
      </c>
      <c r="D61" s="51">
        <f t="shared" si="7"/>
        <v>23</v>
      </c>
      <c r="E61" s="50" t="str">
        <f t="shared" si="6"/>
        <v>SANTANDER</v>
      </c>
      <c r="F61" s="50">
        <f t="shared" si="10"/>
        <v>775</v>
      </c>
      <c r="G61" s="50">
        <f t="shared" si="9"/>
        <v>408</v>
      </c>
    </row>
    <row r="62" spans="1:7" x14ac:dyDescent="0.25">
      <c r="A62" s="50" t="str">
        <f t="shared" si="5"/>
        <v>SEVILLA</v>
      </c>
      <c r="B62" s="51">
        <f t="shared" si="3"/>
        <v>34971</v>
      </c>
      <c r="C62" s="51">
        <f t="shared" si="4"/>
        <v>50607</v>
      </c>
      <c r="D62" s="51">
        <f t="shared" si="7"/>
        <v>12</v>
      </c>
      <c r="E62" s="50" t="str">
        <f t="shared" si="6"/>
        <v>MOTRIL</v>
      </c>
      <c r="F62" s="50">
        <f t="shared" si="10"/>
        <v>582</v>
      </c>
      <c r="G62" s="50">
        <f t="shared" si="9"/>
        <v>610</v>
      </c>
    </row>
    <row r="63" spans="1:7" x14ac:dyDescent="0.25">
      <c r="A63" s="50" t="str">
        <f t="shared" si="5"/>
        <v>TARRAGONA</v>
      </c>
      <c r="B63" s="51">
        <f t="shared" si="3"/>
        <v>20677</v>
      </c>
      <c r="C63" s="51">
        <f t="shared" si="4"/>
        <v>27184</v>
      </c>
      <c r="D63" s="51">
        <f t="shared" si="7"/>
        <v>17</v>
      </c>
      <c r="E63" s="50" t="str">
        <f t="shared" si="6"/>
        <v>FERROL-SAN CIBRAO</v>
      </c>
      <c r="F63" s="50">
        <f t="shared" si="10"/>
        <v>233</v>
      </c>
      <c r="G63" s="50">
        <f t="shared" si="9"/>
        <v>230</v>
      </c>
    </row>
    <row r="64" spans="1:7" x14ac:dyDescent="0.25">
      <c r="A64" s="50" t="str">
        <f t="shared" si="5"/>
        <v>VALENCIA</v>
      </c>
      <c r="B64" s="51">
        <f t="shared" si="3"/>
        <v>1532239</v>
      </c>
      <c r="C64" s="51">
        <f t="shared" si="4"/>
        <v>1554165</v>
      </c>
      <c r="D64" s="51">
        <f t="shared" si="7"/>
        <v>1</v>
      </c>
      <c r="E64" s="50" t="str">
        <f t="shared" si="6"/>
        <v>A CORUÑA</v>
      </c>
      <c r="F64" s="50">
        <f t="shared" si="10"/>
        <v>2</v>
      </c>
      <c r="G64" s="50">
        <f t="shared" si="9"/>
        <v>71</v>
      </c>
    </row>
    <row r="65" spans="1:7" x14ac:dyDescent="0.25">
      <c r="A65" s="50" t="str">
        <f t="shared" si="5"/>
        <v>VIGO</v>
      </c>
      <c r="B65" s="51">
        <f t="shared" si="3"/>
        <v>58118</v>
      </c>
      <c r="C65" s="51">
        <f t="shared" si="4"/>
        <v>61479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11179</v>
      </c>
      <c r="C66" s="51">
        <f t="shared" si="4"/>
        <v>10887</v>
      </c>
      <c r="D66" s="51">
        <f t="shared" si="7"/>
        <v>20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68"/>
  <sheetViews>
    <sheetView workbookViewId="0">
      <selection activeCell="F7" sqref="F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52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 t="e">
        <f t="shared" ref="F7:F33" si="0">((E7*100)/D7)-100</f>
        <v>#DIV/0!</v>
      </c>
      <c r="G7" s="1"/>
      <c r="H7" s="1"/>
      <c r="I7" s="1"/>
    </row>
    <row r="8" spans="1:12" x14ac:dyDescent="0.25">
      <c r="A8" s="12" t="s">
        <v>31</v>
      </c>
      <c r="B8" s="45">
        <v>8</v>
      </c>
      <c r="C8" s="45">
        <v>161</v>
      </c>
      <c r="D8" s="45">
        <v>3392</v>
      </c>
      <c r="E8" s="45">
        <v>861</v>
      </c>
      <c r="F8" s="14">
        <f t="shared" si="0"/>
        <v>-74.616745283018872</v>
      </c>
      <c r="G8" s="1"/>
      <c r="H8" s="1"/>
      <c r="I8" s="1"/>
    </row>
    <row r="9" spans="1:12" x14ac:dyDescent="0.25">
      <c r="A9" s="9" t="s">
        <v>164</v>
      </c>
      <c r="B9" s="44">
        <v>0</v>
      </c>
      <c r="C9" s="44">
        <v>0</v>
      </c>
      <c r="D9" s="44">
        <v>0</v>
      </c>
      <c r="E9" s="44">
        <v>14</v>
      </c>
      <c r="F9" s="19" t="e">
        <f t="shared" si="0"/>
        <v>#DIV/0!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8"/>
      <c r="G10" s="1"/>
      <c r="H10" s="1"/>
      <c r="I10" s="1"/>
    </row>
    <row r="11" spans="1:12" x14ac:dyDescent="0.25">
      <c r="A11" s="9" t="s">
        <v>167</v>
      </c>
      <c r="B11" s="44">
        <v>376117</v>
      </c>
      <c r="C11" s="44">
        <v>366126</v>
      </c>
      <c r="D11" s="44">
        <v>1453499</v>
      </c>
      <c r="E11" s="44">
        <v>1276540</v>
      </c>
      <c r="F11" s="19">
        <f t="shared" si="0"/>
        <v>-12.174690178665415</v>
      </c>
      <c r="G11" s="1"/>
      <c r="H11" s="1"/>
      <c r="I11" s="1"/>
    </row>
    <row r="12" spans="1:12" x14ac:dyDescent="0.25">
      <c r="A12" s="12" t="s">
        <v>168</v>
      </c>
      <c r="B12" s="45">
        <v>0</v>
      </c>
      <c r="C12" s="45">
        <v>0</v>
      </c>
      <c r="D12" s="45">
        <v>12</v>
      </c>
      <c r="E12" s="45">
        <v>0</v>
      </c>
      <c r="F12" s="14">
        <f t="shared" si="0"/>
        <v>-100</v>
      </c>
      <c r="G12" s="1"/>
      <c r="H12" s="1"/>
      <c r="I12" s="1"/>
    </row>
    <row r="13" spans="1:12" x14ac:dyDescent="0.25">
      <c r="A13" s="9" t="s">
        <v>32</v>
      </c>
      <c r="B13" s="44">
        <v>0</v>
      </c>
      <c r="C13" s="44">
        <v>34</v>
      </c>
      <c r="D13" s="44">
        <v>0</v>
      </c>
      <c r="E13" s="44">
        <v>48</v>
      </c>
      <c r="F13" s="11"/>
      <c r="G13" s="1"/>
      <c r="H13" s="1"/>
      <c r="I13" s="1"/>
    </row>
    <row r="14" spans="1:12" x14ac:dyDescent="0.25">
      <c r="A14" s="12" t="s">
        <v>33</v>
      </c>
      <c r="B14" s="45">
        <v>34232</v>
      </c>
      <c r="C14" s="45">
        <v>51869</v>
      </c>
      <c r="D14" s="45">
        <v>118089</v>
      </c>
      <c r="E14" s="45">
        <v>268585</v>
      </c>
      <c r="F14" s="14">
        <f t="shared" si="0"/>
        <v>127.44286089305524</v>
      </c>
      <c r="G14" s="1"/>
      <c r="H14" s="1"/>
      <c r="I14" s="1"/>
    </row>
    <row r="15" spans="1:12" x14ac:dyDescent="0.25">
      <c r="A15" s="9" t="s">
        <v>34</v>
      </c>
      <c r="B15" s="44">
        <v>163</v>
      </c>
      <c r="C15" s="44">
        <v>212</v>
      </c>
      <c r="D15" s="44">
        <v>990</v>
      </c>
      <c r="E15" s="44">
        <v>1387</v>
      </c>
      <c r="F15" s="11">
        <f t="shared" si="0"/>
        <v>40.101010101010104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240</v>
      </c>
      <c r="E16" s="45">
        <v>0</v>
      </c>
      <c r="F16" s="14">
        <f t="shared" si="0"/>
        <v>-100</v>
      </c>
      <c r="G16" s="1"/>
      <c r="H16" s="1"/>
      <c r="I16" s="1"/>
    </row>
    <row r="17" spans="1:9" x14ac:dyDescent="0.25">
      <c r="A17" s="9" t="s">
        <v>169</v>
      </c>
      <c r="B17" s="44">
        <v>725</v>
      </c>
      <c r="C17" s="44">
        <v>4396</v>
      </c>
      <c r="D17" s="44">
        <v>2936</v>
      </c>
      <c r="E17" s="44">
        <v>12264</v>
      </c>
      <c r="F17" s="11">
        <f t="shared" si="0"/>
        <v>317.71117166212537</v>
      </c>
      <c r="G17" s="1"/>
      <c r="H17" s="1"/>
      <c r="I17" s="1"/>
    </row>
    <row r="18" spans="1:9" x14ac:dyDescent="0.25">
      <c r="A18" s="12" t="s">
        <v>36</v>
      </c>
      <c r="B18" s="45">
        <v>0</v>
      </c>
      <c r="C18" s="45">
        <v>0</v>
      </c>
      <c r="D18" s="45">
        <v>0</v>
      </c>
      <c r="E18" s="45">
        <v>0</v>
      </c>
      <c r="F18" s="18"/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0</v>
      </c>
      <c r="E19" s="44">
        <v>0</v>
      </c>
      <c r="F19" s="19"/>
      <c r="G19" s="1"/>
      <c r="H19" s="1"/>
      <c r="I19" s="1"/>
    </row>
    <row r="20" spans="1:9" x14ac:dyDescent="0.25">
      <c r="A20" s="12" t="s">
        <v>170</v>
      </c>
      <c r="B20" s="45">
        <v>1</v>
      </c>
      <c r="C20" s="45">
        <v>0</v>
      </c>
      <c r="D20" s="45">
        <v>1</v>
      </c>
      <c r="E20" s="45">
        <v>0</v>
      </c>
      <c r="F20" s="18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44">
        <v>0</v>
      </c>
      <c r="C21" s="44">
        <v>0</v>
      </c>
      <c r="D21" s="44">
        <v>0</v>
      </c>
      <c r="E21" s="44">
        <v>4</v>
      </c>
      <c r="F21" s="19"/>
      <c r="G21" s="1"/>
      <c r="H21" s="1"/>
      <c r="I21" s="1"/>
    </row>
    <row r="22" spans="1:9" x14ac:dyDescent="0.25">
      <c r="A22" s="12" t="s">
        <v>59</v>
      </c>
      <c r="B22" s="45">
        <v>35457</v>
      </c>
      <c r="C22" s="45">
        <v>46695</v>
      </c>
      <c r="D22" s="45">
        <v>130527</v>
      </c>
      <c r="E22" s="45">
        <v>164676</v>
      </c>
      <c r="F22" s="18">
        <f t="shared" si="0"/>
        <v>26.162403180951074</v>
      </c>
      <c r="G22" s="1"/>
      <c r="H22" s="1"/>
      <c r="I22" s="1"/>
    </row>
    <row r="23" spans="1:9" x14ac:dyDescent="0.25">
      <c r="A23" s="9" t="s">
        <v>171</v>
      </c>
      <c r="B23" s="44">
        <v>0</v>
      </c>
      <c r="C23" s="44">
        <v>1318</v>
      </c>
      <c r="D23" s="44">
        <v>3640</v>
      </c>
      <c r="E23" s="44">
        <v>24522</v>
      </c>
      <c r="F23" s="11">
        <f t="shared" si="0"/>
        <v>573.68131868131866</v>
      </c>
      <c r="G23" s="1"/>
      <c r="H23" s="1"/>
      <c r="I23" s="1"/>
    </row>
    <row r="24" spans="1:9" x14ac:dyDescent="0.25">
      <c r="A24" s="12" t="s">
        <v>173</v>
      </c>
      <c r="B24" s="45">
        <v>30</v>
      </c>
      <c r="C24" s="45">
        <v>2807</v>
      </c>
      <c r="D24" s="45">
        <v>59</v>
      </c>
      <c r="E24" s="45">
        <v>4612</v>
      </c>
      <c r="F24" s="14">
        <f t="shared" si="0"/>
        <v>7716.9491525423728</v>
      </c>
      <c r="G24" s="1"/>
      <c r="H24" s="1"/>
      <c r="I24" s="1"/>
    </row>
    <row r="25" spans="1:9" x14ac:dyDescent="0.25">
      <c r="A25" s="9" t="s">
        <v>39</v>
      </c>
      <c r="B25" s="44">
        <v>0</v>
      </c>
      <c r="C25" s="44">
        <v>0</v>
      </c>
      <c r="D25" s="44">
        <v>0</v>
      </c>
      <c r="E25" s="44">
        <v>4</v>
      </c>
      <c r="F25" s="19"/>
      <c r="G25" s="1"/>
      <c r="H25" s="1"/>
      <c r="I25" s="1"/>
    </row>
    <row r="26" spans="1:9" x14ac:dyDescent="0.25">
      <c r="A26" s="12" t="s">
        <v>40</v>
      </c>
      <c r="B26" s="45">
        <v>0</v>
      </c>
      <c r="C26" s="45">
        <v>0</v>
      </c>
      <c r="D26" s="45">
        <v>54</v>
      </c>
      <c r="E26" s="45">
        <v>0</v>
      </c>
      <c r="F26" s="14">
        <f t="shared" si="0"/>
        <v>-100</v>
      </c>
      <c r="G26" s="1"/>
      <c r="H26" s="1"/>
      <c r="I26" s="1"/>
    </row>
    <row r="27" spans="1:9" x14ac:dyDescent="0.25">
      <c r="A27" s="9" t="s">
        <v>41</v>
      </c>
      <c r="B27" s="44">
        <v>0</v>
      </c>
      <c r="C27" s="44">
        <v>0</v>
      </c>
      <c r="D27" s="44">
        <v>0</v>
      </c>
      <c r="E27" s="44">
        <v>0</v>
      </c>
      <c r="F27" s="19"/>
      <c r="G27" s="1"/>
      <c r="H27" s="1"/>
      <c r="I27" s="1"/>
    </row>
    <row r="28" spans="1:9" x14ac:dyDescent="0.25">
      <c r="A28" s="12" t="s">
        <v>42</v>
      </c>
      <c r="B28" s="45">
        <v>205</v>
      </c>
      <c r="C28" s="45">
        <v>328</v>
      </c>
      <c r="D28" s="45">
        <v>1223</v>
      </c>
      <c r="E28" s="45">
        <v>1308</v>
      </c>
      <c r="F28" s="14">
        <f t="shared" si="0"/>
        <v>6.9501226492232178</v>
      </c>
      <c r="G28" s="1"/>
      <c r="H28" s="1"/>
      <c r="I28" s="1"/>
    </row>
    <row r="29" spans="1:9" x14ac:dyDescent="0.25">
      <c r="A29" s="9" t="s">
        <v>43</v>
      </c>
      <c r="B29" s="44">
        <v>0</v>
      </c>
      <c r="C29" s="44">
        <v>0</v>
      </c>
      <c r="D29" s="44">
        <v>0</v>
      </c>
      <c r="E29" s="44">
        <v>0</v>
      </c>
      <c r="F29" s="19"/>
      <c r="G29" s="1"/>
      <c r="H29" s="1"/>
      <c r="I29" s="1"/>
    </row>
    <row r="30" spans="1:9" x14ac:dyDescent="0.25">
      <c r="A30" s="12" t="s">
        <v>44</v>
      </c>
      <c r="B30" s="45">
        <v>0</v>
      </c>
      <c r="C30" s="45">
        <v>0</v>
      </c>
      <c r="D30" s="45">
        <v>0</v>
      </c>
      <c r="E30" s="45">
        <v>0</v>
      </c>
      <c r="F30" s="18"/>
      <c r="G30" s="1"/>
      <c r="H30" s="1"/>
      <c r="I30" s="1"/>
    </row>
    <row r="31" spans="1:9" x14ac:dyDescent="0.25">
      <c r="A31" s="9" t="s">
        <v>45</v>
      </c>
      <c r="B31" s="44">
        <v>1923</v>
      </c>
      <c r="C31" s="44">
        <v>480</v>
      </c>
      <c r="D31" s="44">
        <v>6134</v>
      </c>
      <c r="E31" s="44">
        <v>2386</v>
      </c>
      <c r="F31" s="11">
        <f t="shared" si="0"/>
        <v>-61.102054124551678</v>
      </c>
      <c r="G31" s="1"/>
      <c r="H31" s="1"/>
      <c r="I31" s="1"/>
    </row>
    <row r="32" spans="1:9" x14ac:dyDescent="0.25">
      <c r="A32" s="12" t="s">
        <v>46</v>
      </c>
      <c r="B32" s="45">
        <v>210507</v>
      </c>
      <c r="C32" s="45">
        <v>259374</v>
      </c>
      <c r="D32" s="45">
        <v>836459</v>
      </c>
      <c r="E32" s="45">
        <v>849928</v>
      </c>
      <c r="F32" s="14">
        <f t="shared" si="0"/>
        <v>1.6102403106428369</v>
      </c>
      <c r="G32" s="1"/>
      <c r="H32" s="1"/>
      <c r="I32" s="1"/>
    </row>
    <row r="33" spans="1:9" x14ac:dyDescent="0.25">
      <c r="A33" s="9" t="s">
        <v>47</v>
      </c>
      <c r="B33" s="44">
        <v>614</v>
      </c>
      <c r="C33" s="44">
        <v>477</v>
      </c>
      <c r="D33" s="44">
        <v>2255</v>
      </c>
      <c r="E33" s="44">
        <v>4381</v>
      </c>
      <c r="F33" s="11">
        <f t="shared" si="0"/>
        <v>94.27937915742794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659982</v>
      </c>
      <c r="C35" s="16">
        <f t="shared" ref="C35:E35" si="1">SUM(C7:C34)</f>
        <v>734277</v>
      </c>
      <c r="D35" s="16">
        <f t="shared" si="1"/>
        <v>2559510</v>
      </c>
      <c r="E35" s="16">
        <f t="shared" si="1"/>
        <v>2611520</v>
      </c>
      <c r="F35" s="17">
        <f t="shared" ref="F35" si="2">((E35*100)/D35)-100</f>
        <v>2.0320295681595297</v>
      </c>
      <c r="G35" s="1"/>
      <c r="H35" s="1"/>
      <c r="I35" s="1"/>
    </row>
    <row r="36" spans="1:9" x14ac:dyDescent="0.25">
      <c r="A36" s="73" t="s">
        <v>122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1276540</v>
      </c>
      <c r="G39" s="50">
        <f>LOOKUP(E39,$A$39:$A$66,$C$39:$C$66)</f>
        <v>1453499</v>
      </c>
    </row>
    <row r="40" spans="1:9" x14ac:dyDescent="0.25">
      <c r="A40" s="50" t="str">
        <f t="shared" si="5"/>
        <v>ALICANTE</v>
      </c>
      <c r="B40" s="51">
        <f t="shared" si="3"/>
        <v>861</v>
      </c>
      <c r="C40" s="51">
        <f t="shared" si="4"/>
        <v>3392</v>
      </c>
      <c r="D40" s="51">
        <f t="shared" ref="D40:D66" si="7">_xlfn.RANK.EQ(B40,$B$39:$B$66)+COUNTIF($B$39:$B$66,B40)-1</f>
        <v>12</v>
      </c>
      <c r="E40" s="50" t="str">
        <f t="shared" si="6"/>
        <v>VALENCIA</v>
      </c>
      <c r="F40" s="50">
        <f t="shared" ref="F40:F55" si="8">LOOKUP(E40,$A$39:$A$66,$B$39:$B$66)</f>
        <v>849928</v>
      </c>
      <c r="G40" s="50">
        <f t="shared" ref="G40:G66" si="9">LOOKUP(E40,$A$39:$A$66,$C$39:$C$66)</f>
        <v>836459</v>
      </c>
    </row>
    <row r="41" spans="1:9" x14ac:dyDescent="0.25">
      <c r="A41" s="50" t="str">
        <f t="shared" si="5"/>
        <v>ALMERÍA</v>
      </c>
      <c r="B41" s="51">
        <f t="shared" si="3"/>
        <v>14</v>
      </c>
      <c r="C41" s="51">
        <f t="shared" si="4"/>
        <v>0</v>
      </c>
      <c r="D41" s="51">
        <f t="shared" si="7"/>
        <v>14</v>
      </c>
      <c r="E41" s="50" t="str">
        <f t="shared" si="6"/>
        <v>BARCELONA</v>
      </c>
      <c r="F41" s="50">
        <f t="shared" si="8"/>
        <v>268585</v>
      </c>
      <c r="G41" s="50">
        <f t="shared" si="9"/>
        <v>118089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164676</v>
      </c>
      <c r="G42" s="50">
        <f t="shared" si="9"/>
        <v>130527</v>
      </c>
    </row>
    <row r="43" spans="1:9" x14ac:dyDescent="0.25">
      <c r="A43" s="50" t="str">
        <f t="shared" si="5"/>
        <v>BAHÍA DE ALGECIRAS</v>
      </c>
      <c r="B43" s="51">
        <f t="shared" si="3"/>
        <v>1276540</v>
      </c>
      <c r="C43" s="51">
        <f t="shared" si="4"/>
        <v>1453499</v>
      </c>
      <c r="D43" s="51">
        <f t="shared" si="7"/>
        <v>1</v>
      </c>
      <c r="E43" s="50" t="str">
        <f t="shared" si="6"/>
        <v>MÁLAGA</v>
      </c>
      <c r="F43" s="50">
        <f t="shared" si="8"/>
        <v>24522</v>
      </c>
      <c r="G43" s="50">
        <f t="shared" si="9"/>
        <v>3640</v>
      </c>
    </row>
    <row r="44" spans="1:9" x14ac:dyDescent="0.25">
      <c r="A44" s="50" t="str">
        <f t="shared" si="5"/>
        <v>BAHÍA DE CÁDIZ</v>
      </c>
      <c r="B44" s="51">
        <f t="shared" si="3"/>
        <v>0</v>
      </c>
      <c r="C44" s="51">
        <f t="shared" si="4"/>
        <v>12</v>
      </c>
      <c r="D44" s="51">
        <f t="shared" si="7"/>
        <v>28</v>
      </c>
      <c r="E44" s="50" t="str">
        <f t="shared" si="6"/>
        <v>CASTELLÓN</v>
      </c>
      <c r="F44" s="50">
        <f t="shared" si="8"/>
        <v>12264</v>
      </c>
      <c r="G44" s="50">
        <f t="shared" si="9"/>
        <v>2936</v>
      </c>
    </row>
    <row r="45" spans="1:9" x14ac:dyDescent="0.25">
      <c r="A45" s="50" t="str">
        <f t="shared" si="5"/>
        <v>BALEARES</v>
      </c>
      <c r="B45" s="51">
        <f t="shared" si="3"/>
        <v>48</v>
      </c>
      <c r="C45" s="51">
        <f t="shared" si="4"/>
        <v>0</v>
      </c>
      <c r="D45" s="51">
        <f t="shared" si="7"/>
        <v>13</v>
      </c>
      <c r="E45" s="50" t="str">
        <f t="shared" si="6"/>
        <v>MARÍN Y RÍA DE PONTEVEDRA</v>
      </c>
      <c r="F45" s="50">
        <f t="shared" si="8"/>
        <v>4612</v>
      </c>
      <c r="G45" s="50">
        <f t="shared" si="9"/>
        <v>59</v>
      </c>
    </row>
    <row r="46" spans="1:9" x14ac:dyDescent="0.25">
      <c r="A46" s="50" t="str">
        <f t="shared" si="5"/>
        <v>BARCELONA</v>
      </c>
      <c r="B46" s="51">
        <f t="shared" si="3"/>
        <v>268585</v>
      </c>
      <c r="C46" s="51">
        <f t="shared" si="4"/>
        <v>118089</v>
      </c>
      <c r="D46" s="51">
        <f t="shared" si="7"/>
        <v>3</v>
      </c>
      <c r="E46" s="50" t="str">
        <f t="shared" si="6"/>
        <v>VIGO</v>
      </c>
      <c r="F46" s="50">
        <f t="shared" si="8"/>
        <v>4381</v>
      </c>
      <c r="G46" s="50">
        <f t="shared" si="9"/>
        <v>2255</v>
      </c>
    </row>
    <row r="47" spans="1:9" x14ac:dyDescent="0.25">
      <c r="A47" s="50" t="str">
        <f t="shared" si="5"/>
        <v>BILBAO</v>
      </c>
      <c r="B47" s="51">
        <f t="shared" si="3"/>
        <v>1387</v>
      </c>
      <c r="C47" s="51">
        <f t="shared" si="4"/>
        <v>990</v>
      </c>
      <c r="D47" s="51">
        <f t="shared" si="7"/>
        <v>10</v>
      </c>
      <c r="E47" s="50" t="str">
        <f t="shared" si="6"/>
        <v>TARRAGONA</v>
      </c>
      <c r="F47" s="50">
        <f t="shared" si="8"/>
        <v>2386</v>
      </c>
      <c r="G47" s="50">
        <f t="shared" si="9"/>
        <v>6134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240</v>
      </c>
      <c r="D48" s="51">
        <f t="shared" si="7"/>
        <v>28</v>
      </c>
      <c r="E48" s="50" t="str">
        <f t="shared" si="6"/>
        <v>BILBAO</v>
      </c>
      <c r="F48" s="50">
        <f t="shared" si="8"/>
        <v>1387</v>
      </c>
      <c r="G48" s="50">
        <f t="shared" si="9"/>
        <v>990</v>
      </c>
    </row>
    <row r="49" spans="1:7" x14ac:dyDescent="0.25">
      <c r="A49" s="50" t="str">
        <f t="shared" si="5"/>
        <v>CASTELLÓN</v>
      </c>
      <c r="B49" s="51">
        <f t="shared" si="3"/>
        <v>12264</v>
      </c>
      <c r="C49" s="51">
        <f t="shared" si="4"/>
        <v>2936</v>
      </c>
      <c r="D49" s="51">
        <f t="shared" si="7"/>
        <v>6</v>
      </c>
      <c r="E49" s="50" t="str">
        <f t="shared" si="6"/>
        <v>SANTA CRUZ DE TENERIFE</v>
      </c>
      <c r="F49" s="50">
        <f t="shared" si="8"/>
        <v>1308</v>
      </c>
      <c r="G49" s="50">
        <f t="shared" si="9"/>
        <v>1223</v>
      </c>
    </row>
    <row r="50" spans="1:7" x14ac:dyDescent="0.25">
      <c r="A50" s="50" t="str">
        <f t="shared" si="5"/>
        <v>CEUTA</v>
      </c>
      <c r="B50" s="51">
        <f t="shared" si="3"/>
        <v>0</v>
      </c>
      <c r="C50" s="51">
        <f t="shared" si="4"/>
        <v>0</v>
      </c>
      <c r="D50" s="51">
        <f t="shared" si="7"/>
        <v>28</v>
      </c>
      <c r="E50" s="50" t="str">
        <f t="shared" si="6"/>
        <v>ALICANTE</v>
      </c>
      <c r="F50" s="50">
        <f t="shared" si="8"/>
        <v>861</v>
      </c>
      <c r="G50" s="50">
        <f t="shared" si="9"/>
        <v>3392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BALEARES</v>
      </c>
      <c r="F51" s="50">
        <f t="shared" si="8"/>
        <v>48</v>
      </c>
      <c r="G51" s="50">
        <f t="shared" si="9"/>
        <v>0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1</v>
      </c>
      <c r="D52" s="51">
        <f t="shared" si="7"/>
        <v>28</v>
      </c>
      <c r="E52" s="50" t="str">
        <f t="shared" si="6"/>
        <v>ALMERÍA</v>
      </c>
      <c r="F52" s="50">
        <f t="shared" si="8"/>
        <v>14</v>
      </c>
      <c r="G52" s="50">
        <f t="shared" si="9"/>
        <v>0</v>
      </c>
    </row>
    <row r="53" spans="1:7" x14ac:dyDescent="0.25">
      <c r="A53" s="50" t="str">
        <f t="shared" si="5"/>
        <v>HUELVA</v>
      </c>
      <c r="B53" s="51">
        <f t="shared" si="3"/>
        <v>4</v>
      </c>
      <c r="C53" s="51">
        <f t="shared" si="4"/>
        <v>0</v>
      </c>
      <c r="D53" s="51">
        <f t="shared" si="7"/>
        <v>16</v>
      </c>
      <c r="E53" s="50" t="e">
        <f t="shared" si="6"/>
        <v>#N/A</v>
      </c>
      <c r="F53" s="50" t="e">
        <f t="shared" si="8"/>
        <v>#N/A</v>
      </c>
      <c r="G53" s="50" t="e">
        <f t="shared" si="9"/>
        <v>#N/A</v>
      </c>
    </row>
    <row r="54" spans="1:7" x14ac:dyDescent="0.25">
      <c r="A54" s="50" t="str">
        <f t="shared" si="5"/>
        <v>LAS PALMAS</v>
      </c>
      <c r="B54" s="51">
        <f t="shared" si="3"/>
        <v>164676</v>
      </c>
      <c r="C54" s="51">
        <f t="shared" si="4"/>
        <v>130527</v>
      </c>
      <c r="D54" s="51">
        <f t="shared" si="7"/>
        <v>4</v>
      </c>
      <c r="E54" s="50" t="str">
        <f t="shared" si="6"/>
        <v>HUELVA</v>
      </c>
      <c r="F54" s="50">
        <f t="shared" si="8"/>
        <v>4</v>
      </c>
      <c r="G54" s="50">
        <f t="shared" si="9"/>
        <v>0</v>
      </c>
    </row>
    <row r="55" spans="1:7" x14ac:dyDescent="0.25">
      <c r="A55" s="50" t="str">
        <f t="shared" si="5"/>
        <v>MÁLAGA</v>
      </c>
      <c r="B55" s="51">
        <f t="shared" si="3"/>
        <v>24522</v>
      </c>
      <c r="C55" s="51">
        <f t="shared" si="4"/>
        <v>3640</v>
      </c>
      <c r="D55" s="51">
        <f t="shared" si="7"/>
        <v>5</v>
      </c>
      <c r="E55" s="50" t="e">
        <f t="shared" si="6"/>
        <v>#N/A</v>
      </c>
      <c r="F55" s="50" t="e">
        <f t="shared" si="8"/>
        <v>#N/A</v>
      </c>
      <c r="G55" s="50" t="e">
        <f t="shared" si="9"/>
        <v>#N/A</v>
      </c>
    </row>
    <row r="56" spans="1:7" x14ac:dyDescent="0.25">
      <c r="A56" s="50" t="str">
        <f t="shared" si="5"/>
        <v>MARÍN Y RÍA DE PONTEVEDRA</v>
      </c>
      <c r="B56" s="51">
        <f t="shared" si="3"/>
        <v>4612</v>
      </c>
      <c r="C56" s="51">
        <f t="shared" si="4"/>
        <v>59</v>
      </c>
      <c r="D56" s="51">
        <f t="shared" si="7"/>
        <v>7</v>
      </c>
      <c r="E56" s="50" t="e">
        <f t="shared" si="6"/>
        <v>#N/A</v>
      </c>
      <c r="F56" s="50" t="e">
        <f t="shared" ref="F56:F66" si="10">LOOKUP(E56,$A$39:$A$66,$B$39:$B$66)</f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4</v>
      </c>
      <c r="C57" s="51">
        <f t="shared" si="4"/>
        <v>0</v>
      </c>
      <c r="D57" s="51">
        <f t="shared" si="7"/>
        <v>16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0</v>
      </c>
      <c r="C58" s="51">
        <f t="shared" si="4"/>
        <v>54</v>
      </c>
      <c r="D58" s="51">
        <f t="shared" si="7"/>
        <v>28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1308</v>
      </c>
      <c r="C60" s="51">
        <f t="shared" si="4"/>
        <v>1223</v>
      </c>
      <c r="D60" s="51">
        <f t="shared" si="7"/>
        <v>11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2386</v>
      </c>
      <c r="C63" s="51">
        <f t="shared" si="4"/>
        <v>6134</v>
      </c>
      <c r="D63" s="51">
        <f t="shared" si="7"/>
        <v>9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849928</v>
      </c>
      <c r="C64" s="51">
        <f t="shared" si="4"/>
        <v>836459</v>
      </c>
      <c r="D64" s="51">
        <f t="shared" si="7"/>
        <v>2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4381</v>
      </c>
      <c r="C65" s="51">
        <f t="shared" si="4"/>
        <v>2255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68"/>
  <sheetViews>
    <sheetView workbookViewId="0">
      <selection activeCell="F29" sqref="F29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53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71</v>
      </c>
      <c r="E7" s="10">
        <v>0</v>
      </c>
      <c r="F7" s="11">
        <f>((E7*100)/D7)-100</f>
        <v>-100</v>
      </c>
      <c r="G7" s="1"/>
      <c r="H7" s="1"/>
      <c r="I7" s="1"/>
    </row>
    <row r="8" spans="1:12" x14ac:dyDescent="0.25">
      <c r="A8" s="12" t="s">
        <v>31</v>
      </c>
      <c r="B8" s="13">
        <v>11917</v>
      </c>
      <c r="C8" s="13">
        <v>11117</v>
      </c>
      <c r="D8" s="13">
        <v>43389</v>
      </c>
      <c r="E8" s="13">
        <v>45366</v>
      </c>
      <c r="F8" s="14">
        <f t="shared" ref="F8:F34" si="0">((E8*100)/D8)-100</f>
        <v>4.5564544008850163</v>
      </c>
      <c r="G8" s="1"/>
      <c r="H8" s="1"/>
      <c r="I8" s="1"/>
    </row>
    <row r="9" spans="1:12" x14ac:dyDescent="0.25">
      <c r="A9" s="9" t="s">
        <v>164</v>
      </c>
      <c r="B9" s="10">
        <v>34</v>
      </c>
      <c r="C9" s="10">
        <v>63</v>
      </c>
      <c r="D9" s="10">
        <v>205</v>
      </c>
      <c r="E9" s="10">
        <v>118</v>
      </c>
      <c r="F9" s="11">
        <f t="shared" si="0"/>
        <v>-42.439024390243901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356</v>
      </c>
      <c r="C11" s="10">
        <v>236</v>
      </c>
      <c r="D11" s="10">
        <v>689</v>
      </c>
      <c r="E11" s="10">
        <v>1871</v>
      </c>
      <c r="F11" s="11">
        <f t="shared" si="0"/>
        <v>171.55297532656022</v>
      </c>
      <c r="G11" s="1"/>
      <c r="H11" s="1"/>
      <c r="I11" s="1"/>
    </row>
    <row r="12" spans="1:12" x14ac:dyDescent="0.25">
      <c r="A12" s="12" t="s">
        <v>168</v>
      </c>
      <c r="B12" s="13">
        <v>3121</v>
      </c>
      <c r="C12" s="13">
        <v>4177</v>
      </c>
      <c r="D12" s="13">
        <v>11717</v>
      </c>
      <c r="E12" s="13">
        <v>18128</v>
      </c>
      <c r="F12" s="14">
        <f t="shared" si="0"/>
        <v>54.715370828710434</v>
      </c>
      <c r="G12" s="1"/>
      <c r="H12" s="1"/>
      <c r="I12" s="1"/>
    </row>
    <row r="13" spans="1:12" x14ac:dyDescent="0.25">
      <c r="A13" s="9" t="s">
        <v>32</v>
      </c>
      <c r="B13" s="10">
        <v>12422</v>
      </c>
      <c r="C13" s="10">
        <v>10659</v>
      </c>
      <c r="D13" s="10">
        <v>40337</v>
      </c>
      <c r="E13" s="10">
        <v>38841</v>
      </c>
      <c r="F13" s="11">
        <f t="shared" si="0"/>
        <v>-3.7087537496591239</v>
      </c>
      <c r="G13" s="1"/>
      <c r="H13" s="1"/>
      <c r="I13" s="1"/>
    </row>
    <row r="14" spans="1:12" x14ac:dyDescent="0.25">
      <c r="A14" s="12" t="s">
        <v>33</v>
      </c>
      <c r="B14" s="13">
        <v>22328</v>
      </c>
      <c r="C14" s="13">
        <v>18297</v>
      </c>
      <c r="D14" s="13">
        <v>75374</v>
      </c>
      <c r="E14" s="13">
        <v>79051</v>
      </c>
      <c r="F14" s="14">
        <f t="shared" si="0"/>
        <v>4.8783400111444308</v>
      </c>
      <c r="G14" s="1"/>
      <c r="H14" s="1"/>
      <c r="I14" s="1"/>
    </row>
    <row r="15" spans="1:12" x14ac:dyDescent="0.25">
      <c r="A15" s="9" t="s">
        <v>34</v>
      </c>
      <c r="B15" s="10">
        <v>5656</v>
      </c>
      <c r="C15" s="10">
        <v>4762</v>
      </c>
      <c r="D15" s="10">
        <v>21035</v>
      </c>
      <c r="E15" s="10">
        <v>19929</v>
      </c>
      <c r="F15" s="11">
        <f t="shared" si="0"/>
        <v>-5.2579034941763751</v>
      </c>
      <c r="G15" s="1"/>
      <c r="H15" s="1"/>
      <c r="I15" s="1"/>
    </row>
    <row r="16" spans="1:12" x14ac:dyDescent="0.25">
      <c r="A16" s="12" t="s">
        <v>35</v>
      </c>
      <c r="B16" s="13">
        <v>3659</v>
      </c>
      <c r="C16" s="13">
        <v>1530</v>
      </c>
      <c r="D16" s="13">
        <v>11894</v>
      </c>
      <c r="E16" s="13">
        <v>4531</v>
      </c>
      <c r="F16" s="14">
        <f t="shared" si="0"/>
        <v>-61.905162266689089</v>
      </c>
      <c r="G16" s="1"/>
      <c r="H16" s="1"/>
      <c r="I16" s="1"/>
    </row>
    <row r="17" spans="1:9" x14ac:dyDescent="0.25">
      <c r="A17" s="9" t="s">
        <v>169</v>
      </c>
      <c r="B17" s="10">
        <v>674</v>
      </c>
      <c r="C17" s="10">
        <v>194</v>
      </c>
      <c r="D17" s="10">
        <v>1635</v>
      </c>
      <c r="E17" s="10">
        <v>471</v>
      </c>
      <c r="F17" s="11">
        <f t="shared" si="0"/>
        <v>-71.192660550458712</v>
      </c>
      <c r="G17" s="1"/>
      <c r="H17" s="1"/>
      <c r="I17" s="1"/>
    </row>
    <row r="18" spans="1:9" x14ac:dyDescent="0.25">
      <c r="A18" s="12" t="s">
        <v>36</v>
      </c>
      <c r="B18" s="13">
        <v>1703</v>
      </c>
      <c r="C18" s="13">
        <v>1592</v>
      </c>
      <c r="D18" s="13">
        <v>7214</v>
      </c>
      <c r="E18" s="13">
        <v>7961</v>
      </c>
      <c r="F18" s="14">
        <f t="shared" si="0"/>
        <v>10.35486553922928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/>
      <c r="G19" s="1"/>
      <c r="H19" s="1"/>
      <c r="I19" s="1"/>
    </row>
    <row r="20" spans="1:9" x14ac:dyDescent="0.25">
      <c r="A20" s="12" t="s">
        <v>170</v>
      </c>
      <c r="B20" s="13">
        <v>537</v>
      </c>
      <c r="C20" s="13">
        <v>1589</v>
      </c>
      <c r="D20" s="13">
        <v>2620</v>
      </c>
      <c r="E20" s="13">
        <v>5649</v>
      </c>
      <c r="F20" s="14">
        <f t="shared" si="0"/>
        <v>115.61068702290078</v>
      </c>
      <c r="G20" s="1"/>
      <c r="H20" s="1"/>
      <c r="I20" s="1"/>
    </row>
    <row r="21" spans="1:9" x14ac:dyDescent="0.25">
      <c r="A21" s="9" t="s">
        <v>38</v>
      </c>
      <c r="B21" s="10">
        <v>395</v>
      </c>
      <c r="C21" s="10">
        <v>4027</v>
      </c>
      <c r="D21" s="10">
        <v>1435</v>
      </c>
      <c r="E21" s="10">
        <v>14468</v>
      </c>
      <c r="F21" s="11">
        <f t="shared" si="0"/>
        <v>908.22299651567948</v>
      </c>
      <c r="G21" s="1"/>
      <c r="H21" s="1"/>
      <c r="I21" s="1"/>
    </row>
    <row r="22" spans="1:9" x14ac:dyDescent="0.25">
      <c r="A22" s="12" t="s">
        <v>59</v>
      </c>
      <c r="B22" s="13">
        <v>35467</v>
      </c>
      <c r="C22" s="13">
        <v>34998</v>
      </c>
      <c r="D22" s="13">
        <v>136024</v>
      </c>
      <c r="E22" s="13">
        <v>147145</v>
      </c>
      <c r="F22" s="14">
        <f t="shared" si="0"/>
        <v>8.1757631006292968</v>
      </c>
      <c r="G22" s="1"/>
      <c r="H22" s="1"/>
      <c r="I22" s="1"/>
    </row>
    <row r="23" spans="1:9" x14ac:dyDescent="0.25">
      <c r="A23" s="9" t="s">
        <v>171</v>
      </c>
      <c r="B23" s="10">
        <v>1233</v>
      </c>
      <c r="C23" s="10">
        <v>886</v>
      </c>
      <c r="D23" s="10">
        <v>4871</v>
      </c>
      <c r="E23" s="10">
        <v>4649</v>
      </c>
      <c r="F23" s="11">
        <f t="shared" si="0"/>
        <v>-4.5575857113528997</v>
      </c>
      <c r="G23" s="1"/>
      <c r="H23" s="1"/>
      <c r="I23" s="1"/>
    </row>
    <row r="24" spans="1:9" x14ac:dyDescent="0.25">
      <c r="A24" s="12" t="s">
        <v>173</v>
      </c>
      <c r="B24" s="13">
        <v>352</v>
      </c>
      <c r="C24" s="13">
        <v>581</v>
      </c>
      <c r="D24" s="13">
        <v>1019</v>
      </c>
      <c r="E24" s="13">
        <v>1603</v>
      </c>
      <c r="F24" s="14">
        <f t="shared" si="0"/>
        <v>57.311089303238475</v>
      </c>
      <c r="G24" s="1"/>
      <c r="H24" s="1"/>
      <c r="I24" s="1"/>
    </row>
    <row r="25" spans="1:9" x14ac:dyDescent="0.25">
      <c r="A25" s="9" t="s">
        <v>39</v>
      </c>
      <c r="B25" s="10">
        <v>2029</v>
      </c>
      <c r="C25" s="10">
        <v>1653</v>
      </c>
      <c r="D25" s="10">
        <v>7923</v>
      </c>
      <c r="E25" s="10">
        <v>7683</v>
      </c>
      <c r="F25" s="11">
        <f t="shared" si="0"/>
        <v>-3.0291556228701211</v>
      </c>
      <c r="G25" s="1"/>
      <c r="H25" s="1"/>
      <c r="I25" s="1"/>
    </row>
    <row r="26" spans="1:9" x14ac:dyDescent="0.25">
      <c r="A26" s="12" t="s">
        <v>40</v>
      </c>
      <c r="B26" s="13">
        <v>207</v>
      </c>
      <c r="C26" s="13">
        <v>104</v>
      </c>
      <c r="D26" s="13">
        <v>556</v>
      </c>
      <c r="E26" s="13">
        <v>518</v>
      </c>
      <c r="F26" s="14">
        <f t="shared" si="0"/>
        <v>-6.8345323741007178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26485</v>
      </c>
      <c r="C28" s="13">
        <v>26656</v>
      </c>
      <c r="D28" s="13">
        <v>103420</v>
      </c>
      <c r="E28" s="13">
        <v>112027</v>
      </c>
      <c r="F28" s="14">
        <f t="shared" si="0"/>
        <v>8.3223747824405336</v>
      </c>
      <c r="G28" s="1"/>
      <c r="H28" s="1"/>
      <c r="I28" s="1"/>
    </row>
    <row r="29" spans="1:9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9"/>
      <c r="G29" s="1"/>
      <c r="H29" s="1"/>
      <c r="I29" s="1"/>
    </row>
    <row r="30" spans="1:9" x14ac:dyDescent="0.25">
      <c r="A30" s="12" t="s">
        <v>44</v>
      </c>
      <c r="B30" s="13">
        <v>12899</v>
      </c>
      <c r="C30" s="13">
        <v>7522</v>
      </c>
      <c r="D30" s="13">
        <v>49001</v>
      </c>
      <c r="E30" s="13">
        <v>32374</v>
      </c>
      <c r="F30" s="14">
        <f t="shared" si="0"/>
        <v>-33.931960572233223</v>
      </c>
      <c r="G30" s="1"/>
      <c r="H30" s="1"/>
      <c r="I30" s="1"/>
    </row>
    <row r="31" spans="1:9" x14ac:dyDescent="0.25">
      <c r="A31" s="9" t="s">
        <v>45</v>
      </c>
      <c r="B31" s="10">
        <v>856</v>
      </c>
      <c r="C31" s="10">
        <v>603</v>
      </c>
      <c r="D31" s="10">
        <v>3884</v>
      </c>
      <c r="E31" s="10">
        <v>3072</v>
      </c>
      <c r="F31" s="11">
        <f t="shared" si="0"/>
        <v>-20.906282183316165</v>
      </c>
      <c r="G31" s="1"/>
      <c r="H31" s="1"/>
      <c r="I31" s="1"/>
    </row>
    <row r="32" spans="1:9" x14ac:dyDescent="0.25">
      <c r="A32" s="12" t="s">
        <v>46</v>
      </c>
      <c r="B32" s="13">
        <v>17768</v>
      </c>
      <c r="C32" s="13">
        <v>16311</v>
      </c>
      <c r="D32" s="13">
        <v>62686</v>
      </c>
      <c r="E32" s="13">
        <v>60988</v>
      </c>
      <c r="F32" s="14">
        <f t="shared" si="0"/>
        <v>-2.7087387933509888</v>
      </c>
      <c r="G32" s="1"/>
      <c r="H32" s="1"/>
      <c r="I32" s="1"/>
    </row>
    <row r="33" spans="1:9" x14ac:dyDescent="0.25">
      <c r="A33" s="9" t="s">
        <v>47</v>
      </c>
      <c r="B33" s="10">
        <v>2444</v>
      </c>
      <c r="C33" s="10">
        <v>3154</v>
      </c>
      <c r="D33" s="10">
        <v>9992</v>
      </c>
      <c r="E33" s="10">
        <v>7847</v>
      </c>
      <c r="F33" s="11">
        <f t="shared" si="0"/>
        <v>-21.467173738991193</v>
      </c>
      <c r="G33" s="1"/>
      <c r="H33" s="1"/>
      <c r="I33" s="1"/>
    </row>
    <row r="34" spans="1:9" x14ac:dyDescent="0.25">
      <c r="A34" s="12" t="s">
        <v>172</v>
      </c>
      <c r="B34" s="13">
        <v>2842</v>
      </c>
      <c r="C34" s="13">
        <v>2691</v>
      </c>
      <c r="D34" s="13">
        <v>10631</v>
      </c>
      <c r="E34" s="13">
        <v>10907</v>
      </c>
      <c r="F34" s="14">
        <f t="shared" si="0"/>
        <v>2.5961809801523827</v>
      </c>
      <c r="G34" s="1"/>
      <c r="H34" s="1"/>
      <c r="I34" s="1"/>
    </row>
    <row r="35" spans="1:9" x14ac:dyDescent="0.25">
      <c r="A35" s="15" t="s">
        <v>48</v>
      </c>
      <c r="B35" s="16">
        <f>SUM(B7:B34)</f>
        <v>165384</v>
      </c>
      <c r="C35" s="16">
        <f t="shared" ref="C35:E35" si="1">SUM(C7:C34)</f>
        <v>153402</v>
      </c>
      <c r="D35" s="16">
        <f t="shared" si="1"/>
        <v>607622</v>
      </c>
      <c r="E35" s="16">
        <f t="shared" si="1"/>
        <v>625197</v>
      </c>
      <c r="F35" s="17">
        <f t="shared" ref="F35" si="2">((E35*100)/D35)-100</f>
        <v>2.8924232499810785</v>
      </c>
      <c r="G35" s="1"/>
      <c r="H35" s="1"/>
      <c r="I35" s="1"/>
    </row>
    <row r="36" spans="1:9" x14ac:dyDescent="0.25">
      <c r="A36" s="73" t="s">
        <v>123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71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LAS PALMAS</v>
      </c>
      <c r="F39" s="50">
        <f>LOOKUP(E39,$A$39:$A$66,$B$39:$B$66)</f>
        <v>147145</v>
      </c>
      <c r="G39" s="50">
        <f>LOOKUP(E39,$A$39:$A$66,$C$39:$C$66)</f>
        <v>136024</v>
      </c>
    </row>
    <row r="40" spans="1:9" x14ac:dyDescent="0.25">
      <c r="A40" s="50" t="str">
        <f t="shared" si="5"/>
        <v>ALICANTE</v>
      </c>
      <c r="B40" s="51">
        <f t="shared" si="3"/>
        <v>45366</v>
      </c>
      <c r="C40" s="51">
        <f t="shared" si="4"/>
        <v>43389</v>
      </c>
      <c r="D40" s="51">
        <f t="shared" ref="D40:D66" si="7">_xlfn.RANK.EQ(B40,$B$39:$B$66)+COUNTIF($B$39:$B$66,B40)-1</f>
        <v>5</v>
      </c>
      <c r="E40" s="50" t="str">
        <f t="shared" si="6"/>
        <v>SANTA CRUZ DE TENERIFE</v>
      </c>
      <c r="F40" s="50">
        <f t="shared" ref="F40:F55" si="8">LOOKUP(E40,$A$39:$A$66,$B$39:$B$66)</f>
        <v>112027</v>
      </c>
      <c r="G40" s="50">
        <f t="shared" ref="G40:G66" si="9">LOOKUP(E40,$A$39:$A$66,$C$39:$C$66)</f>
        <v>103420</v>
      </c>
    </row>
    <row r="41" spans="1:9" x14ac:dyDescent="0.25">
      <c r="A41" s="50" t="str">
        <f t="shared" si="5"/>
        <v>ALMERÍA</v>
      </c>
      <c r="B41" s="51">
        <f t="shared" si="3"/>
        <v>118</v>
      </c>
      <c r="C41" s="51">
        <f t="shared" si="4"/>
        <v>205</v>
      </c>
      <c r="D41" s="51">
        <f t="shared" si="7"/>
        <v>23</v>
      </c>
      <c r="E41" s="50" t="str">
        <f t="shared" si="6"/>
        <v>BARCELONA</v>
      </c>
      <c r="F41" s="50">
        <f t="shared" si="8"/>
        <v>79051</v>
      </c>
      <c r="G41" s="50">
        <f t="shared" si="9"/>
        <v>75374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VALENCIA</v>
      </c>
      <c r="F42" s="50">
        <f t="shared" si="8"/>
        <v>60988</v>
      </c>
      <c r="G42" s="50">
        <f t="shared" si="9"/>
        <v>62686</v>
      </c>
    </row>
    <row r="43" spans="1:9" x14ac:dyDescent="0.25">
      <c r="A43" s="50" t="str">
        <f t="shared" si="5"/>
        <v>BAHÍA DE ALGECIRAS</v>
      </c>
      <c r="B43" s="51">
        <f t="shared" si="3"/>
        <v>1871</v>
      </c>
      <c r="C43" s="51">
        <f t="shared" si="4"/>
        <v>689</v>
      </c>
      <c r="D43" s="51">
        <f t="shared" si="7"/>
        <v>19</v>
      </c>
      <c r="E43" s="50" t="str">
        <f t="shared" si="6"/>
        <v>ALICANTE</v>
      </c>
      <c r="F43" s="50">
        <f t="shared" si="8"/>
        <v>45366</v>
      </c>
      <c r="G43" s="50">
        <f t="shared" si="9"/>
        <v>43389</v>
      </c>
    </row>
    <row r="44" spans="1:9" x14ac:dyDescent="0.25">
      <c r="A44" s="50" t="str">
        <f t="shared" si="5"/>
        <v>BAHÍA DE CÁDIZ</v>
      </c>
      <c r="B44" s="51">
        <f t="shared" si="3"/>
        <v>18128</v>
      </c>
      <c r="C44" s="51">
        <f t="shared" si="4"/>
        <v>11717</v>
      </c>
      <c r="D44" s="51">
        <f t="shared" si="7"/>
        <v>9</v>
      </c>
      <c r="E44" s="50" t="str">
        <f t="shared" si="6"/>
        <v>BALEARES</v>
      </c>
      <c r="F44" s="50">
        <f t="shared" si="8"/>
        <v>38841</v>
      </c>
      <c r="G44" s="50">
        <f t="shared" si="9"/>
        <v>40337</v>
      </c>
    </row>
    <row r="45" spans="1:9" x14ac:dyDescent="0.25">
      <c r="A45" s="50" t="str">
        <f t="shared" si="5"/>
        <v>BALEARES</v>
      </c>
      <c r="B45" s="51">
        <f t="shared" si="3"/>
        <v>38841</v>
      </c>
      <c r="C45" s="51">
        <f t="shared" si="4"/>
        <v>40337</v>
      </c>
      <c r="D45" s="51">
        <f t="shared" si="7"/>
        <v>6</v>
      </c>
      <c r="E45" s="50" t="str">
        <f t="shared" si="6"/>
        <v>SEVILLA</v>
      </c>
      <c r="F45" s="50">
        <f t="shared" si="8"/>
        <v>32374</v>
      </c>
      <c r="G45" s="50">
        <f t="shared" si="9"/>
        <v>49001</v>
      </c>
    </row>
    <row r="46" spans="1:9" x14ac:dyDescent="0.25">
      <c r="A46" s="50" t="str">
        <f t="shared" si="5"/>
        <v>BARCELONA</v>
      </c>
      <c r="B46" s="51">
        <f t="shared" si="3"/>
        <v>79051</v>
      </c>
      <c r="C46" s="51">
        <f t="shared" si="4"/>
        <v>75374</v>
      </c>
      <c r="D46" s="51">
        <f t="shared" si="7"/>
        <v>3</v>
      </c>
      <c r="E46" s="50" t="str">
        <f t="shared" si="6"/>
        <v>BILBAO</v>
      </c>
      <c r="F46" s="50">
        <f t="shared" si="8"/>
        <v>19929</v>
      </c>
      <c r="G46" s="50">
        <f t="shared" si="9"/>
        <v>21035</v>
      </c>
    </row>
    <row r="47" spans="1:9" x14ac:dyDescent="0.25">
      <c r="A47" s="50" t="str">
        <f t="shared" si="5"/>
        <v>BILBAO</v>
      </c>
      <c r="B47" s="51">
        <f t="shared" si="3"/>
        <v>19929</v>
      </c>
      <c r="C47" s="51">
        <f t="shared" si="4"/>
        <v>21035</v>
      </c>
      <c r="D47" s="51">
        <f t="shared" si="7"/>
        <v>8</v>
      </c>
      <c r="E47" s="50" t="str">
        <f t="shared" si="6"/>
        <v>BAHÍA DE CÁDIZ</v>
      </c>
      <c r="F47" s="50">
        <f t="shared" si="8"/>
        <v>18128</v>
      </c>
      <c r="G47" s="50">
        <f t="shared" si="9"/>
        <v>11717</v>
      </c>
    </row>
    <row r="48" spans="1:9" x14ac:dyDescent="0.25">
      <c r="A48" s="50" t="str">
        <f t="shared" si="5"/>
        <v>CARTAGENA</v>
      </c>
      <c r="B48" s="51">
        <f t="shared" si="3"/>
        <v>4531</v>
      </c>
      <c r="C48" s="51">
        <f t="shared" si="4"/>
        <v>11894</v>
      </c>
      <c r="D48" s="51">
        <f t="shared" si="7"/>
        <v>17</v>
      </c>
      <c r="E48" s="50" t="str">
        <f t="shared" si="6"/>
        <v>HUELVA</v>
      </c>
      <c r="F48" s="50">
        <f t="shared" si="8"/>
        <v>14468</v>
      </c>
      <c r="G48" s="50">
        <f t="shared" si="9"/>
        <v>1435</v>
      </c>
    </row>
    <row r="49" spans="1:7" x14ac:dyDescent="0.25">
      <c r="A49" s="50" t="str">
        <f t="shared" si="5"/>
        <v>CASTELLÓN</v>
      </c>
      <c r="B49" s="51">
        <f t="shared" si="3"/>
        <v>471</v>
      </c>
      <c r="C49" s="51">
        <f t="shared" si="4"/>
        <v>1635</v>
      </c>
      <c r="D49" s="51">
        <f t="shared" si="7"/>
        <v>22</v>
      </c>
      <c r="E49" s="50" t="str">
        <f t="shared" si="6"/>
        <v>VILAGARCÍA</v>
      </c>
      <c r="F49" s="50">
        <f t="shared" si="8"/>
        <v>10907</v>
      </c>
      <c r="G49" s="50">
        <f t="shared" si="9"/>
        <v>10631</v>
      </c>
    </row>
    <row r="50" spans="1:7" x14ac:dyDescent="0.25">
      <c r="A50" s="50" t="str">
        <f t="shared" si="5"/>
        <v>CEUTA</v>
      </c>
      <c r="B50" s="51">
        <f t="shared" si="3"/>
        <v>7961</v>
      </c>
      <c r="C50" s="51">
        <f t="shared" si="4"/>
        <v>7214</v>
      </c>
      <c r="D50" s="51">
        <f t="shared" si="7"/>
        <v>12</v>
      </c>
      <c r="E50" s="50" t="str">
        <f t="shared" si="6"/>
        <v>CEUTA</v>
      </c>
      <c r="F50" s="50">
        <f t="shared" si="8"/>
        <v>7961</v>
      </c>
      <c r="G50" s="50">
        <f t="shared" si="9"/>
        <v>7214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VIGO</v>
      </c>
      <c r="F51" s="50">
        <f t="shared" si="8"/>
        <v>7847</v>
      </c>
      <c r="G51" s="50">
        <f t="shared" si="9"/>
        <v>9992</v>
      </c>
    </row>
    <row r="52" spans="1:7" x14ac:dyDescent="0.25">
      <c r="A52" s="50" t="str">
        <f t="shared" si="5"/>
        <v>GIJÓN</v>
      </c>
      <c r="B52" s="51">
        <f t="shared" si="3"/>
        <v>5649</v>
      </c>
      <c r="C52" s="51">
        <f t="shared" si="4"/>
        <v>2620</v>
      </c>
      <c r="D52" s="51">
        <f t="shared" si="7"/>
        <v>15</v>
      </c>
      <c r="E52" s="50" t="str">
        <f t="shared" si="6"/>
        <v>MELILLA</v>
      </c>
      <c r="F52" s="50">
        <f t="shared" si="8"/>
        <v>7683</v>
      </c>
      <c r="G52" s="50">
        <f t="shared" si="9"/>
        <v>7923</v>
      </c>
    </row>
    <row r="53" spans="1:7" x14ac:dyDescent="0.25">
      <c r="A53" s="50" t="str">
        <f t="shared" si="5"/>
        <v>HUELVA</v>
      </c>
      <c r="B53" s="51">
        <f t="shared" si="3"/>
        <v>14468</v>
      </c>
      <c r="C53" s="51">
        <f t="shared" si="4"/>
        <v>1435</v>
      </c>
      <c r="D53" s="51">
        <f t="shared" si="7"/>
        <v>10</v>
      </c>
      <c r="E53" s="50" t="str">
        <f t="shared" si="6"/>
        <v>GIJÓN</v>
      </c>
      <c r="F53" s="50">
        <f t="shared" si="8"/>
        <v>5649</v>
      </c>
      <c r="G53" s="50">
        <f t="shared" si="9"/>
        <v>2620</v>
      </c>
    </row>
    <row r="54" spans="1:7" x14ac:dyDescent="0.25">
      <c r="A54" s="50" t="str">
        <f t="shared" si="5"/>
        <v>LAS PALMAS</v>
      </c>
      <c r="B54" s="51">
        <f t="shared" si="3"/>
        <v>147145</v>
      </c>
      <c r="C54" s="51">
        <f t="shared" si="4"/>
        <v>136024</v>
      </c>
      <c r="D54" s="51">
        <f t="shared" si="7"/>
        <v>1</v>
      </c>
      <c r="E54" s="50" t="str">
        <f t="shared" si="6"/>
        <v>MÁLAGA</v>
      </c>
      <c r="F54" s="50">
        <f t="shared" si="8"/>
        <v>4649</v>
      </c>
      <c r="G54" s="50">
        <f t="shared" si="9"/>
        <v>4871</v>
      </c>
    </row>
    <row r="55" spans="1:7" x14ac:dyDescent="0.25">
      <c r="A55" s="50" t="str">
        <f t="shared" si="5"/>
        <v>MÁLAGA</v>
      </c>
      <c r="B55" s="51">
        <f t="shared" si="3"/>
        <v>4649</v>
      </c>
      <c r="C55" s="51">
        <f t="shared" si="4"/>
        <v>4871</v>
      </c>
      <c r="D55" s="51">
        <f t="shared" si="7"/>
        <v>16</v>
      </c>
      <c r="E55" s="50" t="str">
        <f t="shared" si="6"/>
        <v>CARTAGENA</v>
      </c>
      <c r="F55" s="50">
        <f t="shared" si="8"/>
        <v>4531</v>
      </c>
      <c r="G55" s="50">
        <f t="shared" si="9"/>
        <v>11894</v>
      </c>
    </row>
    <row r="56" spans="1:7" x14ac:dyDescent="0.25">
      <c r="A56" s="50" t="str">
        <f t="shared" si="5"/>
        <v>MARÍN Y RÍA DE PONTEVEDRA</v>
      </c>
      <c r="B56" s="51">
        <f t="shared" si="3"/>
        <v>1603</v>
      </c>
      <c r="C56" s="51">
        <f t="shared" si="4"/>
        <v>1019</v>
      </c>
      <c r="D56" s="51">
        <f t="shared" si="7"/>
        <v>20</v>
      </c>
      <c r="E56" s="50" t="str">
        <f t="shared" si="6"/>
        <v>TARRAGONA</v>
      </c>
      <c r="F56" s="50">
        <f t="shared" ref="F56:F66" si="10">LOOKUP(E56,$A$39:$A$66,$B$39:$B$66)</f>
        <v>3072</v>
      </c>
      <c r="G56" s="50">
        <f t="shared" si="9"/>
        <v>3884</v>
      </c>
    </row>
    <row r="57" spans="1:7" x14ac:dyDescent="0.25">
      <c r="A57" s="50" t="str">
        <f t="shared" si="5"/>
        <v>MELILLA</v>
      </c>
      <c r="B57" s="51">
        <f t="shared" si="3"/>
        <v>7683</v>
      </c>
      <c r="C57" s="51">
        <f t="shared" si="4"/>
        <v>7923</v>
      </c>
      <c r="D57" s="51">
        <f t="shared" si="7"/>
        <v>14</v>
      </c>
      <c r="E57" s="50" t="str">
        <f t="shared" si="6"/>
        <v>BAHÍA DE ALGECIRAS</v>
      </c>
      <c r="F57" s="50">
        <f t="shared" si="10"/>
        <v>1871</v>
      </c>
      <c r="G57" s="50">
        <f t="shared" si="9"/>
        <v>689</v>
      </c>
    </row>
    <row r="58" spans="1:7" x14ac:dyDescent="0.25">
      <c r="A58" s="50" t="str">
        <f t="shared" si="5"/>
        <v>MOTRIL</v>
      </c>
      <c r="B58" s="51">
        <f t="shared" si="3"/>
        <v>518</v>
      </c>
      <c r="C58" s="51">
        <f t="shared" si="4"/>
        <v>556</v>
      </c>
      <c r="D58" s="51">
        <f t="shared" si="7"/>
        <v>21</v>
      </c>
      <c r="E58" s="50" t="str">
        <f t="shared" si="6"/>
        <v>MARÍN Y RÍA DE PONTEVEDRA</v>
      </c>
      <c r="F58" s="50">
        <f t="shared" si="10"/>
        <v>1603</v>
      </c>
      <c r="G58" s="50">
        <f t="shared" si="9"/>
        <v>1019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str">
        <f t="shared" si="6"/>
        <v>MOTRIL</v>
      </c>
      <c r="F59" s="50">
        <f t="shared" si="10"/>
        <v>518</v>
      </c>
      <c r="G59" s="50">
        <f t="shared" si="9"/>
        <v>556</v>
      </c>
    </row>
    <row r="60" spans="1:7" x14ac:dyDescent="0.25">
      <c r="A60" s="50" t="str">
        <f t="shared" si="5"/>
        <v>SANTA CRUZ DE TENERIFE</v>
      </c>
      <c r="B60" s="51">
        <f t="shared" si="3"/>
        <v>112027</v>
      </c>
      <c r="C60" s="51">
        <f t="shared" si="4"/>
        <v>103420</v>
      </c>
      <c r="D60" s="51">
        <f t="shared" si="7"/>
        <v>2</v>
      </c>
      <c r="E60" s="50" t="str">
        <f t="shared" si="6"/>
        <v>CASTELLÓN</v>
      </c>
      <c r="F60" s="50">
        <f t="shared" si="10"/>
        <v>471</v>
      </c>
      <c r="G60" s="50">
        <f t="shared" si="9"/>
        <v>1635</v>
      </c>
    </row>
    <row r="61" spans="1:7" x14ac:dyDescent="0.25">
      <c r="A61" s="50" t="str">
        <f t="shared" si="5"/>
        <v>SANTANDER</v>
      </c>
      <c r="B61" s="51">
        <f t="shared" si="3"/>
        <v>0</v>
      </c>
      <c r="C61" s="51">
        <f t="shared" si="4"/>
        <v>0</v>
      </c>
      <c r="D61" s="51">
        <f t="shared" si="7"/>
        <v>28</v>
      </c>
      <c r="E61" s="50" t="str">
        <f t="shared" si="6"/>
        <v>ALMERÍA</v>
      </c>
      <c r="F61" s="50">
        <f t="shared" si="10"/>
        <v>118</v>
      </c>
      <c r="G61" s="50">
        <f t="shared" si="9"/>
        <v>205</v>
      </c>
    </row>
    <row r="62" spans="1:7" x14ac:dyDescent="0.25">
      <c r="A62" s="50" t="str">
        <f t="shared" si="5"/>
        <v>SEVILLA</v>
      </c>
      <c r="B62" s="51">
        <f t="shared" si="3"/>
        <v>32374</v>
      </c>
      <c r="C62" s="51">
        <f t="shared" si="4"/>
        <v>49001</v>
      </c>
      <c r="D62" s="51">
        <f t="shared" si="7"/>
        <v>7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3072</v>
      </c>
      <c r="C63" s="51">
        <f t="shared" si="4"/>
        <v>3884</v>
      </c>
      <c r="D63" s="51">
        <f t="shared" si="7"/>
        <v>18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60988</v>
      </c>
      <c r="C64" s="51">
        <f t="shared" si="4"/>
        <v>62686</v>
      </c>
      <c r="D64" s="51">
        <f t="shared" si="7"/>
        <v>4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7847</v>
      </c>
      <c r="C65" s="51">
        <f t="shared" si="4"/>
        <v>9992</v>
      </c>
      <c r="D65" s="51">
        <f t="shared" si="7"/>
        <v>13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10907</v>
      </c>
      <c r="C66" s="51">
        <f t="shared" si="4"/>
        <v>10631</v>
      </c>
      <c r="D66" s="51">
        <f t="shared" si="7"/>
        <v>11</v>
      </c>
      <c r="E66" s="50" t="str">
        <f t="shared" si="6"/>
        <v>A CORUÑA</v>
      </c>
      <c r="F66" s="50">
        <f t="shared" si="10"/>
        <v>0</v>
      </c>
      <c r="G66" s="50">
        <f t="shared" si="9"/>
        <v>71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68"/>
  <sheetViews>
    <sheetView workbookViewId="0">
      <selection activeCell="F7" sqref="F7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1</v>
      </c>
      <c r="D7" s="10">
        <v>0</v>
      </c>
      <c r="E7" s="10">
        <v>2</v>
      </c>
      <c r="F7" s="11"/>
      <c r="G7" s="1"/>
      <c r="H7" s="1"/>
      <c r="I7" s="1"/>
    </row>
    <row r="8" spans="1:12" x14ac:dyDescent="0.25">
      <c r="A8" s="12" t="s">
        <v>31</v>
      </c>
      <c r="B8" s="13">
        <v>1442</v>
      </c>
      <c r="C8" s="13">
        <v>1620</v>
      </c>
      <c r="D8" s="13">
        <v>4768</v>
      </c>
      <c r="E8" s="13">
        <v>6468</v>
      </c>
      <c r="F8" s="14">
        <f t="shared" ref="F8:F34" si="0">((E8*100)/D8)-100</f>
        <v>35.654362416107375</v>
      </c>
      <c r="G8" s="1"/>
      <c r="H8" s="1"/>
      <c r="I8" s="1"/>
    </row>
    <row r="9" spans="1:12" x14ac:dyDescent="0.25">
      <c r="A9" s="9" t="s">
        <v>164</v>
      </c>
      <c r="B9" s="10">
        <v>464</v>
      </c>
      <c r="C9" s="10">
        <v>553</v>
      </c>
      <c r="D9" s="10">
        <v>1265</v>
      </c>
      <c r="E9" s="10">
        <v>2049</v>
      </c>
      <c r="F9" s="11">
        <f t="shared" si="0"/>
        <v>61.976284584980249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30651</v>
      </c>
      <c r="C11" s="10">
        <v>28494</v>
      </c>
      <c r="D11" s="10">
        <v>116713</v>
      </c>
      <c r="E11" s="10">
        <v>113468</v>
      </c>
      <c r="F11" s="11">
        <f t="shared" si="0"/>
        <v>-2.7803243854583428</v>
      </c>
      <c r="G11" s="1"/>
      <c r="H11" s="1"/>
      <c r="I11" s="1"/>
    </row>
    <row r="12" spans="1:12" x14ac:dyDescent="0.25">
      <c r="A12" s="12" t="s">
        <v>168</v>
      </c>
      <c r="B12" s="13">
        <v>1745</v>
      </c>
      <c r="C12" s="13">
        <v>2970</v>
      </c>
      <c r="D12" s="13">
        <v>8167</v>
      </c>
      <c r="E12" s="13">
        <v>10675</v>
      </c>
      <c r="F12" s="14">
        <f t="shared" si="0"/>
        <v>30.708950655075313</v>
      </c>
      <c r="G12" s="1"/>
      <c r="H12" s="1"/>
      <c r="I12" s="1"/>
    </row>
    <row r="13" spans="1:12" x14ac:dyDescent="0.25">
      <c r="A13" s="9" t="s">
        <v>32</v>
      </c>
      <c r="B13" s="10">
        <v>8</v>
      </c>
      <c r="C13" s="10">
        <v>21</v>
      </c>
      <c r="D13" s="10">
        <v>9</v>
      </c>
      <c r="E13" s="10">
        <v>21</v>
      </c>
      <c r="F13" s="11">
        <f t="shared" si="0"/>
        <v>133.33333333333334</v>
      </c>
      <c r="G13" s="1"/>
      <c r="H13" s="1"/>
      <c r="I13" s="1"/>
    </row>
    <row r="14" spans="1:12" x14ac:dyDescent="0.25">
      <c r="A14" s="12" t="s">
        <v>33</v>
      </c>
      <c r="B14" s="13">
        <v>135607</v>
      </c>
      <c r="C14" s="13">
        <v>134139</v>
      </c>
      <c r="D14" s="13">
        <v>492350</v>
      </c>
      <c r="E14" s="13">
        <v>530336</v>
      </c>
      <c r="F14" s="14">
        <f t="shared" si="0"/>
        <v>7.7152432212856752</v>
      </c>
      <c r="G14" s="1"/>
      <c r="H14" s="1"/>
      <c r="I14" s="1"/>
    </row>
    <row r="15" spans="1:12" x14ac:dyDescent="0.25">
      <c r="A15" s="9" t="s">
        <v>34</v>
      </c>
      <c r="B15" s="10">
        <v>42080</v>
      </c>
      <c r="C15" s="10">
        <v>38826</v>
      </c>
      <c r="D15" s="10">
        <v>163429</v>
      </c>
      <c r="E15" s="10">
        <v>160086</v>
      </c>
      <c r="F15" s="11">
        <f t="shared" si="0"/>
        <v>-2.0455365938725691</v>
      </c>
      <c r="G15" s="1"/>
      <c r="H15" s="1"/>
      <c r="I15" s="1"/>
    </row>
    <row r="16" spans="1:12" x14ac:dyDescent="0.25">
      <c r="A16" s="12" t="s">
        <v>35</v>
      </c>
      <c r="B16" s="13">
        <v>5063</v>
      </c>
      <c r="C16" s="13">
        <v>5466</v>
      </c>
      <c r="D16" s="13">
        <v>20760</v>
      </c>
      <c r="E16" s="13">
        <v>20530</v>
      </c>
      <c r="F16" s="14">
        <f t="shared" si="0"/>
        <v>-1.1078998073217718</v>
      </c>
      <c r="G16" s="1"/>
      <c r="H16" s="1"/>
      <c r="I16" s="1"/>
    </row>
    <row r="17" spans="1:9" x14ac:dyDescent="0.25">
      <c r="A17" s="9" t="s">
        <v>169</v>
      </c>
      <c r="B17" s="10">
        <v>18026</v>
      </c>
      <c r="C17" s="10">
        <v>18224</v>
      </c>
      <c r="D17" s="10">
        <v>63690</v>
      </c>
      <c r="E17" s="10">
        <v>70792</v>
      </c>
      <c r="F17" s="11">
        <f t="shared" si="0"/>
        <v>11.150887109436326</v>
      </c>
      <c r="G17" s="1"/>
      <c r="H17" s="1"/>
      <c r="I17" s="1"/>
    </row>
    <row r="18" spans="1:9" x14ac:dyDescent="0.25">
      <c r="A18" s="12" t="s">
        <v>36</v>
      </c>
      <c r="B18" s="13">
        <v>2</v>
      </c>
      <c r="C18" s="13">
        <v>1</v>
      </c>
      <c r="D18" s="13">
        <v>8</v>
      </c>
      <c r="E18" s="13">
        <v>3</v>
      </c>
      <c r="F18" s="14">
        <f t="shared" si="0"/>
        <v>-62.5</v>
      </c>
      <c r="G18" s="1"/>
      <c r="H18" s="1"/>
      <c r="I18" s="1"/>
    </row>
    <row r="19" spans="1:9" x14ac:dyDescent="0.25">
      <c r="A19" s="9" t="s">
        <v>37</v>
      </c>
      <c r="B19" s="10">
        <v>41</v>
      </c>
      <c r="C19" s="10">
        <v>222</v>
      </c>
      <c r="D19" s="10">
        <v>230</v>
      </c>
      <c r="E19" s="10">
        <v>233</v>
      </c>
      <c r="F19" s="11">
        <f t="shared" si="0"/>
        <v>1.3043478260869534</v>
      </c>
      <c r="G19" s="1"/>
      <c r="H19" s="1"/>
      <c r="I19" s="1"/>
    </row>
    <row r="20" spans="1:9" x14ac:dyDescent="0.25">
      <c r="A20" s="12" t="s">
        <v>170</v>
      </c>
      <c r="B20" s="13">
        <v>3733</v>
      </c>
      <c r="C20" s="13">
        <v>5041</v>
      </c>
      <c r="D20" s="13">
        <v>16623</v>
      </c>
      <c r="E20" s="13">
        <v>19365</v>
      </c>
      <c r="F20" s="14">
        <f t="shared" si="0"/>
        <v>16.495217469770793</v>
      </c>
      <c r="G20" s="1"/>
      <c r="H20" s="1"/>
      <c r="I20" s="1"/>
    </row>
    <row r="21" spans="1:9" x14ac:dyDescent="0.25">
      <c r="A21" s="9" t="s">
        <v>38</v>
      </c>
      <c r="B21" s="10">
        <v>589</v>
      </c>
      <c r="C21" s="10">
        <v>567</v>
      </c>
      <c r="D21" s="10">
        <v>2001</v>
      </c>
      <c r="E21" s="10">
        <v>2708</v>
      </c>
      <c r="F21" s="11">
        <f t="shared" si="0"/>
        <v>35.332333833083453</v>
      </c>
      <c r="G21" s="1"/>
      <c r="H21" s="1"/>
      <c r="I21" s="1"/>
    </row>
    <row r="22" spans="1:9" x14ac:dyDescent="0.25">
      <c r="A22" s="12" t="s">
        <v>59</v>
      </c>
      <c r="B22" s="13">
        <v>7380</v>
      </c>
      <c r="C22" s="13">
        <v>6800</v>
      </c>
      <c r="D22" s="13">
        <v>26970</v>
      </c>
      <c r="E22" s="13">
        <v>27244</v>
      </c>
      <c r="F22" s="14">
        <f t="shared" si="0"/>
        <v>1.0159436410826856</v>
      </c>
      <c r="G22" s="1"/>
      <c r="H22" s="1"/>
      <c r="I22" s="1"/>
    </row>
    <row r="23" spans="1:9" x14ac:dyDescent="0.25">
      <c r="A23" s="9" t="s">
        <v>171</v>
      </c>
      <c r="B23" s="10">
        <v>1380</v>
      </c>
      <c r="C23" s="10">
        <v>1376</v>
      </c>
      <c r="D23" s="10">
        <v>5471</v>
      </c>
      <c r="E23" s="10">
        <v>5895</v>
      </c>
      <c r="F23" s="11">
        <f t="shared" si="0"/>
        <v>7.7499543045147163</v>
      </c>
      <c r="G23" s="1"/>
      <c r="H23" s="1"/>
      <c r="I23" s="1"/>
    </row>
    <row r="24" spans="1:9" x14ac:dyDescent="0.25">
      <c r="A24" s="12" t="s">
        <v>173</v>
      </c>
      <c r="B24" s="13">
        <v>2691</v>
      </c>
      <c r="C24" s="13">
        <v>5886</v>
      </c>
      <c r="D24" s="13">
        <v>12041</v>
      </c>
      <c r="E24" s="13">
        <v>22398</v>
      </c>
      <c r="F24" s="14">
        <f t="shared" si="0"/>
        <v>86.014450627024331</v>
      </c>
      <c r="G24" s="1"/>
      <c r="H24" s="1"/>
      <c r="I24" s="1"/>
    </row>
    <row r="25" spans="1:9" x14ac:dyDescent="0.25">
      <c r="A25" s="9" t="s">
        <v>39</v>
      </c>
      <c r="B25" s="10">
        <v>824</v>
      </c>
      <c r="C25" s="10">
        <v>837</v>
      </c>
      <c r="D25" s="10">
        <v>3581</v>
      </c>
      <c r="E25" s="10">
        <v>3918</v>
      </c>
      <c r="F25" s="11">
        <f t="shared" si="0"/>
        <v>9.4107791119798918</v>
      </c>
      <c r="G25" s="1"/>
      <c r="H25" s="1"/>
      <c r="I25" s="1"/>
    </row>
    <row r="26" spans="1:9" x14ac:dyDescent="0.25">
      <c r="A26" s="12" t="s">
        <v>40</v>
      </c>
      <c r="B26" s="13">
        <v>0</v>
      </c>
      <c r="C26" s="13">
        <v>13</v>
      </c>
      <c r="D26" s="13">
        <v>0</v>
      </c>
      <c r="E26" s="13">
        <v>64</v>
      </c>
      <c r="F26" s="14"/>
      <c r="G26" s="1"/>
      <c r="H26" s="1"/>
      <c r="I26" s="1"/>
    </row>
    <row r="27" spans="1:9" x14ac:dyDescent="0.25">
      <c r="A27" s="9" t="s">
        <v>41</v>
      </c>
      <c r="B27" s="10">
        <v>780</v>
      </c>
      <c r="C27" s="10">
        <v>0</v>
      </c>
      <c r="D27" s="10">
        <v>2682</v>
      </c>
      <c r="E27" s="10">
        <v>0</v>
      </c>
      <c r="F27" s="19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13">
        <v>3884</v>
      </c>
      <c r="C28" s="13">
        <v>3089</v>
      </c>
      <c r="D28" s="13">
        <v>14220</v>
      </c>
      <c r="E28" s="13">
        <v>14070</v>
      </c>
      <c r="F28" s="14">
        <f t="shared" si="0"/>
        <v>-1.0548523206751099</v>
      </c>
      <c r="G28" s="1"/>
      <c r="H28" s="1"/>
      <c r="I28" s="1"/>
    </row>
    <row r="29" spans="1:9" x14ac:dyDescent="0.25">
      <c r="A29" s="9" t="s">
        <v>43</v>
      </c>
      <c r="B29" s="10">
        <v>127</v>
      </c>
      <c r="C29" s="10">
        <v>297</v>
      </c>
      <c r="D29" s="10">
        <v>408</v>
      </c>
      <c r="E29" s="10">
        <v>775</v>
      </c>
      <c r="F29" s="11">
        <f t="shared" si="0"/>
        <v>89.95098039215685</v>
      </c>
      <c r="G29" s="1"/>
      <c r="H29" s="1"/>
      <c r="I29" s="1"/>
    </row>
    <row r="30" spans="1:9" x14ac:dyDescent="0.25">
      <c r="A30" s="12" t="s">
        <v>44</v>
      </c>
      <c r="B30" s="13">
        <v>568</v>
      </c>
      <c r="C30" s="13">
        <v>877</v>
      </c>
      <c r="D30" s="13">
        <v>1606</v>
      </c>
      <c r="E30" s="13">
        <v>2597</v>
      </c>
      <c r="F30" s="14">
        <f t="shared" si="0"/>
        <v>61.706102117061022</v>
      </c>
      <c r="G30" s="1"/>
      <c r="H30" s="1"/>
      <c r="I30" s="1"/>
    </row>
    <row r="31" spans="1:9" x14ac:dyDescent="0.25">
      <c r="A31" s="9" t="s">
        <v>45</v>
      </c>
      <c r="B31" s="10">
        <v>4656</v>
      </c>
      <c r="C31" s="10">
        <v>4150</v>
      </c>
      <c r="D31" s="10">
        <v>17166</v>
      </c>
      <c r="E31" s="10">
        <v>15219</v>
      </c>
      <c r="F31" s="11">
        <f t="shared" si="0"/>
        <v>-11.342188046137707</v>
      </c>
      <c r="G31" s="1"/>
      <c r="H31" s="1"/>
      <c r="I31" s="1"/>
    </row>
    <row r="32" spans="1:9" x14ac:dyDescent="0.25">
      <c r="A32" s="12" t="s">
        <v>46</v>
      </c>
      <c r="B32" s="13">
        <v>170344</v>
      </c>
      <c r="C32" s="13">
        <v>162282</v>
      </c>
      <c r="D32" s="13">
        <v>655020</v>
      </c>
      <c r="E32" s="13">
        <v>621323</v>
      </c>
      <c r="F32" s="14">
        <f t="shared" si="0"/>
        <v>-5.1444230710512642</v>
      </c>
      <c r="G32" s="1"/>
      <c r="H32" s="1"/>
      <c r="I32" s="1"/>
    </row>
    <row r="33" spans="1:9" x14ac:dyDescent="0.25">
      <c r="A33" s="9" t="s">
        <v>47</v>
      </c>
      <c r="B33" s="10">
        <v>12595</v>
      </c>
      <c r="C33" s="10">
        <v>12710</v>
      </c>
      <c r="D33" s="10">
        <v>49232</v>
      </c>
      <c r="E33" s="10">
        <v>45890</v>
      </c>
      <c r="F33" s="11">
        <f t="shared" si="0"/>
        <v>-6.7882677933051667</v>
      </c>
      <c r="G33" s="1"/>
      <c r="H33" s="1"/>
      <c r="I33" s="1"/>
    </row>
    <row r="34" spans="1:9" x14ac:dyDescent="0.25">
      <c r="A34" s="12" t="s">
        <v>172</v>
      </c>
      <c r="B34" s="13">
        <v>83</v>
      </c>
      <c r="C34" s="13">
        <v>65</v>
      </c>
      <c r="D34" s="13">
        <v>256</v>
      </c>
      <c r="E34" s="13">
        <v>272</v>
      </c>
      <c r="F34" s="14">
        <f t="shared" si="0"/>
        <v>6.25</v>
      </c>
      <c r="G34" s="1"/>
      <c r="H34" s="1"/>
      <c r="I34" s="1"/>
    </row>
    <row r="35" spans="1:9" x14ac:dyDescent="0.25">
      <c r="A35" s="15" t="s">
        <v>48</v>
      </c>
      <c r="B35" s="16">
        <f>SUM(B7:B34)</f>
        <v>444763</v>
      </c>
      <c r="C35" s="16">
        <f t="shared" ref="C35:E35" si="1">SUM(C7:C34)</f>
        <v>434527</v>
      </c>
      <c r="D35" s="16">
        <f t="shared" si="1"/>
        <v>1678666</v>
      </c>
      <c r="E35" s="16">
        <f t="shared" si="1"/>
        <v>1696401</v>
      </c>
      <c r="F35" s="17">
        <f t="shared" ref="F35" si="2">((E35*100)/D35)-100</f>
        <v>1.0564936681865191</v>
      </c>
      <c r="G35" s="1"/>
      <c r="H35" s="1"/>
      <c r="I35" s="1"/>
    </row>
    <row r="36" spans="1:9" x14ac:dyDescent="0.25">
      <c r="A36" s="73" t="s">
        <v>124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2</v>
      </c>
      <c r="C39" s="51">
        <f t="shared" si="4"/>
        <v>0</v>
      </c>
      <c r="D39" s="51">
        <f>_xlfn.RANK.EQ(B39,$B$39:$B$66)+COUNTIF($B$39:$B$66,B39)-1</f>
        <v>26</v>
      </c>
      <c r="E39" s="50" t="str">
        <f t="shared" ref="E39:E66" si="6">INDEX($A$39:$B$66,MATCH(ROW()-38,$D$39:$D$66,0),1)</f>
        <v>VALENCIA</v>
      </c>
      <c r="F39" s="50">
        <f>LOOKUP(E39,$A$39:$A$66,$B$39:$B$66)</f>
        <v>621323</v>
      </c>
      <c r="G39" s="50">
        <f>LOOKUP(E39,$A$39:$A$66,$C$39:$C$66)</f>
        <v>655020</v>
      </c>
    </row>
    <row r="40" spans="1:9" x14ac:dyDescent="0.25">
      <c r="A40" s="50" t="str">
        <f t="shared" si="5"/>
        <v>ALICANTE</v>
      </c>
      <c r="B40" s="51">
        <f t="shared" si="3"/>
        <v>6468</v>
      </c>
      <c r="C40" s="51">
        <f t="shared" si="4"/>
        <v>4768</v>
      </c>
      <c r="D40" s="51">
        <f t="shared" ref="D40:D66" si="7">_xlfn.RANK.EQ(B40,$B$39:$B$66)+COUNTIF($B$39:$B$66,B40)-1</f>
        <v>14</v>
      </c>
      <c r="E40" s="50" t="str">
        <f t="shared" si="6"/>
        <v>BARCELONA</v>
      </c>
      <c r="F40" s="50">
        <f t="shared" ref="F40:F55" si="8">LOOKUP(E40,$A$39:$A$66,$B$39:$B$66)</f>
        <v>530336</v>
      </c>
      <c r="G40" s="50">
        <f t="shared" ref="G40:G66" si="9">LOOKUP(E40,$A$39:$A$66,$C$39:$C$66)</f>
        <v>492350</v>
      </c>
    </row>
    <row r="41" spans="1:9" x14ac:dyDescent="0.25">
      <c r="A41" s="50" t="str">
        <f t="shared" si="5"/>
        <v>ALMERÍA</v>
      </c>
      <c r="B41" s="51">
        <f t="shared" si="3"/>
        <v>2049</v>
      </c>
      <c r="C41" s="51">
        <f t="shared" si="4"/>
        <v>1265</v>
      </c>
      <c r="D41" s="51">
        <f t="shared" si="7"/>
        <v>19</v>
      </c>
      <c r="E41" s="50" t="str">
        <f t="shared" si="6"/>
        <v>BILBAO</v>
      </c>
      <c r="F41" s="50">
        <f t="shared" si="8"/>
        <v>160086</v>
      </c>
      <c r="G41" s="50">
        <f t="shared" si="9"/>
        <v>163429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BAHÍA DE ALGECIRAS</v>
      </c>
      <c r="F42" s="50">
        <f t="shared" si="8"/>
        <v>113468</v>
      </c>
      <c r="G42" s="50">
        <f t="shared" si="9"/>
        <v>116713</v>
      </c>
    </row>
    <row r="43" spans="1:9" x14ac:dyDescent="0.25">
      <c r="A43" s="50" t="str">
        <f t="shared" si="5"/>
        <v>BAHÍA DE ALGECIRAS</v>
      </c>
      <c r="B43" s="51">
        <f t="shared" si="3"/>
        <v>113468</v>
      </c>
      <c r="C43" s="51">
        <f t="shared" si="4"/>
        <v>116713</v>
      </c>
      <c r="D43" s="51">
        <f t="shared" si="7"/>
        <v>4</v>
      </c>
      <c r="E43" s="50" t="str">
        <f t="shared" si="6"/>
        <v>CASTELLÓN</v>
      </c>
      <c r="F43" s="50">
        <f t="shared" si="8"/>
        <v>70792</v>
      </c>
      <c r="G43" s="50">
        <f t="shared" si="9"/>
        <v>63690</v>
      </c>
    </row>
    <row r="44" spans="1:9" x14ac:dyDescent="0.25">
      <c r="A44" s="50" t="str">
        <f t="shared" si="5"/>
        <v>BAHÍA DE CÁDIZ</v>
      </c>
      <c r="B44" s="51">
        <f t="shared" si="3"/>
        <v>10675</v>
      </c>
      <c r="C44" s="51">
        <f t="shared" si="4"/>
        <v>8167</v>
      </c>
      <c r="D44" s="51">
        <f t="shared" si="7"/>
        <v>13</v>
      </c>
      <c r="E44" s="50" t="str">
        <f t="shared" si="6"/>
        <v>VIGO</v>
      </c>
      <c r="F44" s="50">
        <f t="shared" si="8"/>
        <v>45890</v>
      </c>
      <c r="G44" s="50">
        <f t="shared" si="9"/>
        <v>49232</v>
      </c>
    </row>
    <row r="45" spans="1:9" x14ac:dyDescent="0.25">
      <c r="A45" s="50" t="str">
        <f t="shared" si="5"/>
        <v>BALEARES</v>
      </c>
      <c r="B45" s="51">
        <f t="shared" si="3"/>
        <v>21</v>
      </c>
      <c r="C45" s="51">
        <f t="shared" si="4"/>
        <v>9</v>
      </c>
      <c r="D45" s="51">
        <f t="shared" si="7"/>
        <v>24</v>
      </c>
      <c r="E45" s="50" t="str">
        <f t="shared" si="6"/>
        <v>LAS PALMAS</v>
      </c>
      <c r="F45" s="50">
        <f t="shared" si="8"/>
        <v>27244</v>
      </c>
      <c r="G45" s="50">
        <f t="shared" si="9"/>
        <v>26970</v>
      </c>
    </row>
    <row r="46" spans="1:9" x14ac:dyDescent="0.25">
      <c r="A46" s="50" t="str">
        <f t="shared" si="5"/>
        <v>BARCELONA</v>
      </c>
      <c r="B46" s="51">
        <f t="shared" si="3"/>
        <v>530336</v>
      </c>
      <c r="C46" s="51">
        <f t="shared" si="4"/>
        <v>492350</v>
      </c>
      <c r="D46" s="51">
        <f t="shared" si="7"/>
        <v>2</v>
      </c>
      <c r="E46" s="50" t="str">
        <f t="shared" si="6"/>
        <v>MARÍN Y RÍA DE PONTEVEDRA</v>
      </c>
      <c r="F46" s="50">
        <f t="shared" si="8"/>
        <v>22398</v>
      </c>
      <c r="G46" s="50">
        <f t="shared" si="9"/>
        <v>12041</v>
      </c>
    </row>
    <row r="47" spans="1:9" x14ac:dyDescent="0.25">
      <c r="A47" s="50" t="str">
        <f t="shared" si="5"/>
        <v>BILBAO</v>
      </c>
      <c r="B47" s="51">
        <f t="shared" si="3"/>
        <v>160086</v>
      </c>
      <c r="C47" s="51">
        <f t="shared" si="4"/>
        <v>163429</v>
      </c>
      <c r="D47" s="51">
        <f t="shared" si="7"/>
        <v>3</v>
      </c>
      <c r="E47" s="50" t="str">
        <f t="shared" si="6"/>
        <v>CARTAGENA</v>
      </c>
      <c r="F47" s="50">
        <f t="shared" si="8"/>
        <v>20530</v>
      </c>
      <c r="G47" s="50">
        <f t="shared" si="9"/>
        <v>20760</v>
      </c>
    </row>
    <row r="48" spans="1:9" x14ac:dyDescent="0.25">
      <c r="A48" s="50" t="str">
        <f t="shared" si="5"/>
        <v>CARTAGENA</v>
      </c>
      <c r="B48" s="51">
        <f t="shared" si="3"/>
        <v>20530</v>
      </c>
      <c r="C48" s="51">
        <f t="shared" si="4"/>
        <v>20760</v>
      </c>
      <c r="D48" s="51">
        <f t="shared" si="7"/>
        <v>9</v>
      </c>
      <c r="E48" s="50" t="str">
        <f t="shared" si="6"/>
        <v>GIJÓN</v>
      </c>
      <c r="F48" s="50">
        <f t="shared" si="8"/>
        <v>19365</v>
      </c>
      <c r="G48" s="50">
        <f t="shared" si="9"/>
        <v>16623</v>
      </c>
    </row>
    <row r="49" spans="1:7" x14ac:dyDescent="0.25">
      <c r="A49" s="50" t="str">
        <f t="shared" si="5"/>
        <v>CASTELLÓN</v>
      </c>
      <c r="B49" s="51">
        <f t="shared" si="3"/>
        <v>70792</v>
      </c>
      <c r="C49" s="51">
        <f t="shared" si="4"/>
        <v>63690</v>
      </c>
      <c r="D49" s="51">
        <f t="shared" si="7"/>
        <v>5</v>
      </c>
      <c r="E49" s="50" t="str">
        <f t="shared" si="6"/>
        <v>TARRAGONA</v>
      </c>
      <c r="F49" s="50">
        <f t="shared" si="8"/>
        <v>15219</v>
      </c>
      <c r="G49" s="50">
        <f t="shared" si="9"/>
        <v>17166</v>
      </c>
    </row>
    <row r="50" spans="1:7" x14ac:dyDescent="0.25">
      <c r="A50" s="50" t="str">
        <f t="shared" si="5"/>
        <v>CEUTA</v>
      </c>
      <c r="B50" s="51">
        <f t="shared" si="3"/>
        <v>3</v>
      </c>
      <c r="C50" s="51">
        <f t="shared" si="4"/>
        <v>8</v>
      </c>
      <c r="D50" s="51">
        <f t="shared" si="7"/>
        <v>25</v>
      </c>
      <c r="E50" s="50" t="str">
        <f t="shared" si="6"/>
        <v>SANTA CRUZ DE TENERIFE</v>
      </c>
      <c r="F50" s="50">
        <f t="shared" si="8"/>
        <v>14070</v>
      </c>
      <c r="G50" s="50">
        <f t="shared" si="9"/>
        <v>14220</v>
      </c>
    </row>
    <row r="51" spans="1:7" x14ac:dyDescent="0.25">
      <c r="A51" s="50" t="str">
        <f t="shared" si="5"/>
        <v>FERROL-SAN CIBRAO</v>
      </c>
      <c r="B51" s="51">
        <f t="shared" si="3"/>
        <v>233</v>
      </c>
      <c r="C51" s="51">
        <f t="shared" si="4"/>
        <v>230</v>
      </c>
      <c r="D51" s="51">
        <f t="shared" si="7"/>
        <v>22</v>
      </c>
      <c r="E51" s="50" t="str">
        <f t="shared" si="6"/>
        <v>BAHÍA DE CÁDIZ</v>
      </c>
      <c r="F51" s="50">
        <f t="shared" si="8"/>
        <v>10675</v>
      </c>
      <c r="G51" s="50">
        <f t="shared" si="9"/>
        <v>8167</v>
      </c>
    </row>
    <row r="52" spans="1:7" x14ac:dyDescent="0.25">
      <c r="A52" s="50" t="str">
        <f t="shared" si="5"/>
        <v>GIJÓN</v>
      </c>
      <c r="B52" s="51">
        <f t="shared" si="3"/>
        <v>19365</v>
      </c>
      <c r="C52" s="51">
        <f t="shared" si="4"/>
        <v>16623</v>
      </c>
      <c r="D52" s="51">
        <f t="shared" si="7"/>
        <v>10</v>
      </c>
      <c r="E52" s="50" t="str">
        <f t="shared" si="6"/>
        <v>ALICANTE</v>
      </c>
      <c r="F52" s="50">
        <f t="shared" si="8"/>
        <v>6468</v>
      </c>
      <c r="G52" s="50">
        <f t="shared" si="9"/>
        <v>4768</v>
      </c>
    </row>
    <row r="53" spans="1:7" x14ac:dyDescent="0.25">
      <c r="A53" s="50" t="str">
        <f t="shared" si="5"/>
        <v>HUELVA</v>
      </c>
      <c r="B53" s="51">
        <f t="shared" si="3"/>
        <v>2708</v>
      </c>
      <c r="C53" s="51">
        <f t="shared" si="4"/>
        <v>2001</v>
      </c>
      <c r="D53" s="51">
        <f t="shared" si="7"/>
        <v>17</v>
      </c>
      <c r="E53" s="50" t="str">
        <f t="shared" si="6"/>
        <v>MÁLAGA</v>
      </c>
      <c r="F53" s="50">
        <f t="shared" si="8"/>
        <v>5895</v>
      </c>
      <c r="G53" s="50">
        <f t="shared" si="9"/>
        <v>5471</v>
      </c>
    </row>
    <row r="54" spans="1:7" x14ac:dyDescent="0.25">
      <c r="A54" s="50" t="str">
        <f t="shared" si="5"/>
        <v>LAS PALMAS</v>
      </c>
      <c r="B54" s="51">
        <f t="shared" si="3"/>
        <v>27244</v>
      </c>
      <c r="C54" s="51">
        <f t="shared" si="4"/>
        <v>26970</v>
      </c>
      <c r="D54" s="51">
        <f t="shared" si="7"/>
        <v>7</v>
      </c>
      <c r="E54" s="50" t="str">
        <f t="shared" si="6"/>
        <v>MELILLA</v>
      </c>
      <c r="F54" s="50">
        <f t="shared" si="8"/>
        <v>3918</v>
      </c>
      <c r="G54" s="50">
        <f t="shared" si="9"/>
        <v>3581</v>
      </c>
    </row>
    <row r="55" spans="1:7" x14ac:dyDescent="0.25">
      <c r="A55" s="50" t="str">
        <f t="shared" si="5"/>
        <v>MÁLAGA</v>
      </c>
      <c r="B55" s="51">
        <f t="shared" si="3"/>
        <v>5895</v>
      </c>
      <c r="C55" s="51">
        <f t="shared" si="4"/>
        <v>5471</v>
      </c>
      <c r="D55" s="51">
        <f t="shared" si="7"/>
        <v>15</v>
      </c>
      <c r="E55" s="50" t="str">
        <f t="shared" si="6"/>
        <v>HUELVA</v>
      </c>
      <c r="F55" s="50">
        <f t="shared" si="8"/>
        <v>2708</v>
      </c>
      <c r="G55" s="50">
        <f t="shared" si="9"/>
        <v>2001</v>
      </c>
    </row>
    <row r="56" spans="1:7" x14ac:dyDescent="0.25">
      <c r="A56" s="50" t="str">
        <f t="shared" si="5"/>
        <v>MARÍN Y RÍA DE PONTEVEDRA</v>
      </c>
      <c r="B56" s="51">
        <f t="shared" si="3"/>
        <v>22398</v>
      </c>
      <c r="C56" s="51">
        <f t="shared" si="4"/>
        <v>12041</v>
      </c>
      <c r="D56" s="51">
        <f t="shared" si="7"/>
        <v>8</v>
      </c>
      <c r="E56" s="50" t="str">
        <f t="shared" si="6"/>
        <v>SEVILLA</v>
      </c>
      <c r="F56" s="50">
        <f t="shared" ref="F56:F66" si="10">LOOKUP(E56,$A$39:$A$66,$B$39:$B$66)</f>
        <v>2597</v>
      </c>
      <c r="G56" s="50">
        <f t="shared" si="9"/>
        <v>1606</v>
      </c>
    </row>
    <row r="57" spans="1:7" x14ac:dyDescent="0.25">
      <c r="A57" s="50" t="str">
        <f t="shared" si="5"/>
        <v>MELILLA</v>
      </c>
      <c r="B57" s="51">
        <f t="shared" si="3"/>
        <v>3918</v>
      </c>
      <c r="C57" s="51">
        <f t="shared" si="4"/>
        <v>3581</v>
      </c>
      <c r="D57" s="51">
        <f t="shared" si="7"/>
        <v>16</v>
      </c>
      <c r="E57" s="50" t="str">
        <f t="shared" si="6"/>
        <v>ALMERÍA</v>
      </c>
      <c r="F57" s="50">
        <f t="shared" si="10"/>
        <v>2049</v>
      </c>
      <c r="G57" s="50">
        <f t="shared" si="9"/>
        <v>1265</v>
      </c>
    </row>
    <row r="58" spans="1:7" x14ac:dyDescent="0.25">
      <c r="A58" s="50" t="str">
        <f t="shared" si="5"/>
        <v>MOTRIL</v>
      </c>
      <c r="B58" s="51">
        <f t="shared" si="3"/>
        <v>64</v>
      </c>
      <c r="C58" s="51">
        <f t="shared" si="4"/>
        <v>0</v>
      </c>
      <c r="D58" s="51">
        <f t="shared" si="7"/>
        <v>23</v>
      </c>
      <c r="E58" s="50" t="str">
        <f t="shared" si="6"/>
        <v>SANTANDER</v>
      </c>
      <c r="F58" s="50">
        <f t="shared" si="10"/>
        <v>775</v>
      </c>
      <c r="G58" s="50">
        <f t="shared" si="9"/>
        <v>408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2682</v>
      </c>
      <c r="D59" s="51">
        <f t="shared" si="7"/>
        <v>28</v>
      </c>
      <c r="E59" s="50" t="str">
        <f t="shared" si="6"/>
        <v>VILAGARCÍA</v>
      </c>
      <c r="F59" s="50">
        <f t="shared" si="10"/>
        <v>272</v>
      </c>
      <c r="G59" s="50">
        <f t="shared" si="9"/>
        <v>256</v>
      </c>
    </row>
    <row r="60" spans="1:7" x14ac:dyDescent="0.25">
      <c r="A60" s="50" t="str">
        <f t="shared" si="5"/>
        <v>SANTA CRUZ DE TENERIFE</v>
      </c>
      <c r="B60" s="51">
        <f t="shared" si="3"/>
        <v>14070</v>
      </c>
      <c r="C60" s="51">
        <f t="shared" si="4"/>
        <v>14220</v>
      </c>
      <c r="D60" s="51">
        <f t="shared" si="7"/>
        <v>12</v>
      </c>
      <c r="E60" s="50" t="str">
        <f t="shared" si="6"/>
        <v>FERROL-SAN CIBRAO</v>
      </c>
      <c r="F60" s="50">
        <f t="shared" si="10"/>
        <v>233</v>
      </c>
      <c r="G60" s="50">
        <f t="shared" si="9"/>
        <v>230</v>
      </c>
    </row>
    <row r="61" spans="1:7" x14ac:dyDescent="0.25">
      <c r="A61" s="50" t="str">
        <f t="shared" si="5"/>
        <v>SANTANDER</v>
      </c>
      <c r="B61" s="51">
        <f t="shared" si="3"/>
        <v>775</v>
      </c>
      <c r="C61" s="51">
        <f t="shared" si="4"/>
        <v>408</v>
      </c>
      <c r="D61" s="51">
        <f t="shared" si="7"/>
        <v>20</v>
      </c>
      <c r="E61" s="50" t="str">
        <f t="shared" si="6"/>
        <v>MOTRIL</v>
      </c>
      <c r="F61" s="50">
        <f t="shared" si="10"/>
        <v>64</v>
      </c>
      <c r="G61" s="50">
        <f t="shared" si="9"/>
        <v>0</v>
      </c>
    </row>
    <row r="62" spans="1:7" x14ac:dyDescent="0.25">
      <c r="A62" s="50" t="str">
        <f t="shared" si="5"/>
        <v>SEVILLA</v>
      </c>
      <c r="B62" s="51">
        <f t="shared" si="3"/>
        <v>2597</v>
      </c>
      <c r="C62" s="51">
        <f t="shared" si="4"/>
        <v>1606</v>
      </c>
      <c r="D62" s="51">
        <f t="shared" si="7"/>
        <v>18</v>
      </c>
      <c r="E62" s="50" t="str">
        <f t="shared" si="6"/>
        <v>BALEARES</v>
      </c>
      <c r="F62" s="50">
        <f t="shared" si="10"/>
        <v>21</v>
      </c>
      <c r="G62" s="50">
        <f t="shared" si="9"/>
        <v>9</v>
      </c>
    </row>
    <row r="63" spans="1:7" x14ac:dyDescent="0.25">
      <c r="A63" s="50" t="str">
        <f t="shared" si="5"/>
        <v>TARRAGONA</v>
      </c>
      <c r="B63" s="51">
        <f t="shared" si="3"/>
        <v>15219</v>
      </c>
      <c r="C63" s="51">
        <f t="shared" si="4"/>
        <v>17166</v>
      </c>
      <c r="D63" s="51">
        <f t="shared" si="7"/>
        <v>11</v>
      </c>
      <c r="E63" s="50" t="str">
        <f t="shared" si="6"/>
        <v>CEUTA</v>
      </c>
      <c r="F63" s="50">
        <f t="shared" si="10"/>
        <v>3</v>
      </c>
      <c r="G63" s="50">
        <f t="shared" si="9"/>
        <v>8</v>
      </c>
    </row>
    <row r="64" spans="1:7" x14ac:dyDescent="0.25">
      <c r="A64" s="50" t="str">
        <f t="shared" si="5"/>
        <v>VALENCIA</v>
      </c>
      <c r="B64" s="51">
        <f t="shared" si="3"/>
        <v>621323</v>
      </c>
      <c r="C64" s="51">
        <f t="shared" si="4"/>
        <v>655020</v>
      </c>
      <c r="D64" s="51">
        <f t="shared" si="7"/>
        <v>1</v>
      </c>
      <c r="E64" s="50" t="str">
        <f t="shared" si="6"/>
        <v>A CORUÑA</v>
      </c>
      <c r="F64" s="50">
        <f t="shared" si="10"/>
        <v>2</v>
      </c>
      <c r="G64" s="50">
        <f t="shared" si="9"/>
        <v>0</v>
      </c>
    </row>
    <row r="65" spans="1:7" x14ac:dyDescent="0.25">
      <c r="A65" s="50" t="str">
        <f t="shared" si="5"/>
        <v>VIGO</v>
      </c>
      <c r="B65" s="51">
        <f t="shared" si="3"/>
        <v>45890</v>
      </c>
      <c r="C65" s="51">
        <f t="shared" si="4"/>
        <v>49232</v>
      </c>
      <c r="D65" s="51">
        <f t="shared" si="7"/>
        <v>6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272</v>
      </c>
      <c r="C66" s="51">
        <f t="shared" si="4"/>
        <v>256</v>
      </c>
      <c r="D66" s="51">
        <f t="shared" si="7"/>
        <v>21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68"/>
  <sheetViews>
    <sheetView workbookViewId="0">
      <selection activeCell="F10" sqref="F1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55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1</v>
      </c>
      <c r="D7" s="10">
        <v>71</v>
      </c>
      <c r="E7" s="10">
        <v>2</v>
      </c>
      <c r="F7" s="11">
        <f>((E7*100)/D7)-100</f>
        <v>-97.183098591549296</v>
      </c>
      <c r="G7" s="1"/>
      <c r="H7" s="1"/>
      <c r="I7" s="1"/>
    </row>
    <row r="8" spans="1:12" x14ac:dyDescent="0.25">
      <c r="A8" s="12" t="s">
        <v>31</v>
      </c>
      <c r="B8" s="13">
        <v>13359</v>
      </c>
      <c r="C8" s="13">
        <v>12737</v>
      </c>
      <c r="D8" s="13">
        <v>48157</v>
      </c>
      <c r="E8" s="13">
        <v>51834</v>
      </c>
      <c r="F8" s="14">
        <f t="shared" ref="F8:F34" si="0">((E8*100)/D8)-100</f>
        <v>7.6354424071266891</v>
      </c>
      <c r="G8" s="1"/>
      <c r="H8" s="1"/>
      <c r="I8" s="1"/>
    </row>
    <row r="9" spans="1:12" x14ac:dyDescent="0.25">
      <c r="A9" s="9" t="s">
        <v>164</v>
      </c>
      <c r="B9" s="10">
        <v>498</v>
      </c>
      <c r="C9" s="10">
        <v>616</v>
      </c>
      <c r="D9" s="10">
        <v>1470</v>
      </c>
      <c r="E9" s="10">
        <v>2167</v>
      </c>
      <c r="F9" s="11">
        <f t="shared" si="0"/>
        <v>47.414965986394549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31007</v>
      </c>
      <c r="C11" s="10">
        <v>28730</v>
      </c>
      <c r="D11" s="10">
        <v>117402</v>
      </c>
      <c r="E11" s="10">
        <v>115339</v>
      </c>
      <c r="F11" s="11">
        <f t="shared" si="0"/>
        <v>-1.7572102689903062</v>
      </c>
      <c r="G11" s="1"/>
      <c r="H11" s="1"/>
      <c r="I11" s="1"/>
    </row>
    <row r="12" spans="1:12" x14ac:dyDescent="0.25">
      <c r="A12" s="12" t="s">
        <v>168</v>
      </c>
      <c r="B12" s="13">
        <v>4866</v>
      </c>
      <c r="C12" s="13">
        <v>7147</v>
      </c>
      <c r="D12" s="13">
        <v>19884</v>
      </c>
      <c r="E12" s="13">
        <v>28803</v>
      </c>
      <c r="F12" s="14">
        <f t="shared" si="0"/>
        <v>44.855159927579962</v>
      </c>
      <c r="G12" s="1"/>
      <c r="H12" s="1"/>
      <c r="I12" s="1"/>
    </row>
    <row r="13" spans="1:12" x14ac:dyDescent="0.25">
      <c r="A13" s="9" t="s">
        <v>32</v>
      </c>
      <c r="B13" s="10">
        <v>12430</v>
      </c>
      <c r="C13" s="10">
        <v>10680</v>
      </c>
      <c r="D13" s="10">
        <v>40346</v>
      </c>
      <c r="E13" s="10">
        <v>38862</v>
      </c>
      <c r="F13" s="11">
        <f t="shared" si="0"/>
        <v>-3.6781837109007114</v>
      </c>
      <c r="G13" s="1"/>
      <c r="H13" s="1"/>
      <c r="I13" s="1"/>
    </row>
    <row r="14" spans="1:12" x14ac:dyDescent="0.25">
      <c r="A14" s="12" t="s">
        <v>33</v>
      </c>
      <c r="B14" s="13">
        <v>157935</v>
      </c>
      <c r="C14" s="13">
        <v>152436</v>
      </c>
      <c r="D14" s="13">
        <v>567724</v>
      </c>
      <c r="E14" s="13">
        <v>609389</v>
      </c>
      <c r="F14" s="14">
        <f t="shared" si="0"/>
        <v>7.3389534351198762</v>
      </c>
      <c r="G14" s="1"/>
      <c r="H14" s="1"/>
      <c r="I14" s="1"/>
    </row>
    <row r="15" spans="1:12" x14ac:dyDescent="0.25">
      <c r="A15" s="9" t="s">
        <v>34</v>
      </c>
      <c r="B15" s="10">
        <v>47736</v>
      </c>
      <c r="C15" s="10">
        <v>43588</v>
      </c>
      <c r="D15" s="10">
        <v>184464</v>
      </c>
      <c r="E15" s="10">
        <v>180015</v>
      </c>
      <c r="F15" s="11">
        <f t="shared" si="0"/>
        <v>-2.4118527192297705</v>
      </c>
      <c r="G15" s="1"/>
      <c r="H15" s="1"/>
      <c r="I15" s="1"/>
    </row>
    <row r="16" spans="1:12" x14ac:dyDescent="0.25">
      <c r="A16" s="12" t="s">
        <v>35</v>
      </c>
      <c r="B16" s="13">
        <v>8722</v>
      </c>
      <c r="C16" s="13">
        <v>6996</v>
      </c>
      <c r="D16" s="13">
        <v>32654</v>
      </c>
      <c r="E16" s="13">
        <v>25061</v>
      </c>
      <c r="F16" s="14">
        <f t="shared" si="0"/>
        <v>-23.252893979298094</v>
      </c>
      <c r="G16" s="1"/>
      <c r="H16" s="1"/>
      <c r="I16" s="1"/>
    </row>
    <row r="17" spans="1:9" x14ac:dyDescent="0.25">
      <c r="A17" s="9" t="s">
        <v>169</v>
      </c>
      <c r="B17" s="10">
        <v>18700</v>
      </c>
      <c r="C17" s="10">
        <v>18418</v>
      </c>
      <c r="D17" s="10">
        <v>65325</v>
      </c>
      <c r="E17" s="10">
        <v>71263</v>
      </c>
      <c r="F17" s="11">
        <f t="shared" si="0"/>
        <v>9.0899349406812036</v>
      </c>
      <c r="G17" s="1"/>
      <c r="H17" s="1"/>
      <c r="I17" s="1"/>
    </row>
    <row r="18" spans="1:9" x14ac:dyDescent="0.25">
      <c r="A18" s="12" t="s">
        <v>36</v>
      </c>
      <c r="B18" s="13">
        <v>1705</v>
      </c>
      <c r="C18" s="13">
        <v>1593</v>
      </c>
      <c r="D18" s="13">
        <v>7222</v>
      </c>
      <c r="E18" s="13">
        <v>7964</v>
      </c>
      <c r="F18" s="14">
        <f t="shared" si="0"/>
        <v>10.274162281916361</v>
      </c>
      <c r="G18" s="1"/>
      <c r="H18" s="1"/>
      <c r="I18" s="1"/>
    </row>
    <row r="19" spans="1:9" x14ac:dyDescent="0.25">
      <c r="A19" s="9" t="s">
        <v>37</v>
      </c>
      <c r="B19" s="10">
        <v>41</v>
      </c>
      <c r="C19" s="10">
        <v>222</v>
      </c>
      <c r="D19" s="10">
        <v>230</v>
      </c>
      <c r="E19" s="10">
        <v>233</v>
      </c>
      <c r="F19" s="11">
        <f t="shared" si="0"/>
        <v>1.3043478260869534</v>
      </c>
      <c r="G19" s="1"/>
      <c r="H19" s="1"/>
      <c r="I19" s="1"/>
    </row>
    <row r="20" spans="1:9" x14ac:dyDescent="0.25">
      <c r="A20" s="12" t="s">
        <v>170</v>
      </c>
      <c r="B20" s="13">
        <v>4270</v>
      </c>
      <c r="C20" s="13">
        <v>6630</v>
      </c>
      <c r="D20" s="13">
        <v>19243</v>
      </c>
      <c r="E20" s="13">
        <v>25014</v>
      </c>
      <c r="F20" s="14">
        <f t="shared" si="0"/>
        <v>29.990126279686109</v>
      </c>
      <c r="G20" s="1"/>
      <c r="H20" s="1"/>
      <c r="I20" s="1"/>
    </row>
    <row r="21" spans="1:9" x14ac:dyDescent="0.25">
      <c r="A21" s="9" t="s">
        <v>38</v>
      </c>
      <c r="B21" s="10">
        <v>984</v>
      </c>
      <c r="C21" s="10">
        <v>4594</v>
      </c>
      <c r="D21" s="10">
        <v>3436</v>
      </c>
      <c r="E21" s="10">
        <v>17176</v>
      </c>
      <c r="F21" s="11">
        <f t="shared" si="0"/>
        <v>399.88358556461003</v>
      </c>
      <c r="G21" s="1"/>
      <c r="H21" s="1"/>
      <c r="I21" s="1"/>
    </row>
    <row r="22" spans="1:9" x14ac:dyDescent="0.25">
      <c r="A22" s="12" t="s">
        <v>59</v>
      </c>
      <c r="B22" s="13">
        <v>42848</v>
      </c>
      <c r="C22" s="13">
        <v>41798</v>
      </c>
      <c r="D22" s="13">
        <v>162997</v>
      </c>
      <c r="E22" s="13">
        <v>174394</v>
      </c>
      <c r="F22" s="14">
        <f t="shared" si="0"/>
        <v>6.9921532298140505</v>
      </c>
      <c r="G22" s="1"/>
      <c r="H22" s="1"/>
      <c r="I22" s="1"/>
    </row>
    <row r="23" spans="1:9" x14ac:dyDescent="0.25">
      <c r="A23" s="9" t="s">
        <v>171</v>
      </c>
      <c r="B23" s="10">
        <v>2613</v>
      </c>
      <c r="C23" s="10">
        <v>2262</v>
      </c>
      <c r="D23" s="10">
        <v>10342</v>
      </c>
      <c r="E23" s="10">
        <v>10544</v>
      </c>
      <c r="F23" s="11">
        <f t="shared" si="0"/>
        <v>1.9532005414813369</v>
      </c>
      <c r="G23" s="1"/>
      <c r="H23" s="1"/>
      <c r="I23" s="1"/>
    </row>
    <row r="24" spans="1:9" x14ac:dyDescent="0.25">
      <c r="A24" s="12" t="s">
        <v>173</v>
      </c>
      <c r="B24" s="13">
        <v>3043</v>
      </c>
      <c r="C24" s="13">
        <v>6467</v>
      </c>
      <c r="D24" s="13">
        <v>13060</v>
      </c>
      <c r="E24" s="13">
        <v>24001</v>
      </c>
      <c r="F24" s="14">
        <f t="shared" si="0"/>
        <v>83.774885145482386</v>
      </c>
      <c r="G24" s="1"/>
      <c r="H24" s="1"/>
      <c r="I24" s="1"/>
    </row>
    <row r="25" spans="1:9" x14ac:dyDescent="0.25">
      <c r="A25" s="9" t="s">
        <v>39</v>
      </c>
      <c r="B25" s="10">
        <v>2853</v>
      </c>
      <c r="C25" s="10">
        <v>2490</v>
      </c>
      <c r="D25" s="10">
        <v>11504</v>
      </c>
      <c r="E25" s="10">
        <v>11601</v>
      </c>
      <c r="F25" s="11">
        <f t="shared" si="0"/>
        <v>0.84318497913768908</v>
      </c>
      <c r="G25" s="1"/>
      <c r="H25" s="1"/>
      <c r="I25" s="1"/>
    </row>
    <row r="26" spans="1:9" x14ac:dyDescent="0.25">
      <c r="A26" s="12" t="s">
        <v>40</v>
      </c>
      <c r="B26" s="13">
        <v>207</v>
      </c>
      <c r="C26" s="13">
        <v>117</v>
      </c>
      <c r="D26" s="13">
        <v>556</v>
      </c>
      <c r="E26" s="13">
        <v>582</v>
      </c>
      <c r="F26" s="14">
        <f t="shared" si="0"/>
        <v>4.6762589928057565</v>
      </c>
      <c r="G26" s="1"/>
      <c r="H26" s="1"/>
      <c r="I26" s="1"/>
    </row>
    <row r="27" spans="1:9" x14ac:dyDescent="0.25">
      <c r="A27" s="9" t="s">
        <v>41</v>
      </c>
      <c r="B27" s="10">
        <v>780</v>
      </c>
      <c r="C27" s="10">
        <v>0</v>
      </c>
      <c r="D27" s="10">
        <v>2682</v>
      </c>
      <c r="E27" s="10">
        <v>0</v>
      </c>
      <c r="F27" s="19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13">
        <v>30369</v>
      </c>
      <c r="C28" s="13">
        <v>29745</v>
      </c>
      <c r="D28" s="13">
        <v>117640</v>
      </c>
      <c r="E28" s="13">
        <v>126097</v>
      </c>
      <c r="F28" s="14">
        <f t="shared" si="0"/>
        <v>7.1888813328799728</v>
      </c>
      <c r="G28" s="1"/>
      <c r="H28" s="1"/>
      <c r="I28" s="1"/>
    </row>
    <row r="29" spans="1:9" x14ac:dyDescent="0.25">
      <c r="A29" s="9" t="s">
        <v>43</v>
      </c>
      <c r="B29" s="10">
        <v>127</v>
      </c>
      <c r="C29" s="10">
        <v>297</v>
      </c>
      <c r="D29" s="10">
        <v>408</v>
      </c>
      <c r="E29" s="10">
        <v>775</v>
      </c>
      <c r="F29" s="11">
        <f t="shared" si="0"/>
        <v>89.95098039215685</v>
      </c>
      <c r="G29" s="1"/>
      <c r="H29" s="1"/>
      <c r="I29" s="1"/>
    </row>
    <row r="30" spans="1:9" x14ac:dyDescent="0.25">
      <c r="A30" s="12" t="s">
        <v>44</v>
      </c>
      <c r="B30" s="13">
        <v>13467</v>
      </c>
      <c r="C30" s="13">
        <v>8399</v>
      </c>
      <c r="D30" s="13">
        <v>50607</v>
      </c>
      <c r="E30" s="13">
        <v>34971</v>
      </c>
      <c r="F30" s="14">
        <f t="shared" si="0"/>
        <v>-30.896911494457285</v>
      </c>
      <c r="G30" s="1"/>
      <c r="H30" s="1"/>
      <c r="I30" s="1"/>
    </row>
    <row r="31" spans="1:9" x14ac:dyDescent="0.25">
      <c r="A31" s="9" t="s">
        <v>45</v>
      </c>
      <c r="B31" s="10">
        <v>5512</v>
      </c>
      <c r="C31" s="10">
        <v>4753</v>
      </c>
      <c r="D31" s="10">
        <v>21050</v>
      </c>
      <c r="E31" s="10">
        <v>18291</v>
      </c>
      <c r="F31" s="11">
        <f t="shared" si="0"/>
        <v>-13.106888361045137</v>
      </c>
      <c r="G31" s="1"/>
      <c r="H31" s="1"/>
      <c r="I31" s="1"/>
    </row>
    <row r="32" spans="1:9" x14ac:dyDescent="0.25">
      <c r="A32" s="12" t="s">
        <v>46</v>
      </c>
      <c r="B32" s="13">
        <v>188112</v>
      </c>
      <c r="C32" s="13">
        <v>178593</v>
      </c>
      <c r="D32" s="13">
        <v>717706</v>
      </c>
      <c r="E32" s="13">
        <v>682311</v>
      </c>
      <c r="F32" s="14">
        <f t="shared" si="0"/>
        <v>-4.93168511897629</v>
      </c>
      <c r="G32" s="1"/>
      <c r="H32" s="1"/>
      <c r="I32" s="1"/>
    </row>
    <row r="33" spans="1:9" x14ac:dyDescent="0.25">
      <c r="A33" s="9" t="s">
        <v>47</v>
      </c>
      <c r="B33" s="10">
        <v>15039</v>
      </c>
      <c r="C33" s="10">
        <v>15864</v>
      </c>
      <c r="D33" s="10">
        <v>59224</v>
      </c>
      <c r="E33" s="10">
        <v>53737</v>
      </c>
      <c r="F33" s="11">
        <f t="shared" si="0"/>
        <v>-9.2648250709171975</v>
      </c>
      <c r="G33" s="1"/>
      <c r="H33" s="1"/>
      <c r="I33" s="1"/>
    </row>
    <row r="34" spans="1:9" x14ac:dyDescent="0.25">
      <c r="A34" s="12" t="s">
        <v>172</v>
      </c>
      <c r="B34" s="13">
        <v>2925</v>
      </c>
      <c r="C34" s="13">
        <v>2756</v>
      </c>
      <c r="D34" s="13">
        <v>10887</v>
      </c>
      <c r="E34" s="13">
        <v>11179</v>
      </c>
      <c r="F34" s="14">
        <f t="shared" si="0"/>
        <v>2.6820979149444355</v>
      </c>
      <c r="G34" s="1"/>
      <c r="H34" s="1"/>
      <c r="I34" s="1"/>
    </row>
    <row r="35" spans="1:9" x14ac:dyDescent="0.25">
      <c r="A35" s="15" t="s">
        <v>48</v>
      </c>
      <c r="B35" s="16">
        <f>SUM(B7:B34)</f>
        <v>610148</v>
      </c>
      <c r="C35" s="16">
        <f t="shared" ref="C35:E35" si="1">SUM(C7:C34)</f>
        <v>587929</v>
      </c>
      <c r="D35" s="16">
        <f t="shared" si="1"/>
        <v>2286291</v>
      </c>
      <c r="E35" s="16">
        <f t="shared" si="1"/>
        <v>2321605</v>
      </c>
      <c r="F35" s="17">
        <f t="shared" ref="F35" si="2">((E35*100)/D35)-100</f>
        <v>1.5445977786729657</v>
      </c>
      <c r="G35" s="1"/>
      <c r="H35" s="1"/>
      <c r="I35" s="1"/>
    </row>
    <row r="36" spans="1:9" x14ac:dyDescent="0.25">
      <c r="A36" s="73" t="s">
        <v>125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2</v>
      </c>
      <c r="C39" s="51">
        <f t="shared" si="4"/>
        <v>71</v>
      </c>
      <c r="D39" s="51">
        <f>_xlfn.RANK.EQ(B39,$B$39:$B$66)+COUNTIF($B$39:$B$66,B39)-1</f>
        <v>26</v>
      </c>
      <c r="E39" s="50" t="str">
        <f t="shared" ref="E39:E66" si="6">INDEX($A$39:$B$66,MATCH(ROW()-38,$D$39:$D$66,0),1)</f>
        <v>VALENCIA</v>
      </c>
      <c r="F39" s="50">
        <f>LOOKUP(E39,$A$39:$A$66,$B$39:$B$66)</f>
        <v>682311</v>
      </c>
      <c r="G39" s="50">
        <f>LOOKUP(E39,$A$39:$A$66,$C$39:$C$66)</f>
        <v>717706</v>
      </c>
    </row>
    <row r="40" spans="1:9" x14ac:dyDescent="0.25">
      <c r="A40" s="50" t="str">
        <f t="shared" si="5"/>
        <v>ALICANTE</v>
      </c>
      <c r="B40" s="51">
        <f t="shared" si="3"/>
        <v>51834</v>
      </c>
      <c r="C40" s="51">
        <f t="shared" si="4"/>
        <v>48157</v>
      </c>
      <c r="D40" s="51">
        <f t="shared" ref="D40:D66" si="7">_xlfn.RANK.EQ(B40,$B$39:$B$66)+COUNTIF($B$39:$B$66,B40)-1</f>
        <v>9</v>
      </c>
      <c r="E40" s="50" t="str">
        <f t="shared" si="6"/>
        <v>BARCELONA</v>
      </c>
      <c r="F40" s="50">
        <f t="shared" ref="F40:F55" si="8">LOOKUP(E40,$A$39:$A$66,$B$39:$B$66)</f>
        <v>609389</v>
      </c>
      <c r="G40" s="50">
        <f t="shared" ref="G40:G66" si="9">LOOKUP(E40,$A$39:$A$66,$C$39:$C$66)</f>
        <v>567724</v>
      </c>
    </row>
    <row r="41" spans="1:9" x14ac:dyDescent="0.25">
      <c r="A41" s="50" t="str">
        <f t="shared" si="5"/>
        <v>ALMERÍA</v>
      </c>
      <c r="B41" s="51">
        <f t="shared" si="3"/>
        <v>2167</v>
      </c>
      <c r="C41" s="51">
        <f t="shared" si="4"/>
        <v>1470</v>
      </c>
      <c r="D41" s="51">
        <f t="shared" si="7"/>
        <v>22</v>
      </c>
      <c r="E41" s="50" t="str">
        <f t="shared" si="6"/>
        <v>BILBAO</v>
      </c>
      <c r="F41" s="50">
        <f t="shared" si="8"/>
        <v>180015</v>
      </c>
      <c r="G41" s="50">
        <f t="shared" si="9"/>
        <v>184464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174394</v>
      </c>
      <c r="G42" s="50">
        <f t="shared" si="9"/>
        <v>162997</v>
      </c>
    </row>
    <row r="43" spans="1:9" x14ac:dyDescent="0.25">
      <c r="A43" s="50" t="str">
        <f t="shared" si="5"/>
        <v>BAHÍA DE ALGECIRAS</v>
      </c>
      <c r="B43" s="51">
        <f t="shared" si="3"/>
        <v>115339</v>
      </c>
      <c r="C43" s="51">
        <f t="shared" si="4"/>
        <v>117402</v>
      </c>
      <c r="D43" s="51">
        <f t="shared" si="7"/>
        <v>6</v>
      </c>
      <c r="E43" s="50" t="str">
        <f t="shared" si="6"/>
        <v>SANTA CRUZ DE TENERIFE</v>
      </c>
      <c r="F43" s="50">
        <f t="shared" si="8"/>
        <v>126097</v>
      </c>
      <c r="G43" s="50">
        <f t="shared" si="9"/>
        <v>117640</v>
      </c>
    </row>
    <row r="44" spans="1:9" x14ac:dyDescent="0.25">
      <c r="A44" s="50" t="str">
        <f t="shared" si="5"/>
        <v>BAHÍA DE CÁDIZ</v>
      </c>
      <c r="B44" s="51">
        <f t="shared" si="3"/>
        <v>28803</v>
      </c>
      <c r="C44" s="51">
        <f t="shared" si="4"/>
        <v>19884</v>
      </c>
      <c r="D44" s="51">
        <f t="shared" si="7"/>
        <v>12</v>
      </c>
      <c r="E44" s="50" t="str">
        <f t="shared" si="6"/>
        <v>BAHÍA DE ALGECIRAS</v>
      </c>
      <c r="F44" s="50">
        <f t="shared" si="8"/>
        <v>115339</v>
      </c>
      <c r="G44" s="50">
        <f t="shared" si="9"/>
        <v>117402</v>
      </c>
    </row>
    <row r="45" spans="1:9" x14ac:dyDescent="0.25">
      <c r="A45" s="50" t="str">
        <f t="shared" si="5"/>
        <v>BALEARES</v>
      </c>
      <c r="B45" s="51">
        <f t="shared" si="3"/>
        <v>38862</v>
      </c>
      <c r="C45" s="51">
        <f t="shared" si="4"/>
        <v>40346</v>
      </c>
      <c r="D45" s="51">
        <f t="shared" si="7"/>
        <v>10</v>
      </c>
      <c r="E45" s="50" t="str">
        <f t="shared" si="6"/>
        <v>CASTELLÓN</v>
      </c>
      <c r="F45" s="50">
        <f t="shared" si="8"/>
        <v>71263</v>
      </c>
      <c r="G45" s="50">
        <f t="shared" si="9"/>
        <v>65325</v>
      </c>
    </row>
    <row r="46" spans="1:9" x14ac:dyDescent="0.25">
      <c r="A46" s="50" t="str">
        <f t="shared" si="5"/>
        <v>BARCELONA</v>
      </c>
      <c r="B46" s="51">
        <f t="shared" si="3"/>
        <v>609389</v>
      </c>
      <c r="C46" s="51">
        <f t="shared" si="4"/>
        <v>567724</v>
      </c>
      <c r="D46" s="51">
        <f t="shared" si="7"/>
        <v>2</v>
      </c>
      <c r="E46" s="50" t="str">
        <f t="shared" si="6"/>
        <v>VIGO</v>
      </c>
      <c r="F46" s="50">
        <f t="shared" si="8"/>
        <v>53737</v>
      </c>
      <c r="G46" s="50">
        <f t="shared" si="9"/>
        <v>59224</v>
      </c>
    </row>
    <row r="47" spans="1:9" x14ac:dyDescent="0.25">
      <c r="A47" s="50" t="str">
        <f t="shared" si="5"/>
        <v>BILBAO</v>
      </c>
      <c r="B47" s="51">
        <f t="shared" si="3"/>
        <v>180015</v>
      </c>
      <c r="C47" s="51">
        <f t="shared" si="4"/>
        <v>184464</v>
      </c>
      <c r="D47" s="51">
        <f t="shared" si="7"/>
        <v>3</v>
      </c>
      <c r="E47" s="50" t="str">
        <f t="shared" si="6"/>
        <v>ALICANTE</v>
      </c>
      <c r="F47" s="50">
        <f t="shared" si="8"/>
        <v>51834</v>
      </c>
      <c r="G47" s="50">
        <f t="shared" si="9"/>
        <v>48157</v>
      </c>
    </row>
    <row r="48" spans="1:9" x14ac:dyDescent="0.25">
      <c r="A48" s="50" t="str">
        <f t="shared" si="5"/>
        <v>CARTAGENA</v>
      </c>
      <c r="B48" s="51">
        <f t="shared" si="3"/>
        <v>25061</v>
      </c>
      <c r="C48" s="51">
        <f t="shared" si="4"/>
        <v>32654</v>
      </c>
      <c r="D48" s="51">
        <f t="shared" si="7"/>
        <v>13</v>
      </c>
      <c r="E48" s="50" t="str">
        <f t="shared" si="6"/>
        <v>BALEARES</v>
      </c>
      <c r="F48" s="50">
        <f t="shared" si="8"/>
        <v>38862</v>
      </c>
      <c r="G48" s="50">
        <f t="shared" si="9"/>
        <v>40346</v>
      </c>
    </row>
    <row r="49" spans="1:7" x14ac:dyDescent="0.25">
      <c r="A49" s="50" t="str">
        <f t="shared" si="5"/>
        <v>CASTELLÓN</v>
      </c>
      <c r="B49" s="51">
        <f t="shared" si="3"/>
        <v>71263</v>
      </c>
      <c r="C49" s="51">
        <f t="shared" si="4"/>
        <v>65325</v>
      </c>
      <c r="D49" s="51">
        <f t="shared" si="7"/>
        <v>7</v>
      </c>
      <c r="E49" s="50" t="str">
        <f t="shared" si="6"/>
        <v>SEVILLA</v>
      </c>
      <c r="F49" s="50">
        <f t="shared" si="8"/>
        <v>34971</v>
      </c>
      <c r="G49" s="50">
        <f t="shared" si="9"/>
        <v>50607</v>
      </c>
    </row>
    <row r="50" spans="1:7" x14ac:dyDescent="0.25">
      <c r="A50" s="50" t="str">
        <f t="shared" si="5"/>
        <v>CEUTA</v>
      </c>
      <c r="B50" s="51">
        <f t="shared" si="3"/>
        <v>7964</v>
      </c>
      <c r="C50" s="51">
        <f t="shared" si="4"/>
        <v>7222</v>
      </c>
      <c r="D50" s="51">
        <f t="shared" si="7"/>
        <v>21</v>
      </c>
      <c r="E50" s="50" t="str">
        <f t="shared" si="6"/>
        <v>BAHÍA DE CÁDIZ</v>
      </c>
      <c r="F50" s="50">
        <f t="shared" si="8"/>
        <v>28803</v>
      </c>
      <c r="G50" s="50">
        <f t="shared" si="9"/>
        <v>19884</v>
      </c>
    </row>
    <row r="51" spans="1:7" x14ac:dyDescent="0.25">
      <c r="A51" s="50" t="str">
        <f t="shared" si="5"/>
        <v>FERROL-SAN CIBRAO</v>
      </c>
      <c r="B51" s="51">
        <f t="shared" si="3"/>
        <v>233</v>
      </c>
      <c r="C51" s="51">
        <f t="shared" si="4"/>
        <v>230</v>
      </c>
      <c r="D51" s="51">
        <f t="shared" si="7"/>
        <v>25</v>
      </c>
      <c r="E51" s="50" t="str">
        <f t="shared" si="6"/>
        <v>CARTAGENA</v>
      </c>
      <c r="F51" s="50">
        <f t="shared" si="8"/>
        <v>25061</v>
      </c>
      <c r="G51" s="50">
        <f t="shared" si="9"/>
        <v>32654</v>
      </c>
    </row>
    <row r="52" spans="1:7" x14ac:dyDescent="0.25">
      <c r="A52" s="50" t="str">
        <f t="shared" si="5"/>
        <v>GIJÓN</v>
      </c>
      <c r="B52" s="51">
        <f t="shared" si="3"/>
        <v>25014</v>
      </c>
      <c r="C52" s="51">
        <f t="shared" si="4"/>
        <v>19243</v>
      </c>
      <c r="D52" s="51">
        <f t="shared" si="7"/>
        <v>14</v>
      </c>
      <c r="E52" s="50" t="str">
        <f t="shared" si="6"/>
        <v>GIJÓN</v>
      </c>
      <c r="F52" s="50">
        <f t="shared" si="8"/>
        <v>25014</v>
      </c>
      <c r="G52" s="50">
        <f t="shared" si="9"/>
        <v>19243</v>
      </c>
    </row>
    <row r="53" spans="1:7" x14ac:dyDescent="0.25">
      <c r="A53" s="50" t="str">
        <f t="shared" si="5"/>
        <v>HUELVA</v>
      </c>
      <c r="B53" s="51">
        <f t="shared" si="3"/>
        <v>17176</v>
      </c>
      <c r="C53" s="51">
        <f t="shared" si="4"/>
        <v>3436</v>
      </c>
      <c r="D53" s="51">
        <f t="shared" si="7"/>
        <v>17</v>
      </c>
      <c r="E53" s="50" t="str">
        <f t="shared" si="6"/>
        <v>MARÍN Y RÍA DE PONTEVEDRA</v>
      </c>
      <c r="F53" s="50">
        <f t="shared" si="8"/>
        <v>24001</v>
      </c>
      <c r="G53" s="50">
        <f t="shared" si="9"/>
        <v>13060</v>
      </c>
    </row>
    <row r="54" spans="1:7" x14ac:dyDescent="0.25">
      <c r="A54" s="50" t="str">
        <f t="shared" si="5"/>
        <v>LAS PALMAS</v>
      </c>
      <c r="B54" s="51">
        <f t="shared" si="3"/>
        <v>174394</v>
      </c>
      <c r="C54" s="51">
        <f t="shared" si="4"/>
        <v>162997</v>
      </c>
      <c r="D54" s="51">
        <f t="shared" si="7"/>
        <v>4</v>
      </c>
      <c r="E54" s="50" t="str">
        <f t="shared" si="6"/>
        <v>TARRAGONA</v>
      </c>
      <c r="F54" s="50">
        <f t="shared" si="8"/>
        <v>18291</v>
      </c>
      <c r="G54" s="50">
        <f t="shared" si="9"/>
        <v>21050</v>
      </c>
    </row>
    <row r="55" spans="1:7" x14ac:dyDescent="0.25">
      <c r="A55" s="50" t="str">
        <f t="shared" si="5"/>
        <v>MÁLAGA</v>
      </c>
      <c r="B55" s="51">
        <f t="shared" si="3"/>
        <v>10544</v>
      </c>
      <c r="C55" s="51">
        <f t="shared" si="4"/>
        <v>10342</v>
      </c>
      <c r="D55" s="51">
        <f t="shared" si="7"/>
        <v>20</v>
      </c>
      <c r="E55" s="50" t="str">
        <f t="shared" si="6"/>
        <v>HUELVA</v>
      </c>
      <c r="F55" s="50">
        <f t="shared" si="8"/>
        <v>17176</v>
      </c>
      <c r="G55" s="50">
        <f t="shared" si="9"/>
        <v>3436</v>
      </c>
    </row>
    <row r="56" spans="1:7" x14ac:dyDescent="0.25">
      <c r="A56" s="50" t="str">
        <f t="shared" si="5"/>
        <v>MARÍN Y RÍA DE PONTEVEDRA</v>
      </c>
      <c r="B56" s="51">
        <f t="shared" si="3"/>
        <v>24001</v>
      </c>
      <c r="C56" s="51">
        <f t="shared" si="4"/>
        <v>13060</v>
      </c>
      <c r="D56" s="51">
        <f t="shared" si="7"/>
        <v>15</v>
      </c>
      <c r="E56" s="50" t="str">
        <f t="shared" si="6"/>
        <v>MELILLA</v>
      </c>
      <c r="F56" s="50">
        <f t="shared" ref="F56:F66" si="10">LOOKUP(E56,$A$39:$A$66,$B$39:$B$66)</f>
        <v>11601</v>
      </c>
      <c r="G56" s="50">
        <f t="shared" si="9"/>
        <v>11504</v>
      </c>
    </row>
    <row r="57" spans="1:7" x14ac:dyDescent="0.25">
      <c r="A57" s="50" t="str">
        <f t="shared" si="5"/>
        <v>MELILLA</v>
      </c>
      <c r="B57" s="51">
        <f t="shared" si="3"/>
        <v>11601</v>
      </c>
      <c r="C57" s="51">
        <f t="shared" si="4"/>
        <v>11504</v>
      </c>
      <c r="D57" s="51">
        <f t="shared" si="7"/>
        <v>18</v>
      </c>
      <c r="E57" s="50" t="str">
        <f t="shared" si="6"/>
        <v>VILAGARCÍA</v>
      </c>
      <c r="F57" s="50">
        <f t="shared" si="10"/>
        <v>11179</v>
      </c>
      <c r="G57" s="50">
        <f t="shared" si="9"/>
        <v>10887</v>
      </c>
    </row>
    <row r="58" spans="1:7" x14ac:dyDescent="0.25">
      <c r="A58" s="50" t="str">
        <f t="shared" si="5"/>
        <v>MOTRIL</v>
      </c>
      <c r="B58" s="51">
        <f t="shared" si="3"/>
        <v>582</v>
      </c>
      <c r="C58" s="51">
        <f t="shared" si="4"/>
        <v>556</v>
      </c>
      <c r="D58" s="51">
        <f t="shared" si="7"/>
        <v>24</v>
      </c>
      <c r="E58" s="50" t="str">
        <f t="shared" si="6"/>
        <v>MÁLAGA</v>
      </c>
      <c r="F58" s="50">
        <f t="shared" si="10"/>
        <v>10544</v>
      </c>
      <c r="G58" s="50">
        <f t="shared" si="9"/>
        <v>10342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2682</v>
      </c>
      <c r="D59" s="51">
        <f t="shared" si="7"/>
        <v>28</v>
      </c>
      <c r="E59" s="50" t="str">
        <f t="shared" si="6"/>
        <v>CEUTA</v>
      </c>
      <c r="F59" s="50">
        <f t="shared" si="10"/>
        <v>7964</v>
      </c>
      <c r="G59" s="50">
        <f t="shared" si="9"/>
        <v>7222</v>
      </c>
    </row>
    <row r="60" spans="1:7" x14ac:dyDescent="0.25">
      <c r="A60" s="50" t="str">
        <f t="shared" si="5"/>
        <v>SANTA CRUZ DE TENERIFE</v>
      </c>
      <c r="B60" s="51">
        <f t="shared" si="3"/>
        <v>126097</v>
      </c>
      <c r="C60" s="51">
        <f t="shared" si="4"/>
        <v>117640</v>
      </c>
      <c r="D60" s="51">
        <f t="shared" si="7"/>
        <v>5</v>
      </c>
      <c r="E60" s="50" t="str">
        <f t="shared" si="6"/>
        <v>ALMERÍA</v>
      </c>
      <c r="F60" s="50">
        <f t="shared" si="10"/>
        <v>2167</v>
      </c>
      <c r="G60" s="50">
        <f t="shared" si="9"/>
        <v>1470</v>
      </c>
    </row>
    <row r="61" spans="1:7" x14ac:dyDescent="0.25">
      <c r="A61" s="50" t="str">
        <f t="shared" si="5"/>
        <v>SANTANDER</v>
      </c>
      <c r="B61" s="51">
        <f t="shared" si="3"/>
        <v>775</v>
      </c>
      <c r="C61" s="51">
        <f t="shared" si="4"/>
        <v>408</v>
      </c>
      <c r="D61" s="51">
        <f t="shared" si="7"/>
        <v>23</v>
      </c>
      <c r="E61" s="50" t="str">
        <f t="shared" si="6"/>
        <v>SANTANDER</v>
      </c>
      <c r="F61" s="50">
        <f t="shared" si="10"/>
        <v>775</v>
      </c>
      <c r="G61" s="50">
        <f t="shared" si="9"/>
        <v>408</v>
      </c>
    </row>
    <row r="62" spans="1:7" x14ac:dyDescent="0.25">
      <c r="A62" s="50" t="str">
        <f t="shared" si="5"/>
        <v>SEVILLA</v>
      </c>
      <c r="B62" s="51">
        <f t="shared" si="3"/>
        <v>34971</v>
      </c>
      <c r="C62" s="51">
        <f t="shared" si="4"/>
        <v>50607</v>
      </c>
      <c r="D62" s="51">
        <f t="shared" si="7"/>
        <v>11</v>
      </c>
      <c r="E62" s="50" t="str">
        <f t="shared" si="6"/>
        <v>MOTRIL</v>
      </c>
      <c r="F62" s="50">
        <f t="shared" si="10"/>
        <v>582</v>
      </c>
      <c r="G62" s="50">
        <f t="shared" si="9"/>
        <v>556</v>
      </c>
    </row>
    <row r="63" spans="1:7" x14ac:dyDescent="0.25">
      <c r="A63" s="50" t="str">
        <f t="shared" si="5"/>
        <v>TARRAGONA</v>
      </c>
      <c r="B63" s="51">
        <f t="shared" si="3"/>
        <v>18291</v>
      </c>
      <c r="C63" s="51">
        <f t="shared" si="4"/>
        <v>21050</v>
      </c>
      <c r="D63" s="51">
        <f t="shared" si="7"/>
        <v>16</v>
      </c>
      <c r="E63" s="50" t="str">
        <f t="shared" si="6"/>
        <v>FERROL-SAN CIBRAO</v>
      </c>
      <c r="F63" s="50">
        <f t="shared" si="10"/>
        <v>233</v>
      </c>
      <c r="G63" s="50">
        <f t="shared" si="9"/>
        <v>230</v>
      </c>
    </row>
    <row r="64" spans="1:7" x14ac:dyDescent="0.25">
      <c r="A64" s="50" t="str">
        <f t="shared" si="5"/>
        <v>VALENCIA</v>
      </c>
      <c r="B64" s="51">
        <f t="shared" si="3"/>
        <v>682311</v>
      </c>
      <c r="C64" s="51">
        <f t="shared" si="4"/>
        <v>717706</v>
      </c>
      <c r="D64" s="51">
        <f t="shared" si="7"/>
        <v>1</v>
      </c>
      <c r="E64" s="50" t="str">
        <f t="shared" si="6"/>
        <v>A CORUÑA</v>
      </c>
      <c r="F64" s="50">
        <f t="shared" si="10"/>
        <v>2</v>
      </c>
      <c r="G64" s="50">
        <f t="shared" si="9"/>
        <v>71</v>
      </c>
    </row>
    <row r="65" spans="1:7" x14ac:dyDescent="0.25">
      <c r="A65" s="50" t="str">
        <f t="shared" si="5"/>
        <v>VIGO</v>
      </c>
      <c r="B65" s="51">
        <f t="shared" si="3"/>
        <v>53737</v>
      </c>
      <c r="C65" s="51">
        <f t="shared" si="4"/>
        <v>59224</v>
      </c>
      <c r="D65" s="51">
        <f t="shared" si="7"/>
        <v>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11179</v>
      </c>
      <c r="C66" s="51">
        <f t="shared" si="4"/>
        <v>10887</v>
      </c>
      <c r="D66" s="51">
        <f t="shared" si="7"/>
        <v>19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  <c r="G68" s="5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68"/>
  <sheetViews>
    <sheetView workbookViewId="0">
      <selection activeCell="F34" sqref="F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153</v>
      </c>
    </row>
    <row r="2" spans="1:12" s="2" customFormat="1" ht="21" x14ac:dyDescent="0.35">
      <c r="I2" s="2" t="s">
        <v>58</v>
      </c>
    </row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16899</v>
      </c>
      <c r="C7" s="10">
        <v>13887</v>
      </c>
      <c r="D7" s="10">
        <v>26330</v>
      </c>
      <c r="E7" s="10">
        <v>28402</v>
      </c>
      <c r="F7" s="11">
        <f>((E7*100)/D7)-100</f>
        <v>7.8693505507026202</v>
      </c>
      <c r="G7" s="1"/>
      <c r="H7" s="1"/>
      <c r="I7" s="1"/>
    </row>
    <row r="8" spans="1:12" x14ac:dyDescent="0.25">
      <c r="A8" s="12" t="s">
        <v>31</v>
      </c>
      <c r="B8" s="13">
        <v>18571</v>
      </c>
      <c r="C8" s="13">
        <v>15842</v>
      </c>
      <c r="D8" s="13">
        <v>38671</v>
      </c>
      <c r="E8" s="13">
        <v>40216</v>
      </c>
      <c r="F8" s="14">
        <f t="shared" ref="F8:F33" si="0">((E8*100)/D8)-100</f>
        <v>3.9952419125442873</v>
      </c>
      <c r="G8" s="1"/>
      <c r="H8" s="1"/>
      <c r="I8" s="1"/>
    </row>
    <row r="9" spans="1:12" x14ac:dyDescent="0.25">
      <c r="A9" s="9" t="s">
        <v>164</v>
      </c>
      <c r="B9" s="10">
        <v>36924</v>
      </c>
      <c r="C9" s="10">
        <v>49069</v>
      </c>
      <c r="D9" s="10">
        <v>136528</v>
      </c>
      <c r="E9" s="10">
        <v>153910</v>
      </c>
      <c r="F9" s="11">
        <f t="shared" si="0"/>
        <v>12.731454353685692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364400</v>
      </c>
      <c r="C11" s="10">
        <v>424112</v>
      </c>
      <c r="D11" s="10">
        <v>1389625</v>
      </c>
      <c r="E11" s="10">
        <v>1360775</v>
      </c>
      <c r="F11" s="11">
        <f t="shared" si="0"/>
        <v>-2.0760996671763934</v>
      </c>
      <c r="G11" s="1"/>
      <c r="H11" s="1"/>
      <c r="I11" s="1"/>
    </row>
    <row r="12" spans="1:12" x14ac:dyDescent="0.25">
      <c r="A12" s="12" t="s">
        <v>168</v>
      </c>
      <c r="B12" s="13">
        <v>43908</v>
      </c>
      <c r="C12" s="13">
        <v>45404</v>
      </c>
      <c r="D12" s="13">
        <v>68221</v>
      </c>
      <c r="E12" s="13">
        <v>69392</v>
      </c>
      <c r="F12" s="14">
        <f t="shared" si="0"/>
        <v>1.7164802626757165</v>
      </c>
      <c r="G12" s="1"/>
      <c r="H12" s="1"/>
      <c r="I12" s="1"/>
    </row>
    <row r="13" spans="1:12" x14ac:dyDescent="0.25">
      <c r="A13" s="9" t="s">
        <v>32</v>
      </c>
      <c r="B13" s="10">
        <v>447814</v>
      </c>
      <c r="C13" s="10">
        <v>555877</v>
      </c>
      <c r="D13" s="10">
        <v>1132538</v>
      </c>
      <c r="E13" s="10">
        <v>1220601</v>
      </c>
      <c r="F13" s="11">
        <f t="shared" si="0"/>
        <v>7.7757214327466215</v>
      </c>
      <c r="G13" s="1"/>
      <c r="H13" s="1"/>
      <c r="I13" s="1"/>
    </row>
    <row r="14" spans="1:12" x14ac:dyDescent="0.25">
      <c r="A14" s="12" t="s">
        <v>33</v>
      </c>
      <c r="B14" s="13">
        <v>307469</v>
      </c>
      <c r="C14" s="13">
        <v>367739</v>
      </c>
      <c r="D14" s="13">
        <v>728866</v>
      </c>
      <c r="E14" s="13">
        <v>764931</v>
      </c>
      <c r="F14" s="14">
        <f t="shared" si="0"/>
        <v>4.9480974554993651</v>
      </c>
      <c r="G14" s="1"/>
      <c r="H14" s="1"/>
      <c r="I14" s="1"/>
    </row>
    <row r="15" spans="1:12" x14ac:dyDescent="0.25">
      <c r="A15" s="9" t="s">
        <v>34</v>
      </c>
      <c r="B15" s="10">
        <v>18384</v>
      </c>
      <c r="C15" s="10">
        <v>15772</v>
      </c>
      <c r="D15" s="10">
        <v>31208</v>
      </c>
      <c r="E15" s="10">
        <v>32004</v>
      </c>
      <c r="F15" s="11">
        <f t="shared" si="0"/>
        <v>2.5506280440912548</v>
      </c>
      <c r="G15" s="1"/>
      <c r="H15" s="1"/>
      <c r="I15" s="1"/>
    </row>
    <row r="16" spans="1:12" x14ac:dyDescent="0.25">
      <c r="A16" s="12" t="s">
        <v>35</v>
      </c>
      <c r="B16" s="13">
        <v>21583</v>
      </c>
      <c r="C16" s="13">
        <v>23478</v>
      </c>
      <c r="D16" s="13">
        <v>31542</v>
      </c>
      <c r="E16" s="13">
        <v>26689</v>
      </c>
      <c r="F16" s="14">
        <f t="shared" si="0"/>
        <v>-15.385834760002538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0</v>
      </c>
      <c r="F17" s="11"/>
      <c r="G17" s="1"/>
      <c r="H17" s="1"/>
      <c r="I17" s="1"/>
    </row>
    <row r="18" spans="1:9" x14ac:dyDescent="0.25">
      <c r="A18" s="12" t="s">
        <v>36</v>
      </c>
      <c r="B18" s="13">
        <v>143870</v>
      </c>
      <c r="C18" s="13">
        <v>149891</v>
      </c>
      <c r="D18" s="13">
        <v>573211</v>
      </c>
      <c r="E18" s="13">
        <v>512541</v>
      </c>
      <c r="F18" s="14">
        <f t="shared" si="0"/>
        <v>-10.584235124587636</v>
      </c>
      <c r="G18" s="1"/>
      <c r="H18" s="1"/>
      <c r="I18" s="1"/>
    </row>
    <row r="19" spans="1:9" x14ac:dyDescent="0.25">
      <c r="A19" s="9" t="s">
        <v>37</v>
      </c>
      <c r="B19" s="10">
        <v>1567</v>
      </c>
      <c r="C19" s="10">
        <v>2994</v>
      </c>
      <c r="D19" s="10">
        <v>1567</v>
      </c>
      <c r="E19" s="10">
        <v>3456</v>
      </c>
      <c r="F19" s="11">
        <f t="shared" si="0"/>
        <v>120.54881940012763</v>
      </c>
      <c r="G19" s="1"/>
      <c r="H19" s="1"/>
      <c r="I19" s="1"/>
    </row>
    <row r="20" spans="1:9" x14ac:dyDescent="0.25">
      <c r="A20" s="12" t="s">
        <v>170</v>
      </c>
      <c r="B20" s="13">
        <v>4150</v>
      </c>
      <c r="C20" s="13">
        <v>0</v>
      </c>
      <c r="D20" s="13">
        <v>4150</v>
      </c>
      <c r="E20" s="13">
        <v>1093</v>
      </c>
      <c r="F20" s="14">
        <f t="shared" si="0"/>
        <v>-73.662650602409641</v>
      </c>
      <c r="G20" s="1"/>
      <c r="H20" s="1"/>
      <c r="I20" s="1"/>
    </row>
    <row r="21" spans="1:9" x14ac:dyDescent="0.25">
      <c r="A21" s="9" t="s">
        <v>38</v>
      </c>
      <c r="B21" s="10">
        <v>3492</v>
      </c>
      <c r="C21" s="10">
        <v>5037</v>
      </c>
      <c r="D21" s="10">
        <v>9118</v>
      </c>
      <c r="E21" s="10">
        <v>10713</v>
      </c>
      <c r="F21" s="11">
        <f t="shared" si="0"/>
        <v>17.492871243693799</v>
      </c>
      <c r="G21" s="1"/>
      <c r="H21" s="1"/>
      <c r="I21" s="1"/>
    </row>
    <row r="22" spans="1:9" x14ac:dyDescent="0.25">
      <c r="A22" s="12" t="s">
        <v>59</v>
      </c>
      <c r="B22" s="13">
        <v>208553</v>
      </c>
      <c r="C22" s="13">
        <v>239058</v>
      </c>
      <c r="D22" s="13">
        <v>895265</v>
      </c>
      <c r="E22" s="13">
        <v>853847</v>
      </c>
      <c r="F22" s="14">
        <f t="shared" si="0"/>
        <v>-4.6263396871317468</v>
      </c>
      <c r="G22" s="1"/>
      <c r="H22" s="1"/>
      <c r="I22" s="1"/>
    </row>
    <row r="23" spans="1:9" x14ac:dyDescent="0.25">
      <c r="A23" s="9" t="s">
        <v>171</v>
      </c>
      <c r="B23" s="10">
        <v>71697</v>
      </c>
      <c r="C23" s="10">
        <v>95848</v>
      </c>
      <c r="D23" s="10">
        <v>181599</v>
      </c>
      <c r="E23" s="10">
        <v>190457</v>
      </c>
      <c r="F23" s="11">
        <f t="shared" si="0"/>
        <v>4.8777801639876941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48355</v>
      </c>
      <c r="C25" s="10">
        <v>68275</v>
      </c>
      <c r="D25" s="10">
        <v>193921</v>
      </c>
      <c r="E25" s="10">
        <v>207060</v>
      </c>
      <c r="F25" s="11">
        <f t="shared" si="0"/>
        <v>6.7754394830884763</v>
      </c>
      <c r="G25" s="1"/>
      <c r="H25" s="1"/>
      <c r="I25" s="1"/>
    </row>
    <row r="26" spans="1:9" x14ac:dyDescent="0.25">
      <c r="A26" s="12" t="s">
        <v>40</v>
      </c>
      <c r="B26" s="13">
        <v>15890</v>
      </c>
      <c r="C26" s="13">
        <v>20844</v>
      </c>
      <c r="D26" s="13">
        <v>61709</v>
      </c>
      <c r="E26" s="13">
        <v>59501</v>
      </c>
      <c r="F26" s="14">
        <f t="shared" si="0"/>
        <v>-3.5780842340663384</v>
      </c>
      <c r="G26" s="1"/>
      <c r="H26" s="1"/>
      <c r="I26" s="1"/>
    </row>
    <row r="27" spans="1:9" x14ac:dyDescent="0.25">
      <c r="A27" s="9" t="s">
        <v>41</v>
      </c>
      <c r="B27" s="10">
        <v>387</v>
      </c>
      <c r="C27" s="10">
        <v>1</v>
      </c>
      <c r="D27" s="10">
        <v>388</v>
      </c>
      <c r="E27" s="10">
        <v>2</v>
      </c>
      <c r="F27" s="19">
        <f t="shared" si="0"/>
        <v>-99.484536082474222</v>
      </c>
      <c r="G27" s="1"/>
      <c r="H27" s="1"/>
      <c r="I27" s="1"/>
    </row>
    <row r="28" spans="1:9" x14ac:dyDescent="0.25">
      <c r="A28" s="12" t="s">
        <v>42</v>
      </c>
      <c r="B28" s="13">
        <v>432292</v>
      </c>
      <c r="C28" s="13">
        <v>506302</v>
      </c>
      <c r="D28" s="13">
        <v>1803083</v>
      </c>
      <c r="E28" s="13">
        <v>1819226</v>
      </c>
      <c r="F28" s="14">
        <f t="shared" si="0"/>
        <v>0.8952998835882795</v>
      </c>
      <c r="G28" s="1"/>
      <c r="H28" s="1"/>
      <c r="I28" s="1"/>
    </row>
    <row r="29" spans="1:9" x14ac:dyDescent="0.25">
      <c r="A29" s="9" t="s">
        <v>43</v>
      </c>
      <c r="B29" s="10">
        <v>17377</v>
      </c>
      <c r="C29" s="10">
        <v>20680</v>
      </c>
      <c r="D29" s="10">
        <v>41408</v>
      </c>
      <c r="E29" s="10">
        <v>48645</v>
      </c>
      <c r="F29" s="11">
        <f t="shared" si="0"/>
        <v>17.477299072642964</v>
      </c>
      <c r="G29" s="1"/>
      <c r="H29" s="1"/>
      <c r="I29" s="1"/>
    </row>
    <row r="30" spans="1:9" x14ac:dyDescent="0.25">
      <c r="A30" s="12" t="s">
        <v>44</v>
      </c>
      <c r="B30" s="13">
        <v>2258</v>
      </c>
      <c r="C30" s="13">
        <v>1600</v>
      </c>
      <c r="D30" s="13">
        <v>5011</v>
      </c>
      <c r="E30" s="13">
        <v>3698</v>
      </c>
      <c r="F30" s="14">
        <f t="shared" si="0"/>
        <v>-26.202354819397328</v>
      </c>
      <c r="G30" s="1"/>
      <c r="H30" s="1"/>
      <c r="I30" s="1"/>
    </row>
    <row r="31" spans="1:9" x14ac:dyDescent="0.25">
      <c r="A31" s="9" t="s">
        <v>45</v>
      </c>
      <c r="B31" s="10">
        <v>959</v>
      </c>
      <c r="C31" s="10">
        <v>1670</v>
      </c>
      <c r="D31" s="10">
        <v>959</v>
      </c>
      <c r="E31" s="10">
        <v>1670</v>
      </c>
      <c r="F31" s="11">
        <f t="shared" si="0"/>
        <v>74.139728884254424</v>
      </c>
      <c r="G31" s="1"/>
      <c r="H31" s="1"/>
      <c r="I31" s="1"/>
    </row>
    <row r="32" spans="1:9" x14ac:dyDescent="0.25">
      <c r="A32" s="12" t="s">
        <v>46</v>
      </c>
      <c r="B32" s="13">
        <v>57551</v>
      </c>
      <c r="C32" s="13">
        <v>86311</v>
      </c>
      <c r="D32" s="13">
        <v>168902</v>
      </c>
      <c r="E32" s="13">
        <v>214534</v>
      </c>
      <c r="F32" s="14">
        <f t="shared" si="0"/>
        <v>27.016850007696775</v>
      </c>
      <c r="G32" s="1"/>
      <c r="H32" s="1"/>
      <c r="I32" s="1"/>
    </row>
    <row r="33" spans="1:9" x14ac:dyDescent="0.25">
      <c r="A33" s="9" t="s">
        <v>47</v>
      </c>
      <c r="B33" s="10">
        <v>13960</v>
      </c>
      <c r="C33" s="10">
        <v>11218</v>
      </c>
      <c r="D33" s="10">
        <v>18715</v>
      </c>
      <c r="E33" s="10">
        <v>13115</v>
      </c>
      <c r="F33" s="11">
        <f t="shared" si="0"/>
        <v>-29.922522041143466</v>
      </c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0</v>
      </c>
      <c r="E34" s="13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2298310</v>
      </c>
      <c r="C35" s="16">
        <f t="shared" ref="C35:E35" si="1">SUM(C7:C34)</f>
        <v>2720909</v>
      </c>
      <c r="D35" s="16">
        <f t="shared" si="1"/>
        <v>7542535</v>
      </c>
      <c r="E35" s="16">
        <f t="shared" si="1"/>
        <v>7636478</v>
      </c>
      <c r="F35" s="17">
        <f t="shared" ref="F35" si="2">((E35*100)/D35)-100</f>
        <v>1.2455096330345157</v>
      </c>
      <c r="G35" s="1"/>
      <c r="H35" s="1"/>
      <c r="I35" s="1"/>
    </row>
    <row r="36" spans="1:9" x14ac:dyDescent="0.25">
      <c r="A36" s="73" t="s">
        <v>126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28402</v>
      </c>
      <c r="C39" s="51">
        <f t="shared" si="4"/>
        <v>26330</v>
      </c>
      <c r="D39" s="51">
        <f>_xlfn.RANK.EQ(B39,$B$39:$B$66)+COUNTIF($B$39:$B$66,B39)-1</f>
        <v>16</v>
      </c>
      <c r="E39" s="50" t="str">
        <f t="shared" ref="E39:E66" si="6">INDEX($A$39:$B$66,MATCH(ROW()-38,$D$39:$D$66,0),1)</f>
        <v>SANTA CRUZ DE TENERIFE</v>
      </c>
      <c r="F39" s="50">
        <f>LOOKUP(E39,$A$39:$A$66,$B$39:$B$66)</f>
        <v>1819226</v>
      </c>
      <c r="G39" s="50">
        <f>LOOKUP(E39,$A$39:$A$66,$C$39:$C$66)</f>
        <v>1803083</v>
      </c>
    </row>
    <row r="40" spans="1:9" x14ac:dyDescent="0.25">
      <c r="A40" s="50" t="str">
        <f t="shared" si="5"/>
        <v>ALICANTE</v>
      </c>
      <c r="B40" s="51">
        <f t="shared" si="3"/>
        <v>40216</v>
      </c>
      <c r="C40" s="51">
        <f t="shared" si="4"/>
        <v>38671</v>
      </c>
      <c r="D40" s="51">
        <f t="shared" ref="D40:D66" si="7">_xlfn.RANK.EQ(B40,$B$39:$B$66)+COUNTIF($B$39:$B$66,B40)-1</f>
        <v>14</v>
      </c>
      <c r="E40" s="50" t="str">
        <f t="shared" si="6"/>
        <v>BAHÍA DE ALGECIRAS</v>
      </c>
      <c r="F40" s="50">
        <f t="shared" ref="F40:F55" si="8">LOOKUP(E40,$A$39:$A$66,$B$39:$B$66)</f>
        <v>1360775</v>
      </c>
      <c r="G40" s="50">
        <f t="shared" ref="G40:G66" si="9">LOOKUP(E40,$A$39:$A$66,$C$39:$C$66)</f>
        <v>1389625</v>
      </c>
    </row>
    <row r="41" spans="1:9" x14ac:dyDescent="0.25">
      <c r="A41" s="50" t="str">
        <f t="shared" si="5"/>
        <v>ALMERÍA</v>
      </c>
      <c r="B41" s="51">
        <f t="shared" si="3"/>
        <v>153910</v>
      </c>
      <c r="C41" s="51">
        <f t="shared" si="4"/>
        <v>136528</v>
      </c>
      <c r="D41" s="51">
        <f t="shared" si="7"/>
        <v>10</v>
      </c>
      <c r="E41" s="50" t="str">
        <f t="shared" si="6"/>
        <v>BALEARES</v>
      </c>
      <c r="F41" s="50">
        <f t="shared" si="8"/>
        <v>1220601</v>
      </c>
      <c r="G41" s="50">
        <f t="shared" si="9"/>
        <v>1132538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853847</v>
      </c>
      <c r="G42" s="50">
        <f t="shared" si="9"/>
        <v>895265</v>
      </c>
    </row>
    <row r="43" spans="1:9" x14ac:dyDescent="0.25">
      <c r="A43" s="50" t="str">
        <f t="shared" si="5"/>
        <v>BAHÍA DE ALGECIRAS</v>
      </c>
      <c r="B43" s="51">
        <f t="shared" si="3"/>
        <v>1360775</v>
      </c>
      <c r="C43" s="51">
        <f t="shared" si="4"/>
        <v>1389625</v>
      </c>
      <c r="D43" s="51">
        <f t="shared" si="7"/>
        <v>2</v>
      </c>
      <c r="E43" s="50" t="str">
        <f t="shared" si="6"/>
        <v>BARCELONA</v>
      </c>
      <c r="F43" s="50">
        <f t="shared" si="8"/>
        <v>764931</v>
      </c>
      <c r="G43" s="50">
        <f t="shared" si="9"/>
        <v>728866</v>
      </c>
    </row>
    <row r="44" spans="1:9" x14ac:dyDescent="0.25">
      <c r="A44" s="50" t="str">
        <f t="shared" si="5"/>
        <v>BAHÍA DE CÁDIZ</v>
      </c>
      <c r="B44" s="51">
        <f t="shared" si="3"/>
        <v>69392</v>
      </c>
      <c r="C44" s="51">
        <f t="shared" si="4"/>
        <v>68221</v>
      </c>
      <c r="D44" s="51">
        <f t="shared" si="7"/>
        <v>11</v>
      </c>
      <c r="E44" s="50" t="str">
        <f t="shared" si="6"/>
        <v>CEUTA</v>
      </c>
      <c r="F44" s="50">
        <f t="shared" si="8"/>
        <v>512541</v>
      </c>
      <c r="G44" s="50">
        <f t="shared" si="9"/>
        <v>573211</v>
      </c>
    </row>
    <row r="45" spans="1:9" x14ac:dyDescent="0.25">
      <c r="A45" s="50" t="str">
        <f t="shared" si="5"/>
        <v>BALEARES</v>
      </c>
      <c r="B45" s="51">
        <f t="shared" si="3"/>
        <v>1220601</v>
      </c>
      <c r="C45" s="51">
        <f t="shared" si="4"/>
        <v>1132538</v>
      </c>
      <c r="D45" s="51">
        <f t="shared" si="7"/>
        <v>3</v>
      </c>
      <c r="E45" s="50" t="str">
        <f t="shared" si="6"/>
        <v>VALENCIA</v>
      </c>
      <c r="F45" s="50">
        <f t="shared" si="8"/>
        <v>214534</v>
      </c>
      <c r="G45" s="50">
        <f t="shared" si="9"/>
        <v>168902</v>
      </c>
    </row>
    <row r="46" spans="1:9" x14ac:dyDescent="0.25">
      <c r="A46" s="50" t="str">
        <f t="shared" si="5"/>
        <v>BARCELONA</v>
      </c>
      <c r="B46" s="51">
        <f t="shared" si="3"/>
        <v>764931</v>
      </c>
      <c r="C46" s="51">
        <f t="shared" si="4"/>
        <v>728866</v>
      </c>
      <c r="D46" s="51">
        <f t="shared" si="7"/>
        <v>5</v>
      </c>
      <c r="E46" s="50" t="str">
        <f t="shared" si="6"/>
        <v>MELILLA</v>
      </c>
      <c r="F46" s="50">
        <f t="shared" si="8"/>
        <v>207060</v>
      </c>
      <c r="G46" s="50">
        <f t="shared" si="9"/>
        <v>193921</v>
      </c>
    </row>
    <row r="47" spans="1:9" x14ac:dyDescent="0.25">
      <c r="A47" s="50" t="str">
        <f t="shared" si="5"/>
        <v>BILBAO</v>
      </c>
      <c r="B47" s="51">
        <f t="shared" si="3"/>
        <v>32004</v>
      </c>
      <c r="C47" s="51">
        <f t="shared" si="4"/>
        <v>31208</v>
      </c>
      <c r="D47" s="51">
        <f t="shared" si="7"/>
        <v>15</v>
      </c>
      <c r="E47" s="50" t="str">
        <f t="shared" si="6"/>
        <v>MÁLAGA</v>
      </c>
      <c r="F47" s="50">
        <f t="shared" si="8"/>
        <v>190457</v>
      </c>
      <c r="G47" s="50">
        <f t="shared" si="9"/>
        <v>181599</v>
      </c>
    </row>
    <row r="48" spans="1:9" x14ac:dyDescent="0.25">
      <c r="A48" s="50" t="str">
        <f t="shared" si="5"/>
        <v>CARTAGENA</v>
      </c>
      <c r="B48" s="51">
        <f t="shared" si="3"/>
        <v>26689</v>
      </c>
      <c r="C48" s="51">
        <f t="shared" si="4"/>
        <v>31542</v>
      </c>
      <c r="D48" s="51">
        <f t="shared" si="7"/>
        <v>17</v>
      </c>
      <c r="E48" s="50" t="str">
        <f t="shared" si="6"/>
        <v>ALMERÍA</v>
      </c>
      <c r="F48" s="50">
        <f t="shared" si="8"/>
        <v>153910</v>
      </c>
      <c r="G48" s="50">
        <f t="shared" si="9"/>
        <v>136528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BAHÍA DE CÁDIZ</v>
      </c>
      <c r="F49" s="50">
        <f t="shared" si="8"/>
        <v>69392</v>
      </c>
      <c r="G49" s="50">
        <f t="shared" si="9"/>
        <v>68221</v>
      </c>
    </row>
    <row r="50" spans="1:7" x14ac:dyDescent="0.25">
      <c r="A50" s="50" t="str">
        <f t="shared" si="5"/>
        <v>CEUTA</v>
      </c>
      <c r="B50" s="51">
        <f t="shared" si="3"/>
        <v>512541</v>
      </c>
      <c r="C50" s="51">
        <f t="shared" si="4"/>
        <v>573211</v>
      </c>
      <c r="D50" s="51">
        <f t="shared" si="7"/>
        <v>6</v>
      </c>
      <c r="E50" s="50" t="str">
        <f t="shared" si="6"/>
        <v>MOTRIL</v>
      </c>
      <c r="F50" s="50">
        <f t="shared" si="8"/>
        <v>59501</v>
      </c>
      <c r="G50" s="50">
        <f t="shared" si="9"/>
        <v>61709</v>
      </c>
    </row>
    <row r="51" spans="1:7" x14ac:dyDescent="0.25">
      <c r="A51" s="50" t="str">
        <f t="shared" si="5"/>
        <v>FERROL-SAN CIBRAO</v>
      </c>
      <c r="B51" s="51">
        <f t="shared" si="3"/>
        <v>3456</v>
      </c>
      <c r="C51" s="51">
        <f t="shared" si="4"/>
        <v>1567</v>
      </c>
      <c r="D51" s="51">
        <f t="shared" si="7"/>
        <v>21</v>
      </c>
      <c r="E51" s="50" t="str">
        <f t="shared" si="6"/>
        <v>SANTANDER</v>
      </c>
      <c r="F51" s="50">
        <f t="shared" si="8"/>
        <v>48645</v>
      </c>
      <c r="G51" s="50">
        <f t="shared" si="9"/>
        <v>41408</v>
      </c>
    </row>
    <row r="52" spans="1:7" x14ac:dyDescent="0.25">
      <c r="A52" s="50" t="str">
        <f t="shared" si="5"/>
        <v>GIJÓN</v>
      </c>
      <c r="B52" s="51">
        <f t="shared" si="3"/>
        <v>1093</v>
      </c>
      <c r="C52" s="51">
        <f t="shared" si="4"/>
        <v>4150</v>
      </c>
      <c r="D52" s="51">
        <f t="shared" si="7"/>
        <v>23</v>
      </c>
      <c r="E52" s="50" t="str">
        <f t="shared" si="6"/>
        <v>ALICANTE</v>
      </c>
      <c r="F52" s="50">
        <f t="shared" si="8"/>
        <v>40216</v>
      </c>
      <c r="G52" s="50">
        <f t="shared" si="9"/>
        <v>38671</v>
      </c>
    </row>
    <row r="53" spans="1:7" x14ac:dyDescent="0.25">
      <c r="A53" s="50" t="str">
        <f t="shared" si="5"/>
        <v>HUELVA</v>
      </c>
      <c r="B53" s="51">
        <f t="shared" si="3"/>
        <v>10713</v>
      </c>
      <c r="C53" s="51">
        <f t="shared" si="4"/>
        <v>9118</v>
      </c>
      <c r="D53" s="51">
        <f t="shared" si="7"/>
        <v>19</v>
      </c>
      <c r="E53" s="50" t="str">
        <f t="shared" si="6"/>
        <v>BILBAO</v>
      </c>
      <c r="F53" s="50">
        <f t="shared" si="8"/>
        <v>32004</v>
      </c>
      <c r="G53" s="50">
        <f t="shared" si="9"/>
        <v>31208</v>
      </c>
    </row>
    <row r="54" spans="1:7" x14ac:dyDescent="0.25">
      <c r="A54" s="50" t="str">
        <f t="shared" si="5"/>
        <v>LAS PALMAS</v>
      </c>
      <c r="B54" s="51">
        <f t="shared" si="3"/>
        <v>853847</v>
      </c>
      <c r="C54" s="51">
        <f t="shared" si="4"/>
        <v>895265</v>
      </c>
      <c r="D54" s="51">
        <f t="shared" si="7"/>
        <v>4</v>
      </c>
      <c r="E54" s="50" t="str">
        <f t="shared" si="6"/>
        <v>A CORUÑA</v>
      </c>
      <c r="F54" s="50">
        <f t="shared" si="8"/>
        <v>28402</v>
      </c>
      <c r="G54" s="50">
        <f t="shared" si="9"/>
        <v>26330</v>
      </c>
    </row>
    <row r="55" spans="1:7" x14ac:dyDescent="0.25">
      <c r="A55" s="50" t="str">
        <f t="shared" si="5"/>
        <v>MÁLAGA</v>
      </c>
      <c r="B55" s="51">
        <f t="shared" si="3"/>
        <v>190457</v>
      </c>
      <c r="C55" s="51">
        <f t="shared" si="4"/>
        <v>181599</v>
      </c>
      <c r="D55" s="51">
        <f t="shared" si="7"/>
        <v>9</v>
      </c>
      <c r="E55" s="50" t="str">
        <f t="shared" si="6"/>
        <v>CARTAGENA</v>
      </c>
      <c r="F55" s="50">
        <f t="shared" si="8"/>
        <v>26689</v>
      </c>
      <c r="G55" s="50">
        <f t="shared" si="9"/>
        <v>31542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VIGO</v>
      </c>
      <c r="F56" s="50">
        <f t="shared" ref="F56:F66" si="10">LOOKUP(E56,$A$39:$A$66,$B$39:$B$66)</f>
        <v>13115</v>
      </c>
      <c r="G56" s="50">
        <f t="shared" si="9"/>
        <v>18715</v>
      </c>
    </row>
    <row r="57" spans="1:7" x14ac:dyDescent="0.25">
      <c r="A57" s="50" t="str">
        <f t="shared" si="5"/>
        <v>MELILLA</v>
      </c>
      <c r="B57" s="51">
        <f t="shared" si="3"/>
        <v>207060</v>
      </c>
      <c r="C57" s="51">
        <f t="shared" si="4"/>
        <v>193921</v>
      </c>
      <c r="D57" s="51">
        <f t="shared" si="7"/>
        <v>8</v>
      </c>
      <c r="E57" s="50" t="str">
        <f t="shared" si="6"/>
        <v>HUELVA</v>
      </c>
      <c r="F57" s="50">
        <f t="shared" si="10"/>
        <v>10713</v>
      </c>
      <c r="G57" s="50">
        <f t="shared" si="9"/>
        <v>9118</v>
      </c>
    </row>
    <row r="58" spans="1:7" x14ac:dyDescent="0.25">
      <c r="A58" s="50" t="str">
        <f t="shared" si="5"/>
        <v>MOTRIL</v>
      </c>
      <c r="B58" s="51">
        <f t="shared" si="3"/>
        <v>59501</v>
      </c>
      <c r="C58" s="51">
        <f t="shared" si="4"/>
        <v>61709</v>
      </c>
      <c r="D58" s="51">
        <f t="shared" si="7"/>
        <v>12</v>
      </c>
      <c r="E58" s="50" t="str">
        <f t="shared" si="6"/>
        <v>SEVILLA</v>
      </c>
      <c r="F58" s="50">
        <f t="shared" si="10"/>
        <v>3698</v>
      </c>
      <c r="G58" s="50">
        <f t="shared" si="9"/>
        <v>5011</v>
      </c>
    </row>
    <row r="59" spans="1:7" x14ac:dyDescent="0.25">
      <c r="A59" s="50" t="str">
        <f t="shared" si="5"/>
        <v>PASAIA</v>
      </c>
      <c r="B59" s="51">
        <f t="shared" si="3"/>
        <v>2</v>
      </c>
      <c r="C59" s="51">
        <f t="shared" si="4"/>
        <v>388</v>
      </c>
      <c r="D59" s="51">
        <f t="shared" si="7"/>
        <v>24</v>
      </c>
      <c r="E59" s="50" t="str">
        <f t="shared" si="6"/>
        <v>FERROL-SAN CIBRAO</v>
      </c>
      <c r="F59" s="50">
        <f t="shared" si="10"/>
        <v>3456</v>
      </c>
      <c r="G59" s="50">
        <f t="shared" si="9"/>
        <v>1567</v>
      </c>
    </row>
    <row r="60" spans="1:7" x14ac:dyDescent="0.25">
      <c r="A60" s="50" t="str">
        <f t="shared" si="5"/>
        <v>SANTA CRUZ DE TENERIFE</v>
      </c>
      <c r="B60" s="51">
        <f t="shared" si="3"/>
        <v>1819226</v>
      </c>
      <c r="C60" s="51">
        <f t="shared" si="4"/>
        <v>1803083</v>
      </c>
      <c r="D60" s="51">
        <f t="shared" si="7"/>
        <v>1</v>
      </c>
      <c r="E60" s="50" t="str">
        <f t="shared" si="6"/>
        <v>TARRAGONA</v>
      </c>
      <c r="F60" s="50">
        <f t="shared" si="10"/>
        <v>1670</v>
      </c>
      <c r="G60" s="50">
        <f t="shared" si="9"/>
        <v>959</v>
      </c>
    </row>
    <row r="61" spans="1:7" x14ac:dyDescent="0.25">
      <c r="A61" s="50" t="str">
        <f t="shared" si="5"/>
        <v>SANTANDER</v>
      </c>
      <c r="B61" s="51">
        <f t="shared" si="3"/>
        <v>48645</v>
      </c>
      <c r="C61" s="51">
        <f t="shared" si="4"/>
        <v>41408</v>
      </c>
      <c r="D61" s="51">
        <f t="shared" si="7"/>
        <v>13</v>
      </c>
      <c r="E61" s="50" t="str">
        <f t="shared" si="6"/>
        <v>GIJÓN</v>
      </c>
      <c r="F61" s="50">
        <f t="shared" si="10"/>
        <v>1093</v>
      </c>
      <c r="G61" s="50">
        <f t="shared" si="9"/>
        <v>4150</v>
      </c>
    </row>
    <row r="62" spans="1:7" x14ac:dyDescent="0.25">
      <c r="A62" s="50" t="str">
        <f t="shared" si="5"/>
        <v>SEVILLA</v>
      </c>
      <c r="B62" s="51">
        <f t="shared" si="3"/>
        <v>3698</v>
      </c>
      <c r="C62" s="51">
        <f t="shared" si="4"/>
        <v>5011</v>
      </c>
      <c r="D62" s="51">
        <f t="shared" si="7"/>
        <v>20</v>
      </c>
      <c r="E62" s="50" t="str">
        <f t="shared" si="6"/>
        <v>PASAIA</v>
      </c>
      <c r="F62" s="50">
        <f t="shared" si="10"/>
        <v>2</v>
      </c>
      <c r="G62" s="50">
        <f t="shared" si="9"/>
        <v>388</v>
      </c>
    </row>
    <row r="63" spans="1:7" x14ac:dyDescent="0.25">
      <c r="A63" s="50" t="str">
        <f t="shared" si="5"/>
        <v>TARRAGONA</v>
      </c>
      <c r="B63" s="51">
        <f t="shared" si="3"/>
        <v>1670</v>
      </c>
      <c r="C63" s="51">
        <f t="shared" si="4"/>
        <v>959</v>
      </c>
      <c r="D63" s="51">
        <f t="shared" si="7"/>
        <v>22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214534</v>
      </c>
      <c r="C64" s="51">
        <f t="shared" si="4"/>
        <v>168902</v>
      </c>
      <c r="D64" s="51">
        <f t="shared" si="7"/>
        <v>7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13115</v>
      </c>
      <c r="C65" s="51">
        <f t="shared" si="4"/>
        <v>18715</v>
      </c>
      <c r="D65" s="51">
        <f t="shared" si="7"/>
        <v>18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68"/>
  <sheetViews>
    <sheetView workbookViewId="0">
      <selection activeCell="F34" sqref="F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154</v>
      </c>
    </row>
    <row r="2" spans="1:12" s="2" customFormat="1" ht="21" x14ac:dyDescent="0.35"/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16899</v>
      </c>
      <c r="C7" s="10">
        <v>13887</v>
      </c>
      <c r="D7" s="10">
        <v>26330</v>
      </c>
      <c r="E7" s="10">
        <v>28402</v>
      </c>
      <c r="F7" s="11">
        <f>((E7*100)/D7)-100</f>
        <v>7.8693505507026202</v>
      </c>
      <c r="G7" s="1"/>
      <c r="H7" s="1"/>
      <c r="I7" s="1"/>
    </row>
    <row r="8" spans="1:12" x14ac:dyDescent="0.25">
      <c r="A8" s="12" t="s">
        <v>31</v>
      </c>
      <c r="B8" s="13">
        <v>10264</v>
      </c>
      <c r="C8" s="13">
        <v>10801</v>
      </c>
      <c r="D8" s="13">
        <v>10641</v>
      </c>
      <c r="E8" s="13">
        <v>18879</v>
      </c>
      <c r="F8" s="14">
        <f t="shared" ref="F8:F33" si="0">((E8*100)/D8)-100</f>
        <v>77.417535945869759</v>
      </c>
      <c r="G8" s="1"/>
      <c r="H8" s="1"/>
      <c r="I8" s="1"/>
    </row>
    <row r="9" spans="1:12" x14ac:dyDescent="0.25">
      <c r="A9" s="9" t="s">
        <v>164</v>
      </c>
      <c r="B9" s="10">
        <v>653</v>
      </c>
      <c r="C9" s="10">
        <v>617</v>
      </c>
      <c r="D9" s="10">
        <v>1032</v>
      </c>
      <c r="E9" s="10">
        <v>2089</v>
      </c>
      <c r="F9" s="11">
        <f t="shared" si="0"/>
        <v>102.42248062015503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0</v>
      </c>
      <c r="C11" s="10">
        <v>0</v>
      </c>
      <c r="D11" s="10">
        <v>0</v>
      </c>
      <c r="E11" s="10">
        <v>0</v>
      </c>
      <c r="F11" s="11"/>
      <c r="G11" s="1"/>
      <c r="H11" s="1"/>
      <c r="I11" s="1"/>
    </row>
    <row r="12" spans="1:12" x14ac:dyDescent="0.25">
      <c r="A12" s="12" t="s">
        <v>168</v>
      </c>
      <c r="B12" s="13">
        <v>42423</v>
      </c>
      <c r="C12" s="13">
        <v>43862</v>
      </c>
      <c r="D12" s="13">
        <v>62677</v>
      </c>
      <c r="E12" s="13">
        <v>63960</v>
      </c>
      <c r="F12" s="14">
        <f t="shared" si="0"/>
        <v>2.0470028878216908</v>
      </c>
      <c r="G12" s="1"/>
      <c r="H12" s="1"/>
      <c r="I12" s="1"/>
    </row>
    <row r="13" spans="1:12" x14ac:dyDescent="0.25">
      <c r="A13" s="9" t="s">
        <v>32</v>
      </c>
      <c r="B13" s="10">
        <v>140277</v>
      </c>
      <c r="C13" s="10">
        <v>134197</v>
      </c>
      <c r="D13" s="10">
        <v>251721</v>
      </c>
      <c r="E13" s="10">
        <v>208705</v>
      </c>
      <c r="F13" s="11">
        <f t="shared" si="0"/>
        <v>-17.08876096948606</v>
      </c>
      <c r="G13" s="1"/>
      <c r="H13" s="1"/>
      <c r="I13" s="1"/>
    </row>
    <row r="14" spans="1:12" x14ac:dyDescent="0.25">
      <c r="A14" s="12" t="s">
        <v>33</v>
      </c>
      <c r="B14" s="13">
        <v>223076</v>
      </c>
      <c r="C14" s="13">
        <v>244625</v>
      </c>
      <c r="D14" s="13">
        <v>480471</v>
      </c>
      <c r="E14" s="13">
        <v>471167</v>
      </c>
      <c r="F14" s="14">
        <f t="shared" si="0"/>
        <v>-1.9364332082477347</v>
      </c>
      <c r="G14" s="1"/>
      <c r="H14" s="1"/>
      <c r="I14" s="1"/>
    </row>
    <row r="15" spans="1:12" x14ac:dyDescent="0.25">
      <c r="A15" s="9" t="s">
        <v>34</v>
      </c>
      <c r="B15" s="10">
        <v>10557</v>
      </c>
      <c r="C15" s="10">
        <v>6690</v>
      </c>
      <c r="D15" s="10">
        <v>10557</v>
      </c>
      <c r="E15" s="10">
        <v>10340</v>
      </c>
      <c r="F15" s="11">
        <f t="shared" si="0"/>
        <v>-2.0555081936156085</v>
      </c>
      <c r="G15" s="1"/>
      <c r="H15" s="1"/>
      <c r="I15" s="1"/>
    </row>
    <row r="16" spans="1:12" x14ac:dyDescent="0.25">
      <c r="A16" s="12" t="s">
        <v>35</v>
      </c>
      <c r="B16" s="13">
        <v>21583</v>
      </c>
      <c r="C16" s="13">
        <v>23478</v>
      </c>
      <c r="D16" s="13">
        <v>31542</v>
      </c>
      <c r="E16" s="13">
        <v>26689</v>
      </c>
      <c r="F16" s="14">
        <f t="shared" si="0"/>
        <v>-15.385834760002538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0</v>
      </c>
      <c r="F17" s="11"/>
      <c r="G17" s="1"/>
      <c r="H17" s="1"/>
      <c r="I17" s="1"/>
    </row>
    <row r="18" spans="1:9" x14ac:dyDescent="0.25">
      <c r="A18" s="12" t="s">
        <v>36</v>
      </c>
      <c r="B18" s="13">
        <v>1606</v>
      </c>
      <c r="C18" s="13">
        <v>569</v>
      </c>
      <c r="D18" s="13">
        <v>1606</v>
      </c>
      <c r="E18" s="13">
        <v>569</v>
      </c>
      <c r="F18" s="14">
        <f t="shared" si="0"/>
        <v>-64.570361145703615</v>
      </c>
      <c r="G18" s="1"/>
      <c r="H18" s="1"/>
      <c r="I18" s="1"/>
    </row>
    <row r="19" spans="1:9" x14ac:dyDescent="0.25">
      <c r="A19" s="9" t="s">
        <v>37</v>
      </c>
      <c r="B19" s="10">
        <v>1567</v>
      </c>
      <c r="C19" s="10">
        <v>2994</v>
      </c>
      <c r="D19" s="10">
        <v>1567</v>
      </c>
      <c r="E19" s="10">
        <v>3456</v>
      </c>
      <c r="F19" s="11">
        <f t="shared" si="0"/>
        <v>120.54881940012763</v>
      </c>
      <c r="G19" s="1"/>
      <c r="H19" s="1"/>
      <c r="I19" s="1"/>
    </row>
    <row r="20" spans="1:9" x14ac:dyDescent="0.25">
      <c r="A20" s="12" t="s">
        <v>170</v>
      </c>
      <c r="B20" s="13">
        <v>4143</v>
      </c>
      <c r="C20" s="13">
        <v>0</v>
      </c>
      <c r="D20" s="13">
        <v>4143</v>
      </c>
      <c r="E20" s="13">
        <v>1093</v>
      </c>
      <c r="F20" s="14">
        <f t="shared" si="0"/>
        <v>-73.618151098237988</v>
      </c>
      <c r="G20" s="1"/>
      <c r="H20" s="1"/>
      <c r="I20" s="1"/>
    </row>
    <row r="21" spans="1:9" x14ac:dyDescent="0.25">
      <c r="A21" s="9" t="s">
        <v>38</v>
      </c>
      <c r="B21" s="10">
        <v>636</v>
      </c>
      <c r="C21" s="10">
        <v>1868</v>
      </c>
      <c r="D21" s="10">
        <v>636</v>
      </c>
      <c r="E21" s="10">
        <v>1868</v>
      </c>
      <c r="F21" s="19">
        <f t="shared" si="0"/>
        <v>193.71069182389937</v>
      </c>
      <c r="G21" s="1"/>
      <c r="H21" s="1"/>
      <c r="I21" s="1"/>
    </row>
    <row r="22" spans="1:9" x14ac:dyDescent="0.25">
      <c r="A22" s="12" t="s">
        <v>59</v>
      </c>
      <c r="B22" s="13">
        <v>126470</v>
      </c>
      <c r="C22" s="13">
        <v>117523</v>
      </c>
      <c r="D22" s="13">
        <v>552902</v>
      </c>
      <c r="E22" s="13">
        <v>505444</v>
      </c>
      <c r="F22" s="14">
        <f t="shared" si="0"/>
        <v>-8.583437932942914</v>
      </c>
      <c r="G22" s="1"/>
      <c r="H22" s="1"/>
      <c r="I22" s="1"/>
    </row>
    <row r="23" spans="1:9" x14ac:dyDescent="0.25">
      <c r="A23" s="9" t="s">
        <v>171</v>
      </c>
      <c r="B23" s="10">
        <v>52626</v>
      </c>
      <c r="C23" s="10">
        <v>68580</v>
      </c>
      <c r="D23" s="10">
        <v>106035</v>
      </c>
      <c r="E23" s="10">
        <v>104851</v>
      </c>
      <c r="F23" s="11">
        <f t="shared" si="0"/>
        <v>-1.1166124392889145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/>
      <c r="G25" s="1"/>
      <c r="H25" s="1"/>
      <c r="I25" s="1"/>
    </row>
    <row r="26" spans="1:9" x14ac:dyDescent="0.25">
      <c r="A26" s="12" t="s">
        <v>40</v>
      </c>
      <c r="B26" s="13">
        <v>1041</v>
      </c>
      <c r="C26" s="13">
        <v>235</v>
      </c>
      <c r="D26" s="13">
        <v>1164</v>
      </c>
      <c r="E26" s="13">
        <v>543</v>
      </c>
      <c r="F26" s="14">
        <f t="shared" si="0"/>
        <v>-53.350515463917525</v>
      </c>
      <c r="G26" s="1"/>
      <c r="H26" s="1"/>
      <c r="I26" s="1"/>
    </row>
    <row r="27" spans="1:9" x14ac:dyDescent="0.25">
      <c r="A27" s="9" t="s">
        <v>41</v>
      </c>
      <c r="B27" s="10">
        <v>387</v>
      </c>
      <c r="C27" s="10">
        <v>0</v>
      </c>
      <c r="D27" s="10">
        <v>387</v>
      </c>
      <c r="E27" s="10">
        <v>0</v>
      </c>
      <c r="F27" s="19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13">
        <v>100424</v>
      </c>
      <c r="C28" s="13">
        <v>84742</v>
      </c>
      <c r="D28" s="13">
        <v>399395</v>
      </c>
      <c r="E28" s="13">
        <v>365610</v>
      </c>
      <c r="F28" s="14">
        <f t="shared" si="0"/>
        <v>-8.4590443045105701</v>
      </c>
      <c r="G28" s="1"/>
      <c r="H28" s="1"/>
      <c r="I28" s="1"/>
    </row>
    <row r="29" spans="1:9" x14ac:dyDescent="0.25">
      <c r="A29" s="9" t="s">
        <v>43</v>
      </c>
      <c r="B29" s="10">
        <v>405</v>
      </c>
      <c r="C29" s="10">
        <v>1947</v>
      </c>
      <c r="D29" s="10">
        <v>409</v>
      </c>
      <c r="E29" s="10">
        <v>2367</v>
      </c>
      <c r="F29" s="11">
        <f t="shared" si="0"/>
        <v>478.72860635696827</v>
      </c>
      <c r="G29" s="1"/>
      <c r="H29" s="1"/>
      <c r="I29" s="1"/>
    </row>
    <row r="30" spans="1:9" x14ac:dyDescent="0.25">
      <c r="A30" s="12" t="s">
        <v>44</v>
      </c>
      <c r="B30" s="13">
        <v>2258</v>
      </c>
      <c r="C30" s="13">
        <v>1600</v>
      </c>
      <c r="D30" s="13">
        <v>5011</v>
      </c>
      <c r="E30" s="13">
        <v>3698</v>
      </c>
      <c r="F30" s="14">
        <f t="shared" si="0"/>
        <v>-26.202354819397328</v>
      </c>
      <c r="G30" s="1"/>
      <c r="H30" s="1"/>
      <c r="I30" s="1"/>
    </row>
    <row r="31" spans="1:9" x14ac:dyDescent="0.25">
      <c r="A31" s="9" t="s">
        <v>45</v>
      </c>
      <c r="B31" s="10">
        <v>959</v>
      </c>
      <c r="C31" s="10">
        <v>1661</v>
      </c>
      <c r="D31" s="10">
        <v>959</v>
      </c>
      <c r="E31" s="10">
        <v>1661</v>
      </c>
      <c r="F31" s="11">
        <f t="shared" si="0"/>
        <v>73.201251303441097</v>
      </c>
      <c r="G31" s="1"/>
      <c r="H31" s="1"/>
      <c r="I31" s="1"/>
    </row>
    <row r="32" spans="1:9" x14ac:dyDescent="0.25">
      <c r="A32" s="12" t="s">
        <v>46</v>
      </c>
      <c r="B32" s="13">
        <v>27599</v>
      </c>
      <c r="C32" s="13">
        <v>34646</v>
      </c>
      <c r="D32" s="13">
        <v>58425</v>
      </c>
      <c r="E32" s="13">
        <v>56429</v>
      </c>
      <c r="F32" s="14">
        <f t="shared" si="0"/>
        <v>-3.4163457424047863</v>
      </c>
      <c r="G32" s="1"/>
      <c r="H32" s="1"/>
      <c r="I32" s="1"/>
    </row>
    <row r="33" spans="1:9" x14ac:dyDescent="0.25">
      <c r="A33" s="9" t="s">
        <v>47</v>
      </c>
      <c r="B33" s="10">
        <v>13949</v>
      </c>
      <c r="C33" s="10">
        <v>11218</v>
      </c>
      <c r="D33" s="10">
        <v>18704</v>
      </c>
      <c r="E33" s="10">
        <v>13115</v>
      </c>
      <c r="F33" s="11">
        <f t="shared" si="0"/>
        <v>-29.881308810949534</v>
      </c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0</v>
      </c>
      <c r="E34" s="13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799802</v>
      </c>
      <c r="C35" s="16">
        <f t="shared" ref="C35:E35" si="1">SUM(C7:C34)</f>
        <v>805740</v>
      </c>
      <c r="D35" s="16">
        <f t="shared" si="1"/>
        <v>2026314</v>
      </c>
      <c r="E35" s="16">
        <f t="shared" si="1"/>
        <v>1890935</v>
      </c>
      <c r="F35" s="17">
        <f t="shared" ref="F35" si="2">((E35*100)/D35)-100</f>
        <v>-6.681047458587372</v>
      </c>
      <c r="G35" s="1"/>
      <c r="H35" s="1"/>
      <c r="I35" s="1"/>
    </row>
    <row r="36" spans="1:9" x14ac:dyDescent="0.25">
      <c r="A36" s="73" t="s">
        <v>127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28402</v>
      </c>
      <c r="C39" s="51">
        <f t="shared" si="4"/>
        <v>26330</v>
      </c>
      <c r="D39" s="51">
        <f>_xlfn.RANK.EQ(B39,$B$39:$B$66)+COUNTIF($B$39:$B$66,B39)-1</f>
        <v>8</v>
      </c>
      <c r="E39" s="50" t="str">
        <f t="shared" ref="E39:E66" si="6">INDEX($A$39:$B$66,MATCH(ROW()-38,$D$39:$D$66,0),1)</f>
        <v>LAS PALMAS</v>
      </c>
      <c r="F39" s="50">
        <f>LOOKUP(E39,$A$39:$A$66,$B$39:$B$66)</f>
        <v>505444</v>
      </c>
      <c r="G39" s="50">
        <f>LOOKUP(E39,$A$39:$A$66,$C$39:$C$66)</f>
        <v>552902</v>
      </c>
    </row>
    <row r="40" spans="1:9" x14ac:dyDescent="0.25">
      <c r="A40" s="50" t="str">
        <f t="shared" si="5"/>
        <v>ALICANTE</v>
      </c>
      <c r="B40" s="51">
        <f t="shared" si="3"/>
        <v>18879</v>
      </c>
      <c r="C40" s="51">
        <f t="shared" si="4"/>
        <v>10641</v>
      </c>
      <c r="D40" s="51">
        <f t="shared" ref="D40:D66" si="7">_xlfn.RANK.EQ(B40,$B$39:$B$66)+COUNTIF($B$39:$B$66,B40)-1</f>
        <v>10</v>
      </c>
      <c r="E40" s="50" t="str">
        <f t="shared" si="6"/>
        <v>BARCELONA</v>
      </c>
      <c r="F40" s="50">
        <f t="shared" ref="F40:F55" si="8">LOOKUP(E40,$A$39:$A$66,$B$39:$B$66)</f>
        <v>471167</v>
      </c>
      <c r="G40" s="50">
        <f t="shared" ref="G40:G66" si="9">LOOKUP(E40,$A$39:$A$66,$C$39:$C$66)</f>
        <v>480471</v>
      </c>
    </row>
    <row r="41" spans="1:9" x14ac:dyDescent="0.25">
      <c r="A41" s="50" t="str">
        <f t="shared" si="5"/>
        <v>ALMERÍA</v>
      </c>
      <c r="B41" s="51">
        <f t="shared" si="3"/>
        <v>2089</v>
      </c>
      <c r="C41" s="51">
        <f t="shared" si="4"/>
        <v>1032</v>
      </c>
      <c r="D41" s="51">
        <f t="shared" si="7"/>
        <v>16</v>
      </c>
      <c r="E41" s="50" t="str">
        <f t="shared" si="6"/>
        <v>SANTA CRUZ DE TENERIFE</v>
      </c>
      <c r="F41" s="50">
        <f t="shared" si="8"/>
        <v>365610</v>
      </c>
      <c r="G41" s="50">
        <f t="shared" si="9"/>
        <v>399395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BALEARES</v>
      </c>
      <c r="F42" s="50">
        <f t="shared" si="8"/>
        <v>208705</v>
      </c>
      <c r="G42" s="50">
        <f t="shared" si="9"/>
        <v>251721</v>
      </c>
    </row>
    <row r="43" spans="1:9" x14ac:dyDescent="0.25">
      <c r="A43" s="50" t="str">
        <f t="shared" si="5"/>
        <v>BAHÍA DE ALGECIRAS</v>
      </c>
      <c r="B43" s="51">
        <f t="shared" si="3"/>
        <v>0</v>
      </c>
      <c r="C43" s="51">
        <f t="shared" si="4"/>
        <v>0</v>
      </c>
      <c r="D43" s="51">
        <f t="shared" si="7"/>
        <v>28</v>
      </c>
      <c r="E43" s="50" t="str">
        <f t="shared" si="6"/>
        <v>MÁLAGA</v>
      </c>
      <c r="F43" s="50">
        <f t="shared" si="8"/>
        <v>104851</v>
      </c>
      <c r="G43" s="50">
        <f t="shared" si="9"/>
        <v>106035</v>
      </c>
    </row>
    <row r="44" spans="1:9" x14ac:dyDescent="0.25">
      <c r="A44" s="50" t="str">
        <f t="shared" si="5"/>
        <v>BAHÍA DE CÁDIZ</v>
      </c>
      <c r="B44" s="51">
        <f t="shared" si="3"/>
        <v>63960</v>
      </c>
      <c r="C44" s="51">
        <f t="shared" si="4"/>
        <v>62677</v>
      </c>
      <c r="D44" s="51">
        <f t="shared" si="7"/>
        <v>6</v>
      </c>
      <c r="E44" s="50" t="str">
        <f t="shared" si="6"/>
        <v>BAHÍA DE CÁDIZ</v>
      </c>
      <c r="F44" s="50">
        <f t="shared" si="8"/>
        <v>63960</v>
      </c>
      <c r="G44" s="50">
        <f t="shared" si="9"/>
        <v>62677</v>
      </c>
    </row>
    <row r="45" spans="1:9" x14ac:dyDescent="0.25">
      <c r="A45" s="50" t="str">
        <f t="shared" si="5"/>
        <v>BALEARES</v>
      </c>
      <c r="B45" s="51">
        <f t="shared" si="3"/>
        <v>208705</v>
      </c>
      <c r="C45" s="51">
        <f t="shared" si="4"/>
        <v>251721</v>
      </c>
      <c r="D45" s="51">
        <f t="shared" si="7"/>
        <v>4</v>
      </c>
      <c r="E45" s="50" t="str">
        <f t="shared" si="6"/>
        <v>VALENCIA</v>
      </c>
      <c r="F45" s="50">
        <f t="shared" si="8"/>
        <v>56429</v>
      </c>
      <c r="G45" s="50">
        <f t="shared" si="9"/>
        <v>58425</v>
      </c>
    </row>
    <row r="46" spans="1:9" x14ac:dyDescent="0.25">
      <c r="A46" s="50" t="str">
        <f t="shared" si="5"/>
        <v>BARCELONA</v>
      </c>
      <c r="B46" s="51">
        <f t="shared" si="3"/>
        <v>471167</v>
      </c>
      <c r="C46" s="51">
        <f t="shared" si="4"/>
        <v>480471</v>
      </c>
      <c r="D46" s="51">
        <f t="shared" si="7"/>
        <v>2</v>
      </c>
      <c r="E46" s="50" t="str">
        <f t="shared" si="6"/>
        <v>A CORUÑA</v>
      </c>
      <c r="F46" s="50">
        <f t="shared" si="8"/>
        <v>28402</v>
      </c>
      <c r="G46" s="50">
        <f t="shared" si="9"/>
        <v>26330</v>
      </c>
    </row>
    <row r="47" spans="1:9" x14ac:dyDescent="0.25">
      <c r="A47" s="50" t="str">
        <f t="shared" si="5"/>
        <v>BILBAO</v>
      </c>
      <c r="B47" s="51">
        <f t="shared" si="3"/>
        <v>10340</v>
      </c>
      <c r="C47" s="51">
        <f t="shared" si="4"/>
        <v>10557</v>
      </c>
      <c r="D47" s="51">
        <f t="shared" si="7"/>
        <v>12</v>
      </c>
      <c r="E47" s="50" t="str">
        <f t="shared" si="6"/>
        <v>CARTAGENA</v>
      </c>
      <c r="F47" s="50">
        <f t="shared" si="8"/>
        <v>26689</v>
      </c>
      <c r="G47" s="50">
        <f t="shared" si="9"/>
        <v>31542</v>
      </c>
    </row>
    <row r="48" spans="1:9" x14ac:dyDescent="0.25">
      <c r="A48" s="50" t="str">
        <f t="shared" si="5"/>
        <v>CARTAGENA</v>
      </c>
      <c r="B48" s="51">
        <f t="shared" si="3"/>
        <v>26689</v>
      </c>
      <c r="C48" s="51">
        <f t="shared" si="4"/>
        <v>31542</v>
      </c>
      <c r="D48" s="51">
        <f t="shared" si="7"/>
        <v>9</v>
      </c>
      <c r="E48" s="50" t="str">
        <f t="shared" si="6"/>
        <v>ALICANTE</v>
      </c>
      <c r="F48" s="50">
        <f t="shared" si="8"/>
        <v>18879</v>
      </c>
      <c r="G48" s="50">
        <f t="shared" si="9"/>
        <v>10641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VIGO</v>
      </c>
      <c r="F49" s="50">
        <f t="shared" si="8"/>
        <v>13115</v>
      </c>
      <c r="G49" s="50">
        <f t="shared" si="9"/>
        <v>18704</v>
      </c>
    </row>
    <row r="50" spans="1:7" x14ac:dyDescent="0.25">
      <c r="A50" s="50" t="str">
        <f t="shared" si="5"/>
        <v>CEUTA</v>
      </c>
      <c r="B50" s="51">
        <f t="shared" si="3"/>
        <v>569</v>
      </c>
      <c r="C50" s="51">
        <f t="shared" si="4"/>
        <v>1606</v>
      </c>
      <c r="D50" s="51">
        <f t="shared" si="7"/>
        <v>20</v>
      </c>
      <c r="E50" s="50" t="str">
        <f t="shared" si="6"/>
        <v>BILBAO</v>
      </c>
      <c r="F50" s="50">
        <f t="shared" si="8"/>
        <v>10340</v>
      </c>
      <c r="G50" s="50">
        <f t="shared" si="9"/>
        <v>10557</v>
      </c>
    </row>
    <row r="51" spans="1:7" x14ac:dyDescent="0.25">
      <c r="A51" s="50" t="str">
        <f t="shared" si="5"/>
        <v>FERROL-SAN CIBRAO</v>
      </c>
      <c r="B51" s="51">
        <f t="shared" si="3"/>
        <v>3456</v>
      </c>
      <c r="C51" s="51">
        <f t="shared" si="4"/>
        <v>1567</v>
      </c>
      <c r="D51" s="51">
        <f t="shared" si="7"/>
        <v>14</v>
      </c>
      <c r="E51" s="50" t="str">
        <f t="shared" si="6"/>
        <v>SEVILLA</v>
      </c>
      <c r="F51" s="50">
        <f t="shared" si="8"/>
        <v>3698</v>
      </c>
      <c r="G51" s="50">
        <f t="shared" si="9"/>
        <v>5011</v>
      </c>
    </row>
    <row r="52" spans="1:7" x14ac:dyDescent="0.25">
      <c r="A52" s="50" t="str">
        <f t="shared" si="5"/>
        <v>GIJÓN</v>
      </c>
      <c r="B52" s="51">
        <f t="shared" si="3"/>
        <v>1093</v>
      </c>
      <c r="C52" s="51">
        <f t="shared" si="4"/>
        <v>4143</v>
      </c>
      <c r="D52" s="51">
        <f t="shared" si="7"/>
        <v>19</v>
      </c>
      <c r="E52" s="50" t="str">
        <f t="shared" si="6"/>
        <v>FERROL-SAN CIBRAO</v>
      </c>
      <c r="F52" s="50">
        <f t="shared" si="8"/>
        <v>3456</v>
      </c>
      <c r="G52" s="50">
        <f t="shared" si="9"/>
        <v>1567</v>
      </c>
    </row>
    <row r="53" spans="1:7" x14ac:dyDescent="0.25">
      <c r="A53" s="50" t="str">
        <f t="shared" si="5"/>
        <v>HUELVA</v>
      </c>
      <c r="B53" s="51">
        <f t="shared" si="3"/>
        <v>1868</v>
      </c>
      <c r="C53" s="51">
        <f t="shared" si="4"/>
        <v>636</v>
      </c>
      <c r="D53" s="51">
        <f t="shared" si="7"/>
        <v>17</v>
      </c>
      <c r="E53" s="50" t="str">
        <f t="shared" si="6"/>
        <v>SANTANDER</v>
      </c>
      <c r="F53" s="50">
        <f t="shared" si="8"/>
        <v>2367</v>
      </c>
      <c r="G53" s="50">
        <f t="shared" si="9"/>
        <v>409</v>
      </c>
    </row>
    <row r="54" spans="1:7" x14ac:dyDescent="0.25">
      <c r="A54" s="50" t="str">
        <f t="shared" si="5"/>
        <v>LAS PALMAS</v>
      </c>
      <c r="B54" s="51">
        <f t="shared" si="3"/>
        <v>505444</v>
      </c>
      <c r="C54" s="51">
        <f t="shared" si="4"/>
        <v>552902</v>
      </c>
      <c r="D54" s="51">
        <f t="shared" si="7"/>
        <v>1</v>
      </c>
      <c r="E54" s="50" t="str">
        <f t="shared" si="6"/>
        <v>ALMERÍA</v>
      </c>
      <c r="F54" s="50">
        <f t="shared" si="8"/>
        <v>2089</v>
      </c>
      <c r="G54" s="50">
        <f t="shared" si="9"/>
        <v>1032</v>
      </c>
    </row>
    <row r="55" spans="1:7" x14ac:dyDescent="0.25">
      <c r="A55" s="50" t="str">
        <f t="shared" si="5"/>
        <v>MÁLAGA</v>
      </c>
      <c r="B55" s="51">
        <f t="shared" si="3"/>
        <v>104851</v>
      </c>
      <c r="C55" s="51">
        <f t="shared" si="4"/>
        <v>106035</v>
      </c>
      <c r="D55" s="51">
        <f t="shared" si="7"/>
        <v>5</v>
      </c>
      <c r="E55" s="50" t="str">
        <f t="shared" si="6"/>
        <v>HUELVA</v>
      </c>
      <c r="F55" s="50">
        <f t="shared" si="8"/>
        <v>1868</v>
      </c>
      <c r="G55" s="50">
        <f t="shared" si="9"/>
        <v>636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str">
        <f t="shared" si="6"/>
        <v>TARRAGONA</v>
      </c>
      <c r="F56" s="50">
        <f t="shared" ref="F56:F66" si="10">LOOKUP(E56,$A$39:$A$66,$B$39:$B$66)</f>
        <v>1661</v>
      </c>
      <c r="G56" s="50">
        <f t="shared" si="9"/>
        <v>959</v>
      </c>
    </row>
    <row r="57" spans="1:7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str">
        <f t="shared" si="6"/>
        <v>GIJÓN</v>
      </c>
      <c r="F57" s="50">
        <f t="shared" si="10"/>
        <v>1093</v>
      </c>
      <c r="G57" s="50">
        <f t="shared" si="9"/>
        <v>4143</v>
      </c>
    </row>
    <row r="58" spans="1:7" x14ac:dyDescent="0.25">
      <c r="A58" s="50" t="str">
        <f t="shared" si="5"/>
        <v>MOTRIL</v>
      </c>
      <c r="B58" s="51">
        <f t="shared" si="3"/>
        <v>543</v>
      </c>
      <c r="C58" s="51">
        <f t="shared" si="4"/>
        <v>1164</v>
      </c>
      <c r="D58" s="51">
        <f t="shared" si="7"/>
        <v>21</v>
      </c>
      <c r="E58" s="50" t="str">
        <f t="shared" si="6"/>
        <v>CEUTA</v>
      </c>
      <c r="F58" s="50">
        <f t="shared" si="10"/>
        <v>569</v>
      </c>
      <c r="G58" s="50">
        <f t="shared" si="9"/>
        <v>1606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387</v>
      </c>
      <c r="D59" s="51">
        <f t="shared" si="7"/>
        <v>28</v>
      </c>
      <c r="E59" s="50" t="str">
        <f t="shared" si="6"/>
        <v>MOTRIL</v>
      </c>
      <c r="F59" s="50">
        <f t="shared" si="10"/>
        <v>543</v>
      </c>
      <c r="G59" s="50">
        <f t="shared" si="9"/>
        <v>1164</v>
      </c>
    </row>
    <row r="60" spans="1:7" x14ac:dyDescent="0.25">
      <c r="A60" s="50" t="str">
        <f t="shared" si="5"/>
        <v>SANTA CRUZ DE TENERIFE</v>
      </c>
      <c r="B60" s="51">
        <f t="shared" si="3"/>
        <v>365610</v>
      </c>
      <c r="C60" s="51">
        <f t="shared" si="4"/>
        <v>399395</v>
      </c>
      <c r="D60" s="51">
        <f t="shared" si="7"/>
        <v>3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2367</v>
      </c>
      <c r="C61" s="51">
        <f t="shared" si="4"/>
        <v>409</v>
      </c>
      <c r="D61" s="51">
        <f t="shared" si="7"/>
        <v>15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3698</v>
      </c>
      <c r="C62" s="51">
        <f t="shared" si="4"/>
        <v>5011</v>
      </c>
      <c r="D62" s="51">
        <f t="shared" si="7"/>
        <v>13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1661</v>
      </c>
      <c r="C63" s="51">
        <f t="shared" si="4"/>
        <v>959</v>
      </c>
      <c r="D63" s="51">
        <f t="shared" si="7"/>
        <v>18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56429</v>
      </c>
      <c r="C64" s="51">
        <f t="shared" si="4"/>
        <v>58425</v>
      </c>
      <c r="D64" s="51">
        <f t="shared" si="7"/>
        <v>7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13115</v>
      </c>
      <c r="C65" s="51">
        <f t="shared" si="4"/>
        <v>18704</v>
      </c>
      <c r="D65" s="51">
        <f t="shared" si="7"/>
        <v>11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AVILÉS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68"/>
  <sheetViews>
    <sheetView workbookViewId="0">
      <selection activeCell="F7" sqref="F7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161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9"/>
      <c r="G7" s="1"/>
      <c r="H7" s="1"/>
      <c r="I7" s="1"/>
    </row>
    <row r="8" spans="1:12" x14ac:dyDescent="0.25">
      <c r="A8" s="12" t="s">
        <v>31</v>
      </c>
      <c r="B8" s="13">
        <v>2619</v>
      </c>
      <c r="C8" s="13">
        <v>1498</v>
      </c>
      <c r="D8" s="13">
        <v>9359</v>
      </c>
      <c r="E8" s="13">
        <v>6525</v>
      </c>
      <c r="F8" s="14">
        <f t="shared" ref="F8:F32" si="0">((E8*100)/D8)-100</f>
        <v>-30.281012928731698</v>
      </c>
      <c r="G8" s="1"/>
      <c r="H8" s="1"/>
      <c r="I8" s="1"/>
    </row>
    <row r="9" spans="1:12" x14ac:dyDescent="0.25">
      <c r="A9" s="9" t="s">
        <v>164</v>
      </c>
      <c r="B9" s="10">
        <v>7347</v>
      </c>
      <c r="C9" s="10">
        <v>11065</v>
      </c>
      <c r="D9" s="10">
        <v>26854</v>
      </c>
      <c r="E9" s="10">
        <v>33393</v>
      </c>
      <c r="F9" s="11">
        <f t="shared" si="0"/>
        <v>24.350189915841213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8"/>
      <c r="G10" s="1"/>
      <c r="H10" s="1"/>
      <c r="I10" s="1"/>
    </row>
    <row r="11" spans="1:12" x14ac:dyDescent="0.25">
      <c r="A11" s="9" t="s">
        <v>167</v>
      </c>
      <c r="B11" s="10">
        <v>70612</v>
      </c>
      <c r="C11" s="10">
        <v>85278</v>
      </c>
      <c r="D11" s="10">
        <v>276228</v>
      </c>
      <c r="E11" s="10">
        <v>278806</v>
      </c>
      <c r="F11" s="11">
        <f t="shared" si="0"/>
        <v>0.93328699480139221</v>
      </c>
      <c r="G11" s="1"/>
      <c r="H11" s="1"/>
      <c r="I11" s="1"/>
    </row>
    <row r="12" spans="1:12" x14ac:dyDescent="0.25">
      <c r="A12" s="12" t="s">
        <v>168</v>
      </c>
      <c r="B12" s="13">
        <v>827</v>
      </c>
      <c r="C12" s="13">
        <v>855</v>
      </c>
      <c r="D12" s="13">
        <v>3131</v>
      </c>
      <c r="E12" s="13">
        <v>3128</v>
      </c>
      <c r="F12" s="14">
        <f t="shared" si="0"/>
        <v>-9.5816033216223673E-2</v>
      </c>
      <c r="G12" s="1"/>
      <c r="H12" s="1"/>
      <c r="I12" s="1"/>
    </row>
    <row r="13" spans="1:12" x14ac:dyDescent="0.25">
      <c r="A13" s="9" t="s">
        <v>32</v>
      </c>
      <c r="B13" s="10">
        <v>38558</v>
      </c>
      <c r="C13" s="10">
        <v>53572</v>
      </c>
      <c r="D13" s="10">
        <v>119668</v>
      </c>
      <c r="E13" s="10">
        <v>137801</v>
      </c>
      <c r="F13" s="11">
        <f t="shared" si="0"/>
        <v>15.152755958150891</v>
      </c>
      <c r="G13" s="1"/>
      <c r="H13" s="1"/>
      <c r="I13" s="1"/>
    </row>
    <row r="14" spans="1:12" x14ac:dyDescent="0.25">
      <c r="A14" s="12" t="s">
        <v>33</v>
      </c>
      <c r="B14" s="13">
        <v>17317</v>
      </c>
      <c r="C14" s="13">
        <v>24626</v>
      </c>
      <c r="D14" s="13">
        <v>55161</v>
      </c>
      <c r="E14" s="13">
        <v>64735</v>
      </c>
      <c r="F14" s="14">
        <f t="shared" si="0"/>
        <v>17.356465618824899</v>
      </c>
      <c r="G14" s="1"/>
      <c r="H14" s="1"/>
      <c r="I14" s="1"/>
    </row>
    <row r="15" spans="1:12" x14ac:dyDescent="0.25">
      <c r="A15" s="9" t="s">
        <v>34</v>
      </c>
      <c r="B15" s="10">
        <v>3591</v>
      </c>
      <c r="C15" s="10">
        <v>4098</v>
      </c>
      <c r="D15" s="10">
        <v>9266</v>
      </c>
      <c r="E15" s="10">
        <v>9855</v>
      </c>
      <c r="F15" s="11">
        <f t="shared" si="0"/>
        <v>6.3565724152816756</v>
      </c>
      <c r="G15" s="1"/>
      <c r="H15" s="1"/>
      <c r="I15" s="1"/>
    </row>
    <row r="16" spans="1:12" x14ac:dyDescent="0.25">
      <c r="A16" s="12" t="s">
        <v>35</v>
      </c>
      <c r="B16" s="13">
        <v>0</v>
      </c>
      <c r="C16" s="13">
        <v>0</v>
      </c>
      <c r="D16" s="13">
        <v>0</v>
      </c>
      <c r="E16" s="13">
        <v>0</v>
      </c>
      <c r="F16" s="18"/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0</v>
      </c>
      <c r="F17" s="19"/>
      <c r="G17" s="1"/>
      <c r="H17" s="1"/>
      <c r="I17" s="1"/>
    </row>
    <row r="18" spans="1:9" x14ac:dyDescent="0.25">
      <c r="A18" s="12" t="s">
        <v>36</v>
      </c>
      <c r="B18" s="13">
        <v>25181</v>
      </c>
      <c r="C18" s="13">
        <v>27972</v>
      </c>
      <c r="D18" s="13">
        <v>101060</v>
      </c>
      <c r="E18" s="13">
        <v>90960</v>
      </c>
      <c r="F18" s="14">
        <f t="shared" si="0"/>
        <v>-9.9940629329111488</v>
      </c>
      <c r="G18" s="1"/>
      <c r="H18" s="1"/>
      <c r="I18" s="1"/>
    </row>
    <row r="19" spans="1:9" x14ac:dyDescent="0.25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/>
      <c r="G19" s="1"/>
      <c r="H19" s="1"/>
      <c r="I19" s="1"/>
    </row>
    <row r="20" spans="1:9" x14ac:dyDescent="0.25">
      <c r="A20" s="12" t="s">
        <v>170</v>
      </c>
      <c r="B20" s="13">
        <v>0</v>
      </c>
      <c r="C20" s="13">
        <v>0</v>
      </c>
      <c r="D20" s="13">
        <v>0</v>
      </c>
      <c r="E20" s="13">
        <v>0</v>
      </c>
      <c r="F20" s="14"/>
      <c r="G20" s="1"/>
      <c r="H20" s="1"/>
      <c r="I20" s="1"/>
    </row>
    <row r="21" spans="1:9" x14ac:dyDescent="0.25">
      <c r="A21" s="9" t="s">
        <v>38</v>
      </c>
      <c r="B21" s="10">
        <v>1738</v>
      </c>
      <c r="C21" s="10">
        <v>1870</v>
      </c>
      <c r="D21" s="10">
        <v>5050</v>
      </c>
      <c r="E21" s="10">
        <v>5289</v>
      </c>
      <c r="F21" s="11">
        <f t="shared" si="0"/>
        <v>4.7326732673267315</v>
      </c>
      <c r="G21" s="1"/>
      <c r="H21" s="1"/>
      <c r="I21" s="1"/>
    </row>
    <row r="22" spans="1:9" x14ac:dyDescent="0.25">
      <c r="A22" s="12" t="s">
        <v>59</v>
      </c>
      <c r="B22" s="13">
        <v>27197</v>
      </c>
      <c r="C22" s="13">
        <v>41281</v>
      </c>
      <c r="D22" s="13">
        <v>112731</v>
      </c>
      <c r="E22" s="13">
        <v>119966</v>
      </c>
      <c r="F22" s="14">
        <f t="shared" si="0"/>
        <v>6.417932955442609</v>
      </c>
      <c r="G22" s="1"/>
      <c r="H22" s="1"/>
      <c r="I22" s="1"/>
    </row>
    <row r="23" spans="1:9" x14ac:dyDescent="0.25">
      <c r="A23" s="9" t="s">
        <v>171</v>
      </c>
      <c r="B23" s="10">
        <v>2093</v>
      </c>
      <c r="C23" s="10">
        <v>3958</v>
      </c>
      <c r="D23" s="10">
        <v>8553</v>
      </c>
      <c r="E23" s="10">
        <v>10439</v>
      </c>
      <c r="F23" s="11">
        <f t="shared" si="0"/>
        <v>22.050742429556877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7799</v>
      </c>
      <c r="C25" s="10">
        <v>12884</v>
      </c>
      <c r="D25" s="10">
        <v>32091</v>
      </c>
      <c r="E25" s="10">
        <v>36577</v>
      </c>
      <c r="F25" s="11">
        <f t="shared" si="0"/>
        <v>13.97899722663675</v>
      </c>
      <c r="G25" s="1"/>
      <c r="H25" s="1"/>
      <c r="I25" s="1"/>
    </row>
    <row r="26" spans="1:9" x14ac:dyDescent="0.25">
      <c r="A26" s="12" t="s">
        <v>40</v>
      </c>
      <c r="B26" s="13">
        <v>3333</v>
      </c>
      <c r="C26" s="13">
        <v>4751</v>
      </c>
      <c r="D26" s="13">
        <v>13946</v>
      </c>
      <c r="E26" s="13">
        <v>14091</v>
      </c>
      <c r="F26" s="14">
        <f t="shared" si="0"/>
        <v>1.039724652230035</v>
      </c>
      <c r="G26" s="1"/>
      <c r="H26" s="1"/>
      <c r="I26" s="1"/>
    </row>
    <row r="27" spans="1:9" x14ac:dyDescent="0.25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/>
      <c r="G27" s="1"/>
      <c r="H27" s="1"/>
      <c r="I27" s="1"/>
    </row>
    <row r="28" spans="1:9" x14ac:dyDescent="0.25">
      <c r="A28" s="12" t="s">
        <v>42</v>
      </c>
      <c r="B28" s="13">
        <v>75400</v>
      </c>
      <c r="C28" s="13">
        <v>105287</v>
      </c>
      <c r="D28" s="13">
        <v>318776</v>
      </c>
      <c r="E28" s="13">
        <v>341122</v>
      </c>
      <c r="F28" s="14">
        <f t="shared" si="0"/>
        <v>7.0099380128993403</v>
      </c>
      <c r="G28" s="1"/>
      <c r="H28" s="1"/>
      <c r="I28" s="1"/>
    </row>
    <row r="29" spans="1:9" x14ac:dyDescent="0.25">
      <c r="A29" s="9" t="s">
        <v>43</v>
      </c>
      <c r="B29" s="10">
        <v>7248</v>
      </c>
      <c r="C29" s="10">
        <v>7880</v>
      </c>
      <c r="D29" s="10">
        <v>17928</v>
      </c>
      <c r="E29" s="10">
        <v>20807</v>
      </c>
      <c r="F29" s="11">
        <f t="shared" si="0"/>
        <v>16.058679161088804</v>
      </c>
      <c r="G29" s="1"/>
      <c r="H29" s="1"/>
      <c r="I29" s="1"/>
    </row>
    <row r="30" spans="1:9" x14ac:dyDescent="0.25">
      <c r="A30" s="12" t="s">
        <v>44</v>
      </c>
      <c r="B30" s="13">
        <v>0</v>
      </c>
      <c r="C30" s="13">
        <v>0</v>
      </c>
      <c r="D30" s="13">
        <v>0</v>
      </c>
      <c r="E30" s="13">
        <v>0</v>
      </c>
      <c r="F30" s="18"/>
      <c r="G30" s="1"/>
      <c r="H30" s="1"/>
      <c r="I30" s="1"/>
    </row>
    <row r="31" spans="1:9" x14ac:dyDescent="0.25">
      <c r="A31" s="9" t="s">
        <v>45</v>
      </c>
      <c r="B31" s="10">
        <v>144</v>
      </c>
      <c r="C31" s="10">
        <v>0</v>
      </c>
      <c r="D31" s="10">
        <v>144</v>
      </c>
      <c r="E31" s="10">
        <v>0</v>
      </c>
      <c r="F31" s="11">
        <f t="shared" si="0"/>
        <v>-100</v>
      </c>
      <c r="G31" s="1"/>
      <c r="H31" s="1"/>
      <c r="I31" s="1"/>
    </row>
    <row r="32" spans="1:9" x14ac:dyDescent="0.25">
      <c r="A32" s="12" t="s">
        <v>46</v>
      </c>
      <c r="B32" s="13">
        <v>6305</v>
      </c>
      <c r="C32" s="13">
        <v>12166</v>
      </c>
      <c r="D32" s="13">
        <v>22143</v>
      </c>
      <c r="E32" s="13">
        <v>38435</v>
      </c>
      <c r="F32" s="14">
        <f t="shared" si="0"/>
        <v>73.576299507745119</v>
      </c>
      <c r="G32" s="1"/>
      <c r="H32" s="1"/>
      <c r="I32" s="1"/>
    </row>
    <row r="33" spans="1:9" x14ac:dyDescent="0.25">
      <c r="A33" s="9" t="s">
        <v>47</v>
      </c>
      <c r="B33" s="10">
        <v>0</v>
      </c>
      <c r="C33" s="10">
        <v>0</v>
      </c>
      <c r="D33" s="10">
        <v>0</v>
      </c>
      <c r="E33" s="10">
        <v>0</v>
      </c>
      <c r="F33" s="19"/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0</v>
      </c>
      <c r="E34" s="13">
        <v>0</v>
      </c>
      <c r="F34" s="18"/>
      <c r="G34" s="1"/>
      <c r="H34" s="1"/>
      <c r="I34" s="1"/>
    </row>
    <row r="35" spans="1:9" x14ac:dyDescent="0.25">
      <c r="A35" s="15" t="s">
        <v>48</v>
      </c>
      <c r="B35" s="16">
        <f>SUM(B7:B34)</f>
        <v>297309</v>
      </c>
      <c r="C35" s="16">
        <f t="shared" ref="C35:E35" si="1">SUM(C7:C34)</f>
        <v>399041</v>
      </c>
      <c r="D35" s="16">
        <f t="shared" si="1"/>
        <v>1132089</v>
      </c>
      <c r="E35" s="16">
        <f t="shared" si="1"/>
        <v>1211929</v>
      </c>
      <c r="F35" s="17">
        <f t="shared" ref="F35" si="2">((E35*100)/D35)-100</f>
        <v>7.052449056567113</v>
      </c>
      <c r="G35" s="1"/>
      <c r="H35" s="1"/>
      <c r="I35" s="1"/>
    </row>
    <row r="36" spans="1:9" x14ac:dyDescent="0.25">
      <c r="A36" s="73" t="s">
        <v>126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SANTA CRUZ DE TENERIFE</v>
      </c>
      <c r="F39" s="50">
        <f>LOOKUP(E39,$A$39:$A$66,$B$39:$B$66)</f>
        <v>341122</v>
      </c>
      <c r="G39" s="50">
        <f>LOOKUP(E39,$A$39:$A$66,$C$39:$C$66)</f>
        <v>318776</v>
      </c>
    </row>
    <row r="40" spans="1:9" x14ac:dyDescent="0.25">
      <c r="A40" s="50" t="str">
        <f t="shared" si="5"/>
        <v>ALICANTE</v>
      </c>
      <c r="B40" s="51">
        <f t="shared" si="3"/>
        <v>6525</v>
      </c>
      <c r="C40" s="51">
        <f t="shared" si="4"/>
        <v>9359</v>
      </c>
      <c r="D40" s="51">
        <f t="shared" ref="D40:D66" si="7">_xlfn.RANK.EQ(B40,$B$39:$B$66)+COUNTIF($B$39:$B$66,B40)-1</f>
        <v>14</v>
      </c>
      <c r="E40" s="50" t="str">
        <f t="shared" si="6"/>
        <v>BAHÍA DE ALGECIRAS</v>
      </c>
      <c r="F40" s="50">
        <f t="shared" ref="F40:F55" si="8">LOOKUP(E40,$A$39:$A$66,$B$39:$B$66)</f>
        <v>278806</v>
      </c>
      <c r="G40" s="50">
        <f t="shared" ref="G40:G66" si="9">LOOKUP(E40,$A$39:$A$66,$C$39:$C$66)</f>
        <v>276228</v>
      </c>
    </row>
    <row r="41" spans="1:9" x14ac:dyDescent="0.25">
      <c r="A41" s="50" t="str">
        <f t="shared" si="5"/>
        <v>ALMERÍA</v>
      </c>
      <c r="B41" s="51">
        <f t="shared" si="3"/>
        <v>33393</v>
      </c>
      <c r="C41" s="51">
        <f t="shared" si="4"/>
        <v>26854</v>
      </c>
      <c r="D41" s="51">
        <f t="shared" si="7"/>
        <v>9</v>
      </c>
      <c r="E41" s="50" t="str">
        <f t="shared" si="6"/>
        <v>BALEARES</v>
      </c>
      <c r="F41" s="50">
        <f t="shared" si="8"/>
        <v>137801</v>
      </c>
      <c r="G41" s="50">
        <f t="shared" si="9"/>
        <v>119668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LAS PALMAS</v>
      </c>
      <c r="F42" s="50">
        <f t="shared" si="8"/>
        <v>119966</v>
      </c>
      <c r="G42" s="50">
        <f t="shared" si="9"/>
        <v>112731</v>
      </c>
    </row>
    <row r="43" spans="1:9" x14ac:dyDescent="0.25">
      <c r="A43" s="50" t="str">
        <f t="shared" si="5"/>
        <v>BAHÍA DE ALGECIRAS</v>
      </c>
      <c r="B43" s="51">
        <f t="shared" si="3"/>
        <v>278806</v>
      </c>
      <c r="C43" s="51">
        <f t="shared" si="4"/>
        <v>276228</v>
      </c>
      <c r="D43" s="51">
        <f t="shared" si="7"/>
        <v>2</v>
      </c>
      <c r="E43" s="50" t="str">
        <f t="shared" si="6"/>
        <v>CEUTA</v>
      </c>
      <c r="F43" s="50">
        <f t="shared" si="8"/>
        <v>90960</v>
      </c>
      <c r="G43" s="50">
        <f t="shared" si="9"/>
        <v>101060</v>
      </c>
    </row>
    <row r="44" spans="1:9" x14ac:dyDescent="0.25">
      <c r="A44" s="50" t="str">
        <f t="shared" si="5"/>
        <v>BAHÍA DE CÁDIZ</v>
      </c>
      <c r="B44" s="51">
        <f t="shared" si="3"/>
        <v>3128</v>
      </c>
      <c r="C44" s="51">
        <f t="shared" si="4"/>
        <v>3131</v>
      </c>
      <c r="D44" s="51">
        <f t="shared" si="7"/>
        <v>16</v>
      </c>
      <c r="E44" s="50" t="str">
        <f t="shared" si="6"/>
        <v>BARCELONA</v>
      </c>
      <c r="F44" s="50">
        <f t="shared" si="8"/>
        <v>64735</v>
      </c>
      <c r="G44" s="50">
        <f t="shared" si="9"/>
        <v>55161</v>
      </c>
    </row>
    <row r="45" spans="1:9" x14ac:dyDescent="0.25">
      <c r="A45" s="50" t="str">
        <f t="shared" si="5"/>
        <v>BALEARES</v>
      </c>
      <c r="B45" s="51">
        <f t="shared" si="3"/>
        <v>137801</v>
      </c>
      <c r="C45" s="51">
        <f t="shared" si="4"/>
        <v>119668</v>
      </c>
      <c r="D45" s="51">
        <f t="shared" si="7"/>
        <v>3</v>
      </c>
      <c r="E45" s="50" t="str">
        <f t="shared" si="6"/>
        <v>VALENCIA</v>
      </c>
      <c r="F45" s="50">
        <f t="shared" si="8"/>
        <v>38435</v>
      </c>
      <c r="G45" s="50">
        <f t="shared" si="9"/>
        <v>22143</v>
      </c>
    </row>
    <row r="46" spans="1:9" x14ac:dyDescent="0.25">
      <c r="A46" s="50" t="str">
        <f t="shared" si="5"/>
        <v>BARCELONA</v>
      </c>
      <c r="B46" s="51">
        <f t="shared" si="3"/>
        <v>64735</v>
      </c>
      <c r="C46" s="51">
        <f t="shared" si="4"/>
        <v>55161</v>
      </c>
      <c r="D46" s="51">
        <f t="shared" si="7"/>
        <v>6</v>
      </c>
      <c r="E46" s="50" t="str">
        <f t="shared" si="6"/>
        <v>MELILLA</v>
      </c>
      <c r="F46" s="50">
        <f t="shared" si="8"/>
        <v>36577</v>
      </c>
      <c r="G46" s="50">
        <f t="shared" si="9"/>
        <v>32091</v>
      </c>
    </row>
    <row r="47" spans="1:9" x14ac:dyDescent="0.25">
      <c r="A47" s="50" t="str">
        <f t="shared" si="5"/>
        <v>BILBAO</v>
      </c>
      <c r="B47" s="51">
        <f t="shared" si="3"/>
        <v>9855</v>
      </c>
      <c r="C47" s="51">
        <f t="shared" si="4"/>
        <v>9266</v>
      </c>
      <c r="D47" s="51">
        <f t="shared" si="7"/>
        <v>13</v>
      </c>
      <c r="E47" s="50" t="str">
        <f t="shared" si="6"/>
        <v>ALMERÍA</v>
      </c>
      <c r="F47" s="50">
        <f t="shared" si="8"/>
        <v>33393</v>
      </c>
      <c r="G47" s="50">
        <f t="shared" si="9"/>
        <v>26854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SANTANDER</v>
      </c>
      <c r="F48" s="50">
        <f t="shared" si="8"/>
        <v>20807</v>
      </c>
      <c r="G48" s="50">
        <f t="shared" si="9"/>
        <v>17928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si="6"/>
        <v>MOTRIL</v>
      </c>
      <c r="F49" s="50">
        <f t="shared" si="8"/>
        <v>14091</v>
      </c>
      <c r="G49" s="50">
        <f t="shared" si="9"/>
        <v>13946</v>
      </c>
    </row>
    <row r="50" spans="1:7" x14ac:dyDescent="0.25">
      <c r="A50" s="50" t="str">
        <f t="shared" si="5"/>
        <v>CEUTA</v>
      </c>
      <c r="B50" s="51">
        <f t="shared" si="3"/>
        <v>90960</v>
      </c>
      <c r="C50" s="51">
        <f t="shared" si="4"/>
        <v>101060</v>
      </c>
      <c r="D50" s="51">
        <f t="shared" si="7"/>
        <v>5</v>
      </c>
      <c r="E50" s="50" t="str">
        <f t="shared" si="6"/>
        <v>MÁLAGA</v>
      </c>
      <c r="F50" s="50">
        <f t="shared" si="8"/>
        <v>10439</v>
      </c>
      <c r="G50" s="50">
        <f t="shared" si="9"/>
        <v>8553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BILBAO</v>
      </c>
      <c r="F51" s="50">
        <f t="shared" si="8"/>
        <v>9855</v>
      </c>
      <c r="G51" s="50">
        <f t="shared" si="9"/>
        <v>9266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0</v>
      </c>
      <c r="D52" s="51">
        <f t="shared" si="7"/>
        <v>28</v>
      </c>
      <c r="E52" s="50" t="str">
        <f t="shared" si="6"/>
        <v>ALICANTE</v>
      </c>
      <c r="F52" s="50">
        <f t="shared" si="8"/>
        <v>6525</v>
      </c>
      <c r="G52" s="50">
        <f t="shared" si="9"/>
        <v>9359</v>
      </c>
    </row>
    <row r="53" spans="1:7" x14ac:dyDescent="0.25">
      <c r="A53" s="50" t="str">
        <f t="shared" si="5"/>
        <v>HUELVA</v>
      </c>
      <c r="B53" s="51">
        <f t="shared" si="3"/>
        <v>5289</v>
      </c>
      <c r="C53" s="51">
        <f t="shared" si="4"/>
        <v>5050</v>
      </c>
      <c r="D53" s="51">
        <f t="shared" si="7"/>
        <v>15</v>
      </c>
      <c r="E53" s="50" t="str">
        <f t="shared" si="6"/>
        <v>HUELVA</v>
      </c>
      <c r="F53" s="50">
        <f t="shared" si="8"/>
        <v>5289</v>
      </c>
      <c r="G53" s="50">
        <f t="shared" si="9"/>
        <v>5050</v>
      </c>
    </row>
    <row r="54" spans="1:7" x14ac:dyDescent="0.25">
      <c r="A54" s="50" t="str">
        <f t="shared" si="5"/>
        <v>LAS PALMAS</v>
      </c>
      <c r="B54" s="51">
        <f t="shared" si="3"/>
        <v>119966</v>
      </c>
      <c r="C54" s="51">
        <f t="shared" si="4"/>
        <v>112731</v>
      </c>
      <c r="D54" s="51">
        <f t="shared" si="7"/>
        <v>4</v>
      </c>
      <c r="E54" s="50" t="str">
        <f t="shared" si="6"/>
        <v>BAHÍA DE CÁDIZ</v>
      </c>
      <c r="F54" s="50">
        <f t="shared" si="8"/>
        <v>3128</v>
      </c>
      <c r="G54" s="50">
        <f t="shared" si="9"/>
        <v>3131</v>
      </c>
    </row>
    <row r="55" spans="1:7" x14ac:dyDescent="0.25">
      <c r="A55" s="50" t="str">
        <f t="shared" si="5"/>
        <v>MÁLAGA</v>
      </c>
      <c r="B55" s="51">
        <f t="shared" si="3"/>
        <v>10439</v>
      </c>
      <c r="C55" s="51">
        <f t="shared" si="4"/>
        <v>8553</v>
      </c>
      <c r="D55" s="51">
        <f t="shared" si="7"/>
        <v>12</v>
      </c>
      <c r="E55" s="50" t="e">
        <f t="shared" si="6"/>
        <v>#N/A</v>
      </c>
      <c r="F55" s="50" t="e">
        <f t="shared" si="8"/>
        <v>#N/A</v>
      </c>
      <c r="G55" s="50" t="e">
        <f t="shared" si="9"/>
        <v>#N/A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6"/>
        <v>#N/A</v>
      </c>
      <c r="F56" s="50" t="e">
        <f t="shared" ref="F56:F66" si="10">LOOKUP(E56,$A$39:$A$66,$B$39:$B$66)</f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36577</v>
      </c>
      <c r="C57" s="51">
        <f t="shared" si="4"/>
        <v>32091</v>
      </c>
      <c r="D57" s="51">
        <f t="shared" si="7"/>
        <v>8</v>
      </c>
      <c r="E57" s="50" t="e">
        <f t="shared" si="6"/>
        <v>#N/A</v>
      </c>
      <c r="F57" s="50" t="e">
        <f t="shared" si="10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14091</v>
      </c>
      <c r="C58" s="51">
        <f t="shared" si="4"/>
        <v>13946</v>
      </c>
      <c r="D58" s="51">
        <f t="shared" si="7"/>
        <v>11</v>
      </c>
      <c r="E58" s="50" t="e">
        <f t="shared" si="6"/>
        <v>#N/A</v>
      </c>
      <c r="F58" s="50" t="e">
        <f t="shared" si="10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0</v>
      </c>
      <c r="C59" s="51">
        <f t="shared" si="4"/>
        <v>0</v>
      </c>
      <c r="D59" s="51">
        <f t="shared" si="7"/>
        <v>28</v>
      </c>
      <c r="E59" s="50" t="e">
        <f t="shared" si="6"/>
        <v>#N/A</v>
      </c>
      <c r="F59" s="50" t="e">
        <f t="shared" si="10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341122</v>
      </c>
      <c r="C60" s="51">
        <f t="shared" si="4"/>
        <v>318776</v>
      </c>
      <c r="D60" s="51">
        <f t="shared" si="7"/>
        <v>1</v>
      </c>
      <c r="E60" s="50" t="e">
        <f t="shared" si="6"/>
        <v>#N/A</v>
      </c>
      <c r="F60" s="50" t="e">
        <f t="shared" si="10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20807</v>
      </c>
      <c r="C61" s="51">
        <f t="shared" si="4"/>
        <v>17928</v>
      </c>
      <c r="D61" s="51">
        <f t="shared" si="7"/>
        <v>10</v>
      </c>
      <c r="E61" s="50" t="e">
        <f t="shared" si="6"/>
        <v>#N/A</v>
      </c>
      <c r="F61" s="50" t="e">
        <f t="shared" si="10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0</v>
      </c>
      <c r="C62" s="51">
        <f t="shared" si="4"/>
        <v>0</v>
      </c>
      <c r="D62" s="51">
        <f t="shared" si="7"/>
        <v>28</v>
      </c>
      <c r="E62" s="50" t="e">
        <f t="shared" si="6"/>
        <v>#N/A</v>
      </c>
      <c r="F62" s="50" t="e">
        <f t="shared" si="10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0</v>
      </c>
      <c r="C63" s="51">
        <f t="shared" si="4"/>
        <v>144</v>
      </c>
      <c r="D63" s="51">
        <f t="shared" si="7"/>
        <v>28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38435</v>
      </c>
      <c r="C64" s="51">
        <f t="shared" si="4"/>
        <v>22143</v>
      </c>
      <c r="D64" s="51">
        <f t="shared" si="7"/>
        <v>7</v>
      </c>
      <c r="E64" s="50" t="e">
        <f t="shared" si="6"/>
        <v>#N/A</v>
      </c>
      <c r="F64" s="50" t="e">
        <f t="shared" si="10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0</v>
      </c>
      <c r="C65" s="51">
        <f t="shared" si="4"/>
        <v>0</v>
      </c>
      <c r="D65" s="51">
        <f t="shared" si="7"/>
        <v>28</v>
      </c>
      <c r="E65" s="50" t="e">
        <f t="shared" si="6"/>
        <v>#N/A</v>
      </c>
      <c r="F65" s="50" t="e">
        <f t="shared" si="10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10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69"/>
  <sheetViews>
    <sheetView tabSelected="1" zoomScaleNormal="100" workbookViewId="0">
      <selection activeCell="B16" sqref="B16"/>
    </sheetView>
  </sheetViews>
  <sheetFormatPr baseColWidth="10" defaultRowHeight="15" x14ac:dyDescent="0.25"/>
  <cols>
    <col min="1" max="1" width="21.28515625" bestFit="1" customWidth="1"/>
    <col min="6" max="6" width="8.28515625" customWidth="1"/>
  </cols>
  <sheetData>
    <row r="1" spans="1:12" s="2" customFormat="1" ht="22.5" customHeight="1" x14ac:dyDescent="0.35">
      <c r="E1" s="48" t="s">
        <v>119</v>
      </c>
    </row>
    <row r="2" spans="1:12" s="2" customFormat="1" ht="21" x14ac:dyDescent="0.35">
      <c r="F2" s="3"/>
      <c r="H2" s="49" t="s">
        <v>58</v>
      </c>
    </row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44">
        <v>0</v>
      </c>
      <c r="C7" s="44">
        <v>0</v>
      </c>
      <c r="D7" s="44">
        <v>0</v>
      </c>
      <c r="E7" s="44">
        <v>0</v>
      </c>
      <c r="F7" s="11"/>
      <c r="G7" s="1"/>
      <c r="H7" s="1"/>
      <c r="I7" s="1"/>
    </row>
    <row r="8" spans="1:12" x14ac:dyDescent="0.25">
      <c r="A8" s="12" t="s">
        <v>31</v>
      </c>
      <c r="B8" s="45">
        <v>176</v>
      </c>
      <c r="C8" s="45">
        <v>0</v>
      </c>
      <c r="D8" s="45">
        <v>700</v>
      </c>
      <c r="E8" s="45">
        <v>0</v>
      </c>
      <c r="F8" s="14">
        <f t="shared" ref="F8:F34" si="0">((E8*100)/D8)-100</f>
        <v>-100</v>
      </c>
      <c r="G8" s="1"/>
      <c r="H8" s="1"/>
      <c r="I8" s="1"/>
    </row>
    <row r="9" spans="1:12" x14ac:dyDescent="0.25">
      <c r="A9" s="9" t="s">
        <v>164</v>
      </c>
      <c r="B9" s="44">
        <v>69</v>
      </c>
      <c r="C9" s="44">
        <v>23</v>
      </c>
      <c r="D9" s="44">
        <v>170</v>
      </c>
      <c r="E9" s="44">
        <v>141</v>
      </c>
      <c r="F9" s="11">
        <f t="shared" si="0"/>
        <v>-17.058823529411768</v>
      </c>
      <c r="G9" s="1"/>
      <c r="H9" s="1"/>
      <c r="I9" s="1"/>
    </row>
    <row r="10" spans="1:12" x14ac:dyDescent="0.25">
      <c r="A10" s="12" t="s">
        <v>166</v>
      </c>
      <c r="B10" s="45">
        <v>0</v>
      </c>
      <c r="C10" s="45">
        <v>0</v>
      </c>
      <c r="D10" s="45">
        <v>0</v>
      </c>
      <c r="E10" s="45">
        <v>0</v>
      </c>
      <c r="F10" s="14"/>
      <c r="G10" s="1"/>
      <c r="H10" s="1"/>
      <c r="I10" s="1"/>
    </row>
    <row r="11" spans="1:12" x14ac:dyDescent="0.25">
      <c r="A11" s="9" t="s">
        <v>167</v>
      </c>
      <c r="B11" s="44">
        <v>9</v>
      </c>
      <c r="C11" s="44">
        <v>1035</v>
      </c>
      <c r="D11" s="44">
        <v>26</v>
      </c>
      <c r="E11" s="44">
        <v>4390</v>
      </c>
      <c r="F11" s="11">
        <f t="shared" si="0"/>
        <v>16784.615384615383</v>
      </c>
      <c r="G11" s="1"/>
      <c r="H11" s="1"/>
      <c r="I11" s="1"/>
    </row>
    <row r="12" spans="1:12" x14ac:dyDescent="0.25">
      <c r="A12" s="12" t="s">
        <v>168</v>
      </c>
      <c r="B12" s="45">
        <v>1123</v>
      </c>
      <c r="C12" s="45">
        <v>1039</v>
      </c>
      <c r="D12" s="45">
        <v>4738</v>
      </c>
      <c r="E12" s="45">
        <v>4786</v>
      </c>
      <c r="F12" s="14">
        <f t="shared" si="0"/>
        <v>1.0130856901646297</v>
      </c>
      <c r="G12" s="1"/>
      <c r="H12" s="1"/>
      <c r="I12" s="1"/>
    </row>
    <row r="13" spans="1:12" x14ac:dyDescent="0.25">
      <c r="A13" s="9" t="s">
        <v>32</v>
      </c>
      <c r="B13" s="44">
        <v>19038</v>
      </c>
      <c r="C13" s="44">
        <v>15231</v>
      </c>
      <c r="D13" s="44">
        <v>57068</v>
      </c>
      <c r="E13" s="44">
        <v>51092</v>
      </c>
      <c r="F13" s="11">
        <f t="shared" si="0"/>
        <v>-10.471717950515171</v>
      </c>
      <c r="G13" s="1"/>
      <c r="H13" s="1"/>
      <c r="I13" s="1"/>
    </row>
    <row r="14" spans="1:12" x14ac:dyDescent="0.25">
      <c r="A14" s="12" t="s">
        <v>33</v>
      </c>
      <c r="B14" s="45">
        <v>88085</v>
      </c>
      <c r="C14" s="45">
        <v>74665</v>
      </c>
      <c r="D14" s="45">
        <v>296367</v>
      </c>
      <c r="E14" s="45">
        <v>278699</v>
      </c>
      <c r="F14" s="14">
        <f t="shared" si="0"/>
        <v>-5.9615274305168953</v>
      </c>
      <c r="G14" s="1"/>
      <c r="H14" s="1"/>
      <c r="I14" s="1"/>
    </row>
    <row r="15" spans="1:12" x14ac:dyDescent="0.25">
      <c r="A15" s="9" t="s">
        <v>34</v>
      </c>
      <c r="B15" s="44">
        <v>333</v>
      </c>
      <c r="C15" s="44">
        <v>1009</v>
      </c>
      <c r="D15" s="44">
        <v>5975</v>
      </c>
      <c r="E15" s="44">
        <v>2563</v>
      </c>
      <c r="F15" s="11">
        <f t="shared" si="0"/>
        <v>-57.104602510460253</v>
      </c>
      <c r="G15" s="1"/>
      <c r="H15" s="1"/>
      <c r="I15" s="1"/>
    </row>
    <row r="16" spans="1:12" x14ac:dyDescent="0.25">
      <c r="A16" s="12" t="s">
        <v>35</v>
      </c>
      <c r="B16" s="45">
        <v>0</v>
      </c>
      <c r="C16" s="45">
        <v>0</v>
      </c>
      <c r="D16" s="45">
        <v>0</v>
      </c>
      <c r="E16" s="45">
        <v>0</v>
      </c>
      <c r="F16" s="14"/>
      <c r="G16" s="1"/>
      <c r="H16" s="1"/>
      <c r="I16" s="1"/>
    </row>
    <row r="17" spans="1:9" x14ac:dyDescent="0.25">
      <c r="A17" s="9" t="s">
        <v>169</v>
      </c>
      <c r="B17" s="44">
        <v>164</v>
      </c>
      <c r="C17" s="44">
        <v>0</v>
      </c>
      <c r="D17" s="44">
        <v>652</v>
      </c>
      <c r="E17" s="44">
        <v>0</v>
      </c>
      <c r="F17" s="11"/>
      <c r="G17" s="1"/>
      <c r="H17" s="1"/>
      <c r="I17" s="1"/>
    </row>
    <row r="18" spans="1:9" x14ac:dyDescent="0.25">
      <c r="A18" s="12" t="s">
        <v>36</v>
      </c>
      <c r="B18" s="45">
        <v>111</v>
      </c>
      <c r="C18" s="45">
        <v>95</v>
      </c>
      <c r="D18" s="45">
        <v>323</v>
      </c>
      <c r="E18" s="45">
        <v>424</v>
      </c>
      <c r="F18" s="14">
        <f t="shared" si="0"/>
        <v>31.269349845201248</v>
      </c>
      <c r="G18" s="1"/>
      <c r="H18" s="1"/>
      <c r="I18" s="1"/>
    </row>
    <row r="19" spans="1:9" x14ac:dyDescent="0.25">
      <c r="A19" s="9" t="s">
        <v>37</v>
      </c>
      <c r="B19" s="44">
        <v>0</v>
      </c>
      <c r="C19" s="44">
        <v>0</v>
      </c>
      <c r="D19" s="44">
        <v>0</v>
      </c>
      <c r="E19" s="44">
        <v>0</v>
      </c>
      <c r="F19" s="11"/>
      <c r="G19" s="1"/>
      <c r="H19" s="1"/>
      <c r="I19" s="1"/>
    </row>
    <row r="20" spans="1:9" x14ac:dyDescent="0.25">
      <c r="A20" s="12" t="s">
        <v>170</v>
      </c>
      <c r="B20" s="45">
        <v>36</v>
      </c>
      <c r="C20" s="45">
        <v>0</v>
      </c>
      <c r="D20" s="45">
        <v>147</v>
      </c>
      <c r="E20" s="45">
        <v>0</v>
      </c>
      <c r="F20" s="14">
        <f t="shared" si="0"/>
        <v>-100</v>
      </c>
      <c r="G20" s="1"/>
      <c r="H20" s="1"/>
      <c r="I20" s="1"/>
    </row>
    <row r="21" spans="1:9" x14ac:dyDescent="0.25">
      <c r="A21" s="9" t="s">
        <v>38</v>
      </c>
      <c r="B21" s="44">
        <v>3</v>
      </c>
      <c r="C21" s="44">
        <v>0</v>
      </c>
      <c r="D21" s="44">
        <v>10</v>
      </c>
      <c r="E21" s="44">
        <v>0</v>
      </c>
      <c r="F21" s="11">
        <f t="shared" si="0"/>
        <v>-100</v>
      </c>
      <c r="G21" s="1"/>
      <c r="H21" s="1"/>
      <c r="I21" s="1"/>
    </row>
    <row r="22" spans="1:9" x14ac:dyDescent="0.25">
      <c r="A22" s="12" t="s">
        <v>59</v>
      </c>
      <c r="B22" s="45">
        <v>8050</v>
      </c>
      <c r="C22" s="45">
        <v>8410</v>
      </c>
      <c r="D22" s="45">
        <v>26816</v>
      </c>
      <c r="E22" s="45">
        <v>29491</v>
      </c>
      <c r="F22" s="14">
        <f t="shared" si="0"/>
        <v>9.9753878281622974</v>
      </c>
      <c r="G22" s="1"/>
      <c r="H22" s="1"/>
      <c r="I22" s="1"/>
    </row>
    <row r="23" spans="1:9" x14ac:dyDescent="0.25">
      <c r="A23" s="9" t="s">
        <v>171</v>
      </c>
      <c r="B23" s="44">
        <v>5196</v>
      </c>
      <c r="C23" s="44">
        <v>0</v>
      </c>
      <c r="D23" s="44">
        <v>20790</v>
      </c>
      <c r="E23" s="44">
        <v>0</v>
      </c>
      <c r="F23" s="11">
        <f t="shared" si="0"/>
        <v>-100</v>
      </c>
      <c r="G23" s="1"/>
      <c r="H23" s="1"/>
      <c r="I23" s="1"/>
    </row>
    <row r="24" spans="1:9" x14ac:dyDescent="0.25">
      <c r="A24" s="12" t="s">
        <v>173</v>
      </c>
      <c r="B24" s="45">
        <v>0</v>
      </c>
      <c r="C24" s="45">
        <v>0</v>
      </c>
      <c r="D24" s="45">
        <v>0</v>
      </c>
      <c r="E24" s="45">
        <v>0</v>
      </c>
      <c r="F24" s="14"/>
      <c r="G24" s="1"/>
      <c r="H24" s="1"/>
      <c r="I24" s="1"/>
    </row>
    <row r="25" spans="1:9" x14ac:dyDescent="0.25">
      <c r="A25" s="9" t="s">
        <v>39</v>
      </c>
      <c r="B25" s="44">
        <v>1140</v>
      </c>
      <c r="C25" s="44">
        <v>91</v>
      </c>
      <c r="D25" s="44">
        <v>3276</v>
      </c>
      <c r="E25" s="44">
        <v>406</v>
      </c>
      <c r="F25" s="11">
        <f t="shared" si="0"/>
        <v>-87.606837606837601</v>
      </c>
      <c r="G25" s="1"/>
      <c r="H25" s="1"/>
      <c r="I25" s="1"/>
    </row>
    <row r="26" spans="1:9" x14ac:dyDescent="0.25">
      <c r="A26" s="12" t="s">
        <v>40</v>
      </c>
      <c r="B26" s="45">
        <v>26</v>
      </c>
      <c r="C26" s="45">
        <v>33</v>
      </c>
      <c r="D26" s="45">
        <v>113</v>
      </c>
      <c r="E26" s="45">
        <v>227</v>
      </c>
      <c r="F26" s="14">
        <f t="shared" si="0"/>
        <v>100.88495575221239</v>
      </c>
      <c r="G26" s="1"/>
      <c r="H26" s="1"/>
      <c r="I26" s="1"/>
    </row>
    <row r="27" spans="1:9" x14ac:dyDescent="0.25">
      <c r="A27" s="9" t="s">
        <v>41</v>
      </c>
      <c r="B27" s="44">
        <v>22933</v>
      </c>
      <c r="C27" s="44">
        <v>15427</v>
      </c>
      <c r="D27" s="44">
        <v>88618</v>
      </c>
      <c r="E27" s="44">
        <v>77107</v>
      </c>
      <c r="F27" s="11">
        <f t="shared" si="0"/>
        <v>-12.989460380509598</v>
      </c>
      <c r="G27" s="1"/>
      <c r="H27" s="1"/>
      <c r="I27" s="1"/>
    </row>
    <row r="28" spans="1:9" x14ac:dyDescent="0.25">
      <c r="A28" s="12" t="s">
        <v>42</v>
      </c>
      <c r="B28" s="45">
        <v>5217</v>
      </c>
      <c r="C28" s="45">
        <v>5038</v>
      </c>
      <c r="D28" s="45">
        <v>18559</v>
      </c>
      <c r="E28" s="45">
        <v>21556</v>
      </c>
      <c r="F28" s="14">
        <f t="shared" si="0"/>
        <v>16.148499380354551</v>
      </c>
      <c r="G28" s="1"/>
      <c r="H28" s="1"/>
      <c r="I28" s="1"/>
    </row>
    <row r="29" spans="1:9" x14ac:dyDescent="0.25">
      <c r="A29" s="9" t="s">
        <v>43</v>
      </c>
      <c r="B29" s="44">
        <v>43525</v>
      </c>
      <c r="C29" s="44">
        <v>43613</v>
      </c>
      <c r="D29" s="44">
        <v>158462</v>
      </c>
      <c r="E29" s="44">
        <v>180438</v>
      </c>
      <c r="F29" s="11">
        <f t="shared" si="0"/>
        <v>13.868309121429746</v>
      </c>
      <c r="G29" s="1"/>
      <c r="H29" s="1"/>
      <c r="I29" s="1"/>
    </row>
    <row r="30" spans="1:9" x14ac:dyDescent="0.25">
      <c r="A30" s="12" t="s">
        <v>44</v>
      </c>
      <c r="B30" s="45">
        <v>928</v>
      </c>
      <c r="C30" s="45">
        <v>134</v>
      </c>
      <c r="D30" s="45">
        <v>2870</v>
      </c>
      <c r="E30" s="45">
        <v>667</v>
      </c>
      <c r="F30" s="14">
        <f t="shared" si="0"/>
        <v>-76.759581881533109</v>
      </c>
      <c r="G30" s="1"/>
      <c r="H30" s="1"/>
      <c r="I30" s="1"/>
    </row>
    <row r="31" spans="1:9" x14ac:dyDescent="0.25">
      <c r="A31" s="9" t="s">
        <v>45</v>
      </c>
      <c r="B31" s="44">
        <v>12385</v>
      </c>
      <c r="C31" s="44">
        <v>10312</v>
      </c>
      <c r="D31" s="44">
        <v>57065</v>
      </c>
      <c r="E31" s="44">
        <v>64499</v>
      </c>
      <c r="F31" s="11">
        <f t="shared" si="0"/>
        <v>13.027249627617635</v>
      </c>
      <c r="G31" s="1"/>
      <c r="H31" s="1"/>
      <c r="I31" s="1"/>
    </row>
    <row r="32" spans="1:9" x14ac:dyDescent="0.25">
      <c r="A32" s="12" t="s">
        <v>46</v>
      </c>
      <c r="B32" s="45">
        <v>72144</v>
      </c>
      <c r="C32" s="45">
        <v>58372</v>
      </c>
      <c r="D32" s="45">
        <v>263865</v>
      </c>
      <c r="E32" s="45">
        <v>265171</v>
      </c>
      <c r="F32" s="14">
        <f t="shared" si="0"/>
        <v>0.49495006916416173</v>
      </c>
      <c r="G32" s="1"/>
      <c r="H32" s="1"/>
      <c r="I32" s="1"/>
    </row>
    <row r="33" spans="1:9" x14ac:dyDescent="0.25">
      <c r="A33" s="9" t="s">
        <v>47</v>
      </c>
      <c r="B33" s="44">
        <v>44997</v>
      </c>
      <c r="C33" s="44">
        <v>39590</v>
      </c>
      <c r="D33" s="44">
        <v>153981</v>
      </c>
      <c r="E33" s="44">
        <v>154667</v>
      </c>
      <c r="F33" s="11">
        <f t="shared" si="0"/>
        <v>0.44550951091368063</v>
      </c>
      <c r="G33" s="1"/>
      <c r="H33" s="1"/>
      <c r="I33" s="1"/>
    </row>
    <row r="34" spans="1:9" x14ac:dyDescent="0.25">
      <c r="A34" s="12" t="s">
        <v>172</v>
      </c>
      <c r="B34" s="45">
        <v>0</v>
      </c>
      <c r="C34" s="45">
        <v>0</v>
      </c>
      <c r="D34" s="45">
        <v>0</v>
      </c>
      <c r="E34" s="45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325688</v>
      </c>
      <c r="C35" s="16">
        <f t="shared" ref="C35:E35" si="1">SUM(C7:C34)</f>
        <v>274117</v>
      </c>
      <c r="D35" s="16">
        <f t="shared" si="1"/>
        <v>1160591</v>
      </c>
      <c r="E35" s="16">
        <f t="shared" si="1"/>
        <v>1136324</v>
      </c>
      <c r="F35" s="17">
        <f t="shared" ref="F35" si="2">((E35*100)/D35)-100</f>
        <v>-2.0909174722188908</v>
      </c>
      <c r="G35" s="1"/>
      <c r="H35" s="1"/>
      <c r="I35" s="1"/>
    </row>
    <row r="36" spans="1:9" x14ac:dyDescent="0.25">
      <c r="A36" s="73" t="s">
        <v>128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0</v>
      </c>
      <c r="C39" s="51">
        <f t="shared" si="4"/>
        <v>0</v>
      </c>
      <c r="D39" s="51">
        <f>_xlfn.RANK.EQ(B39,$B$39:$B$66)+COUNTIF($B$39:$B$66,B39)-1</f>
        <v>28</v>
      </c>
      <c r="E39" s="50" t="str">
        <f t="shared" ref="E39:E66" si="6">INDEX($A$39:$B$66,MATCH(ROW()-38,$D$39:$D$66,0),1)</f>
        <v>BARCELONA</v>
      </c>
      <c r="F39" s="50">
        <f>LOOKUP(E39,$A$39:$A$66,$B$39:$B$66)</f>
        <v>278699</v>
      </c>
      <c r="G39" s="50">
        <f>LOOKUP(E39,$A$39:$A$66,$C$39:$C$66)</f>
        <v>296367</v>
      </c>
    </row>
    <row r="40" spans="1:9" x14ac:dyDescent="0.25">
      <c r="A40" s="50" t="str">
        <f t="shared" si="5"/>
        <v>ALICANTE</v>
      </c>
      <c r="B40" s="51">
        <f t="shared" si="3"/>
        <v>0</v>
      </c>
      <c r="C40" s="51">
        <f t="shared" si="4"/>
        <v>700</v>
      </c>
      <c r="D40" s="51">
        <f t="shared" ref="D40:D66" si="7">_xlfn.RANK.EQ(B40,$B$39:$B$66)+COUNTIF($B$39:$B$66,B40)-1</f>
        <v>28</v>
      </c>
      <c r="E40" s="50" t="str">
        <f t="shared" si="6"/>
        <v>VALENCIA</v>
      </c>
      <c r="F40" s="50">
        <f t="shared" ref="F40:F66" si="8">LOOKUP(E40,$A$39:$A$66,$B$39:$B$66)</f>
        <v>265171</v>
      </c>
      <c r="G40" s="50">
        <f t="shared" ref="G40:G66" si="9">LOOKUP(E40,$A$39:$A$66,$C$39:$C$66)</f>
        <v>263865</v>
      </c>
    </row>
    <row r="41" spans="1:9" x14ac:dyDescent="0.25">
      <c r="A41" s="50" t="str">
        <f t="shared" si="5"/>
        <v>ALMERÍA</v>
      </c>
      <c r="B41" s="51">
        <f t="shared" si="3"/>
        <v>141</v>
      </c>
      <c r="C41" s="51">
        <f t="shared" si="4"/>
        <v>170</v>
      </c>
      <c r="D41" s="51">
        <f t="shared" si="7"/>
        <v>17</v>
      </c>
      <c r="E41" s="50" t="str">
        <f t="shared" si="6"/>
        <v>SANTANDER</v>
      </c>
      <c r="F41" s="50">
        <f t="shared" si="8"/>
        <v>180438</v>
      </c>
      <c r="G41" s="50">
        <f t="shared" si="9"/>
        <v>158462</v>
      </c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VIGO</v>
      </c>
      <c r="F42" s="50">
        <f t="shared" si="8"/>
        <v>154667</v>
      </c>
      <c r="G42" s="50">
        <f t="shared" si="9"/>
        <v>153981</v>
      </c>
    </row>
    <row r="43" spans="1:9" x14ac:dyDescent="0.25">
      <c r="A43" s="50" t="str">
        <f t="shared" si="5"/>
        <v>BAHÍA DE ALGECIRAS</v>
      </c>
      <c r="B43" s="51">
        <f t="shared" si="3"/>
        <v>4390</v>
      </c>
      <c r="C43" s="51">
        <f t="shared" si="4"/>
        <v>26</v>
      </c>
      <c r="D43" s="51">
        <f t="shared" si="7"/>
        <v>11</v>
      </c>
      <c r="E43" s="50" t="str">
        <f t="shared" si="6"/>
        <v>PASAIA</v>
      </c>
      <c r="F43" s="50">
        <f t="shared" si="8"/>
        <v>77107</v>
      </c>
      <c r="G43" s="50">
        <f t="shared" si="9"/>
        <v>88618</v>
      </c>
    </row>
    <row r="44" spans="1:9" x14ac:dyDescent="0.25">
      <c r="A44" s="50" t="str">
        <f t="shared" si="5"/>
        <v>BAHÍA DE CÁDIZ</v>
      </c>
      <c r="B44" s="51">
        <f t="shared" si="3"/>
        <v>4786</v>
      </c>
      <c r="C44" s="51">
        <f t="shared" si="4"/>
        <v>4738</v>
      </c>
      <c r="D44" s="51">
        <f t="shared" si="7"/>
        <v>10</v>
      </c>
      <c r="E44" s="50" t="str">
        <f t="shared" si="6"/>
        <v>TARRAGONA</v>
      </c>
      <c r="F44" s="50">
        <f t="shared" si="8"/>
        <v>64499</v>
      </c>
      <c r="G44" s="50">
        <f t="shared" si="9"/>
        <v>57065</v>
      </c>
    </row>
    <row r="45" spans="1:9" x14ac:dyDescent="0.25">
      <c r="A45" s="50" t="str">
        <f t="shared" si="5"/>
        <v>BALEARES</v>
      </c>
      <c r="B45" s="51">
        <f t="shared" si="3"/>
        <v>51092</v>
      </c>
      <c r="C45" s="51">
        <f t="shared" si="4"/>
        <v>57068</v>
      </c>
      <c r="D45" s="51">
        <f t="shared" si="7"/>
        <v>7</v>
      </c>
      <c r="E45" s="50" t="str">
        <f t="shared" si="6"/>
        <v>BALEARES</v>
      </c>
      <c r="F45" s="50">
        <f t="shared" si="8"/>
        <v>51092</v>
      </c>
      <c r="G45" s="50">
        <f t="shared" si="9"/>
        <v>57068</v>
      </c>
    </row>
    <row r="46" spans="1:9" x14ac:dyDescent="0.25">
      <c r="A46" s="50" t="str">
        <f t="shared" si="5"/>
        <v>BARCELONA</v>
      </c>
      <c r="B46" s="51">
        <f t="shared" si="3"/>
        <v>278699</v>
      </c>
      <c r="C46" s="51">
        <f t="shared" si="4"/>
        <v>296367</v>
      </c>
      <c r="D46" s="51">
        <f t="shared" si="7"/>
        <v>1</v>
      </c>
      <c r="E46" s="50" t="str">
        <f t="shared" si="6"/>
        <v>LAS PALMAS</v>
      </c>
      <c r="F46" s="50">
        <f t="shared" si="8"/>
        <v>29491</v>
      </c>
      <c r="G46" s="50">
        <f t="shared" si="9"/>
        <v>26816</v>
      </c>
    </row>
    <row r="47" spans="1:9" x14ac:dyDescent="0.25">
      <c r="A47" s="50" t="str">
        <f t="shared" si="5"/>
        <v>BILBAO</v>
      </c>
      <c r="B47" s="51">
        <f t="shared" si="3"/>
        <v>2563</v>
      </c>
      <c r="C47" s="51">
        <f t="shared" si="4"/>
        <v>5975</v>
      </c>
      <c r="D47" s="51">
        <f t="shared" si="7"/>
        <v>12</v>
      </c>
      <c r="E47" s="50" t="str">
        <f t="shared" si="6"/>
        <v>SANTA CRUZ DE TENERIFE</v>
      </c>
      <c r="F47" s="50">
        <f t="shared" si="8"/>
        <v>21556</v>
      </c>
      <c r="G47" s="50">
        <f t="shared" si="9"/>
        <v>18559</v>
      </c>
    </row>
    <row r="48" spans="1:9" x14ac:dyDescent="0.25">
      <c r="A48" s="50" t="str">
        <f t="shared" si="5"/>
        <v>CARTAGENA</v>
      </c>
      <c r="B48" s="51">
        <f t="shared" si="3"/>
        <v>0</v>
      </c>
      <c r="C48" s="51">
        <f t="shared" si="4"/>
        <v>0</v>
      </c>
      <c r="D48" s="51">
        <f t="shared" si="7"/>
        <v>28</v>
      </c>
      <c r="E48" s="50" t="str">
        <f t="shared" si="6"/>
        <v>BAHÍA DE CÁDIZ</v>
      </c>
      <c r="F48" s="50">
        <f t="shared" si="8"/>
        <v>4786</v>
      </c>
      <c r="G48" s="50">
        <f t="shared" si="9"/>
        <v>4738</v>
      </c>
    </row>
    <row r="49" spans="1:7" x14ac:dyDescent="0.25">
      <c r="A49" s="50" t="str">
        <f t="shared" si="5"/>
        <v>CASTELLÓN</v>
      </c>
      <c r="B49" s="51">
        <f t="shared" si="3"/>
        <v>0</v>
      </c>
      <c r="C49" s="51">
        <f t="shared" si="4"/>
        <v>652</v>
      </c>
      <c r="D49" s="51">
        <f t="shared" si="7"/>
        <v>28</v>
      </c>
      <c r="E49" s="50" t="str">
        <f t="shared" si="6"/>
        <v>BAHÍA DE ALGECIRAS</v>
      </c>
      <c r="F49" s="50">
        <f t="shared" si="8"/>
        <v>4390</v>
      </c>
      <c r="G49" s="50">
        <f t="shared" si="9"/>
        <v>26</v>
      </c>
    </row>
    <row r="50" spans="1:7" x14ac:dyDescent="0.25">
      <c r="A50" s="50" t="str">
        <f t="shared" si="5"/>
        <v>CEUTA</v>
      </c>
      <c r="B50" s="51">
        <f t="shared" si="3"/>
        <v>424</v>
      </c>
      <c r="C50" s="51">
        <f t="shared" si="4"/>
        <v>323</v>
      </c>
      <c r="D50" s="51">
        <f t="shared" si="7"/>
        <v>14</v>
      </c>
      <c r="E50" s="50" t="str">
        <f t="shared" si="6"/>
        <v>BILBAO</v>
      </c>
      <c r="F50" s="50">
        <f t="shared" si="8"/>
        <v>2563</v>
      </c>
      <c r="G50" s="50">
        <f t="shared" si="9"/>
        <v>5975</v>
      </c>
    </row>
    <row r="51" spans="1:7" x14ac:dyDescent="0.25">
      <c r="A51" s="50" t="str">
        <f t="shared" si="5"/>
        <v>FERROL-SAN CIBRAO</v>
      </c>
      <c r="B51" s="51">
        <f t="shared" si="3"/>
        <v>0</v>
      </c>
      <c r="C51" s="51">
        <f t="shared" si="4"/>
        <v>0</v>
      </c>
      <c r="D51" s="51">
        <f t="shared" si="7"/>
        <v>28</v>
      </c>
      <c r="E51" s="50" t="str">
        <f t="shared" si="6"/>
        <v>SEVILLA</v>
      </c>
      <c r="F51" s="50">
        <f t="shared" si="8"/>
        <v>667</v>
      </c>
      <c r="G51" s="50">
        <f t="shared" si="9"/>
        <v>2870</v>
      </c>
    </row>
    <row r="52" spans="1:7" x14ac:dyDescent="0.25">
      <c r="A52" s="50" t="str">
        <f t="shared" si="5"/>
        <v>GIJÓN</v>
      </c>
      <c r="B52" s="51">
        <f t="shared" si="3"/>
        <v>0</v>
      </c>
      <c r="C52" s="51">
        <f t="shared" si="4"/>
        <v>147</v>
      </c>
      <c r="D52" s="51">
        <f t="shared" si="7"/>
        <v>28</v>
      </c>
      <c r="E52" s="50" t="str">
        <f t="shared" si="6"/>
        <v>CEUTA</v>
      </c>
      <c r="F52" s="50">
        <f t="shared" si="8"/>
        <v>424</v>
      </c>
      <c r="G52" s="50">
        <f t="shared" si="9"/>
        <v>323</v>
      </c>
    </row>
    <row r="53" spans="1:7" x14ac:dyDescent="0.25">
      <c r="A53" s="50" t="str">
        <f t="shared" si="5"/>
        <v>HUELVA</v>
      </c>
      <c r="B53" s="51">
        <f t="shared" si="3"/>
        <v>0</v>
      </c>
      <c r="C53" s="51">
        <f t="shared" si="4"/>
        <v>10</v>
      </c>
      <c r="D53" s="51">
        <f t="shared" si="7"/>
        <v>28</v>
      </c>
      <c r="E53" s="50" t="str">
        <f t="shared" si="6"/>
        <v>MELILLA</v>
      </c>
      <c r="F53" s="50">
        <f t="shared" si="8"/>
        <v>406</v>
      </c>
      <c r="G53" s="50">
        <f t="shared" si="9"/>
        <v>3276</v>
      </c>
    </row>
    <row r="54" spans="1:7" x14ac:dyDescent="0.25">
      <c r="A54" s="50" t="str">
        <f t="shared" si="5"/>
        <v>LAS PALMAS</v>
      </c>
      <c r="B54" s="51">
        <f t="shared" si="3"/>
        <v>29491</v>
      </c>
      <c r="C54" s="51">
        <f t="shared" si="4"/>
        <v>26816</v>
      </c>
      <c r="D54" s="51">
        <f t="shared" si="7"/>
        <v>8</v>
      </c>
      <c r="E54" s="50" t="str">
        <f t="shared" si="6"/>
        <v>MOTRIL</v>
      </c>
      <c r="F54" s="50">
        <f t="shared" si="8"/>
        <v>227</v>
      </c>
      <c r="G54" s="50">
        <f t="shared" si="9"/>
        <v>113</v>
      </c>
    </row>
    <row r="55" spans="1:7" x14ac:dyDescent="0.25">
      <c r="A55" s="50" t="str">
        <f t="shared" si="5"/>
        <v>MÁLAGA</v>
      </c>
      <c r="B55" s="51">
        <f t="shared" si="3"/>
        <v>0</v>
      </c>
      <c r="C55" s="51">
        <f t="shared" si="4"/>
        <v>20790</v>
      </c>
      <c r="D55" s="51">
        <f t="shared" si="7"/>
        <v>28</v>
      </c>
      <c r="E55" s="50" t="str">
        <f t="shared" si="6"/>
        <v>ALMERÍA</v>
      </c>
      <c r="F55" s="50">
        <f t="shared" si="8"/>
        <v>141</v>
      </c>
      <c r="G55" s="50">
        <f t="shared" si="9"/>
        <v>170</v>
      </c>
    </row>
    <row r="56" spans="1:7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6"/>
        <v>#N/A</v>
      </c>
      <c r="F56" s="50" t="e">
        <f t="shared" si="8"/>
        <v>#N/A</v>
      </c>
      <c r="G56" s="50" t="e">
        <f t="shared" si="9"/>
        <v>#N/A</v>
      </c>
    </row>
    <row r="57" spans="1:7" x14ac:dyDescent="0.25">
      <c r="A57" s="50" t="str">
        <f t="shared" si="5"/>
        <v>MELILLA</v>
      </c>
      <c r="B57" s="51">
        <f t="shared" si="3"/>
        <v>406</v>
      </c>
      <c r="C57" s="51">
        <f t="shared" si="4"/>
        <v>3276</v>
      </c>
      <c r="D57" s="51">
        <f t="shared" si="7"/>
        <v>15</v>
      </c>
      <c r="E57" s="50" t="e">
        <f t="shared" si="6"/>
        <v>#N/A</v>
      </c>
      <c r="F57" s="50" t="e">
        <f t="shared" si="8"/>
        <v>#N/A</v>
      </c>
      <c r="G57" s="50" t="e">
        <f t="shared" si="9"/>
        <v>#N/A</v>
      </c>
    </row>
    <row r="58" spans="1:7" x14ac:dyDescent="0.25">
      <c r="A58" s="50" t="str">
        <f t="shared" si="5"/>
        <v>MOTRIL</v>
      </c>
      <c r="B58" s="51">
        <f t="shared" si="3"/>
        <v>227</v>
      </c>
      <c r="C58" s="51">
        <f t="shared" si="4"/>
        <v>113</v>
      </c>
      <c r="D58" s="51">
        <f t="shared" si="7"/>
        <v>16</v>
      </c>
      <c r="E58" s="50" t="e">
        <f t="shared" si="6"/>
        <v>#N/A</v>
      </c>
      <c r="F58" s="50" t="e">
        <f t="shared" si="8"/>
        <v>#N/A</v>
      </c>
      <c r="G58" s="50" t="e">
        <f t="shared" si="9"/>
        <v>#N/A</v>
      </c>
    </row>
    <row r="59" spans="1:7" x14ac:dyDescent="0.25">
      <c r="A59" s="50" t="str">
        <f t="shared" si="5"/>
        <v>PASAIA</v>
      </c>
      <c r="B59" s="51">
        <f t="shared" si="3"/>
        <v>77107</v>
      </c>
      <c r="C59" s="51">
        <f t="shared" si="4"/>
        <v>88618</v>
      </c>
      <c r="D59" s="51">
        <f t="shared" si="7"/>
        <v>5</v>
      </c>
      <c r="E59" s="50" t="e">
        <f t="shared" si="6"/>
        <v>#N/A</v>
      </c>
      <c r="F59" s="50" t="e">
        <f t="shared" si="8"/>
        <v>#N/A</v>
      </c>
      <c r="G59" s="50" t="e">
        <f t="shared" si="9"/>
        <v>#N/A</v>
      </c>
    </row>
    <row r="60" spans="1:7" x14ac:dyDescent="0.25">
      <c r="A60" s="50" t="str">
        <f t="shared" si="5"/>
        <v>SANTA CRUZ DE TENERIFE</v>
      </c>
      <c r="B60" s="51">
        <f t="shared" si="3"/>
        <v>21556</v>
      </c>
      <c r="C60" s="51">
        <f t="shared" si="4"/>
        <v>18559</v>
      </c>
      <c r="D60" s="51">
        <f t="shared" si="7"/>
        <v>9</v>
      </c>
      <c r="E60" s="50" t="e">
        <f t="shared" si="6"/>
        <v>#N/A</v>
      </c>
      <c r="F60" s="50" t="e">
        <f t="shared" si="8"/>
        <v>#N/A</v>
      </c>
      <c r="G60" s="50" t="e">
        <f t="shared" si="9"/>
        <v>#N/A</v>
      </c>
    </row>
    <row r="61" spans="1:7" x14ac:dyDescent="0.25">
      <c r="A61" s="50" t="str">
        <f t="shared" si="5"/>
        <v>SANTANDER</v>
      </c>
      <c r="B61" s="51">
        <f t="shared" si="3"/>
        <v>180438</v>
      </c>
      <c r="C61" s="51">
        <f t="shared" si="4"/>
        <v>158462</v>
      </c>
      <c r="D61" s="51">
        <f t="shared" si="7"/>
        <v>3</v>
      </c>
      <c r="E61" s="50" t="e">
        <f t="shared" si="6"/>
        <v>#N/A</v>
      </c>
      <c r="F61" s="50" t="e">
        <f t="shared" si="8"/>
        <v>#N/A</v>
      </c>
      <c r="G61" s="50" t="e">
        <f t="shared" si="9"/>
        <v>#N/A</v>
      </c>
    </row>
    <row r="62" spans="1:7" x14ac:dyDescent="0.25">
      <c r="A62" s="50" t="str">
        <f t="shared" si="5"/>
        <v>SEVILLA</v>
      </c>
      <c r="B62" s="51">
        <f t="shared" si="3"/>
        <v>667</v>
      </c>
      <c r="C62" s="51">
        <f t="shared" si="4"/>
        <v>2870</v>
      </c>
      <c r="D62" s="51">
        <f t="shared" si="7"/>
        <v>13</v>
      </c>
      <c r="E62" s="50" t="e">
        <f t="shared" si="6"/>
        <v>#N/A</v>
      </c>
      <c r="F62" s="50" t="e">
        <f t="shared" si="8"/>
        <v>#N/A</v>
      </c>
      <c r="G62" s="50" t="e">
        <f t="shared" si="9"/>
        <v>#N/A</v>
      </c>
    </row>
    <row r="63" spans="1:7" x14ac:dyDescent="0.25">
      <c r="A63" s="50" t="str">
        <f t="shared" si="5"/>
        <v>TARRAGONA</v>
      </c>
      <c r="B63" s="51">
        <f t="shared" si="3"/>
        <v>64499</v>
      </c>
      <c r="C63" s="51">
        <f t="shared" si="4"/>
        <v>57065</v>
      </c>
      <c r="D63" s="51">
        <f t="shared" si="7"/>
        <v>6</v>
      </c>
      <c r="E63" s="50" t="e">
        <f t="shared" si="6"/>
        <v>#N/A</v>
      </c>
      <c r="F63" s="50" t="e">
        <f t="shared" si="8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265171</v>
      </c>
      <c r="C64" s="51">
        <f t="shared" si="4"/>
        <v>263865</v>
      </c>
      <c r="D64" s="51">
        <f t="shared" si="7"/>
        <v>2</v>
      </c>
      <c r="E64" s="50" t="e">
        <f t="shared" si="6"/>
        <v>#N/A</v>
      </c>
      <c r="F64" s="50" t="e">
        <f t="shared" si="8"/>
        <v>#N/A</v>
      </c>
      <c r="G64" s="50" t="e">
        <f t="shared" si="9"/>
        <v>#N/A</v>
      </c>
    </row>
    <row r="65" spans="1:7" x14ac:dyDescent="0.25">
      <c r="A65" s="50" t="str">
        <f t="shared" si="5"/>
        <v>VIGO</v>
      </c>
      <c r="B65" s="51">
        <f t="shared" si="3"/>
        <v>154667</v>
      </c>
      <c r="C65" s="51">
        <f t="shared" si="4"/>
        <v>153981</v>
      </c>
      <c r="D65" s="51">
        <f t="shared" si="7"/>
        <v>4</v>
      </c>
      <c r="E65" s="50" t="e">
        <f t="shared" si="6"/>
        <v>#N/A</v>
      </c>
      <c r="F65" s="50" t="e">
        <f t="shared" si="8"/>
        <v>#N/A</v>
      </c>
      <c r="G65" s="50" t="e">
        <f t="shared" si="9"/>
        <v>#N/A</v>
      </c>
    </row>
    <row r="66" spans="1:7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6"/>
        <v>A CORUÑA</v>
      </c>
      <c r="F66" s="50">
        <f t="shared" si="8"/>
        <v>0</v>
      </c>
      <c r="G66" s="50">
        <f t="shared" si="9"/>
        <v>0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7"/>
      <c r="B68" s="87"/>
      <c r="C68" s="87"/>
      <c r="D68" s="87"/>
      <c r="E68" s="87"/>
      <c r="F68" s="87"/>
    </row>
    <row r="69" spans="1:7" x14ac:dyDescent="0.25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68"/>
  <sheetViews>
    <sheetView workbookViewId="0">
      <selection activeCell="E40" sqref="E40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155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95</v>
      </c>
      <c r="C7" s="10">
        <v>89</v>
      </c>
      <c r="D7" s="10">
        <v>365</v>
      </c>
      <c r="E7" s="10">
        <v>352</v>
      </c>
      <c r="F7" s="11">
        <f>((E7*100)/D7)-100</f>
        <v>-3.5616438356164366</v>
      </c>
      <c r="G7" s="1"/>
      <c r="H7" s="1"/>
      <c r="I7" s="1"/>
    </row>
    <row r="8" spans="1:12" x14ac:dyDescent="0.25">
      <c r="A8" s="12" t="s">
        <v>31</v>
      </c>
      <c r="B8" s="13">
        <v>73</v>
      </c>
      <c r="C8" s="13">
        <v>70</v>
      </c>
      <c r="D8" s="13">
        <v>278</v>
      </c>
      <c r="E8" s="13">
        <v>261</v>
      </c>
      <c r="F8" s="14">
        <f t="shared" ref="F8:F34" si="0">((E8*100)/D8)-100</f>
        <v>-6.115107913669064</v>
      </c>
      <c r="G8" s="1"/>
      <c r="H8" s="1"/>
      <c r="I8" s="1"/>
    </row>
    <row r="9" spans="1:12" x14ac:dyDescent="0.25">
      <c r="A9" s="9" t="s">
        <v>164</v>
      </c>
      <c r="B9" s="10">
        <v>109</v>
      </c>
      <c r="C9" s="10">
        <v>134</v>
      </c>
      <c r="D9" s="10">
        <v>402</v>
      </c>
      <c r="E9" s="10">
        <v>543</v>
      </c>
      <c r="F9" s="11">
        <f t="shared" si="0"/>
        <v>35.074626865671632</v>
      </c>
      <c r="G9" s="1"/>
      <c r="H9" s="1"/>
      <c r="I9" s="1"/>
    </row>
    <row r="10" spans="1:12" x14ac:dyDescent="0.25">
      <c r="A10" s="12" t="s">
        <v>166</v>
      </c>
      <c r="B10" s="13">
        <v>80</v>
      </c>
      <c r="C10" s="13">
        <v>62</v>
      </c>
      <c r="D10" s="13">
        <v>277</v>
      </c>
      <c r="E10" s="13">
        <v>261</v>
      </c>
      <c r="F10" s="14">
        <f t="shared" si="0"/>
        <v>-5.7761732851985528</v>
      </c>
      <c r="G10" s="1"/>
      <c r="H10" s="1"/>
      <c r="I10" s="1"/>
    </row>
    <row r="11" spans="1:12" x14ac:dyDescent="0.25">
      <c r="A11" s="9" t="s">
        <v>167</v>
      </c>
      <c r="B11" s="10">
        <v>2292</v>
      </c>
      <c r="C11" s="10">
        <v>2046</v>
      </c>
      <c r="D11" s="10">
        <v>8974</v>
      </c>
      <c r="E11" s="10">
        <v>8461</v>
      </c>
      <c r="F11" s="11">
        <f t="shared" si="0"/>
        <v>-5.7165143748607079</v>
      </c>
      <c r="G11" s="1"/>
      <c r="H11" s="1"/>
      <c r="I11" s="1"/>
    </row>
    <row r="12" spans="1:12" x14ac:dyDescent="0.25">
      <c r="A12" s="12" t="s">
        <v>168</v>
      </c>
      <c r="B12" s="13">
        <v>90</v>
      </c>
      <c r="C12" s="13">
        <v>84</v>
      </c>
      <c r="D12" s="13">
        <v>255</v>
      </c>
      <c r="E12" s="13">
        <v>343</v>
      </c>
      <c r="F12" s="14">
        <f t="shared" si="0"/>
        <v>34.509803921568619</v>
      </c>
      <c r="G12" s="1"/>
      <c r="H12" s="1"/>
      <c r="I12" s="1"/>
    </row>
    <row r="13" spans="1:12" x14ac:dyDescent="0.25">
      <c r="A13" s="9" t="s">
        <v>32</v>
      </c>
      <c r="B13" s="10">
        <v>2925</v>
      </c>
      <c r="C13" s="10">
        <v>3182</v>
      </c>
      <c r="D13" s="10">
        <v>8529</v>
      </c>
      <c r="E13" s="10">
        <v>9385</v>
      </c>
      <c r="F13" s="11">
        <f t="shared" si="0"/>
        <v>10.036346582248797</v>
      </c>
      <c r="G13" s="1"/>
      <c r="H13" s="1"/>
      <c r="I13" s="1"/>
    </row>
    <row r="14" spans="1:12" x14ac:dyDescent="0.25">
      <c r="A14" s="12" t="s">
        <v>33</v>
      </c>
      <c r="B14" s="13">
        <v>737</v>
      </c>
      <c r="C14" s="13">
        <v>718</v>
      </c>
      <c r="D14" s="13">
        <v>2593</v>
      </c>
      <c r="E14" s="13">
        <v>2655</v>
      </c>
      <c r="F14" s="14">
        <f t="shared" si="0"/>
        <v>2.3910528345545714</v>
      </c>
      <c r="G14" s="1"/>
      <c r="H14" s="1"/>
      <c r="I14" s="1"/>
    </row>
    <row r="15" spans="1:12" x14ac:dyDescent="0.25">
      <c r="A15" s="9" t="s">
        <v>34</v>
      </c>
      <c r="B15" s="10">
        <v>260</v>
      </c>
      <c r="C15" s="10">
        <v>251</v>
      </c>
      <c r="D15" s="10">
        <v>901</v>
      </c>
      <c r="E15" s="10">
        <v>882</v>
      </c>
      <c r="F15" s="11">
        <f t="shared" si="0"/>
        <v>-2.1087680355160927</v>
      </c>
      <c r="G15" s="1"/>
      <c r="H15" s="1"/>
      <c r="I15" s="1"/>
    </row>
    <row r="16" spans="1:12" x14ac:dyDescent="0.25">
      <c r="A16" s="12" t="s">
        <v>35</v>
      </c>
      <c r="B16" s="13">
        <v>157</v>
      </c>
      <c r="C16" s="13">
        <v>178</v>
      </c>
      <c r="D16" s="13">
        <v>593</v>
      </c>
      <c r="E16" s="13">
        <v>625</v>
      </c>
      <c r="F16" s="14">
        <f t="shared" si="0"/>
        <v>5.396290050590224</v>
      </c>
      <c r="G16" s="1"/>
      <c r="H16" s="1"/>
      <c r="I16" s="1"/>
    </row>
    <row r="17" spans="1:9" x14ac:dyDescent="0.25">
      <c r="A17" s="9" t="s">
        <v>169</v>
      </c>
      <c r="B17" s="10">
        <v>142</v>
      </c>
      <c r="C17" s="10">
        <v>143</v>
      </c>
      <c r="D17" s="10">
        <v>510</v>
      </c>
      <c r="E17" s="10">
        <v>557</v>
      </c>
      <c r="F17" s="11">
        <f t="shared" si="0"/>
        <v>9.2156862745098067</v>
      </c>
      <c r="G17" s="1"/>
      <c r="H17" s="1"/>
      <c r="I17" s="1"/>
    </row>
    <row r="18" spans="1:9" x14ac:dyDescent="0.25">
      <c r="A18" s="12" t="s">
        <v>36</v>
      </c>
      <c r="B18" s="13">
        <v>884</v>
      </c>
      <c r="C18" s="13">
        <v>797</v>
      </c>
      <c r="D18" s="13">
        <v>3422</v>
      </c>
      <c r="E18" s="13">
        <v>3333</v>
      </c>
      <c r="F18" s="14">
        <f t="shared" si="0"/>
        <v>-2.6008182349503244</v>
      </c>
      <c r="G18" s="1"/>
      <c r="H18" s="1"/>
      <c r="I18" s="1"/>
    </row>
    <row r="19" spans="1:9" x14ac:dyDescent="0.25">
      <c r="A19" s="9" t="s">
        <v>37</v>
      </c>
      <c r="B19" s="10">
        <v>102</v>
      </c>
      <c r="C19" s="10">
        <v>100</v>
      </c>
      <c r="D19" s="10">
        <v>337</v>
      </c>
      <c r="E19" s="10">
        <v>353</v>
      </c>
      <c r="F19" s="11">
        <f t="shared" si="0"/>
        <v>4.7477744807121667</v>
      </c>
      <c r="G19" s="1"/>
      <c r="H19" s="1"/>
      <c r="I19" s="1"/>
    </row>
    <row r="20" spans="1:9" x14ac:dyDescent="0.25">
      <c r="A20" s="12" t="s">
        <v>170</v>
      </c>
      <c r="B20" s="13">
        <v>108</v>
      </c>
      <c r="C20" s="13">
        <v>109</v>
      </c>
      <c r="D20" s="13">
        <v>389</v>
      </c>
      <c r="E20" s="13">
        <v>408</v>
      </c>
      <c r="F20" s="14">
        <f t="shared" si="0"/>
        <v>4.8843187660668406</v>
      </c>
      <c r="G20" s="1"/>
      <c r="H20" s="1"/>
      <c r="I20" s="1"/>
    </row>
    <row r="21" spans="1:9" x14ac:dyDescent="0.25">
      <c r="A21" s="9" t="s">
        <v>38</v>
      </c>
      <c r="B21" s="10">
        <v>182</v>
      </c>
      <c r="C21" s="10">
        <v>171</v>
      </c>
      <c r="D21" s="10">
        <v>685</v>
      </c>
      <c r="E21" s="10">
        <v>739</v>
      </c>
      <c r="F21" s="11">
        <f t="shared" si="0"/>
        <v>7.8832116788321116</v>
      </c>
      <c r="G21" s="1"/>
      <c r="H21" s="1"/>
      <c r="I21" s="1"/>
    </row>
    <row r="22" spans="1:9" x14ac:dyDescent="0.25">
      <c r="A22" s="12" t="s">
        <v>59</v>
      </c>
      <c r="B22" s="13">
        <v>960</v>
      </c>
      <c r="C22" s="13">
        <v>981</v>
      </c>
      <c r="D22" s="13">
        <v>3978</v>
      </c>
      <c r="E22" s="13">
        <v>3909</v>
      </c>
      <c r="F22" s="14">
        <f t="shared" si="0"/>
        <v>-1.7345399698340884</v>
      </c>
      <c r="G22" s="1"/>
      <c r="H22" s="1"/>
      <c r="I22" s="1"/>
    </row>
    <row r="23" spans="1:9" x14ac:dyDescent="0.25">
      <c r="A23" s="9" t="s">
        <v>171</v>
      </c>
      <c r="B23" s="10">
        <v>129</v>
      </c>
      <c r="C23" s="10">
        <v>142</v>
      </c>
      <c r="D23" s="10">
        <v>418</v>
      </c>
      <c r="E23" s="10">
        <v>490</v>
      </c>
      <c r="F23" s="11">
        <f t="shared" si="0"/>
        <v>17.224880382775126</v>
      </c>
      <c r="G23" s="1"/>
      <c r="H23" s="1"/>
      <c r="I23" s="1"/>
    </row>
    <row r="24" spans="1:9" x14ac:dyDescent="0.25">
      <c r="A24" s="12" t="s">
        <v>173</v>
      </c>
      <c r="B24" s="13">
        <v>42</v>
      </c>
      <c r="C24" s="13">
        <v>43</v>
      </c>
      <c r="D24" s="13">
        <v>158</v>
      </c>
      <c r="E24" s="13">
        <v>163</v>
      </c>
      <c r="F24" s="14">
        <f t="shared" si="0"/>
        <v>3.1645569620253156</v>
      </c>
      <c r="G24" s="1"/>
      <c r="H24" s="1"/>
      <c r="I24" s="1"/>
    </row>
    <row r="25" spans="1:9" x14ac:dyDescent="0.25">
      <c r="A25" s="9" t="s">
        <v>39</v>
      </c>
      <c r="B25" s="10">
        <v>117</v>
      </c>
      <c r="C25" s="10">
        <v>153</v>
      </c>
      <c r="D25" s="10">
        <v>462</v>
      </c>
      <c r="E25" s="10">
        <v>641</v>
      </c>
      <c r="F25" s="11">
        <f t="shared" si="0"/>
        <v>38.744588744588754</v>
      </c>
      <c r="G25" s="1"/>
      <c r="H25" s="1"/>
      <c r="I25" s="1"/>
    </row>
    <row r="26" spans="1:9" x14ac:dyDescent="0.25">
      <c r="A26" s="12" t="s">
        <v>40</v>
      </c>
      <c r="B26" s="13">
        <v>109</v>
      </c>
      <c r="C26" s="13">
        <v>96</v>
      </c>
      <c r="D26" s="13">
        <v>367</v>
      </c>
      <c r="E26" s="13">
        <v>397</v>
      </c>
      <c r="F26" s="14">
        <f t="shared" si="0"/>
        <v>8.1743869209809219</v>
      </c>
      <c r="G26" s="1"/>
      <c r="H26" s="1"/>
      <c r="I26" s="1"/>
    </row>
    <row r="27" spans="1:9" x14ac:dyDescent="0.25">
      <c r="A27" s="9" t="s">
        <v>41</v>
      </c>
      <c r="B27" s="10">
        <v>80</v>
      </c>
      <c r="C27" s="10">
        <v>65</v>
      </c>
      <c r="D27" s="10">
        <v>327</v>
      </c>
      <c r="E27" s="10">
        <v>269</v>
      </c>
      <c r="F27" s="11">
        <f t="shared" si="0"/>
        <v>-17.73700305810398</v>
      </c>
      <c r="G27" s="1"/>
      <c r="H27" s="1"/>
      <c r="I27" s="1"/>
    </row>
    <row r="28" spans="1:9" x14ac:dyDescent="0.25">
      <c r="A28" s="12" t="s">
        <v>42</v>
      </c>
      <c r="B28" s="13">
        <v>1025</v>
      </c>
      <c r="C28" s="13">
        <v>1042</v>
      </c>
      <c r="D28" s="13">
        <v>4112</v>
      </c>
      <c r="E28" s="13">
        <v>4149</v>
      </c>
      <c r="F28" s="14">
        <f t="shared" si="0"/>
        <v>0.89980544747081126</v>
      </c>
      <c r="G28" s="1"/>
      <c r="H28" s="1"/>
      <c r="I28" s="1"/>
    </row>
    <row r="29" spans="1:9" x14ac:dyDescent="0.25">
      <c r="A29" s="9" t="s">
        <v>43</v>
      </c>
      <c r="B29" s="10">
        <v>130</v>
      </c>
      <c r="C29" s="10">
        <v>126</v>
      </c>
      <c r="D29" s="10">
        <v>428</v>
      </c>
      <c r="E29" s="10">
        <v>472</v>
      </c>
      <c r="F29" s="11">
        <f t="shared" si="0"/>
        <v>10.280373831775705</v>
      </c>
      <c r="G29" s="1"/>
      <c r="H29" s="1"/>
      <c r="I29" s="1"/>
    </row>
    <row r="30" spans="1:9" x14ac:dyDescent="0.25">
      <c r="A30" s="12" t="s">
        <v>44</v>
      </c>
      <c r="B30" s="13">
        <v>100</v>
      </c>
      <c r="C30" s="13">
        <v>78</v>
      </c>
      <c r="D30" s="13">
        <v>355</v>
      </c>
      <c r="E30" s="13">
        <v>306</v>
      </c>
      <c r="F30" s="14">
        <f t="shared" si="0"/>
        <v>-13.802816901408448</v>
      </c>
      <c r="G30" s="1"/>
      <c r="H30" s="1"/>
      <c r="I30" s="1"/>
    </row>
    <row r="31" spans="1:9" x14ac:dyDescent="0.25">
      <c r="A31" s="9" t="s">
        <v>45</v>
      </c>
      <c r="B31" s="10">
        <v>223</v>
      </c>
      <c r="C31" s="10">
        <v>224</v>
      </c>
      <c r="D31" s="10">
        <v>835</v>
      </c>
      <c r="E31" s="10">
        <v>866</v>
      </c>
      <c r="F31" s="11">
        <f t="shared" si="0"/>
        <v>3.7125748502994043</v>
      </c>
      <c r="G31" s="1"/>
      <c r="H31" s="1"/>
      <c r="I31" s="1"/>
    </row>
    <row r="32" spans="1:9" x14ac:dyDescent="0.25">
      <c r="A32" s="12" t="s">
        <v>46</v>
      </c>
      <c r="B32" s="13">
        <v>645</v>
      </c>
      <c r="C32" s="13">
        <v>621</v>
      </c>
      <c r="D32" s="13">
        <v>2496</v>
      </c>
      <c r="E32" s="13">
        <v>2420</v>
      </c>
      <c r="F32" s="14">
        <f t="shared" si="0"/>
        <v>-3.0448717948717956</v>
      </c>
      <c r="G32" s="1"/>
      <c r="H32" s="1"/>
      <c r="I32" s="1"/>
    </row>
    <row r="33" spans="1:9" x14ac:dyDescent="0.25">
      <c r="A33" s="9" t="s">
        <v>47</v>
      </c>
      <c r="B33" s="10">
        <v>141</v>
      </c>
      <c r="C33" s="10">
        <v>135</v>
      </c>
      <c r="D33" s="10">
        <v>487</v>
      </c>
      <c r="E33" s="10">
        <v>474</v>
      </c>
      <c r="F33" s="11">
        <f t="shared" si="0"/>
        <v>-2.669404517453799</v>
      </c>
      <c r="G33" s="1"/>
      <c r="H33" s="1"/>
      <c r="I33" s="1"/>
    </row>
    <row r="34" spans="1:9" x14ac:dyDescent="0.25">
      <c r="A34" s="12" t="s">
        <v>172</v>
      </c>
      <c r="B34" s="13">
        <v>23</v>
      </c>
      <c r="C34" s="13">
        <v>25</v>
      </c>
      <c r="D34" s="13">
        <v>92</v>
      </c>
      <c r="E34" s="13">
        <v>95</v>
      </c>
      <c r="F34" s="14">
        <f t="shared" si="0"/>
        <v>3.2608695652173907</v>
      </c>
      <c r="G34" s="1"/>
      <c r="H34" s="1"/>
      <c r="I34" s="1"/>
    </row>
    <row r="35" spans="1:9" x14ac:dyDescent="0.25">
      <c r="A35" s="15" t="s">
        <v>48</v>
      </c>
      <c r="B35" s="16">
        <f>SUM(B7:B34)</f>
        <v>11960</v>
      </c>
      <c r="C35" s="16">
        <f t="shared" ref="C35:E35" si="1">SUM(C7:C34)</f>
        <v>11865</v>
      </c>
      <c r="D35" s="16">
        <f t="shared" si="1"/>
        <v>43025</v>
      </c>
      <c r="E35" s="16">
        <f t="shared" si="1"/>
        <v>43809</v>
      </c>
      <c r="F35" s="17">
        <f t="shared" ref="F35" si="2">((E35*100)/D35)-100</f>
        <v>1.8221963974433493</v>
      </c>
      <c r="G35" s="1"/>
      <c r="H35" s="1"/>
      <c r="I35" s="1"/>
    </row>
    <row r="36" spans="1:9" x14ac:dyDescent="0.25">
      <c r="A36" s="73" t="s">
        <v>129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352</v>
      </c>
      <c r="C39" s="51">
        <f t="shared" si="4"/>
        <v>365</v>
      </c>
      <c r="D39" s="51">
        <f>_xlfn.RANK.EQ(B39,$B$39:$B$66)+COUNTIF($B$39:$B$66,B39)-1</f>
        <v>21</v>
      </c>
      <c r="E39" s="50" t="str">
        <f t="shared" ref="E39:E66" si="6">INDEX($A$39:$B$66,MATCH(ROW()-38,$D$39:$D$66,0),1)</f>
        <v>BALEARES</v>
      </c>
      <c r="F39" s="50">
        <f>LOOKUP(E39,$A$39:$A$66,$B$39:$B$66)</f>
        <v>9385</v>
      </c>
      <c r="G39" s="50">
        <f>LOOKUP(E39,$A$39:$A$66,$C$39:$C$66)</f>
        <v>8529</v>
      </c>
    </row>
    <row r="40" spans="1:9" x14ac:dyDescent="0.25">
      <c r="A40" s="50" t="str">
        <f t="shared" si="5"/>
        <v>ALICANTE</v>
      </c>
      <c r="B40" s="51">
        <f t="shared" si="3"/>
        <v>261</v>
      </c>
      <c r="C40" s="51">
        <f t="shared" si="4"/>
        <v>278</v>
      </c>
      <c r="D40" s="51">
        <f t="shared" ref="D40:D66" si="7">_xlfn.RANK.EQ(B40,$B$39:$B$66)+COUNTIF($B$39:$B$66,B40)-1</f>
        <v>26</v>
      </c>
      <c r="E40" s="50" t="str">
        <f t="shared" si="6"/>
        <v>BAHÍA DE ALGECIRAS</v>
      </c>
      <c r="F40" s="50">
        <f t="shared" ref="F40:F55" si="8">LOOKUP(E40,$A$39:$A$66,$B$39:$B$66)</f>
        <v>8461</v>
      </c>
      <c r="G40" s="50">
        <f t="shared" ref="G40:G66" si="9">LOOKUP(E40,$A$39:$A$66,$C$39:$C$66)</f>
        <v>8974</v>
      </c>
    </row>
    <row r="41" spans="1:9" x14ac:dyDescent="0.25">
      <c r="A41" s="50" t="str">
        <f t="shared" si="5"/>
        <v>ALMERÍA</v>
      </c>
      <c r="B41" s="51">
        <f t="shared" si="3"/>
        <v>543</v>
      </c>
      <c r="C41" s="51">
        <f t="shared" si="4"/>
        <v>402</v>
      </c>
      <c r="D41" s="51">
        <f t="shared" si="7"/>
        <v>14</v>
      </c>
      <c r="E41" s="50" t="str">
        <f t="shared" si="6"/>
        <v>SANTA CRUZ DE TENERIFE</v>
      </c>
      <c r="F41" s="50">
        <f t="shared" si="8"/>
        <v>4149</v>
      </c>
      <c r="G41" s="50">
        <f t="shared" si="9"/>
        <v>4112</v>
      </c>
    </row>
    <row r="42" spans="1:9" x14ac:dyDescent="0.25">
      <c r="A42" s="50" t="str">
        <f t="shared" si="5"/>
        <v>AVILÉS</v>
      </c>
      <c r="B42" s="51">
        <f t="shared" si="3"/>
        <v>261</v>
      </c>
      <c r="C42" s="51">
        <f t="shared" si="4"/>
        <v>277</v>
      </c>
      <c r="D42" s="51">
        <f t="shared" si="7"/>
        <v>26</v>
      </c>
      <c r="E42" s="50" t="str">
        <f t="shared" si="6"/>
        <v>LAS PALMAS</v>
      </c>
      <c r="F42" s="50">
        <f t="shared" si="8"/>
        <v>3909</v>
      </c>
      <c r="G42" s="50">
        <f t="shared" si="9"/>
        <v>3978</v>
      </c>
    </row>
    <row r="43" spans="1:9" x14ac:dyDescent="0.25">
      <c r="A43" s="50" t="str">
        <f t="shared" si="5"/>
        <v>BAHÍA DE ALGECIRAS</v>
      </c>
      <c r="B43" s="51">
        <f t="shared" si="3"/>
        <v>8461</v>
      </c>
      <c r="C43" s="51">
        <f t="shared" si="4"/>
        <v>8974</v>
      </c>
      <c r="D43" s="51">
        <f t="shared" si="7"/>
        <v>2</v>
      </c>
      <c r="E43" s="50" t="str">
        <f t="shared" si="6"/>
        <v>CEUTA</v>
      </c>
      <c r="F43" s="50">
        <f t="shared" si="8"/>
        <v>3333</v>
      </c>
      <c r="G43" s="50">
        <f t="shared" si="9"/>
        <v>3422</v>
      </c>
    </row>
    <row r="44" spans="1:9" x14ac:dyDescent="0.25">
      <c r="A44" s="50" t="str">
        <f t="shared" si="5"/>
        <v>BAHÍA DE CÁDIZ</v>
      </c>
      <c r="B44" s="51">
        <f t="shared" si="3"/>
        <v>343</v>
      </c>
      <c r="C44" s="51">
        <f t="shared" si="4"/>
        <v>255</v>
      </c>
      <c r="D44" s="51">
        <f t="shared" si="7"/>
        <v>22</v>
      </c>
      <c r="E44" s="50" t="str">
        <f t="shared" si="6"/>
        <v>BARCELONA</v>
      </c>
      <c r="F44" s="50">
        <f t="shared" si="8"/>
        <v>2655</v>
      </c>
      <c r="G44" s="50">
        <f t="shared" si="9"/>
        <v>2593</v>
      </c>
    </row>
    <row r="45" spans="1:9" x14ac:dyDescent="0.25">
      <c r="A45" s="50" t="str">
        <f t="shared" si="5"/>
        <v>BALEARES</v>
      </c>
      <c r="B45" s="51">
        <f t="shared" si="3"/>
        <v>9385</v>
      </c>
      <c r="C45" s="51">
        <f t="shared" si="4"/>
        <v>8529</v>
      </c>
      <c r="D45" s="51">
        <f t="shared" si="7"/>
        <v>1</v>
      </c>
      <c r="E45" s="50" t="str">
        <f t="shared" si="6"/>
        <v>VALENCIA</v>
      </c>
      <c r="F45" s="50">
        <f t="shared" si="8"/>
        <v>2420</v>
      </c>
      <c r="G45" s="50">
        <f t="shared" si="9"/>
        <v>2496</v>
      </c>
    </row>
    <row r="46" spans="1:9" x14ac:dyDescent="0.25">
      <c r="A46" s="50" t="str">
        <f t="shared" si="5"/>
        <v>BARCELONA</v>
      </c>
      <c r="B46" s="51">
        <f t="shared" si="3"/>
        <v>2655</v>
      </c>
      <c r="C46" s="51">
        <f t="shared" si="4"/>
        <v>2593</v>
      </c>
      <c r="D46" s="51">
        <f t="shared" si="7"/>
        <v>6</v>
      </c>
      <c r="E46" s="50" t="str">
        <f t="shared" si="6"/>
        <v>BILBAO</v>
      </c>
      <c r="F46" s="50">
        <f t="shared" si="8"/>
        <v>882</v>
      </c>
      <c r="G46" s="50">
        <f t="shared" si="9"/>
        <v>901</v>
      </c>
    </row>
    <row r="47" spans="1:9" x14ac:dyDescent="0.25">
      <c r="A47" s="50" t="str">
        <f t="shared" si="5"/>
        <v>BILBAO</v>
      </c>
      <c r="B47" s="51">
        <f t="shared" si="3"/>
        <v>882</v>
      </c>
      <c r="C47" s="51">
        <f t="shared" si="4"/>
        <v>901</v>
      </c>
      <c r="D47" s="51">
        <f t="shared" si="7"/>
        <v>8</v>
      </c>
      <c r="E47" s="50" t="str">
        <f t="shared" si="6"/>
        <v>TARRAGONA</v>
      </c>
      <c r="F47" s="50">
        <f t="shared" si="8"/>
        <v>866</v>
      </c>
      <c r="G47" s="50">
        <f t="shared" si="9"/>
        <v>835</v>
      </c>
    </row>
    <row r="48" spans="1:9" x14ac:dyDescent="0.25">
      <c r="A48" s="50" t="str">
        <f t="shared" si="5"/>
        <v>CARTAGENA</v>
      </c>
      <c r="B48" s="51">
        <f t="shared" si="3"/>
        <v>625</v>
      </c>
      <c r="C48" s="51">
        <f t="shared" si="4"/>
        <v>593</v>
      </c>
      <c r="D48" s="51">
        <f t="shared" si="7"/>
        <v>12</v>
      </c>
      <c r="E48" s="50" t="str">
        <f t="shared" si="6"/>
        <v>HUELVA</v>
      </c>
      <c r="F48" s="50">
        <f t="shared" si="8"/>
        <v>739</v>
      </c>
      <c r="G48" s="50">
        <f t="shared" si="9"/>
        <v>685</v>
      </c>
    </row>
    <row r="49" spans="1:7" x14ac:dyDescent="0.25">
      <c r="A49" s="50" t="str">
        <f t="shared" si="5"/>
        <v>CASTELLÓN</v>
      </c>
      <c r="B49" s="51">
        <f t="shared" si="3"/>
        <v>557</v>
      </c>
      <c r="C49" s="51">
        <f t="shared" si="4"/>
        <v>510</v>
      </c>
      <c r="D49" s="51">
        <f t="shared" si="7"/>
        <v>13</v>
      </c>
      <c r="E49" s="50" t="str">
        <f t="shared" si="6"/>
        <v>MELILLA</v>
      </c>
      <c r="F49" s="50">
        <f t="shared" si="8"/>
        <v>641</v>
      </c>
      <c r="G49" s="50">
        <f t="shared" si="9"/>
        <v>462</v>
      </c>
    </row>
    <row r="50" spans="1:7" x14ac:dyDescent="0.25">
      <c r="A50" s="50" t="str">
        <f t="shared" si="5"/>
        <v>CEUTA</v>
      </c>
      <c r="B50" s="51">
        <f t="shared" si="3"/>
        <v>3333</v>
      </c>
      <c r="C50" s="51">
        <f t="shared" si="4"/>
        <v>3422</v>
      </c>
      <c r="D50" s="51">
        <f t="shared" si="7"/>
        <v>5</v>
      </c>
      <c r="E50" s="50" t="str">
        <f t="shared" si="6"/>
        <v>CARTAGENA</v>
      </c>
      <c r="F50" s="50">
        <f t="shared" si="8"/>
        <v>625</v>
      </c>
      <c r="G50" s="50">
        <f t="shared" si="9"/>
        <v>593</v>
      </c>
    </row>
    <row r="51" spans="1:7" x14ac:dyDescent="0.25">
      <c r="A51" s="50" t="str">
        <f t="shared" si="5"/>
        <v>FERROL-SAN CIBRAO</v>
      </c>
      <c r="B51" s="51">
        <f t="shared" si="3"/>
        <v>353</v>
      </c>
      <c r="C51" s="51">
        <f t="shared" si="4"/>
        <v>337</v>
      </c>
      <c r="D51" s="51">
        <f t="shared" si="7"/>
        <v>20</v>
      </c>
      <c r="E51" s="50" t="str">
        <f t="shared" si="6"/>
        <v>CASTELLÓN</v>
      </c>
      <c r="F51" s="50">
        <f t="shared" si="8"/>
        <v>557</v>
      </c>
      <c r="G51" s="50">
        <f t="shared" si="9"/>
        <v>510</v>
      </c>
    </row>
    <row r="52" spans="1:7" x14ac:dyDescent="0.25">
      <c r="A52" s="50" t="str">
        <f t="shared" si="5"/>
        <v>GIJÓN</v>
      </c>
      <c r="B52" s="51">
        <f t="shared" si="3"/>
        <v>408</v>
      </c>
      <c r="C52" s="51">
        <f t="shared" si="4"/>
        <v>389</v>
      </c>
      <c r="D52" s="51">
        <f t="shared" si="7"/>
        <v>18</v>
      </c>
      <c r="E52" s="50" t="str">
        <f t="shared" si="6"/>
        <v>ALMERÍA</v>
      </c>
      <c r="F52" s="50">
        <f t="shared" si="8"/>
        <v>543</v>
      </c>
      <c r="G52" s="50">
        <f t="shared" si="9"/>
        <v>402</v>
      </c>
    </row>
    <row r="53" spans="1:7" x14ac:dyDescent="0.25">
      <c r="A53" s="50" t="str">
        <f t="shared" si="5"/>
        <v>HUELVA</v>
      </c>
      <c r="B53" s="51">
        <f t="shared" si="3"/>
        <v>739</v>
      </c>
      <c r="C53" s="51">
        <f t="shared" si="4"/>
        <v>685</v>
      </c>
      <c r="D53" s="51">
        <f t="shared" si="7"/>
        <v>10</v>
      </c>
      <c r="E53" s="50" t="str">
        <f t="shared" si="6"/>
        <v>MÁLAGA</v>
      </c>
      <c r="F53" s="50">
        <f t="shared" si="8"/>
        <v>490</v>
      </c>
      <c r="G53" s="50">
        <f t="shared" si="9"/>
        <v>418</v>
      </c>
    </row>
    <row r="54" spans="1:7" x14ac:dyDescent="0.25">
      <c r="A54" s="50" t="str">
        <f t="shared" si="5"/>
        <v>LAS PALMAS</v>
      </c>
      <c r="B54" s="51">
        <f t="shared" si="3"/>
        <v>3909</v>
      </c>
      <c r="C54" s="51">
        <f t="shared" si="4"/>
        <v>3978</v>
      </c>
      <c r="D54" s="51">
        <f t="shared" si="7"/>
        <v>4</v>
      </c>
      <c r="E54" s="50" t="str">
        <f t="shared" si="6"/>
        <v>VIGO</v>
      </c>
      <c r="F54" s="50">
        <f t="shared" si="8"/>
        <v>474</v>
      </c>
      <c r="G54" s="50">
        <f t="shared" si="9"/>
        <v>487</v>
      </c>
    </row>
    <row r="55" spans="1:7" x14ac:dyDescent="0.25">
      <c r="A55" s="50" t="str">
        <f t="shared" si="5"/>
        <v>MÁLAGA</v>
      </c>
      <c r="B55" s="51">
        <f t="shared" si="3"/>
        <v>490</v>
      </c>
      <c r="C55" s="51">
        <f t="shared" si="4"/>
        <v>418</v>
      </c>
      <c r="D55" s="51">
        <f t="shared" si="7"/>
        <v>15</v>
      </c>
      <c r="E55" s="50" t="str">
        <f t="shared" si="6"/>
        <v>SANTANDER</v>
      </c>
      <c r="F55" s="50">
        <f t="shared" si="8"/>
        <v>472</v>
      </c>
      <c r="G55" s="50">
        <f t="shared" si="9"/>
        <v>428</v>
      </c>
    </row>
    <row r="56" spans="1:7" x14ac:dyDescent="0.25">
      <c r="A56" s="50" t="str">
        <f t="shared" si="5"/>
        <v>MARÍN Y RÍA DE PONTEVEDRA</v>
      </c>
      <c r="B56" s="51">
        <f t="shared" si="3"/>
        <v>163</v>
      </c>
      <c r="C56" s="51">
        <f t="shared" si="4"/>
        <v>158</v>
      </c>
      <c r="D56" s="51">
        <f t="shared" si="7"/>
        <v>27</v>
      </c>
      <c r="E56" s="50" t="str">
        <f t="shared" si="6"/>
        <v>GIJÓN</v>
      </c>
      <c r="F56" s="50">
        <f t="shared" ref="F56:F66" si="10">LOOKUP(E56,$A$39:$A$66,$B$39:$B$66)</f>
        <v>408</v>
      </c>
      <c r="G56" s="50">
        <f t="shared" si="9"/>
        <v>389</v>
      </c>
    </row>
    <row r="57" spans="1:7" x14ac:dyDescent="0.25">
      <c r="A57" s="50" t="str">
        <f t="shared" si="5"/>
        <v>MELILLA</v>
      </c>
      <c r="B57" s="51">
        <f t="shared" si="3"/>
        <v>641</v>
      </c>
      <c r="C57" s="51">
        <f t="shared" si="4"/>
        <v>462</v>
      </c>
      <c r="D57" s="51">
        <f t="shared" si="7"/>
        <v>11</v>
      </c>
      <c r="E57" s="50" t="str">
        <f t="shared" si="6"/>
        <v>MOTRIL</v>
      </c>
      <c r="F57" s="50">
        <f t="shared" si="10"/>
        <v>397</v>
      </c>
      <c r="G57" s="50">
        <f t="shared" si="9"/>
        <v>367</v>
      </c>
    </row>
    <row r="58" spans="1:7" x14ac:dyDescent="0.25">
      <c r="A58" s="50" t="str">
        <f t="shared" si="5"/>
        <v>MOTRIL</v>
      </c>
      <c r="B58" s="51">
        <f t="shared" si="3"/>
        <v>397</v>
      </c>
      <c r="C58" s="51">
        <f t="shared" si="4"/>
        <v>367</v>
      </c>
      <c r="D58" s="51">
        <f t="shared" si="7"/>
        <v>19</v>
      </c>
      <c r="E58" s="50" t="str">
        <f t="shared" si="6"/>
        <v>FERROL-SAN CIBRAO</v>
      </c>
      <c r="F58" s="50">
        <f t="shared" si="10"/>
        <v>353</v>
      </c>
      <c r="G58" s="50">
        <f t="shared" si="9"/>
        <v>337</v>
      </c>
    </row>
    <row r="59" spans="1:7" x14ac:dyDescent="0.25">
      <c r="A59" s="50" t="str">
        <f t="shared" si="5"/>
        <v>PASAIA</v>
      </c>
      <c r="B59" s="51">
        <f t="shared" si="3"/>
        <v>269</v>
      </c>
      <c r="C59" s="51">
        <f t="shared" si="4"/>
        <v>327</v>
      </c>
      <c r="D59" s="51">
        <f t="shared" si="7"/>
        <v>24</v>
      </c>
      <c r="E59" s="50" t="str">
        <f t="shared" si="6"/>
        <v>A CORUÑA</v>
      </c>
      <c r="F59" s="50">
        <f t="shared" si="10"/>
        <v>352</v>
      </c>
      <c r="G59" s="50">
        <f t="shared" si="9"/>
        <v>365</v>
      </c>
    </row>
    <row r="60" spans="1:7" x14ac:dyDescent="0.25">
      <c r="A60" s="50" t="str">
        <f t="shared" si="5"/>
        <v>SANTA CRUZ DE TENERIFE</v>
      </c>
      <c r="B60" s="51">
        <f t="shared" si="3"/>
        <v>4149</v>
      </c>
      <c r="C60" s="51">
        <f t="shared" si="4"/>
        <v>4112</v>
      </c>
      <c r="D60" s="51">
        <f t="shared" si="7"/>
        <v>3</v>
      </c>
      <c r="E60" s="50" t="str">
        <f t="shared" si="6"/>
        <v>BAHÍA DE CÁDIZ</v>
      </c>
      <c r="F60" s="50">
        <f t="shared" si="10"/>
        <v>343</v>
      </c>
      <c r="G60" s="50">
        <f t="shared" si="9"/>
        <v>255</v>
      </c>
    </row>
    <row r="61" spans="1:7" x14ac:dyDescent="0.25">
      <c r="A61" s="50" t="str">
        <f t="shared" si="5"/>
        <v>SANTANDER</v>
      </c>
      <c r="B61" s="51">
        <f t="shared" si="3"/>
        <v>472</v>
      </c>
      <c r="C61" s="51">
        <f t="shared" si="4"/>
        <v>428</v>
      </c>
      <c r="D61" s="51">
        <f t="shared" si="7"/>
        <v>17</v>
      </c>
      <c r="E61" s="50" t="str">
        <f t="shared" si="6"/>
        <v>SEVILLA</v>
      </c>
      <c r="F61" s="50">
        <f t="shared" si="10"/>
        <v>306</v>
      </c>
      <c r="G61" s="50">
        <f t="shared" si="9"/>
        <v>355</v>
      </c>
    </row>
    <row r="62" spans="1:7" x14ac:dyDescent="0.25">
      <c r="A62" s="50" t="str">
        <f t="shared" si="5"/>
        <v>SEVILLA</v>
      </c>
      <c r="B62" s="51">
        <f t="shared" si="3"/>
        <v>306</v>
      </c>
      <c r="C62" s="51">
        <f t="shared" si="4"/>
        <v>355</v>
      </c>
      <c r="D62" s="51">
        <f t="shared" si="7"/>
        <v>23</v>
      </c>
      <c r="E62" s="50" t="str">
        <f t="shared" si="6"/>
        <v>PASAIA</v>
      </c>
      <c r="F62" s="50">
        <f t="shared" si="10"/>
        <v>269</v>
      </c>
      <c r="G62" s="50">
        <f t="shared" si="9"/>
        <v>327</v>
      </c>
    </row>
    <row r="63" spans="1:7" x14ac:dyDescent="0.25">
      <c r="A63" s="50" t="str">
        <f t="shared" si="5"/>
        <v>TARRAGONA</v>
      </c>
      <c r="B63" s="51">
        <f t="shared" si="3"/>
        <v>866</v>
      </c>
      <c r="C63" s="51">
        <f t="shared" si="4"/>
        <v>835</v>
      </c>
      <c r="D63" s="51">
        <f t="shared" si="7"/>
        <v>9</v>
      </c>
      <c r="E63" s="50" t="e">
        <f t="shared" si="6"/>
        <v>#N/A</v>
      </c>
      <c r="F63" s="50" t="e">
        <f t="shared" si="10"/>
        <v>#N/A</v>
      </c>
      <c r="G63" s="50" t="e">
        <f t="shared" si="9"/>
        <v>#N/A</v>
      </c>
    </row>
    <row r="64" spans="1:7" x14ac:dyDescent="0.25">
      <c r="A64" s="50" t="str">
        <f t="shared" si="5"/>
        <v>VALENCIA</v>
      </c>
      <c r="B64" s="51">
        <f t="shared" si="3"/>
        <v>2420</v>
      </c>
      <c r="C64" s="51">
        <f t="shared" si="4"/>
        <v>2496</v>
      </c>
      <c r="D64" s="51">
        <f t="shared" si="7"/>
        <v>7</v>
      </c>
      <c r="E64" s="50" t="str">
        <f t="shared" si="6"/>
        <v>ALICANTE</v>
      </c>
      <c r="F64" s="50">
        <f t="shared" si="10"/>
        <v>261</v>
      </c>
      <c r="G64" s="50">
        <f t="shared" si="9"/>
        <v>278</v>
      </c>
    </row>
    <row r="65" spans="1:7" x14ac:dyDescent="0.25">
      <c r="A65" s="50" t="str">
        <f t="shared" si="5"/>
        <v>VIGO</v>
      </c>
      <c r="B65" s="51">
        <f t="shared" si="3"/>
        <v>474</v>
      </c>
      <c r="C65" s="51">
        <f t="shared" si="4"/>
        <v>487</v>
      </c>
      <c r="D65" s="51">
        <f t="shared" si="7"/>
        <v>16</v>
      </c>
      <c r="E65" s="50" t="str">
        <f t="shared" si="6"/>
        <v>MARÍN Y RÍA DE PONTEVEDRA</v>
      </c>
      <c r="F65" s="50">
        <f t="shared" si="10"/>
        <v>163</v>
      </c>
      <c r="G65" s="50">
        <f t="shared" si="9"/>
        <v>158</v>
      </c>
    </row>
    <row r="66" spans="1:7" x14ac:dyDescent="0.25">
      <c r="A66" s="50" t="str">
        <f t="shared" si="5"/>
        <v>VILAGARCÍA</v>
      </c>
      <c r="B66" s="51">
        <f t="shared" si="3"/>
        <v>95</v>
      </c>
      <c r="C66" s="51">
        <f t="shared" si="4"/>
        <v>92</v>
      </c>
      <c r="D66" s="51">
        <f t="shared" si="7"/>
        <v>28</v>
      </c>
      <c r="E66" s="50" t="str">
        <f t="shared" si="6"/>
        <v>VILAGARCÍA</v>
      </c>
      <c r="F66" s="50">
        <f t="shared" si="10"/>
        <v>95</v>
      </c>
      <c r="G66" s="50">
        <f t="shared" si="9"/>
        <v>92</v>
      </c>
    </row>
    <row r="67" spans="1:7" x14ac:dyDescent="0.25">
      <c r="A67" s="87"/>
      <c r="B67" s="87"/>
      <c r="C67" s="87"/>
      <c r="D67" s="87"/>
      <c r="E67" s="87"/>
      <c r="F67" s="87"/>
    </row>
    <row r="68" spans="1:7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68"/>
  <sheetViews>
    <sheetView workbookViewId="0">
      <selection activeCell="C36" sqref="C36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7.140625" customWidth="1"/>
    <col min="7" max="7" width="11.5703125" bestFit="1" customWidth="1"/>
  </cols>
  <sheetData>
    <row r="1" spans="1:12" s="2" customFormat="1" ht="22.5" customHeight="1" x14ac:dyDescent="0.35">
      <c r="F1" s="3" t="s">
        <v>141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1673224</v>
      </c>
      <c r="C7" s="10">
        <v>1248833</v>
      </c>
      <c r="D7" s="10">
        <v>5684512</v>
      </c>
      <c r="E7" s="10">
        <v>5223103</v>
      </c>
      <c r="F7" s="11">
        <f>((E7*100)/D7)-100</f>
        <v>-8.1169500565747796</v>
      </c>
      <c r="G7" s="1"/>
      <c r="H7" s="1"/>
      <c r="I7" s="1"/>
    </row>
    <row r="8" spans="1:12" x14ac:dyDescent="0.25">
      <c r="A8" s="12" t="s">
        <v>31</v>
      </c>
      <c r="B8" s="13">
        <v>1138911</v>
      </c>
      <c r="C8" s="13">
        <v>1163130</v>
      </c>
      <c r="D8" s="13">
        <v>3146908</v>
      </c>
      <c r="E8" s="13">
        <v>3369167</v>
      </c>
      <c r="F8" s="14">
        <f t="shared" ref="F8:F34" si="0">((E8*100)/D8)-100</f>
        <v>7.0627739991127783</v>
      </c>
      <c r="G8" s="1"/>
      <c r="H8" s="1"/>
      <c r="I8" s="1"/>
    </row>
    <row r="9" spans="1:12" x14ac:dyDescent="0.25">
      <c r="A9" s="9" t="s">
        <v>164</v>
      </c>
      <c r="B9" s="10">
        <v>1891811</v>
      </c>
      <c r="C9" s="10">
        <v>2294096</v>
      </c>
      <c r="D9" s="10">
        <v>7147751</v>
      </c>
      <c r="E9" s="10">
        <v>8900920</v>
      </c>
      <c r="F9" s="11">
        <f t="shared" si="0"/>
        <v>24.527561186728519</v>
      </c>
      <c r="G9" s="1"/>
      <c r="H9" s="1"/>
      <c r="I9" s="1"/>
    </row>
    <row r="10" spans="1:12" x14ac:dyDescent="0.25">
      <c r="A10" s="12" t="s">
        <v>166</v>
      </c>
      <c r="B10" s="13">
        <v>553320</v>
      </c>
      <c r="C10" s="13">
        <v>489845</v>
      </c>
      <c r="D10" s="13">
        <v>1891947</v>
      </c>
      <c r="E10" s="13">
        <v>1775163</v>
      </c>
      <c r="F10" s="14">
        <f t="shared" si="0"/>
        <v>-6.1726887698228268</v>
      </c>
      <c r="G10" s="1"/>
      <c r="H10" s="1"/>
      <c r="I10" s="1"/>
    </row>
    <row r="11" spans="1:12" x14ac:dyDescent="0.25">
      <c r="A11" s="9" t="s">
        <v>167</v>
      </c>
      <c r="B11" s="10">
        <v>36400949</v>
      </c>
      <c r="C11" s="10">
        <v>32198572</v>
      </c>
      <c r="D11" s="10">
        <v>142711971</v>
      </c>
      <c r="E11" s="10">
        <v>126863066</v>
      </c>
      <c r="F11" s="11">
        <f t="shared" si="0"/>
        <v>-11.105518961685419</v>
      </c>
      <c r="G11" s="1"/>
      <c r="H11" s="1"/>
      <c r="I11" s="1"/>
    </row>
    <row r="12" spans="1:12" x14ac:dyDescent="0.25">
      <c r="A12" s="12" t="s">
        <v>168</v>
      </c>
      <c r="B12" s="13">
        <v>2820360</v>
      </c>
      <c r="C12" s="13">
        <v>2420133</v>
      </c>
      <c r="D12" s="13">
        <v>5973544</v>
      </c>
      <c r="E12" s="13">
        <v>6130242</v>
      </c>
      <c r="F12" s="14">
        <f t="shared" si="0"/>
        <v>2.6231998960750929</v>
      </c>
      <c r="G12" s="1"/>
      <c r="H12" s="1"/>
      <c r="I12" s="1"/>
    </row>
    <row r="13" spans="1:12" x14ac:dyDescent="0.25">
      <c r="A13" s="9" t="s">
        <v>32</v>
      </c>
      <c r="B13" s="10">
        <v>16906616</v>
      </c>
      <c r="C13" s="10">
        <v>17836420</v>
      </c>
      <c r="D13" s="10">
        <v>52973470</v>
      </c>
      <c r="E13" s="10">
        <v>55095685</v>
      </c>
      <c r="F13" s="11">
        <f t="shared" si="0"/>
        <v>4.0061846052372942</v>
      </c>
      <c r="G13" s="1"/>
      <c r="H13" s="1"/>
      <c r="I13" s="1"/>
    </row>
    <row r="14" spans="1:12" x14ac:dyDescent="0.25">
      <c r="A14" s="12" t="s">
        <v>33</v>
      </c>
      <c r="B14" s="13">
        <v>26415712</v>
      </c>
      <c r="C14" s="13">
        <v>26502781</v>
      </c>
      <c r="D14" s="13">
        <v>88116303</v>
      </c>
      <c r="E14" s="13">
        <v>89873868</v>
      </c>
      <c r="F14" s="14">
        <f t="shared" si="0"/>
        <v>1.9945968454895393</v>
      </c>
      <c r="G14" s="1"/>
      <c r="H14" s="1"/>
      <c r="I14" s="1"/>
    </row>
    <row r="15" spans="1:12" x14ac:dyDescent="0.25">
      <c r="A15" s="9" t="s">
        <v>34</v>
      </c>
      <c r="B15" s="10">
        <v>4310443</v>
      </c>
      <c r="C15" s="10">
        <v>4327596</v>
      </c>
      <c r="D15" s="10">
        <v>13590285</v>
      </c>
      <c r="E15" s="10">
        <v>13894723</v>
      </c>
      <c r="F15" s="11">
        <f t="shared" si="0"/>
        <v>2.2401149056108807</v>
      </c>
      <c r="G15" s="1"/>
      <c r="H15" s="1"/>
      <c r="I15" s="1"/>
    </row>
    <row r="16" spans="1:12" x14ac:dyDescent="0.25">
      <c r="A16" s="12" t="s">
        <v>35</v>
      </c>
      <c r="B16" s="13">
        <v>3381185</v>
      </c>
      <c r="C16" s="13">
        <v>3425278</v>
      </c>
      <c r="D16" s="13">
        <v>11551297</v>
      </c>
      <c r="E16" s="13">
        <v>11331264</v>
      </c>
      <c r="F16" s="14">
        <f t="shared" si="0"/>
        <v>-1.9048337169410559</v>
      </c>
      <c r="G16" s="1"/>
      <c r="H16" s="1"/>
      <c r="I16" s="1"/>
    </row>
    <row r="17" spans="1:9" x14ac:dyDescent="0.25">
      <c r="A17" s="9" t="s">
        <v>169</v>
      </c>
      <c r="B17" s="10">
        <v>1994333</v>
      </c>
      <c r="C17" s="10">
        <v>2094289</v>
      </c>
      <c r="D17" s="10">
        <v>7110630</v>
      </c>
      <c r="E17" s="10">
        <v>7966392</v>
      </c>
      <c r="F17" s="11">
        <f t="shared" si="0"/>
        <v>12.034967365760835</v>
      </c>
      <c r="G17" s="1"/>
      <c r="H17" s="1"/>
      <c r="I17" s="1"/>
    </row>
    <row r="18" spans="1:9" x14ac:dyDescent="0.25">
      <c r="A18" s="12" t="s">
        <v>36</v>
      </c>
      <c r="B18" s="13">
        <v>5078626</v>
      </c>
      <c r="C18" s="13">
        <v>4644018</v>
      </c>
      <c r="D18" s="13">
        <v>19304832</v>
      </c>
      <c r="E18" s="13">
        <v>19436001</v>
      </c>
      <c r="F18" s="14">
        <f t="shared" si="0"/>
        <v>0.67946201241223037</v>
      </c>
      <c r="G18" s="1"/>
      <c r="H18" s="1"/>
      <c r="I18" s="1"/>
    </row>
    <row r="19" spans="1:9" x14ac:dyDescent="0.25">
      <c r="A19" s="9" t="s">
        <v>37</v>
      </c>
      <c r="B19" s="10">
        <v>1659151</v>
      </c>
      <c r="C19" s="10">
        <v>1189195</v>
      </c>
      <c r="D19" s="10">
        <v>5293599</v>
      </c>
      <c r="E19" s="10">
        <v>4823458</v>
      </c>
      <c r="F19" s="11">
        <f t="shared" si="0"/>
        <v>-8.8813111835633975</v>
      </c>
      <c r="G19" s="1"/>
      <c r="H19" s="1"/>
      <c r="I19" s="1"/>
    </row>
    <row r="20" spans="1:9" x14ac:dyDescent="0.25">
      <c r="A20" s="12" t="s">
        <v>170</v>
      </c>
      <c r="B20" s="13">
        <v>1725134</v>
      </c>
      <c r="C20" s="13">
        <v>1743974</v>
      </c>
      <c r="D20" s="13">
        <v>6507165</v>
      </c>
      <c r="E20" s="13">
        <v>6502444</v>
      </c>
      <c r="F20" s="14">
        <f t="shared" si="0"/>
        <v>-7.2550795930325762E-2</v>
      </c>
      <c r="G20" s="1"/>
      <c r="H20" s="1"/>
      <c r="I20" s="1"/>
    </row>
    <row r="21" spans="1:9" x14ac:dyDescent="0.25">
      <c r="A21" s="9" t="s">
        <v>38</v>
      </c>
      <c r="B21" s="10">
        <v>2476443</v>
      </c>
      <c r="C21" s="10">
        <v>2341090</v>
      </c>
      <c r="D21" s="10">
        <v>10338412</v>
      </c>
      <c r="E21" s="10">
        <v>10851263</v>
      </c>
      <c r="F21" s="11">
        <f t="shared" si="0"/>
        <v>4.960636120905221</v>
      </c>
      <c r="G21" s="1"/>
      <c r="H21" s="1"/>
      <c r="I21" s="1"/>
    </row>
    <row r="22" spans="1:9" x14ac:dyDescent="0.25">
      <c r="A22" s="12" t="s">
        <v>59</v>
      </c>
      <c r="B22" s="13">
        <v>19603920</v>
      </c>
      <c r="C22" s="13">
        <v>19789907</v>
      </c>
      <c r="D22" s="13">
        <v>82976878</v>
      </c>
      <c r="E22" s="13">
        <v>78794975</v>
      </c>
      <c r="F22" s="14">
        <f t="shared" si="0"/>
        <v>-5.0398413398971229</v>
      </c>
      <c r="G22" s="1"/>
      <c r="H22" s="1"/>
      <c r="I22" s="1"/>
    </row>
    <row r="23" spans="1:9" x14ac:dyDescent="0.25">
      <c r="A23" s="9" t="s">
        <v>171</v>
      </c>
      <c r="B23" s="10">
        <v>3556169</v>
      </c>
      <c r="C23" s="10">
        <v>3901703</v>
      </c>
      <c r="D23" s="10">
        <v>10343456</v>
      </c>
      <c r="E23" s="10">
        <v>11080839</v>
      </c>
      <c r="F23" s="11">
        <f t="shared" si="0"/>
        <v>7.1289808744775485</v>
      </c>
      <c r="G23" s="1"/>
      <c r="H23" s="1"/>
      <c r="I23" s="1"/>
    </row>
    <row r="24" spans="1:9" x14ac:dyDescent="0.25">
      <c r="A24" s="12" t="s">
        <v>173</v>
      </c>
      <c r="B24" s="13">
        <v>265319</v>
      </c>
      <c r="C24" s="13">
        <v>463086</v>
      </c>
      <c r="D24" s="13">
        <v>1103714</v>
      </c>
      <c r="E24" s="13">
        <v>1469866</v>
      </c>
      <c r="F24" s="14">
        <f t="shared" si="0"/>
        <v>33.174536157011687</v>
      </c>
      <c r="G24" s="1"/>
      <c r="H24" s="1"/>
      <c r="I24" s="1"/>
    </row>
    <row r="25" spans="1:9" x14ac:dyDescent="0.25">
      <c r="A25" s="9" t="s">
        <v>39</v>
      </c>
      <c r="B25" s="10">
        <v>2597369</v>
      </c>
      <c r="C25" s="10">
        <v>3019888</v>
      </c>
      <c r="D25" s="10">
        <v>10236567</v>
      </c>
      <c r="E25" s="10">
        <v>12633464</v>
      </c>
      <c r="F25" s="11">
        <f t="shared" si="0"/>
        <v>23.415047251681159</v>
      </c>
      <c r="G25" s="1"/>
      <c r="H25" s="1"/>
      <c r="I25" s="1"/>
    </row>
    <row r="26" spans="1:9" x14ac:dyDescent="0.25">
      <c r="A26" s="12" t="s">
        <v>40</v>
      </c>
      <c r="B26" s="13">
        <v>1805924</v>
      </c>
      <c r="C26" s="13">
        <v>1385635</v>
      </c>
      <c r="D26" s="13">
        <v>6293773</v>
      </c>
      <c r="E26" s="13">
        <v>6155735</v>
      </c>
      <c r="F26" s="14">
        <f t="shared" si="0"/>
        <v>-2.19324719846108</v>
      </c>
      <c r="G26" s="1"/>
      <c r="H26" s="1"/>
      <c r="I26" s="1"/>
    </row>
    <row r="27" spans="1:9" x14ac:dyDescent="0.25">
      <c r="A27" s="9" t="s">
        <v>41</v>
      </c>
      <c r="B27" s="10">
        <v>613580</v>
      </c>
      <c r="C27" s="10">
        <v>468435</v>
      </c>
      <c r="D27" s="10">
        <v>2303851</v>
      </c>
      <c r="E27" s="10">
        <v>2089329</v>
      </c>
      <c r="F27" s="11">
        <f t="shared" si="0"/>
        <v>-9.3114528673946353</v>
      </c>
      <c r="G27" s="1"/>
      <c r="H27" s="1"/>
      <c r="I27" s="1"/>
    </row>
    <row r="28" spans="1:9" x14ac:dyDescent="0.25">
      <c r="A28" s="12" t="s">
        <v>42</v>
      </c>
      <c r="B28" s="13">
        <v>15083446</v>
      </c>
      <c r="C28" s="13">
        <v>15269150</v>
      </c>
      <c r="D28" s="13">
        <v>60516525</v>
      </c>
      <c r="E28" s="13">
        <v>59910517</v>
      </c>
      <c r="F28" s="14">
        <f t="shared" si="0"/>
        <v>-1.0013925948325664</v>
      </c>
      <c r="G28" s="1"/>
      <c r="H28" s="1"/>
      <c r="I28" s="1"/>
    </row>
    <row r="29" spans="1:9" x14ac:dyDescent="0.25">
      <c r="A29" s="9" t="s">
        <v>43</v>
      </c>
      <c r="B29" s="10">
        <v>2391018</v>
      </c>
      <c r="C29" s="10">
        <v>2542650</v>
      </c>
      <c r="D29" s="10">
        <v>8012883</v>
      </c>
      <c r="E29" s="10">
        <v>9016285</v>
      </c>
      <c r="F29" s="11">
        <f t="shared" si="0"/>
        <v>12.522359305633188</v>
      </c>
      <c r="G29" s="1"/>
      <c r="H29" s="1"/>
      <c r="I29" s="1"/>
    </row>
    <row r="30" spans="1:9" x14ac:dyDescent="0.25">
      <c r="A30" s="12" t="s">
        <v>44</v>
      </c>
      <c r="B30" s="13">
        <v>481245</v>
      </c>
      <c r="C30" s="13">
        <v>388566</v>
      </c>
      <c r="D30" s="13">
        <v>1899475</v>
      </c>
      <c r="E30" s="13">
        <v>1504146</v>
      </c>
      <c r="F30" s="14">
        <f t="shared" si="0"/>
        <v>-20.812540307190147</v>
      </c>
      <c r="G30" s="1"/>
      <c r="H30" s="1"/>
      <c r="I30" s="1"/>
    </row>
    <row r="31" spans="1:9" x14ac:dyDescent="0.25">
      <c r="A31" s="9" t="s">
        <v>45</v>
      </c>
      <c r="B31" s="10">
        <v>3894802</v>
      </c>
      <c r="C31" s="10">
        <v>3762130</v>
      </c>
      <c r="D31" s="10">
        <v>15532995</v>
      </c>
      <c r="E31" s="10">
        <v>15328625</v>
      </c>
      <c r="F31" s="11">
        <f t="shared" si="0"/>
        <v>-1.3157153530275423</v>
      </c>
      <c r="G31" s="1"/>
      <c r="H31" s="1"/>
      <c r="I31" s="1"/>
    </row>
    <row r="32" spans="1:9" x14ac:dyDescent="0.25">
      <c r="A32" s="12" t="s">
        <v>46</v>
      </c>
      <c r="B32" s="13">
        <v>20832602</v>
      </c>
      <c r="C32" s="13">
        <v>21246653</v>
      </c>
      <c r="D32" s="13">
        <v>80560155</v>
      </c>
      <c r="E32" s="13">
        <v>79193687</v>
      </c>
      <c r="F32" s="14">
        <f t="shared" si="0"/>
        <v>-1.6962082558058569</v>
      </c>
      <c r="G32" s="1"/>
      <c r="H32" s="1"/>
      <c r="I32" s="1"/>
    </row>
    <row r="33" spans="1:9" x14ac:dyDescent="0.25">
      <c r="A33" s="9" t="s">
        <v>47</v>
      </c>
      <c r="B33" s="10">
        <v>3027607</v>
      </c>
      <c r="C33" s="10">
        <v>2767198</v>
      </c>
      <c r="D33" s="10">
        <v>9150580</v>
      </c>
      <c r="E33" s="10">
        <v>9824769</v>
      </c>
      <c r="F33" s="11">
        <f t="shared" si="0"/>
        <v>7.3677187675535265</v>
      </c>
      <c r="G33" s="1"/>
      <c r="H33" s="1"/>
      <c r="I33" s="1"/>
    </row>
    <row r="34" spans="1:9" x14ac:dyDescent="0.25">
      <c r="A34" s="12" t="s">
        <v>172</v>
      </c>
      <c r="B34" s="13">
        <v>134249</v>
      </c>
      <c r="C34" s="13">
        <v>163402</v>
      </c>
      <c r="D34" s="13">
        <v>532473</v>
      </c>
      <c r="E34" s="13">
        <v>618092</v>
      </c>
      <c r="F34" s="14">
        <f t="shared" si="0"/>
        <v>16.079500744638693</v>
      </c>
      <c r="G34" s="1"/>
      <c r="H34" s="1"/>
      <c r="I34" s="1"/>
    </row>
    <row r="35" spans="1:9" x14ac:dyDescent="0.25">
      <c r="A35" s="15" t="s">
        <v>48</v>
      </c>
      <c r="B35" s="16">
        <f>SUM(B7:B34)</f>
        <v>182713468</v>
      </c>
      <c r="C35" s="16">
        <f t="shared" ref="C35:E35" si="1">SUM(C7:C34)</f>
        <v>179087653</v>
      </c>
      <c r="D35" s="16">
        <f t="shared" si="1"/>
        <v>670805951</v>
      </c>
      <c r="E35" s="16">
        <f t="shared" si="1"/>
        <v>659657088</v>
      </c>
      <c r="F35" s="17">
        <f t="shared" ref="F35" si="2">((E35*100)/D35)-100</f>
        <v>-1.6620101511293797</v>
      </c>
      <c r="G35" s="1"/>
      <c r="H35" s="1"/>
      <c r="I35" s="1"/>
    </row>
    <row r="36" spans="1:9" x14ac:dyDescent="0.25">
      <c r="A36" s="73" t="s">
        <v>130</v>
      </c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</row>
    <row r="39" spans="1:9" x14ac:dyDescent="0.25">
      <c r="A39" s="50" t="str">
        <f t="shared" ref="A39:A66" si="5">A7</f>
        <v>A CORUÑA</v>
      </c>
      <c r="B39" s="51">
        <f t="shared" si="3"/>
        <v>5223103</v>
      </c>
      <c r="C39" s="51">
        <f t="shared" si="4"/>
        <v>5684512</v>
      </c>
      <c r="D39" s="51">
        <f>_xlfn.RANK.EQ(B39,$B$39:$B$66)+COUNTIF($B$39:$B$66,B39)-1</f>
        <v>21</v>
      </c>
      <c r="E39" s="50" t="str">
        <f t="shared" ref="E39:E66" si="6">INDEX($A$39:$B$66,MATCH(ROW()-38,$D$39:$D$66,0),1)</f>
        <v>BAHÍA DE ALGECIRAS</v>
      </c>
      <c r="F39" s="50">
        <f>LOOKUP(E39,$A$39:$A$66,$B$39:$B$66)</f>
        <v>126863066</v>
      </c>
      <c r="G39" s="50">
        <f>LOOKUP(E39,$A$39:$A$66,$C$39:$C$66)</f>
        <v>142711971</v>
      </c>
    </row>
    <row r="40" spans="1:9" x14ac:dyDescent="0.25">
      <c r="A40" s="50" t="str">
        <f t="shared" si="5"/>
        <v>ALICANTE</v>
      </c>
      <c r="B40" s="51">
        <f t="shared" si="3"/>
        <v>3369167</v>
      </c>
      <c r="C40" s="51">
        <f t="shared" si="4"/>
        <v>3146908</v>
      </c>
      <c r="D40" s="51">
        <f t="shared" ref="D40:D66" si="7">_xlfn.RANK.EQ(B40,$B$39:$B$66)+COUNTIF($B$39:$B$66,B40)-1</f>
        <v>23</v>
      </c>
      <c r="E40" s="50" t="str">
        <f t="shared" si="6"/>
        <v>BARCELONA</v>
      </c>
      <c r="F40" s="50">
        <f t="shared" ref="F40:F55" si="8">LOOKUP(E40,$A$39:$A$66,$B$39:$B$66)</f>
        <v>89873868</v>
      </c>
      <c r="G40" s="50">
        <f t="shared" ref="G40:G66" si="9">LOOKUP(E40,$A$39:$A$66,$C$39:$C$66)</f>
        <v>88116303</v>
      </c>
    </row>
    <row r="41" spans="1:9" x14ac:dyDescent="0.25">
      <c r="A41" s="50" t="str">
        <f t="shared" si="5"/>
        <v>ALMERÍA</v>
      </c>
      <c r="B41" s="51">
        <f t="shared" si="3"/>
        <v>8900920</v>
      </c>
      <c r="C41" s="51">
        <f t="shared" si="4"/>
        <v>7147751</v>
      </c>
      <c r="D41" s="51">
        <f t="shared" si="7"/>
        <v>16</v>
      </c>
      <c r="E41" s="50" t="str">
        <f t="shared" si="6"/>
        <v>VALENCIA</v>
      </c>
      <c r="F41" s="50">
        <f t="shared" si="8"/>
        <v>79193687</v>
      </c>
      <c r="G41" s="50">
        <f t="shared" si="9"/>
        <v>80560155</v>
      </c>
    </row>
    <row r="42" spans="1:9" x14ac:dyDescent="0.25">
      <c r="A42" s="50" t="str">
        <f t="shared" si="5"/>
        <v>AVILÉS</v>
      </c>
      <c r="B42" s="51">
        <f t="shared" si="3"/>
        <v>1775163</v>
      </c>
      <c r="C42" s="51">
        <f t="shared" si="4"/>
        <v>1891947</v>
      </c>
      <c r="D42" s="51">
        <f t="shared" si="7"/>
        <v>25</v>
      </c>
      <c r="E42" s="50" t="str">
        <f t="shared" si="6"/>
        <v>LAS PALMAS</v>
      </c>
      <c r="F42" s="50">
        <f t="shared" si="8"/>
        <v>78794975</v>
      </c>
      <c r="G42" s="50">
        <f t="shared" si="9"/>
        <v>82976878</v>
      </c>
    </row>
    <row r="43" spans="1:9" x14ac:dyDescent="0.25">
      <c r="A43" s="50" t="str">
        <f t="shared" si="5"/>
        <v>BAHÍA DE ALGECIRAS</v>
      </c>
      <c r="B43" s="51">
        <f t="shared" si="3"/>
        <v>126863066</v>
      </c>
      <c r="C43" s="51">
        <f t="shared" si="4"/>
        <v>142711971</v>
      </c>
      <c r="D43" s="51">
        <f t="shared" si="7"/>
        <v>1</v>
      </c>
      <c r="E43" s="50" t="str">
        <f t="shared" si="6"/>
        <v>SANTA CRUZ DE TENERIFE</v>
      </c>
      <c r="F43" s="50">
        <f t="shared" si="8"/>
        <v>59910517</v>
      </c>
      <c r="G43" s="50">
        <f t="shared" si="9"/>
        <v>60516525</v>
      </c>
    </row>
    <row r="44" spans="1:9" x14ac:dyDescent="0.25">
      <c r="A44" s="50" t="str">
        <f t="shared" si="5"/>
        <v>BAHÍA DE CÁDIZ</v>
      </c>
      <c r="B44" s="51">
        <f t="shared" si="3"/>
        <v>6130242</v>
      </c>
      <c r="C44" s="51">
        <f t="shared" si="4"/>
        <v>5973544</v>
      </c>
      <c r="D44" s="51">
        <f t="shared" si="7"/>
        <v>20</v>
      </c>
      <c r="E44" s="50" t="str">
        <f t="shared" si="6"/>
        <v>BALEARES</v>
      </c>
      <c r="F44" s="50">
        <f t="shared" si="8"/>
        <v>55095685</v>
      </c>
      <c r="G44" s="50">
        <f t="shared" si="9"/>
        <v>52973470</v>
      </c>
    </row>
    <row r="45" spans="1:9" x14ac:dyDescent="0.25">
      <c r="A45" s="50" t="str">
        <f t="shared" si="5"/>
        <v>BALEARES</v>
      </c>
      <c r="B45" s="51">
        <f t="shared" si="3"/>
        <v>55095685</v>
      </c>
      <c r="C45" s="51">
        <f t="shared" si="4"/>
        <v>52973470</v>
      </c>
      <c r="D45" s="51">
        <f t="shared" si="7"/>
        <v>6</v>
      </c>
      <c r="E45" s="50" t="str">
        <f t="shared" si="6"/>
        <v>CEUTA</v>
      </c>
      <c r="F45" s="50">
        <f t="shared" si="8"/>
        <v>19436001</v>
      </c>
      <c r="G45" s="50">
        <f t="shared" si="9"/>
        <v>19304832</v>
      </c>
    </row>
    <row r="46" spans="1:9" x14ac:dyDescent="0.25">
      <c r="A46" s="50" t="str">
        <f t="shared" si="5"/>
        <v>BARCELONA</v>
      </c>
      <c r="B46" s="51">
        <f t="shared" si="3"/>
        <v>89873868</v>
      </c>
      <c r="C46" s="51">
        <f t="shared" si="4"/>
        <v>88116303</v>
      </c>
      <c r="D46" s="51">
        <f t="shared" si="7"/>
        <v>2</v>
      </c>
      <c r="E46" s="50" t="str">
        <f t="shared" si="6"/>
        <v>TARRAGONA</v>
      </c>
      <c r="F46" s="50">
        <f t="shared" si="8"/>
        <v>15328625</v>
      </c>
      <c r="G46" s="50">
        <f t="shared" si="9"/>
        <v>15532995</v>
      </c>
    </row>
    <row r="47" spans="1:9" x14ac:dyDescent="0.25">
      <c r="A47" s="50" t="str">
        <f t="shared" si="5"/>
        <v>BILBAO</v>
      </c>
      <c r="B47" s="51">
        <f t="shared" si="3"/>
        <v>13894723</v>
      </c>
      <c r="C47" s="51">
        <f t="shared" si="4"/>
        <v>13590285</v>
      </c>
      <c r="D47" s="51">
        <f t="shared" si="7"/>
        <v>9</v>
      </c>
      <c r="E47" s="50" t="str">
        <f t="shared" si="6"/>
        <v>BILBAO</v>
      </c>
      <c r="F47" s="50">
        <f t="shared" si="8"/>
        <v>13894723</v>
      </c>
      <c r="G47" s="50">
        <f t="shared" si="9"/>
        <v>13590285</v>
      </c>
    </row>
    <row r="48" spans="1:9" x14ac:dyDescent="0.25">
      <c r="A48" s="50" t="str">
        <f t="shared" si="5"/>
        <v>CARTAGENA</v>
      </c>
      <c r="B48" s="51">
        <f t="shared" si="3"/>
        <v>11331264</v>
      </c>
      <c r="C48" s="51">
        <f t="shared" si="4"/>
        <v>11551297</v>
      </c>
      <c r="D48" s="51">
        <f t="shared" si="7"/>
        <v>11</v>
      </c>
      <c r="E48" s="50" t="str">
        <f t="shared" si="6"/>
        <v>MELILLA</v>
      </c>
      <c r="F48" s="50">
        <f t="shared" si="8"/>
        <v>12633464</v>
      </c>
      <c r="G48" s="50">
        <f t="shared" si="9"/>
        <v>10236567</v>
      </c>
    </row>
    <row r="49" spans="1:7" x14ac:dyDescent="0.25">
      <c r="A49" s="50" t="str">
        <f t="shared" si="5"/>
        <v>CASTELLÓN</v>
      </c>
      <c r="B49" s="51">
        <f t="shared" si="3"/>
        <v>7966392</v>
      </c>
      <c r="C49" s="51">
        <f t="shared" si="4"/>
        <v>7110630</v>
      </c>
      <c r="D49" s="51">
        <f t="shared" si="7"/>
        <v>17</v>
      </c>
      <c r="E49" s="50" t="str">
        <f t="shared" si="6"/>
        <v>CARTAGENA</v>
      </c>
      <c r="F49" s="50">
        <f t="shared" si="8"/>
        <v>11331264</v>
      </c>
      <c r="G49" s="50">
        <f t="shared" si="9"/>
        <v>11551297</v>
      </c>
    </row>
    <row r="50" spans="1:7" x14ac:dyDescent="0.25">
      <c r="A50" s="50" t="str">
        <f t="shared" si="5"/>
        <v>CEUTA</v>
      </c>
      <c r="B50" s="51">
        <f t="shared" si="3"/>
        <v>19436001</v>
      </c>
      <c r="C50" s="51">
        <f t="shared" si="4"/>
        <v>19304832</v>
      </c>
      <c r="D50" s="51">
        <f t="shared" si="7"/>
        <v>7</v>
      </c>
      <c r="E50" s="50" t="str">
        <f t="shared" si="6"/>
        <v>MÁLAGA</v>
      </c>
      <c r="F50" s="50">
        <f t="shared" si="8"/>
        <v>11080839</v>
      </c>
      <c r="G50" s="50">
        <f t="shared" si="9"/>
        <v>10343456</v>
      </c>
    </row>
    <row r="51" spans="1:7" x14ac:dyDescent="0.25">
      <c r="A51" s="50" t="str">
        <f t="shared" si="5"/>
        <v>FERROL-SAN CIBRAO</v>
      </c>
      <c r="B51" s="51">
        <f t="shared" si="3"/>
        <v>4823458</v>
      </c>
      <c r="C51" s="51">
        <f t="shared" si="4"/>
        <v>5293599</v>
      </c>
      <c r="D51" s="51">
        <f t="shared" si="7"/>
        <v>22</v>
      </c>
      <c r="E51" s="50" t="str">
        <f t="shared" si="6"/>
        <v>HUELVA</v>
      </c>
      <c r="F51" s="50">
        <f t="shared" si="8"/>
        <v>10851263</v>
      </c>
      <c r="G51" s="50">
        <f t="shared" si="9"/>
        <v>10338412</v>
      </c>
    </row>
    <row r="52" spans="1:7" x14ac:dyDescent="0.25">
      <c r="A52" s="50" t="str">
        <f t="shared" si="5"/>
        <v>GIJÓN</v>
      </c>
      <c r="B52" s="51">
        <f t="shared" si="3"/>
        <v>6502444</v>
      </c>
      <c r="C52" s="51">
        <f t="shared" si="4"/>
        <v>6507165</v>
      </c>
      <c r="D52" s="51">
        <f t="shared" si="7"/>
        <v>18</v>
      </c>
      <c r="E52" s="50" t="str">
        <f t="shared" si="6"/>
        <v>VIGO</v>
      </c>
      <c r="F52" s="50">
        <f t="shared" si="8"/>
        <v>9824769</v>
      </c>
      <c r="G52" s="50">
        <f t="shared" si="9"/>
        <v>9150580</v>
      </c>
    </row>
    <row r="53" spans="1:7" x14ac:dyDescent="0.25">
      <c r="A53" s="50" t="str">
        <f t="shared" si="5"/>
        <v>HUELVA</v>
      </c>
      <c r="B53" s="51">
        <f t="shared" si="3"/>
        <v>10851263</v>
      </c>
      <c r="C53" s="51">
        <f t="shared" si="4"/>
        <v>10338412</v>
      </c>
      <c r="D53" s="51">
        <f t="shared" si="7"/>
        <v>13</v>
      </c>
      <c r="E53" s="50" t="str">
        <f t="shared" si="6"/>
        <v>SANTANDER</v>
      </c>
      <c r="F53" s="50">
        <f t="shared" si="8"/>
        <v>9016285</v>
      </c>
      <c r="G53" s="50">
        <f t="shared" si="9"/>
        <v>8012883</v>
      </c>
    </row>
    <row r="54" spans="1:7" x14ac:dyDescent="0.25">
      <c r="A54" s="50" t="str">
        <f t="shared" si="5"/>
        <v>LAS PALMAS</v>
      </c>
      <c r="B54" s="51">
        <f t="shared" si="3"/>
        <v>78794975</v>
      </c>
      <c r="C54" s="51">
        <f t="shared" si="4"/>
        <v>82976878</v>
      </c>
      <c r="D54" s="51">
        <f t="shared" si="7"/>
        <v>4</v>
      </c>
      <c r="E54" s="50" t="str">
        <f t="shared" si="6"/>
        <v>ALMERÍA</v>
      </c>
      <c r="F54" s="50">
        <f t="shared" si="8"/>
        <v>8900920</v>
      </c>
      <c r="G54" s="50">
        <f t="shared" si="9"/>
        <v>7147751</v>
      </c>
    </row>
    <row r="55" spans="1:7" x14ac:dyDescent="0.25">
      <c r="A55" s="50" t="str">
        <f t="shared" si="5"/>
        <v>MÁLAGA</v>
      </c>
      <c r="B55" s="51">
        <f t="shared" si="3"/>
        <v>11080839</v>
      </c>
      <c r="C55" s="51">
        <f t="shared" si="4"/>
        <v>10343456</v>
      </c>
      <c r="D55" s="51">
        <f t="shared" si="7"/>
        <v>12</v>
      </c>
      <c r="E55" s="50" t="str">
        <f t="shared" si="6"/>
        <v>CASTELLÓN</v>
      </c>
      <c r="F55" s="50">
        <f t="shared" si="8"/>
        <v>7966392</v>
      </c>
      <c r="G55" s="50">
        <f t="shared" si="9"/>
        <v>7110630</v>
      </c>
    </row>
    <row r="56" spans="1:7" x14ac:dyDescent="0.25">
      <c r="A56" s="50" t="str">
        <f t="shared" si="5"/>
        <v>MARÍN Y RÍA DE PONTEVEDRA</v>
      </c>
      <c r="B56" s="51">
        <f t="shared" si="3"/>
        <v>1469866</v>
      </c>
      <c r="C56" s="51">
        <f t="shared" si="4"/>
        <v>1103714</v>
      </c>
      <c r="D56" s="51">
        <f t="shared" si="7"/>
        <v>27</v>
      </c>
      <c r="E56" s="50" t="str">
        <f t="shared" si="6"/>
        <v>GIJÓN</v>
      </c>
      <c r="F56" s="50">
        <f t="shared" ref="F56:F66" si="10">LOOKUP(E56,$A$39:$A$66,$B$39:$B$66)</f>
        <v>6502444</v>
      </c>
      <c r="G56" s="50">
        <f t="shared" si="9"/>
        <v>6507165</v>
      </c>
    </row>
    <row r="57" spans="1:7" x14ac:dyDescent="0.25">
      <c r="A57" s="50" t="str">
        <f t="shared" si="5"/>
        <v>MELILLA</v>
      </c>
      <c r="B57" s="51">
        <f t="shared" si="3"/>
        <v>12633464</v>
      </c>
      <c r="C57" s="51">
        <f t="shared" si="4"/>
        <v>10236567</v>
      </c>
      <c r="D57" s="51">
        <f t="shared" si="7"/>
        <v>10</v>
      </c>
      <c r="E57" s="50" t="str">
        <f t="shared" si="6"/>
        <v>MOTRIL</v>
      </c>
      <c r="F57" s="50">
        <f t="shared" si="10"/>
        <v>6155735</v>
      </c>
      <c r="G57" s="50">
        <f t="shared" si="9"/>
        <v>6293773</v>
      </c>
    </row>
    <row r="58" spans="1:7" x14ac:dyDescent="0.25">
      <c r="A58" s="50" t="str">
        <f t="shared" si="5"/>
        <v>MOTRIL</v>
      </c>
      <c r="B58" s="51">
        <f t="shared" si="3"/>
        <v>6155735</v>
      </c>
      <c r="C58" s="51">
        <f t="shared" si="4"/>
        <v>6293773</v>
      </c>
      <c r="D58" s="51">
        <f t="shared" si="7"/>
        <v>19</v>
      </c>
      <c r="E58" s="50" t="str">
        <f t="shared" si="6"/>
        <v>BAHÍA DE CÁDIZ</v>
      </c>
      <c r="F58" s="50">
        <f t="shared" si="10"/>
        <v>6130242</v>
      </c>
      <c r="G58" s="50">
        <f t="shared" si="9"/>
        <v>5973544</v>
      </c>
    </row>
    <row r="59" spans="1:7" x14ac:dyDescent="0.25">
      <c r="A59" s="50" t="str">
        <f t="shared" si="5"/>
        <v>PASAIA</v>
      </c>
      <c r="B59" s="51">
        <f t="shared" si="3"/>
        <v>2089329</v>
      </c>
      <c r="C59" s="51">
        <f t="shared" si="4"/>
        <v>2303851</v>
      </c>
      <c r="D59" s="51">
        <f t="shared" si="7"/>
        <v>24</v>
      </c>
      <c r="E59" s="50" t="str">
        <f t="shared" si="6"/>
        <v>A CORUÑA</v>
      </c>
      <c r="F59" s="50">
        <f t="shared" si="10"/>
        <v>5223103</v>
      </c>
      <c r="G59" s="50">
        <f t="shared" si="9"/>
        <v>5684512</v>
      </c>
    </row>
    <row r="60" spans="1:7" x14ac:dyDescent="0.25">
      <c r="A60" s="50" t="str">
        <f t="shared" si="5"/>
        <v>SANTA CRUZ DE TENERIFE</v>
      </c>
      <c r="B60" s="51">
        <f t="shared" si="3"/>
        <v>59910517</v>
      </c>
      <c r="C60" s="51">
        <f t="shared" si="4"/>
        <v>60516525</v>
      </c>
      <c r="D60" s="51">
        <f t="shared" si="7"/>
        <v>5</v>
      </c>
      <c r="E60" s="50" t="str">
        <f t="shared" si="6"/>
        <v>FERROL-SAN CIBRAO</v>
      </c>
      <c r="F60" s="50">
        <f t="shared" si="10"/>
        <v>4823458</v>
      </c>
      <c r="G60" s="50">
        <f t="shared" si="9"/>
        <v>5293599</v>
      </c>
    </row>
    <row r="61" spans="1:7" x14ac:dyDescent="0.25">
      <c r="A61" s="50" t="str">
        <f t="shared" si="5"/>
        <v>SANTANDER</v>
      </c>
      <c r="B61" s="51">
        <f t="shared" si="3"/>
        <v>9016285</v>
      </c>
      <c r="C61" s="51">
        <f t="shared" si="4"/>
        <v>8012883</v>
      </c>
      <c r="D61" s="51">
        <f t="shared" si="7"/>
        <v>15</v>
      </c>
      <c r="E61" s="50" t="str">
        <f t="shared" si="6"/>
        <v>ALICANTE</v>
      </c>
      <c r="F61" s="50">
        <f t="shared" si="10"/>
        <v>3369167</v>
      </c>
      <c r="G61" s="50">
        <f t="shared" si="9"/>
        <v>3146908</v>
      </c>
    </row>
    <row r="62" spans="1:7" x14ac:dyDescent="0.25">
      <c r="A62" s="50" t="str">
        <f t="shared" si="5"/>
        <v>SEVILLA</v>
      </c>
      <c r="B62" s="51">
        <f t="shared" si="3"/>
        <v>1504146</v>
      </c>
      <c r="C62" s="51">
        <f t="shared" si="4"/>
        <v>1899475</v>
      </c>
      <c r="D62" s="51">
        <f t="shared" si="7"/>
        <v>26</v>
      </c>
      <c r="E62" s="50" t="str">
        <f t="shared" si="6"/>
        <v>PASAIA</v>
      </c>
      <c r="F62" s="50">
        <f t="shared" si="10"/>
        <v>2089329</v>
      </c>
      <c r="G62" s="50">
        <f t="shared" si="9"/>
        <v>2303851</v>
      </c>
    </row>
    <row r="63" spans="1:7" x14ac:dyDescent="0.25">
      <c r="A63" s="50" t="str">
        <f t="shared" si="5"/>
        <v>TARRAGONA</v>
      </c>
      <c r="B63" s="51">
        <f t="shared" si="3"/>
        <v>15328625</v>
      </c>
      <c r="C63" s="51">
        <f t="shared" si="4"/>
        <v>15532995</v>
      </c>
      <c r="D63" s="51">
        <f t="shared" si="7"/>
        <v>8</v>
      </c>
      <c r="E63" s="50" t="str">
        <f t="shared" si="6"/>
        <v>AVILÉS</v>
      </c>
      <c r="F63" s="50">
        <f t="shared" si="10"/>
        <v>1775163</v>
      </c>
      <c r="G63" s="50">
        <f t="shared" si="9"/>
        <v>1891947</v>
      </c>
    </row>
    <row r="64" spans="1:7" x14ac:dyDescent="0.25">
      <c r="A64" s="50" t="str">
        <f t="shared" si="5"/>
        <v>VALENCIA</v>
      </c>
      <c r="B64" s="51">
        <f t="shared" si="3"/>
        <v>79193687</v>
      </c>
      <c r="C64" s="51">
        <f t="shared" si="4"/>
        <v>80560155</v>
      </c>
      <c r="D64" s="51">
        <f t="shared" si="7"/>
        <v>3</v>
      </c>
      <c r="E64" s="50" t="str">
        <f t="shared" si="6"/>
        <v>SEVILLA</v>
      </c>
      <c r="F64" s="50">
        <f t="shared" si="10"/>
        <v>1504146</v>
      </c>
      <c r="G64" s="50">
        <f t="shared" si="9"/>
        <v>1899475</v>
      </c>
    </row>
    <row r="65" spans="1:7" x14ac:dyDescent="0.25">
      <c r="A65" s="50" t="str">
        <f t="shared" si="5"/>
        <v>VIGO</v>
      </c>
      <c r="B65" s="51">
        <f t="shared" si="3"/>
        <v>9824769</v>
      </c>
      <c r="C65" s="51">
        <f t="shared" si="4"/>
        <v>9150580</v>
      </c>
      <c r="D65" s="51">
        <f t="shared" si="7"/>
        <v>14</v>
      </c>
      <c r="E65" s="50" t="str">
        <f t="shared" si="6"/>
        <v>MARÍN Y RÍA DE PONTEVEDRA</v>
      </c>
      <c r="F65" s="50">
        <f t="shared" si="10"/>
        <v>1469866</v>
      </c>
      <c r="G65" s="50">
        <f t="shared" si="9"/>
        <v>1103714</v>
      </c>
    </row>
    <row r="66" spans="1:7" x14ac:dyDescent="0.25">
      <c r="A66" s="50" t="str">
        <f t="shared" si="5"/>
        <v>VILAGARCÍA</v>
      </c>
      <c r="B66" s="51">
        <f t="shared" si="3"/>
        <v>618092</v>
      </c>
      <c r="C66" s="51">
        <f t="shared" si="4"/>
        <v>532473</v>
      </c>
      <c r="D66" s="51">
        <f t="shared" si="7"/>
        <v>28</v>
      </c>
      <c r="E66" s="50" t="str">
        <f t="shared" si="6"/>
        <v>VILAGARCÍA</v>
      </c>
      <c r="F66" s="50">
        <f t="shared" si="10"/>
        <v>618092</v>
      </c>
      <c r="G66" s="50">
        <f t="shared" si="9"/>
        <v>532473</v>
      </c>
    </row>
    <row r="67" spans="1:7" x14ac:dyDescent="0.25">
      <c r="A67" s="87"/>
      <c r="B67" s="87"/>
      <c r="C67" s="87"/>
      <c r="D67" s="87"/>
      <c r="E67" s="87"/>
      <c r="F67" s="87"/>
      <c r="G67" s="50"/>
    </row>
    <row r="68" spans="1:7" x14ac:dyDescent="0.25">
      <c r="A68" s="88"/>
      <c r="B68" s="89"/>
      <c r="C68" s="89"/>
      <c r="D68" s="89"/>
      <c r="E68" s="89"/>
      <c r="F68" s="90"/>
      <c r="G68" s="5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68"/>
  <sheetViews>
    <sheetView workbookViewId="0">
      <selection activeCell="G33" sqref="G33"/>
    </sheetView>
  </sheetViews>
  <sheetFormatPr baseColWidth="10" defaultRowHeight="15" x14ac:dyDescent="0.25"/>
  <cols>
    <col min="1" max="1" width="21.28515625" bestFit="1" customWidth="1"/>
    <col min="6" max="6" width="7.140625" customWidth="1"/>
  </cols>
  <sheetData>
    <row r="1" spans="1:12" s="2" customFormat="1" ht="22.5" customHeight="1" x14ac:dyDescent="0.35">
      <c r="F1" s="3" t="s">
        <v>156</v>
      </c>
    </row>
    <row r="2" spans="1:12" s="2" customFormat="1" ht="21" x14ac:dyDescent="0.35">
      <c r="F2" s="3"/>
    </row>
    <row r="5" spans="1:12" x14ac:dyDescent="0.25">
      <c r="A5" s="111" t="s">
        <v>49</v>
      </c>
      <c r="B5" s="109" t="str">
        <f>'Resumen general'!D6</f>
        <v>Mes abril</v>
      </c>
      <c r="C5" s="110"/>
      <c r="D5" s="109" t="str">
        <f>'Resumen general'!F6</f>
        <v>Acumulado desde enero</v>
      </c>
      <c r="E5" s="110"/>
      <c r="F5" s="110"/>
      <c r="L5" s="4" t="str">
        <f>'Resumen general'!I4</f>
        <v>Fecha: 07/02/2018</v>
      </c>
    </row>
    <row r="6" spans="1:12" x14ac:dyDescent="0.25">
      <c r="A6" s="112"/>
      <c r="B6" s="8">
        <f>'Resumen general'!D7</f>
        <v>2016</v>
      </c>
      <c r="C6" s="8">
        <f>'Resumen general'!E7</f>
        <v>2017</v>
      </c>
      <c r="D6" s="8">
        <f>'Resumen general'!F7</f>
        <v>2016</v>
      </c>
      <c r="E6" s="8">
        <f>'Resumen general'!G7</f>
        <v>2017</v>
      </c>
      <c r="F6" s="8" t="s">
        <v>29</v>
      </c>
    </row>
    <row r="7" spans="1:12" x14ac:dyDescent="0.25">
      <c r="A7" s="9" t="s">
        <v>30</v>
      </c>
      <c r="B7" s="10">
        <v>13</v>
      </c>
      <c r="C7" s="10">
        <v>11</v>
      </c>
      <c r="D7" s="10">
        <v>18</v>
      </c>
      <c r="E7" s="10">
        <v>20</v>
      </c>
      <c r="F7" s="11">
        <f>((E7*100)/D7)-100</f>
        <v>11.111111111111114</v>
      </c>
      <c r="G7" s="1"/>
      <c r="H7" s="1"/>
      <c r="I7" s="1"/>
    </row>
    <row r="8" spans="1:12" x14ac:dyDescent="0.25">
      <c r="A8" s="12" t="s">
        <v>31</v>
      </c>
      <c r="B8" s="13">
        <v>6</v>
      </c>
      <c r="C8" s="13">
        <v>8</v>
      </c>
      <c r="D8" s="13">
        <v>7</v>
      </c>
      <c r="E8" s="13">
        <v>13</v>
      </c>
      <c r="F8" s="14">
        <f t="shared" ref="F8:F33" si="0">((E8*100)/D8)-100</f>
        <v>85.714285714285722</v>
      </c>
      <c r="G8" s="1"/>
      <c r="H8" s="1"/>
      <c r="I8" s="1"/>
    </row>
    <row r="9" spans="1:12" x14ac:dyDescent="0.25">
      <c r="A9" s="9" t="s">
        <v>164</v>
      </c>
      <c r="B9" s="10">
        <v>4</v>
      </c>
      <c r="C9" s="10">
        <v>4</v>
      </c>
      <c r="D9" s="10">
        <v>5</v>
      </c>
      <c r="E9" s="10">
        <v>6</v>
      </c>
      <c r="F9" s="11">
        <f t="shared" si="0"/>
        <v>20</v>
      </c>
      <c r="G9" s="1"/>
      <c r="H9" s="1"/>
      <c r="I9" s="1"/>
    </row>
    <row r="10" spans="1:12" x14ac:dyDescent="0.25">
      <c r="A10" s="12" t="s">
        <v>166</v>
      </c>
      <c r="B10" s="13">
        <v>0</v>
      </c>
      <c r="C10" s="13">
        <v>0</v>
      </c>
      <c r="D10" s="13">
        <v>0</v>
      </c>
      <c r="E10" s="13">
        <v>0</v>
      </c>
      <c r="F10" s="14"/>
      <c r="G10" s="1"/>
      <c r="H10" s="1"/>
      <c r="I10" s="1"/>
    </row>
    <row r="11" spans="1:12" x14ac:dyDescent="0.25">
      <c r="A11" s="9" t="s">
        <v>167</v>
      </c>
      <c r="B11" s="10">
        <v>0</v>
      </c>
      <c r="C11" s="10">
        <v>0</v>
      </c>
      <c r="D11" s="10">
        <v>0</v>
      </c>
      <c r="E11" s="10">
        <v>0</v>
      </c>
      <c r="F11" s="11"/>
      <c r="G11" s="1"/>
      <c r="H11" s="1"/>
      <c r="I11" s="1"/>
    </row>
    <row r="12" spans="1:12" x14ac:dyDescent="0.25">
      <c r="A12" s="12" t="s">
        <v>168</v>
      </c>
      <c r="B12" s="13">
        <v>37</v>
      </c>
      <c r="C12" s="13">
        <v>34</v>
      </c>
      <c r="D12" s="13">
        <v>56</v>
      </c>
      <c r="E12" s="13">
        <v>53</v>
      </c>
      <c r="F12" s="14">
        <f t="shared" si="0"/>
        <v>-5.3571428571428612</v>
      </c>
      <c r="G12" s="1"/>
      <c r="H12" s="1"/>
      <c r="I12" s="1"/>
    </row>
    <row r="13" spans="1:12" x14ac:dyDescent="0.25">
      <c r="A13" s="9" t="s">
        <v>32</v>
      </c>
      <c r="B13" s="10">
        <v>68</v>
      </c>
      <c r="C13" s="10">
        <v>71</v>
      </c>
      <c r="D13" s="10">
        <v>105</v>
      </c>
      <c r="E13" s="10">
        <v>96</v>
      </c>
      <c r="F13" s="11">
        <f t="shared" si="0"/>
        <v>-8.5714285714285694</v>
      </c>
      <c r="G13" s="1"/>
      <c r="H13" s="1"/>
      <c r="I13" s="1"/>
    </row>
    <row r="14" spans="1:12" x14ac:dyDescent="0.25">
      <c r="A14" s="12" t="s">
        <v>33</v>
      </c>
      <c r="B14" s="13">
        <v>80</v>
      </c>
      <c r="C14" s="13">
        <v>85</v>
      </c>
      <c r="D14" s="13">
        <v>139</v>
      </c>
      <c r="E14" s="13">
        <v>148</v>
      </c>
      <c r="F14" s="14">
        <f t="shared" si="0"/>
        <v>6.474820143884898</v>
      </c>
      <c r="G14" s="1"/>
      <c r="H14" s="1"/>
      <c r="I14" s="1"/>
    </row>
    <row r="15" spans="1:12" x14ac:dyDescent="0.25">
      <c r="A15" s="9" t="s">
        <v>34</v>
      </c>
      <c r="B15" s="10">
        <v>5</v>
      </c>
      <c r="C15" s="10">
        <v>3</v>
      </c>
      <c r="D15" s="10">
        <v>5</v>
      </c>
      <c r="E15" s="10">
        <v>4</v>
      </c>
      <c r="F15" s="11">
        <f t="shared" si="0"/>
        <v>-20</v>
      </c>
      <c r="G15" s="1"/>
      <c r="H15" s="1"/>
      <c r="I15" s="1"/>
    </row>
    <row r="16" spans="1:12" x14ac:dyDescent="0.25">
      <c r="A16" s="12" t="s">
        <v>35</v>
      </c>
      <c r="B16" s="13">
        <v>18</v>
      </c>
      <c r="C16" s="13">
        <v>18</v>
      </c>
      <c r="D16" s="13">
        <v>23</v>
      </c>
      <c r="E16" s="13">
        <v>22</v>
      </c>
      <c r="F16" s="14">
        <f t="shared" si="0"/>
        <v>-4.3478260869565162</v>
      </c>
      <c r="G16" s="1"/>
      <c r="H16" s="1"/>
      <c r="I16" s="1"/>
    </row>
    <row r="17" spans="1:9" x14ac:dyDescent="0.25">
      <c r="A17" s="9" t="s">
        <v>169</v>
      </c>
      <c r="B17" s="10">
        <v>0</v>
      </c>
      <c r="C17" s="10">
        <v>0</v>
      </c>
      <c r="D17" s="10">
        <v>0</v>
      </c>
      <c r="E17" s="10">
        <v>0</v>
      </c>
      <c r="F17" s="11"/>
      <c r="G17" s="1"/>
      <c r="H17" s="1"/>
      <c r="I17" s="1"/>
    </row>
    <row r="18" spans="1:9" x14ac:dyDescent="0.25">
      <c r="A18" s="12" t="s">
        <v>36</v>
      </c>
      <c r="B18" s="13">
        <v>2</v>
      </c>
      <c r="C18" s="13">
        <v>2</v>
      </c>
      <c r="D18" s="13">
        <v>3</v>
      </c>
      <c r="E18" s="13">
        <v>2</v>
      </c>
      <c r="F18" s="14">
        <f t="shared" si="0"/>
        <v>-33.333333333333329</v>
      </c>
      <c r="G18" s="1"/>
      <c r="H18" s="1"/>
      <c r="I18" s="1"/>
    </row>
    <row r="19" spans="1:9" x14ac:dyDescent="0.25">
      <c r="A19" s="9" t="s">
        <v>37</v>
      </c>
      <c r="B19" s="10">
        <v>2</v>
      </c>
      <c r="C19" s="10">
        <v>2</v>
      </c>
      <c r="D19" s="10">
        <v>2</v>
      </c>
      <c r="E19" s="10">
        <v>3</v>
      </c>
      <c r="F19" s="11">
        <f t="shared" si="0"/>
        <v>50</v>
      </c>
      <c r="G19" s="1"/>
      <c r="H19" s="1"/>
      <c r="I19" s="1"/>
    </row>
    <row r="20" spans="1:9" x14ac:dyDescent="0.25">
      <c r="A20" s="12" t="s">
        <v>170</v>
      </c>
      <c r="B20" s="13">
        <v>2</v>
      </c>
      <c r="C20" s="13">
        <v>0</v>
      </c>
      <c r="D20" s="13">
        <v>2</v>
      </c>
      <c r="E20" s="13">
        <v>1</v>
      </c>
      <c r="F20" s="14">
        <f t="shared" si="0"/>
        <v>-50</v>
      </c>
      <c r="G20" s="1"/>
      <c r="H20" s="1"/>
      <c r="I20" s="1"/>
    </row>
    <row r="21" spans="1:9" x14ac:dyDescent="0.25">
      <c r="A21" s="9" t="s">
        <v>38</v>
      </c>
      <c r="B21" s="10">
        <v>1</v>
      </c>
      <c r="C21" s="10">
        <v>2</v>
      </c>
      <c r="D21" s="10">
        <v>1</v>
      </c>
      <c r="E21" s="10">
        <v>2</v>
      </c>
      <c r="F21" s="19">
        <f t="shared" si="0"/>
        <v>100</v>
      </c>
      <c r="G21" s="1"/>
      <c r="H21" s="1"/>
      <c r="I21" s="1"/>
    </row>
    <row r="22" spans="1:9" x14ac:dyDescent="0.25">
      <c r="A22" s="12" t="s">
        <v>59</v>
      </c>
      <c r="B22" s="13">
        <v>64</v>
      </c>
      <c r="C22" s="13">
        <v>50</v>
      </c>
      <c r="D22" s="13">
        <v>239</v>
      </c>
      <c r="E22" s="13">
        <v>228</v>
      </c>
      <c r="F22" s="14">
        <f t="shared" si="0"/>
        <v>-4.6025104602510396</v>
      </c>
      <c r="G22" s="1"/>
      <c r="H22" s="1"/>
      <c r="I22" s="1"/>
    </row>
    <row r="23" spans="1:9" x14ac:dyDescent="0.25">
      <c r="A23" s="9" t="s">
        <v>171</v>
      </c>
      <c r="B23" s="10">
        <v>43</v>
      </c>
      <c r="C23" s="10">
        <v>48</v>
      </c>
      <c r="D23" s="10">
        <v>63</v>
      </c>
      <c r="E23" s="10">
        <v>66</v>
      </c>
      <c r="F23" s="11">
        <f t="shared" si="0"/>
        <v>4.7619047619047592</v>
      </c>
      <c r="G23" s="1"/>
      <c r="H23" s="1"/>
      <c r="I23" s="1"/>
    </row>
    <row r="24" spans="1:9" x14ac:dyDescent="0.25">
      <c r="A24" s="12" t="s">
        <v>173</v>
      </c>
      <c r="B24" s="13">
        <v>0</v>
      </c>
      <c r="C24" s="13">
        <v>0</v>
      </c>
      <c r="D24" s="13">
        <v>0</v>
      </c>
      <c r="E24" s="13">
        <v>0</v>
      </c>
      <c r="F24" s="18"/>
      <c r="G24" s="1"/>
      <c r="H24" s="1"/>
      <c r="I24" s="1"/>
    </row>
    <row r="25" spans="1:9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/>
      <c r="G25" s="1"/>
      <c r="H25" s="1"/>
      <c r="I25" s="1"/>
    </row>
    <row r="26" spans="1:9" x14ac:dyDescent="0.25">
      <c r="A26" s="12" t="s">
        <v>40</v>
      </c>
      <c r="B26" s="13">
        <v>6</v>
      </c>
      <c r="C26" s="13">
        <v>2</v>
      </c>
      <c r="D26" s="13">
        <v>7</v>
      </c>
      <c r="E26" s="13">
        <v>3</v>
      </c>
      <c r="F26" s="14">
        <f t="shared" si="0"/>
        <v>-57.142857142857146</v>
      </c>
      <c r="G26" s="1"/>
      <c r="H26" s="1"/>
      <c r="I26" s="1"/>
    </row>
    <row r="27" spans="1:9" x14ac:dyDescent="0.25">
      <c r="A27" s="9" t="s">
        <v>41</v>
      </c>
      <c r="B27" s="10">
        <v>1</v>
      </c>
      <c r="C27" s="10">
        <v>0</v>
      </c>
      <c r="D27" s="10">
        <v>1</v>
      </c>
      <c r="E27" s="10">
        <v>0</v>
      </c>
      <c r="F27" s="19">
        <f t="shared" si="0"/>
        <v>-100</v>
      </c>
      <c r="G27" s="1"/>
      <c r="H27" s="1"/>
      <c r="I27" s="1"/>
    </row>
    <row r="28" spans="1:9" x14ac:dyDescent="0.25">
      <c r="A28" s="12" t="s">
        <v>42</v>
      </c>
      <c r="B28" s="13">
        <v>53</v>
      </c>
      <c r="C28" s="13">
        <v>46</v>
      </c>
      <c r="D28" s="13">
        <v>222</v>
      </c>
      <c r="E28" s="13">
        <v>219</v>
      </c>
      <c r="F28" s="14">
        <f t="shared" si="0"/>
        <v>-1.3513513513513544</v>
      </c>
      <c r="G28" s="1"/>
      <c r="H28" s="1"/>
      <c r="I28" s="1"/>
    </row>
    <row r="29" spans="1:9" x14ac:dyDescent="0.25">
      <c r="A29" s="9" t="s">
        <v>43</v>
      </c>
      <c r="B29" s="10">
        <v>1</v>
      </c>
      <c r="C29" s="10">
        <v>1</v>
      </c>
      <c r="D29" s="10">
        <v>1</v>
      </c>
      <c r="E29" s="10">
        <v>1</v>
      </c>
      <c r="F29" s="11">
        <f t="shared" si="0"/>
        <v>0</v>
      </c>
      <c r="G29" s="1"/>
      <c r="H29" s="1"/>
      <c r="I29" s="1"/>
    </row>
    <row r="30" spans="1:9" x14ac:dyDescent="0.25">
      <c r="A30" s="12" t="s">
        <v>44</v>
      </c>
      <c r="B30" s="13">
        <v>12</v>
      </c>
      <c r="C30" s="13">
        <v>7</v>
      </c>
      <c r="D30" s="13">
        <v>20</v>
      </c>
      <c r="E30" s="13">
        <v>15</v>
      </c>
      <c r="F30" s="14">
        <f t="shared" si="0"/>
        <v>-25</v>
      </c>
      <c r="G30" s="1"/>
      <c r="H30" s="1"/>
      <c r="I30" s="1"/>
    </row>
    <row r="31" spans="1:9" x14ac:dyDescent="0.25">
      <c r="A31" s="9" t="s">
        <v>45</v>
      </c>
      <c r="B31" s="10">
        <v>4</v>
      </c>
      <c r="C31" s="10">
        <v>5</v>
      </c>
      <c r="D31" s="10">
        <v>4</v>
      </c>
      <c r="E31" s="10">
        <v>5</v>
      </c>
      <c r="F31" s="11">
        <f t="shared" si="0"/>
        <v>25</v>
      </c>
      <c r="G31" s="1"/>
      <c r="H31" s="1"/>
      <c r="I31" s="1"/>
    </row>
    <row r="32" spans="1:9" x14ac:dyDescent="0.25">
      <c r="A32" s="12" t="s">
        <v>46</v>
      </c>
      <c r="B32" s="13">
        <v>17</v>
      </c>
      <c r="C32" s="13">
        <v>18</v>
      </c>
      <c r="D32" s="13">
        <v>33</v>
      </c>
      <c r="E32" s="13">
        <v>32</v>
      </c>
      <c r="F32" s="14">
        <f t="shared" si="0"/>
        <v>-3.0303030303030312</v>
      </c>
      <c r="G32" s="1"/>
      <c r="H32" s="1"/>
      <c r="I32" s="1"/>
    </row>
    <row r="33" spans="1:9" x14ac:dyDescent="0.25">
      <c r="A33" s="9" t="s">
        <v>47</v>
      </c>
      <c r="B33" s="10">
        <v>7</v>
      </c>
      <c r="C33" s="10">
        <v>5</v>
      </c>
      <c r="D33" s="10">
        <v>10</v>
      </c>
      <c r="E33" s="10">
        <v>7</v>
      </c>
      <c r="F33" s="11">
        <f t="shared" si="0"/>
        <v>-30</v>
      </c>
      <c r="G33" s="1"/>
      <c r="H33" s="1"/>
      <c r="I33" s="1"/>
    </row>
    <row r="34" spans="1:9" x14ac:dyDescent="0.25">
      <c r="A34" s="12" t="s">
        <v>172</v>
      </c>
      <c r="B34" s="13">
        <v>0</v>
      </c>
      <c r="C34" s="13">
        <v>0</v>
      </c>
      <c r="D34" s="13">
        <v>0</v>
      </c>
      <c r="E34" s="13">
        <v>0</v>
      </c>
      <c r="F34" s="14"/>
      <c r="G34" s="1"/>
      <c r="H34" s="1"/>
      <c r="I34" s="1"/>
    </row>
    <row r="35" spans="1:9" x14ac:dyDescent="0.25">
      <c r="A35" s="15" t="s">
        <v>48</v>
      </c>
      <c r="B35" s="16">
        <f>SUM(B7:B34)</f>
        <v>446</v>
      </c>
      <c r="C35" s="16">
        <f t="shared" ref="C35:E35" si="1">SUM(C7:C34)</f>
        <v>422</v>
      </c>
      <c r="D35" s="16">
        <f t="shared" si="1"/>
        <v>966</v>
      </c>
      <c r="E35" s="16">
        <f t="shared" si="1"/>
        <v>946</v>
      </c>
      <c r="F35" s="17">
        <f t="shared" ref="F35" si="2">((E35*100)/D35)-100</f>
        <v>-2.0703933747412009</v>
      </c>
      <c r="G35" s="1"/>
      <c r="H35" s="1"/>
      <c r="I35" s="1"/>
    </row>
    <row r="37" spans="1:9" x14ac:dyDescent="0.25">
      <c r="A37" s="52"/>
    </row>
    <row r="38" spans="1:9" x14ac:dyDescent="0.25">
      <c r="A38" s="50"/>
      <c r="B38" s="50">
        <f t="shared" ref="B38:B66" si="3">E6</f>
        <v>2017</v>
      </c>
      <c r="C38" s="50">
        <f t="shared" ref="C38:C66" si="4">D6</f>
        <v>2016</v>
      </c>
      <c r="D38" s="50"/>
      <c r="E38" s="50"/>
      <c r="F38" s="50">
        <f>B38</f>
        <v>2017</v>
      </c>
      <c r="G38" s="50">
        <f>C38</f>
        <v>2016</v>
      </c>
      <c r="H38" s="91"/>
      <c r="I38" s="91"/>
    </row>
    <row r="39" spans="1:9" x14ac:dyDescent="0.25">
      <c r="A39" s="50" t="str">
        <f t="shared" ref="A39:A66" si="5">A7</f>
        <v>A CORUÑA</v>
      </c>
      <c r="B39" s="51">
        <f t="shared" si="3"/>
        <v>20</v>
      </c>
      <c r="C39" s="51">
        <f t="shared" si="4"/>
        <v>18</v>
      </c>
      <c r="D39" s="51">
        <f>_xlfn.RANK.EQ(B39,$B$39:$B$66)+COUNTIF($B$39:$B$66,B39)-1</f>
        <v>9</v>
      </c>
      <c r="E39" s="50" t="str">
        <f t="shared" ref="E39:E47" si="6">INDEX($A$39:$B$66,MATCH(ROW()-38,$D$39:$D$66,0),1)</f>
        <v>LAS PALMAS</v>
      </c>
      <c r="F39" s="50">
        <f>LOOKUP(E39,$A$39:$A$66,$B$39:$B$66)</f>
        <v>228</v>
      </c>
      <c r="G39" s="50">
        <f>LOOKUP(E39,$A$39:$A$66,$C$39:$C$66)</f>
        <v>239</v>
      </c>
      <c r="H39" s="91"/>
      <c r="I39" s="91"/>
    </row>
    <row r="40" spans="1:9" x14ac:dyDescent="0.25">
      <c r="A40" s="50" t="str">
        <f t="shared" si="5"/>
        <v>ALICANTE</v>
      </c>
      <c r="B40" s="51">
        <f t="shared" si="3"/>
        <v>13</v>
      </c>
      <c r="C40" s="51">
        <f t="shared" si="4"/>
        <v>7</v>
      </c>
      <c r="D40" s="51">
        <f t="shared" ref="D40:D66" si="7">_xlfn.RANK.EQ(B40,$B$39:$B$66)+COUNTIF($B$39:$B$66,B40)-1</f>
        <v>11</v>
      </c>
      <c r="E40" s="50" t="str">
        <f t="shared" si="6"/>
        <v>SANTA CRUZ DE TENERIFE</v>
      </c>
      <c r="F40" s="50">
        <f t="shared" ref="F40:F55" si="8">LOOKUP(E40,$A$39:$A$66,$B$39:$B$66)</f>
        <v>219</v>
      </c>
      <c r="G40" s="50">
        <f t="shared" ref="G40:G66" si="9">LOOKUP(E40,$A$39:$A$66,$C$39:$C$66)</f>
        <v>222</v>
      </c>
      <c r="H40" s="91"/>
      <c r="I40" s="91"/>
    </row>
    <row r="41" spans="1:9" x14ac:dyDescent="0.25">
      <c r="A41" s="50" t="str">
        <f t="shared" si="5"/>
        <v>ALMERÍA</v>
      </c>
      <c r="B41" s="51">
        <f t="shared" si="3"/>
        <v>6</v>
      </c>
      <c r="C41" s="51">
        <f t="shared" si="4"/>
        <v>5</v>
      </c>
      <c r="D41" s="51">
        <f t="shared" si="7"/>
        <v>13</v>
      </c>
      <c r="E41" s="50" t="str">
        <f t="shared" si="6"/>
        <v>BARCELONA</v>
      </c>
      <c r="F41" s="50">
        <f t="shared" si="8"/>
        <v>148</v>
      </c>
      <c r="G41" s="50">
        <f t="shared" si="9"/>
        <v>139</v>
      </c>
      <c r="H41" s="91"/>
      <c r="I41" s="91"/>
    </row>
    <row r="42" spans="1:9" x14ac:dyDescent="0.25">
      <c r="A42" s="50" t="str">
        <f t="shared" si="5"/>
        <v>AVILÉS</v>
      </c>
      <c r="B42" s="51">
        <f t="shared" si="3"/>
        <v>0</v>
      </c>
      <c r="C42" s="51">
        <f t="shared" si="4"/>
        <v>0</v>
      </c>
      <c r="D42" s="51">
        <f t="shared" si="7"/>
        <v>28</v>
      </c>
      <c r="E42" s="50" t="str">
        <f t="shared" si="6"/>
        <v>BALEARES</v>
      </c>
      <c r="F42" s="50">
        <f t="shared" si="8"/>
        <v>96</v>
      </c>
      <c r="G42" s="50">
        <f t="shared" si="9"/>
        <v>105</v>
      </c>
      <c r="H42" s="91"/>
      <c r="I42" s="91"/>
    </row>
    <row r="43" spans="1:9" x14ac:dyDescent="0.25">
      <c r="A43" s="50" t="str">
        <f t="shared" si="5"/>
        <v>BAHÍA DE ALGECIRAS</v>
      </c>
      <c r="B43" s="51">
        <f t="shared" si="3"/>
        <v>0</v>
      </c>
      <c r="C43" s="51">
        <f t="shared" si="4"/>
        <v>0</v>
      </c>
      <c r="D43" s="51">
        <f t="shared" si="7"/>
        <v>28</v>
      </c>
      <c r="E43" s="50" t="str">
        <f t="shared" si="6"/>
        <v>MÁLAGA</v>
      </c>
      <c r="F43" s="50">
        <f t="shared" si="8"/>
        <v>66</v>
      </c>
      <c r="G43" s="50">
        <f t="shared" si="9"/>
        <v>63</v>
      </c>
      <c r="H43" s="91"/>
      <c r="I43" s="91"/>
    </row>
    <row r="44" spans="1:9" x14ac:dyDescent="0.25">
      <c r="A44" s="50" t="str">
        <f t="shared" si="5"/>
        <v>BAHÍA DE CÁDIZ</v>
      </c>
      <c r="B44" s="51">
        <f t="shared" si="3"/>
        <v>53</v>
      </c>
      <c r="C44" s="51">
        <f t="shared" si="4"/>
        <v>56</v>
      </c>
      <c r="D44" s="51">
        <f t="shared" si="7"/>
        <v>6</v>
      </c>
      <c r="E44" s="50" t="str">
        <f t="shared" si="6"/>
        <v>BAHÍA DE CÁDIZ</v>
      </c>
      <c r="F44" s="50">
        <f t="shared" si="8"/>
        <v>53</v>
      </c>
      <c r="G44" s="50">
        <f t="shared" si="9"/>
        <v>56</v>
      </c>
      <c r="H44" s="91"/>
      <c r="I44" s="91"/>
    </row>
    <row r="45" spans="1:9" x14ac:dyDescent="0.25">
      <c r="A45" s="50" t="str">
        <f t="shared" si="5"/>
        <v>BALEARES</v>
      </c>
      <c r="B45" s="51">
        <f t="shared" si="3"/>
        <v>96</v>
      </c>
      <c r="C45" s="51">
        <f t="shared" si="4"/>
        <v>105</v>
      </c>
      <c r="D45" s="51">
        <f t="shared" si="7"/>
        <v>4</v>
      </c>
      <c r="E45" s="50" t="str">
        <f t="shared" si="6"/>
        <v>VALENCIA</v>
      </c>
      <c r="F45" s="50">
        <f t="shared" si="8"/>
        <v>32</v>
      </c>
      <c r="G45" s="50">
        <f t="shared" si="9"/>
        <v>33</v>
      </c>
      <c r="H45" s="91"/>
      <c r="I45" s="91"/>
    </row>
    <row r="46" spans="1:9" x14ac:dyDescent="0.25">
      <c r="A46" s="50" t="str">
        <f t="shared" si="5"/>
        <v>BARCELONA</v>
      </c>
      <c r="B46" s="51">
        <f t="shared" si="3"/>
        <v>148</v>
      </c>
      <c r="C46" s="51">
        <f t="shared" si="4"/>
        <v>139</v>
      </c>
      <c r="D46" s="51">
        <f t="shared" si="7"/>
        <v>3</v>
      </c>
      <c r="E46" s="50" t="str">
        <f t="shared" si="6"/>
        <v>CARTAGENA</v>
      </c>
      <c r="F46" s="50">
        <f t="shared" si="8"/>
        <v>22</v>
      </c>
      <c r="G46" s="50">
        <f t="shared" si="9"/>
        <v>23</v>
      </c>
      <c r="H46" s="91"/>
      <c r="I46" s="91"/>
    </row>
    <row r="47" spans="1:9" x14ac:dyDescent="0.25">
      <c r="A47" s="50" t="str">
        <f t="shared" si="5"/>
        <v>BILBAO</v>
      </c>
      <c r="B47" s="51">
        <f t="shared" si="3"/>
        <v>4</v>
      </c>
      <c r="C47" s="51">
        <f t="shared" si="4"/>
        <v>5</v>
      </c>
      <c r="D47" s="51">
        <f t="shared" si="7"/>
        <v>15</v>
      </c>
      <c r="E47" s="50" t="str">
        <f t="shared" si="6"/>
        <v>A CORUÑA</v>
      </c>
      <c r="F47" s="50">
        <f t="shared" si="8"/>
        <v>20</v>
      </c>
      <c r="G47" s="50">
        <f t="shared" si="9"/>
        <v>18</v>
      </c>
      <c r="H47" s="91"/>
      <c r="I47" s="91"/>
    </row>
    <row r="48" spans="1:9" x14ac:dyDescent="0.25">
      <c r="A48" s="50" t="str">
        <f t="shared" si="5"/>
        <v>CARTAGENA</v>
      </c>
      <c r="B48" s="51">
        <f t="shared" si="3"/>
        <v>22</v>
      </c>
      <c r="C48" s="51">
        <f t="shared" si="4"/>
        <v>23</v>
      </c>
      <c r="D48" s="51">
        <f t="shared" si="7"/>
        <v>8</v>
      </c>
      <c r="E48" s="50" t="s">
        <v>47</v>
      </c>
      <c r="F48" s="50">
        <f t="shared" si="8"/>
        <v>7</v>
      </c>
      <c r="G48" s="50">
        <f t="shared" si="9"/>
        <v>10</v>
      </c>
      <c r="H48" s="91"/>
      <c r="I48" s="91"/>
    </row>
    <row r="49" spans="1:9" x14ac:dyDescent="0.25">
      <c r="A49" s="50" t="str">
        <f t="shared" si="5"/>
        <v>CASTELLÓN</v>
      </c>
      <c r="B49" s="51">
        <f t="shared" si="3"/>
        <v>0</v>
      </c>
      <c r="C49" s="51">
        <f t="shared" si="4"/>
        <v>0</v>
      </c>
      <c r="D49" s="51">
        <f t="shared" si="7"/>
        <v>28</v>
      </c>
      <c r="E49" s="50" t="str">
        <f t="shared" ref="E49:E66" si="10">INDEX($A$39:$B$66,MATCH(ROW()-38,$D$39:$D$66,0),1)</f>
        <v>ALICANTE</v>
      </c>
      <c r="F49" s="50">
        <f t="shared" si="8"/>
        <v>13</v>
      </c>
      <c r="G49" s="50">
        <f t="shared" si="9"/>
        <v>7</v>
      </c>
      <c r="H49" s="91"/>
      <c r="I49" s="91"/>
    </row>
    <row r="50" spans="1:9" x14ac:dyDescent="0.25">
      <c r="A50" s="50" t="str">
        <f t="shared" si="5"/>
        <v>CEUTA</v>
      </c>
      <c r="B50" s="51">
        <f t="shared" si="3"/>
        <v>2</v>
      </c>
      <c r="C50" s="51">
        <f t="shared" si="4"/>
        <v>3</v>
      </c>
      <c r="D50" s="51">
        <f t="shared" si="7"/>
        <v>19</v>
      </c>
      <c r="E50" s="50" t="str">
        <f t="shared" si="10"/>
        <v>VIGO</v>
      </c>
      <c r="F50" s="50">
        <f t="shared" si="8"/>
        <v>7</v>
      </c>
      <c r="G50" s="50">
        <f t="shared" si="9"/>
        <v>10</v>
      </c>
      <c r="H50" s="91"/>
      <c r="I50" s="91"/>
    </row>
    <row r="51" spans="1:9" x14ac:dyDescent="0.25">
      <c r="A51" s="50" t="str">
        <f t="shared" si="5"/>
        <v>FERROL-SAN CIBRAO</v>
      </c>
      <c r="B51" s="51">
        <f t="shared" si="3"/>
        <v>3</v>
      </c>
      <c r="C51" s="51">
        <f t="shared" si="4"/>
        <v>2</v>
      </c>
      <c r="D51" s="51">
        <f t="shared" si="7"/>
        <v>17</v>
      </c>
      <c r="E51" s="50" t="str">
        <f t="shared" si="10"/>
        <v>ALMERÍA</v>
      </c>
      <c r="F51" s="50">
        <f t="shared" si="8"/>
        <v>6</v>
      </c>
      <c r="G51" s="50">
        <f t="shared" si="9"/>
        <v>5</v>
      </c>
      <c r="H51" s="91"/>
      <c r="I51" s="91"/>
    </row>
    <row r="52" spans="1:9" x14ac:dyDescent="0.25">
      <c r="A52" s="50" t="str">
        <f t="shared" si="5"/>
        <v>GIJÓN</v>
      </c>
      <c r="B52" s="51">
        <f t="shared" si="3"/>
        <v>1</v>
      </c>
      <c r="C52" s="51">
        <f t="shared" si="4"/>
        <v>2</v>
      </c>
      <c r="D52" s="51">
        <f t="shared" si="7"/>
        <v>21</v>
      </c>
      <c r="E52" s="50" t="str">
        <f t="shared" si="10"/>
        <v>TARRAGONA</v>
      </c>
      <c r="F52" s="50">
        <f t="shared" si="8"/>
        <v>5</v>
      </c>
      <c r="G52" s="50">
        <f t="shared" si="9"/>
        <v>4</v>
      </c>
      <c r="H52" s="91"/>
      <c r="I52" s="91"/>
    </row>
    <row r="53" spans="1:9" x14ac:dyDescent="0.25">
      <c r="A53" s="50" t="str">
        <f t="shared" si="5"/>
        <v>HUELVA</v>
      </c>
      <c r="B53" s="51">
        <f t="shared" si="3"/>
        <v>2</v>
      </c>
      <c r="C53" s="51">
        <f t="shared" si="4"/>
        <v>1</v>
      </c>
      <c r="D53" s="51">
        <f t="shared" si="7"/>
        <v>19</v>
      </c>
      <c r="E53" s="50" t="str">
        <f t="shared" si="10"/>
        <v>BILBAO</v>
      </c>
      <c r="F53" s="50">
        <f t="shared" si="8"/>
        <v>4</v>
      </c>
      <c r="G53" s="50">
        <f t="shared" si="9"/>
        <v>5</v>
      </c>
      <c r="H53" s="91"/>
      <c r="I53" s="91"/>
    </row>
    <row r="54" spans="1:9" x14ac:dyDescent="0.25">
      <c r="A54" s="50" t="str">
        <f t="shared" si="5"/>
        <v>LAS PALMAS</v>
      </c>
      <c r="B54" s="51">
        <f t="shared" si="3"/>
        <v>228</v>
      </c>
      <c r="C54" s="51">
        <f t="shared" si="4"/>
        <v>239</v>
      </c>
      <c r="D54" s="51">
        <f t="shared" si="7"/>
        <v>1</v>
      </c>
      <c r="E54" s="50" t="e">
        <f t="shared" si="10"/>
        <v>#N/A</v>
      </c>
      <c r="F54" s="50" t="e">
        <f t="shared" si="8"/>
        <v>#N/A</v>
      </c>
      <c r="G54" s="50" t="e">
        <f t="shared" si="9"/>
        <v>#N/A</v>
      </c>
      <c r="H54" s="91"/>
      <c r="I54" s="91"/>
    </row>
    <row r="55" spans="1:9" x14ac:dyDescent="0.25">
      <c r="A55" s="50" t="str">
        <f t="shared" si="5"/>
        <v>MÁLAGA</v>
      </c>
      <c r="B55" s="51">
        <f t="shared" si="3"/>
        <v>66</v>
      </c>
      <c r="C55" s="51">
        <f t="shared" si="4"/>
        <v>63</v>
      </c>
      <c r="D55" s="51">
        <f t="shared" si="7"/>
        <v>5</v>
      </c>
      <c r="E55" s="50" t="str">
        <f t="shared" si="10"/>
        <v>FERROL-SAN CIBRAO</v>
      </c>
      <c r="F55" s="50">
        <f t="shared" si="8"/>
        <v>3</v>
      </c>
      <c r="G55" s="50">
        <f t="shared" si="9"/>
        <v>2</v>
      </c>
      <c r="H55" s="91"/>
      <c r="I55" s="91"/>
    </row>
    <row r="56" spans="1:9" x14ac:dyDescent="0.25">
      <c r="A56" s="50" t="str">
        <f t="shared" si="5"/>
        <v>MARÍN Y RÍA DE PONTEVEDRA</v>
      </c>
      <c r="B56" s="51">
        <f t="shared" si="3"/>
        <v>0</v>
      </c>
      <c r="C56" s="51">
        <f t="shared" si="4"/>
        <v>0</v>
      </c>
      <c r="D56" s="51">
        <f t="shared" si="7"/>
        <v>28</v>
      </c>
      <c r="E56" s="50" t="e">
        <f t="shared" si="10"/>
        <v>#N/A</v>
      </c>
      <c r="F56" s="50" t="e">
        <f t="shared" ref="F56:F66" si="11">LOOKUP(E56,$A$39:$A$66,$B$39:$B$66)</f>
        <v>#N/A</v>
      </c>
      <c r="G56" s="50" t="e">
        <f t="shared" si="9"/>
        <v>#N/A</v>
      </c>
      <c r="H56" s="91"/>
      <c r="I56" s="91"/>
    </row>
    <row r="57" spans="1:9" x14ac:dyDescent="0.25">
      <c r="A57" s="50" t="str">
        <f t="shared" si="5"/>
        <v>MELILLA</v>
      </c>
      <c r="B57" s="51">
        <f t="shared" si="3"/>
        <v>0</v>
      </c>
      <c r="C57" s="51">
        <f t="shared" si="4"/>
        <v>0</v>
      </c>
      <c r="D57" s="51">
        <f t="shared" si="7"/>
        <v>28</v>
      </c>
      <c r="E57" s="50" t="str">
        <f t="shared" si="10"/>
        <v>CEUTA</v>
      </c>
      <c r="F57" s="50">
        <f t="shared" si="11"/>
        <v>2</v>
      </c>
      <c r="G57" s="50">
        <f t="shared" si="9"/>
        <v>3</v>
      </c>
      <c r="H57" s="91"/>
      <c r="I57" s="91"/>
    </row>
    <row r="58" spans="1:9" x14ac:dyDescent="0.25">
      <c r="A58" s="50" t="str">
        <f t="shared" si="5"/>
        <v>MOTRIL</v>
      </c>
      <c r="B58" s="51">
        <f t="shared" si="3"/>
        <v>3</v>
      </c>
      <c r="C58" s="51">
        <f t="shared" si="4"/>
        <v>7</v>
      </c>
      <c r="D58" s="51">
        <f t="shared" si="7"/>
        <v>17</v>
      </c>
      <c r="E58" s="50" t="e">
        <f t="shared" si="10"/>
        <v>#N/A</v>
      </c>
      <c r="F58" s="50" t="e">
        <f t="shared" si="11"/>
        <v>#N/A</v>
      </c>
      <c r="G58" s="50" t="e">
        <f t="shared" si="9"/>
        <v>#N/A</v>
      </c>
      <c r="H58" s="91"/>
      <c r="I58" s="91"/>
    </row>
    <row r="59" spans="1:9" x14ac:dyDescent="0.25">
      <c r="A59" s="50" t="str">
        <f t="shared" si="5"/>
        <v>PASAIA</v>
      </c>
      <c r="B59" s="51">
        <f t="shared" si="3"/>
        <v>0</v>
      </c>
      <c r="C59" s="51">
        <f t="shared" si="4"/>
        <v>1</v>
      </c>
      <c r="D59" s="51">
        <f t="shared" si="7"/>
        <v>28</v>
      </c>
      <c r="E59" s="50" t="str">
        <f t="shared" si="10"/>
        <v>GIJÓN</v>
      </c>
      <c r="F59" s="50">
        <f t="shared" si="11"/>
        <v>1</v>
      </c>
      <c r="G59" s="50">
        <f t="shared" si="9"/>
        <v>2</v>
      </c>
      <c r="H59" s="91"/>
      <c r="I59" s="91"/>
    </row>
    <row r="60" spans="1:9" x14ac:dyDescent="0.25">
      <c r="A60" s="50" t="str">
        <f t="shared" si="5"/>
        <v>SANTA CRUZ DE TENERIFE</v>
      </c>
      <c r="B60" s="51">
        <f t="shared" si="3"/>
        <v>219</v>
      </c>
      <c r="C60" s="51">
        <f t="shared" si="4"/>
        <v>222</v>
      </c>
      <c r="D60" s="51">
        <f t="shared" si="7"/>
        <v>2</v>
      </c>
      <c r="E60" s="50" t="e">
        <f t="shared" si="10"/>
        <v>#N/A</v>
      </c>
      <c r="F60" s="50" t="e">
        <f t="shared" si="11"/>
        <v>#N/A</v>
      </c>
      <c r="G60" s="50" t="e">
        <f t="shared" si="9"/>
        <v>#N/A</v>
      </c>
      <c r="H60" s="91"/>
      <c r="I60" s="91"/>
    </row>
    <row r="61" spans="1:9" x14ac:dyDescent="0.25">
      <c r="A61" s="50" t="str">
        <f t="shared" si="5"/>
        <v>SANTANDER</v>
      </c>
      <c r="B61" s="51">
        <f t="shared" si="3"/>
        <v>1</v>
      </c>
      <c r="C61" s="51">
        <f t="shared" si="4"/>
        <v>1</v>
      </c>
      <c r="D61" s="51">
        <f t="shared" si="7"/>
        <v>21</v>
      </c>
      <c r="E61" s="50" t="e">
        <f t="shared" si="10"/>
        <v>#N/A</v>
      </c>
      <c r="F61" s="50" t="e">
        <f t="shared" si="11"/>
        <v>#N/A</v>
      </c>
      <c r="G61" s="50" t="e">
        <f t="shared" si="9"/>
        <v>#N/A</v>
      </c>
      <c r="H61" s="91"/>
      <c r="I61" s="91"/>
    </row>
    <row r="62" spans="1:9" x14ac:dyDescent="0.25">
      <c r="A62" s="50" t="str">
        <f t="shared" si="5"/>
        <v>SEVILLA</v>
      </c>
      <c r="B62" s="51">
        <f t="shared" si="3"/>
        <v>15</v>
      </c>
      <c r="C62" s="51">
        <f t="shared" si="4"/>
        <v>20</v>
      </c>
      <c r="D62" s="51">
        <f t="shared" si="7"/>
        <v>10</v>
      </c>
      <c r="E62" s="50" t="e">
        <f t="shared" si="10"/>
        <v>#N/A</v>
      </c>
      <c r="F62" s="50" t="e">
        <f t="shared" si="11"/>
        <v>#N/A</v>
      </c>
      <c r="G62" s="50" t="e">
        <f t="shared" si="9"/>
        <v>#N/A</v>
      </c>
      <c r="H62" s="91"/>
      <c r="I62" s="91"/>
    </row>
    <row r="63" spans="1:9" x14ac:dyDescent="0.25">
      <c r="A63" s="50" t="str">
        <f t="shared" si="5"/>
        <v>TARRAGONA</v>
      </c>
      <c r="B63" s="51">
        <f t="shared" si="3"/>
        <v>5</v>
      </c>
      <c r="C63" s="51">
        <f t="shared" si="4"/>
        <v>4</v>
      </c>
      <c r="D63" s="51">
        <f t="shared" si="7"/>
        <v>14</v>
      </c>
      <c r="E63" s="50" t="e">
        <f t="shared" si="10"/>
        <v>#N/A</v>
      </c>
      <c r="F63" s="50" t="e">
        <f t="shared" si="11"/>
        <v>#N/A</v>
      </c>
      <c r="G63" s="50" t="e">
        <f t="shared" si="9"/>
        <v>#N/A</v>
      </c>
      <c r="H63" s="91"/>
      <c r="I63" s="91"/>
    </row>
    <row r="64" spans="1:9" x14ac:dyDescent="0.25">
      <c r="A64" s="50" t="str">
        <f t="shared" si="5"/>
        <v>VALENCIA</v>
      </c>
      <c r="B64" s="51">
        <f t="shared" si="3"/>
        <v>32</v>
      </c>
      <c r="C64" s="51">
        <f t="shared" si="4"/>
        <v>33</v>
      </c>
      <c r="D64" s="51">
        <f t="shared" si="7"/>
        <v>7</v>
      </c>
      <c r="E64" s="50" t="e">
        <f t="shared" si="10"/>
        <v>#N/A</v>
      </c>
      <c r="F64" s="50" t="e">
        <f t="shared" si="11"/>
        <v>#N/A</v>
      </c>
      <c r="G64" s="50" t="e">
        <f t="shared" si="9"/>
        <v>#N/A</v>
      </c>
      <c r="H64" s="91"/>
      <c r="I64" s="91"/>
    </row>
    <row r="65" spans="1:9" x14ac:dyDescent="0.25">
      <c r="A65" s="50" t="str">
        <f t="shared" si="5"/>
        <v>VIGO</v>
      </c>
      <c r="B65" s="51">
        <f t="shared" si="3"/>
        <v>7</v>
      </c>
      <c r="C65" s="51">
        <f t="shared" si="4"/>
        <v>10</v>
      </c>
      <c r="D65" s="51">
        <f t="shared" si="7"/>
        <v>12</v>
      </c>
      <c r="E65" s="50" t="e">
        <f t="shared" si="10"/>
        <v>#N/A</v>
      </c>
      <c r="F65" s="50" t="e">
        <f t="shared" si="11"/>
        <v>#N/A</v>
      </c>
      <c r="G65" s="50" t="e">
        <f t="shared" si="9"/>
        <v>#N/A</v>
      </c>
      <c r="H65" s="91"/>
      <c r="I65" s="91"/>
    </row>
    <row r="66" spans="1:9" x14ac:dyDescent="0.25">
      <c r="A66" s="50" t="str">
        <f t="shared" si="5"/>
        <v>VILAGARCÍA</v>
      </c>
      <c r="B66" s="51">
        <f t="shared" si="3"/>
        <v>0</v>
      </c>
      <c r="C66" s="51">
        <f t="shared" si="4"/>
        <v>0</v>
      </c>
      <c r="D66" s="51">
        <f t="shared" si="7"/>
        <v>28</v>
      </c>
      <c r="E66" s="50" t="str">
        <f t="shared" si="10"/>
        <v>AVILÉS</v>
      </c>
      <c r="F66" s="50">
        <f t="shared" si="11"/>
        <v>0</v>
      </c>
      <c r="G66" s="50">
        <f t="shared" si="9"/>
        <v>0</v>
      </c>
      <c r="H66" s="91"/>
      <c r="I66" s="91"/>
    </row>
    <row r="67" spans="1:9" x14ac:dyDescent="0.25">
      <c r="A67" s="91"/>
      <c r="B67" s="91"/>
      <c r="C67" s="91"/>
      <c r="D67" s="91"/>
      <c r="E67" s="91"/>
      <c r="F67" s="91"/>
      <c r="G67" s="91"/>
      <c r="H67" s="91"/>
      <c r="I67" s="91"/>
    </row>
    <row r="68" spans="1:9" x14ac:dyDescent="0.25">
      <c r="A68" s="88"/>
      <c r="B68" s="89"/>
      <c r="C68" s="89"/>
      <c r="D68" s="89"/>
      <c r="E68" s="89"/>
      <c r="F68" s="9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12</A_x00f1_o>
  </documentManagement>
</p:properties>
</file>

<file path=customXml/itemProps1.xml><?xml version="1.0" encoding="utf-8"?>
<ds:datastoreItem xmlns:ds="http://schemas.openxmlformats.org/officeDocument/2006/customXml" ds:itemID="{3A8D88F1-3ABA-4190-BAF4-DE841A5BE9A6}"/>
</file>

<file path=customXml/itemProps2.xml><?xml version="1.0" encoding="utf-8"?>
<ds:datastoreItem xmlns:ds="http://schemas.openxmlformats.org/officeDocument/2006/customXml" ds:itemID="{3097AD34-0929-47FB-B8E5-AE107555B120}"/>
</file>

<file path=customXml/itemProps3.xml><?xml version="1.0" encoding="utf-8"?>
<ds:datastoreItem xmlns:ds="http://schemas.openxmlformats.org/officeDocument/2006/customXml" ds:itemID="{751119E0-4A03-4CB3-A973-6724F531B1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82</vt:i4>
      </vt:variant>
    </vt:vector>
  </HeadingPairs>
  <TitlesOfParts>
    <vt:vector size="110" baseType="lpstr">
      <vt:lpstr>Portada e índice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Avit.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'Avit.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2018-02-01T16:32:26Z</cp:lastPrinted>
  <dcterms:created xsi:type="dcterms:W3CDTF">2015-12-29T08:33:54Z</dcterms:created>
  <dcterms:modified xsi:type="dcterms:W3CDTF">2018-02-09T12:56:45Z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